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defaultThemeVersion="124226"/>
  <bookViews>
    <workbookView xWindow="120" yWindow="60" windowWidth="16275" windowHeight="12330"/>
  </bookViews>
  <sheets>
    <sheet name="Capa" sheetId="4" r:id="rId1"/>
    <sheet name="ORÇAMENTO" sheetId="2" r:id="rId2"/>
    <sheet name="Cronograma" sheetId="7" r:id="rId3"/>
    <sheet name="BDI - Serviços" sheetId="5" r:id="rId4"/>
    <sheet name="COMPOSIÇÕES" sheetId="1" r:id="rId5"/>
    <sheet name="BALIZAMENTO" sheetId="6" r:id="rId6"/>
    <sheet name="Plan3" sheetId="3"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ind100" localSheetId="2">#REF!</definedName>
    <definedName name="_ind100">#REF!</definedName>
    <definedName name="_mem2">'[1]Mat Asf'!$H$37</definedName>
    <definedName name="_prd1" localSheetId="2">#REF!</definedName>
    <definedName name="_prd1">#REF!</definedName>
    <definedName name="_prt1" localSheetId="2">#REF!</definedName>
    <definedName name="_prt1">#REF!</definedName>
    <definedName name="_RET1" localSheetId="2">#REF!</definedName>
    <definedName name="_RET1">#REF!</definedName>
    <definedName name="abc" localSheetId="2">'[2]Aterro PonteSul'!#REF!</definedName>
    <definedName name="abc">'[2]Aterro PonteSul'!#REF!</definedName>
    <definedName name="_xlnm.Print_Area" localSheetId="3">'BDI - Serviços'!$A$1:$I$37</definedName>
    <definedName name="_xlnm.Print_Area" localSheetId="0">Capa!$A$1:$D$52</definedName>
    <definedName name="_xlnm.Print_Area" localSheetId="2">Cronograma!$A$1:$I$15</definedName>
    <definedName name="_xlnm.Print_Area" localSheetId="1">ORÇAMENTO!$A$1:$J$18</definedName>
    <definedName name="_xlnm.Print_Area">#REF!</definedName>
    <definedName name="areafog" localSheetId="2">#REF!</definedName>
    <definedName name="areafog">#REF!</definedName>
    <definedName name="areatsd" localSheetId="2">#REF!</definedName>
    <definedName name="areatsd">#REF!</definedName>
    <definedName name="areatss" localSheetId="2">#REF!</definedName>
    <definedName name="areatss">#REF!</definedName>
    <definedName name="aterro" localSheetId="2">'[2]Aterro PonteSul'!#REF!</definedName>
    <definedName name="aterro">'[2]Aterro PonteSul'!#REF!</definedName>
    <definedName name="bacia" localSheetId="2">#REF!</definedName>
    <definedName name="bacia">#REF!</definedName>
    <definedName name="bbdcc15" localSheetId="2">#REF!</definedName>
    <definedName name="bbdcc15">#REF!</definedName>
    <definedName name="bbdcc20" localSheetId="2">#REF!</definedName>
    <definedName name="bbdcc20">#REF!</definedName>
    <definedName name="bbdcc25" localSheetId="2">#REF!</definedName>
    <definedName name="bbdcc25">#REF!</definedName>
    <definedName name="bbdcc30" localSheetId="2">#REF!</definedName>
    <definedName name="bbdcc30">#REF!</definedName>
    <definedName name="bbdtc04" localSheetId="2">#REF!</definedName>
    <definedName name="bbdtc04">#REF!</definedName>
    <definedName name="bbdtc06" localSheetId="2">#REF!</definedName>
    <definedName name="bbdtc06">#REF!</definedName>
    <definedName name="bbdtc08" localSheetId="2">#REF!</definedName>
    <definedName name="bbdtc08">#REF!</definedName>
    <definedName name="bbdtc10" localSheetId="2">#REF!</definedName>
    <definedName name="bbdtc10">#REF!</definedName>
    <definedName name="bbdtc12" localSheetId="2">#REF!</definedName>
    <definedName name="bbdtc12">#REF!</definedName>
    <definedName name="bbdtc15" localSheetId="2">#REF!</definedName>
    <definedName name="bbdtc15">#REF!</definedName>
    <definedName name="bbscc15" localSheetId="2">#REF!</definedName>
    <definedName name="bbscc15">#REF!</definedName>
    <definedName name="bbscc20" localSheetId="2">#REF!</definedName>
    <definedName name="bbscc20">#REF!</definedName>
    <definedName name="bbscc25" localSheetId="2">#REF!</definedName>
    <definedName name="bbscc25">#REF!</definedName>
    <definedName name="bbscc30" localSheetId="2">#REF!</definedName>
    <definedName name="bbscc30">#REF!</definedName>
    <definedName name="bbstc04" localSheetId="2">#REF!</definedName>
    <definedName name="bbstc04">#REF!</definedName>
    <definedName name="bbstc06" localSheetId="2">#REF!</definedName>
    <definedName name="bbstc06">#REF!</definedName>
    <definedName name="bbstc08" localSheetId="2">#REF!</definedName>
    <definedName name="bbstc08">#REF!</definedName>
    <definedName name="bbstc10" localSheetId="2">#REF!</definedName>
    <definedName name="bbstc10">#REF!</definedName>
    <definedName name="bbstc12" localSheetId="2">#REF!</definedName>
    <definedName name="bbstc12">#REF!</definedName>
    <definedName name="bbstc15" localSheetId="2">#REF!</definedName>
    <definedName name="bbstc15">#REF!</definedName>
    <definedName name="bbtcc15" localSheetId="2">[2]DMT_EV!#REF!</definedName>
    <definedName name="bbtcc15">[2]DMT_EV!#REF!</definedName>
    <definedName name="bbtcc20" localSheetId="2">[2]DMT_EV!#REF!</definedName>
    <definedName name="bbtcc20">[2]DMT_EV!#REF!</definedName>
    <definedName name="bbtcc25" localSheetId="2">[2]DMT_EV!#REF!</definedName>
    <definedName name="bbtcc25">[2]DMT_EV!#REF!</definedName>
    <definedName name="bbtcc30" localSheetId="2">[2]DMT_EV!#REF!</definedName>
    <definedName name="bbtcc30">[2]DMT_EV!#REF!</definedName>
    <definedName name="bbttc04" localSheetId="2">#REF!</definedName>
    <definedName name="bbttc04">#REF!</definedName>
    <definedName name="bbttc06" localSheetId="2">#REF!</definedName>
    <definedName name="bbttc06">#REF!</definedName>
    <definedName name="bbttc08" localSheetId="2">#REF!</definedName>
    <definedName name="bbttc08">#REF!</definedName>
    <definedName name="bbttc10" localSheetId="2">#REF!</definedName>
    <definedName name="bbttc10">#REF!</definedName>
    <definedName name="bbttc12" localSheetId="2">#REF!</definedName>
    <definedName name="bbttc12">#REF!</definedName>
    <definedName name="bbttc15" localSheetId="2">#REF!</definedName>
    <definedName name="bbttc15">#REF!</definedName>
    <definedName name="betume" localSheetId="2">#REF!</definedName>
    <definedName name="betume">#REF!</definedName>
    <definedName name="cabeca" localSheetId="2">#REF!</definedName>
    <definedName name="cabeca">#REF!</definedName>
    <definedName name="cabeca1" localSheetId="2">#REF!</definedName>
    <definedName name="cabeca1">#REF!</definedName>
    <definedName name="cabeçalho" localSheetId="2">#REF!</definedName>
    <definedName name="cabeçalho">#REF!</definedName>
    <definedName name="cabeçalho1" localSheetId="2">#REF!</definedName>
    <definedName name="cabeçalho1">#REF!</definedName>
    <definedName name="cbdcc15" localSheetId="2">#REF!</definedName>
    <definedName name="cbdcc15">#REF!</definedName>
    <definedName name="cbdcc20" localSheetId="2">#REF!</definedName>
    <definedName name="cbdcc20">#REF!</definedName>
    <definedName name="cbdcc25" localSheetId="2">#REF!</definedName>
    <definedName name="cbdcc25">#REF!</definedName>
    <definedName name="cbdcc30" localSheetId="2">#REF!</definedName>
    <definedName name="cbdcc30">#REF!</definedName>
    <definedName name="cbdtc04" localSheetId="2">#REF!</definedName>
    <definedName name="cbdtc04">#REF!</definedName>
    <definedName name="cbdtc06" localSheetId="2">#REF!</definedName>
    <definedName name="cbdtc06">#REF!</definedName>
    <definedName name="cbdtc08" localSheetId="2">#REF!</definedName>
    <definedName name="cbdtc08">#REF!</definedName>
    <definedName name="cbdtc10" localSheetId="2">#REF!</definedName>
    <definedName name="cbdtc10">#REF!</definedName>
    <definedName name="cbdtc12" localSheetId="2">#REF!</definedName>
    <definedName name="cbdtc12">#REF!</definedName>
    <definedName name="cbdtc15" localSheetId="2">#REF!</definedName>
    <definedName name="cbdtc15">#REF!</definedName>
    <definedName name="cbscc15" localSheetId="2">#REF!</definedName>
    <definedName name="cbscc15">#REF!</definedName>
    <definedName name="cbscc20" localSheetId="2">#REF!</definedName>
    <definedName name="cbscc20">#REF!</definedName>
    <definedName name="cbscc25" localSheetId="2">#REF!</definedName>
    <definedName name="cbscc25">#REF!</definedName>
    <definedName name="cbscc30" localSheetId="2">#REF!</definedName>
    <definedName name="cbscc30">#REF!</definedName>
    <definedName name="cbstc04" localSheetId="2">#REF!</definedName>
    <definedName name="cbstc04">#REF!</definedName>
    <definedName name="cbstc06" localSheetId="2">#REF!</definedName>
    <definedName name="cbstc06">#REF!</definedName>
    <definedName name="cbstc08" localSheetId="2">#REF!</definedName>
    <definedName name="cbstc08">#REF!</definedName>
    <definedName name="cbstc10" localSheetId="2">#REF!</definedName>
    <definedName name="cbstc10">#REF!</definedName>
    <definedName name="cbstc12" localSheetId="2">#REF!</definedName>
    <definedName name="cbstc12">#REF!</definedName>
    <definedName name="cbstc15" localSheetId="2">#REF!</definedName>
    <definedName name="cbstc15">#REF!</definedName>
    <definedName name="cbtcc15" localSheetId="2">[2]DMT_EV!#REF!</definedName>
    <definedName name="cbtcc15">[2]DMT_EV!#REF!</definedName>
    <definedName name="cbtcc20" localSheetId="2">[2]DMT_EV!#REF!</definedName>
    <definedName name="cbtcc20">[2]DMT_EV!#REF!</definedName>
    <definedName name="cbtcc25" localSheetId="2">[2]DMT_EV!#REF!</definedName>
    <definedName name="cbtcc25">[2]DMT_EV!#REF!</definedName>
    <definedName name="cbtcc30" localSheetId="2">[2]DMT_EV!#REF!</definedName>
    <definedName name="cbtcc30">[2]DMT_EV!#REF!</definedName>
    <definedName name="cbttc04" localSheetId="2">#REF!</definedName>
    <definedName name="cbttc04">#REF!</definedName>
    <definedName name="cbttc06" localSheetId="2">#REF!</definedName>
    <definedName name="cbttc06">#REF!</definedName>
    <definedName name="cbttc08" localSheetId="2">#REF!</definedName>
    <definedName name="cbttc08">#REF!</definedName>
    <definedName name="cbttc10" localSheetId="2">#REF!</definedName>
    <definedName name="cbttc10">#REF!</definedName>
    <definedName name="cbttc12" localSheetId="2">#REF!</definedName>
    <definedName name="cbttc12">#REF!</definedName>
    <definedName name="cbttc15" localSheetId="2">#REF!</definedName>
    <definedName name="cbttc15">#REF!</definedName>
    <definedName name="ccerca" localSheetId="2">#REF!</definedName>
    <definedName name="ccerca">#REF!</definedName>
    <definedName name="cesar" localSheetId="2">#REF!</definedName>
    <definedName name="cesar">#REF!</definedName>
    <definedName name="cm_30" localSheetId="2">#REF!</definedName>
    <definedName name="cm_30">#REF!</definedName>
    <definedName name="comp100" localSheetId="2">#REF!</definedName>
    <definedName name="comp100">#REF!</definedName>
    <definedName name="comp95" localSheetId="2">#REF!</definedName>
    <definedName name="comp95">#REF!</definedName>
    <definedName name="compala" localSheetId="2">#REF!</definedName>
    <definedName name="compala">#REF!</definedName>
    <definedName name="COMPOS">[3]Plan1!$A$2:$D$4073</definedName>
    <definedName name="conap" localSheetId="2">#REF!</definedName>
    <definedName name="conap">#REF!</definedName>
    <definedName name="conass" localSheetId="2">#REF!</definedName>
    <definedName name="conass">#REF!</definedName>
    <definedName name="connum" localSheetId="2">#REF!</definedName>
    <definedName name="connum">#REF!</definedName>
    <definedName name="conpro" localSheetId="2">#REF!</definedName>
    <definedName name="conpro">#REF!</definedName>
    <definedName name="contrato" localSheetId="2">#REF!</definedName>
    <definedName name="contrato">#REF!</definedName>
    <definedName name="corte" localSheetId="2">#REF!</definedName>
    <definedName name="corte">#REF!</definedName>
    <definedName name="DATA" localSheetId="2">#REF!</definedName>
    <definedName name="DATA">#REF!</definedName>
    <definedName name="defensa" localSheetId="2">#REF!</definedName>
    <definedName name="defensa">#REF!</definedName>
    <definedName name="dmt_1000" localSheetId="2">#REF!</definedName>
    <definedName name="dmt_1000">#REF!</definedName>
    <definedName name="dmt_1200" localSheetId="2">#REF!</definedName>
    <definedName name="dmt_1200">#REF!</definedName>
    <definedName name="dmt_1400" localSheetId="2">#REF!</definedName>
    <definedName name="dmt_1400">#REF!</definedName>
    <definedName name="dmt_200" localSheetId="2">#REF!</definedName>
    <definedName name="dmt_200">#REF!</definedName>
    <definedName name="dmt_400" localSheetId="2">#REF!</definedName>
    <definedName name="dmt_400">#REF!</definedName>
    <definedName name="dmt_50" localSheetId="2">#REF!</definedName>
    <definedName name="dmt_50">#REF!</definedName>
    <definedName name="dmt_600" localSheetId="2">#REF!</definedName>
    <definedName name="dmt_600">#REF!</definedName>
    <definedName name="dmt_800" localSheetId="2">#REF!</definedName>
    <definedName name="dmt_800">#REF!</definedName>
    <definedName name="drena" localSheetId="2">#REF!</definedName>
    <definedName name="drena">#REF!</definedName>
    <definedName name="dreno" localSheetId="2">#REF!</definedName>
    <definedName name="dreno">#REF!</definedName>
    <definedName name="dtipo1" localSheetId="2">#REF!</definedName>
    <definedName name="dtipo1">#REF!</definedName>
    <definedName name="dtipo2" localSheetId="2">#REF!</definedName>
    <definedName name="dtipo2">#REF!</definedName>
    <definedName name="empo2" localSheetId="2">#REF!</definedName>
    <definedName name="empo2">#REF!</definedName>
    <definedName name="Empola2" localSheetId="2">#REF!</definedName>
    <definedName name="Empola2">#REF!</definedName>
    <definedName name="Empolo2" localSheetId="2">#REF!</definedName>
    <definedName name="Empolo2">#REF!</definedName>
    <definedName name="empolo3" localSheetId="2">#REF!</definedName>
    <definedName name="empolo3">#REF!</definedName>
    <definedName name="eng">'[1]Mat Asf'!$C$36</definedName>
    <definedName name="engfiscal" localSheetId="2">#REF!</definedName>
    <definedName name="engfiscal">#REF!</definedName>
    <definedName name="engm1" localSheetId="2">#REF!</definedName>
    <definedName name="engm1">#REF!</definedName>
    <definedName name="engm2" localSheetId="2">#REF!</definedName>
    <definedName name="engm2">#REF!</definedName>
    <definedName name="engmds" localSheetId="2">#REF!</definedName>
    <definedName name="engmds">#REF!</definedName>
    <definedName name="escavd" localSheetId="2">#REF!</definedName>
    <definedName name="escavd">#REF!</definedName>
    <definedName name="escavgd" localSheetId="2">#REF!</definedName>
    <definedName name="escavgd">#REF!</definedName>
    <definedName name="escavgs" localSheetId="2">#REF!</definedName>
    <definedName name="escavgs">#REF!</definedName>
    <definedName name="escavgt" localSheetId="2">[2]DMT_EV!#REF!</definedName>
    <definedName name="escavgt">[2]DMT_EV!#REF!</definedName>
    <definedName name="escavs" localSheetId="2">#REF!</definedName>
    <definedName name="escavs">#REF!</definedName>
    <definedName name="escavt" localSheetId="2">#REF!</definedName>
    <definedName name="escavt">#REF!</definedName>
    <definedName name="etipo1" localSheetId="2">#REF!</definedName>
    <definedName name="etipo1">#REF!</definedName>
    <definedName name="etipo2" localSheetId="2">#REF!</definedName>
    <definedName name="etipo2">#REF!</definedName>
    <definedName name="faixa" localSheetId="2">#REF!</definedName>
    <definedName name="faixa">#REF!</definedName>
    <definedName name="fator100" localSheetId="2">#REF!</definedName>
    <definedName name="fator100">#REF!</definedName>
    <definedName name="fator50" localSheetId="2">#REF!</definedName>
    <definedName name="fator50">#REF!</definedName>
    <definedName name="fdreno" localSheetId="2">#REF!</definedName>
    <definedName name="fdreno">#REF!</definedName>
    <definedName name="fir">[4]RELATÓRIO!$B$12</definedName>
    <definedName name="firma" localSheetId="2">#REF!</definedName>
    <definedName name="firma">#REF!</definedName>
    <definedName name="foac" localSheetId="2">#REF!</definedName>
    <definedName name="foac">#REF!</definedName>
    <definedName name="foae" localSheetId="2">#REF!</definedName>
    <definedName name="foae">#REF!</definedName>
    <definedName name="foc" localSheetId="2">#REF!</definedName>
    <definedName name="foc">#REF!</definedName>
    <definedName name="FOG" localSheetId="2">#REF!</definedName>
    <definedName name="FOG">#REF!</definedName>
    <definedName name="fpavi" localSheetId="2">#REF!</definedName>
    <definedName name="fpavi">#REF!</definedName>
    <definedName name="fsinal" localSheetId="2">#REF!</definedName>
    <definedName name="fsinal">#REF!</definedName>
    <definedName name="fterra" localSheetId="2">#REF!</definedName>
    <definedName name="fterra">#REF!</definedName>
    <definedName name="grama" localSheetId="2">#REF!</definedName>
    <definedName name="grama">#REF!</definedName>
    <definedName name="_xlnm.Recorder" localSheetId="2">#REF!</definedName>
    <definedName name="_xlnm.Recorder">#REF!</definedName>
    <definedName name="Guias" localSheetId="2">#REF!</definedName>
    <definedName name="Guias">#REF!</definedName>
    <definedName name="horad6" localSheetId="2">#REF!</definedName>
    <definedName name="horad6">#REF!</definedName>
    <definedName name="horad8" localSheetId="2">#REF!</definedName>
    <definedName name="horad8">#REF!</definedName>
    <definedName name="imparea" localSheetId="2">#REF!</definedName>
    <definedName name="imparea">#REF!</definedName>
    <definedName name="ksinal" localSheetId="2">'[5]Indice de Reajuste'!#REF!</definedName>
    <definedName name="ksinal">'[5]Indice de Reajuste'!#REF!</definedName>
    <definedName name="licerra" localSheetId="2">#REF!</definedName>
    <definedName name="licerra">#REF!</definedName>
    <definedName name="limata" localSheetId="2">#REF!</definedName>
    <definedName name="limata">#REF!</definedName>
    <definedName name="luis">'[4]REAJU (2)'!$H$35</definedName>
    <definedName name="marco" localSheetId="2">#REF!</definedName>
    <definedName name="marco">#REF!</definedName>
    <definedName name="mds" localSheetId="2">#REF!</definedName>
    <definedName name="mds">#REF!</definedName>
    <definedName name="Mem">'[1]Mat Asf'!$C$37</definedName>
    <definedName name="mo_base" localSheetId="2">#REF!</definedName>
    <definedName name="mo_base">#REF!</definedName>
    <definedName name="mo_sub_base" localSheetId="2">#REF!</definedName>
    <definedName name="mo_sub_base">#REF!</definedName>
    <definedName name="mobase" localSheetId="2">#REF!</definedName>
    <definedName name="mobase">#REF!</definedName>
    <definedName name="mocomercial" localSheetId="2">#REF!</definedName>
    <definedName name="mocomercial">#REF!</definedName>
    <definedName name="molocal" localSheetId="2">#REF!</definedName>
    <definedName name="molocal">#REF!</definedName>
    <definedName name="mosub" localSheetId="2">#REF!</definedName>
    <definedName name="mosub">#REF!</definedName>
    <definedName name="muro" localSheetId="2">#REF!</definedName>
    <definedName name="muro">#REF!</definedName>
    <definedName name="nÁID" localSheetId="2">'[2]Aterro PonteSul'!#REF!</definedName>
    <definedName name="nÁID">'[2]Aterro PonteSul'!#REF!</definedName>
    <definedName name="OAC" localSheetId="2">#REF!</definedName>
    <definedName name="OAC">#REF!</definedName>
    <definedName name="OAE" localSheetId="2">#REF!</definedName>
    <definedName name="OAE">#REF!</definedName>
    <definedName name="obra" localSheetId="2">#REF!</definedName>
    <definedName name="obra">#REF!</definedName>
    <definedName name="OCOM" localSheetId="2">#REF!</definedName>
    <definedName name="OCOM">#REF!</definedName>
    <definedName name="Orçamento" localSheetId="2">#REF!</definedName>
    <definedName name="Orçamento">#REF!</definedName>
    <definedName name="ordem" localSheetId="2">#REF!</definedName>
    <definedName name="ordem">#REF!</definedName>
    <definedName name="orlando" localSheetId="2">#REF!</definedName>
    <definedName name="orlando">#REF!</definedName>
    <definedName name="pal1x1" localSheetId="2">#REF!</definedName>
    <definedName name="pal1x1">#REF!</definedName>
    <definedName name="patrolamento" localSheetId="2">#REF!</definedName>
    <definedName name="patrolamento">#REF!</definedName>
    <definedName name="pavi" localSheetId="2">#REF!</definedName>
    <definedName name="pavi">#REF!</definedName>
    <definedName name="pcat" localSheetId="2">#REF!</definedName>
    <definedName name="pcat">#REF!</definedName>
    <definedName name="pdmt" localSheetId="2">#REF!</definedName>
    <definedName name="pdmt">#REF!</definedName>
    <definedName name="pdmt1000" localSheetId="2">#REF!</definedName>
    <definedName name="pdmt1000">#REF!</definedName>
    <definedName name="pdmt1200" localSheetId="2">#REF!</definedName>
    <definedName name="pdmt1200">#REF!</definedName>
    <definedName name="pdmt200" localSheetId="2">#REF!</definedName>
    <definedName name="pdmt200">#REF!</definedName>
    <definedName name="pdmt400" localSheetId="2">#REF!</definedName>
    <definedName name="pdmt400">#REF!</definedName>
    <definedName name="pdmt50" localSheetId="2">#REF!</definedName>
    <definedName name="pdmt50">#REF!</definedName>
    <definedName name="pdmt600" localSheetId="2">#REF!</definedName>
    <definedName name="pdmt600">#REF!</definedName>
    <definedName name="pdmt800" localSheetId="2">#REF!</definedName>
    <definedName name="pdmt800">#REF!</definedName>
    <definedName name="PEDREIRA" localSheetId="2">#REF!</definedName>
    <definedName name="PEDREIRA">#REF!</definedName>
    <definedName name="perac" localSheetId="2">#REF!</definedName>
    <definedName name="perac">#REF!</definedName>
    <definedName name="persim" localSheetId="2">#REF!</definedName>
    <definedName name="persim">#REF!</definedName>
    <definedName name="pil2x05" localSheetId="2">#REF!</definedName>
    <definedName name="pil2x05">#REF!</definedName>
    <definedName name="pil2x1" localSheetId="2">#REF!</definedName>
    <definedName name="pil2x1">#REF!</definedName>
    <definedName name="pir" localSheetId="2">#REF!</definedName>
    <definedName name="pir">#REF!</definedName>
    <definedName name="portfiscal" localSheetId="2">#REF!</definedName>
    <definedName name="portfiscal">#REF!</definedName>
    <definedName name="portm1" localSheetId="2">#REF!</definedName>
    <definedName name="portm1">#REF!</definedName>
    <definedName name="portm2" localSheetId="2">#REF!</definedName>
    <definedName name="portm2">#REF!</definedName>
    <definedName name="pro" localSheetId="2">#REF!</definedName>
    <definedName name="pro">#REF!</definedName>
    <definedName name="pz" localSheetId="2">#REF!</definedName>
    <definedName name="pz">#REF!</definedName>
    <definedName name="rdreno" localSheetId="2">#REF!</definedName>
    <definedName name="rdreno">#REF!</definedName>
    <definedName name="reatd" localSheetId="2">#REF!</definedName>
    <definedName name="reatd">#REF!</definedName>
    <definedName name="reatgd" localSheetId="2">#REF!</definedName>
    <definedName name="reatgd">#REF!</definedName>
    <definedName name="reatgs" localSheetId="2">#REF!</definedName>
    <definedName name="reatgs">#REF!</definedName>
    <definedName name="reatgt" localSheetId="2">[2]DMT_EV!#REF!</definedName>
    <definedName name="reatgt">[2]DMT_EV!#REF!</definedName>
    <definedName name="reats" localSheetId="2">#REF!</definedName>
    <definedName name="reats">#REF!</definedName>
    <definedName name="reatt" localSheetId="2">#REF!</definedName>
    <definedName name="reatt">#REF!</definedName>
    <definedName name="referência" localSheetId="2">#REF!</definedName>
    <definedName name="referência">#REF!</definedName>
    <definedName name="REGULA" localSheetId="2">#REF!</definedName>
    <definedName name="REGULA">#REF!</definedName>
    <definedName name="REMOÇÃO" localSheetId="2">#REF!</definedName>
    <definedName name="REMOÇÃO">#REF!</definedName>
    <definedName name="roac" localSheetId="2">#REF!</definedName>
    <definedName name="roac">#REF!</definedName>
    <definedName name="roae" localSheetId="2">#REF!</definedName>
    <definedName name="roae">#REF!</definedName>
    <definedName name="roc" localSheetId="2">#REF!</definedName>
    <definedName name="roc">#REF!</definedName>
    <definedName name="rodovia" localSheetId="2">#REF!</definedName>
    <definedName name="rodovia">#REF!</definedName>
    <definedName name="rpavi" localSheetId="2">#REF!</definedName>
    <definedName name="rpavi">#REF!</definedName>
    <definedName name="RR_2C" localSheetId="2">#REF!</definedName>
    <definedName name="RR_2C">#REF!</definedName>
    <definedName name="rrcerca" localSheetId="2">#REF!</definedName>
    <definedName name="rrcerca">#REF!</definedName>
    <definedName name="rsinal" localSheetId="2">#REF!</definedName>
    <definedName name="rsinal">#REF!</definedName>
    <definedName name="rterra" localSheetId="2">#REF!</definedName>
    <definedName name="rterra">#REF!</definedName>
    <definedName name="saterro" localSheetId="2">#REF!</definedName>
    <definedName name="saterro">#REF!</definedName>
    <definedName name="scat" localSheetId="2">#REF!</definedName>
    <definedName name="scat">#REF!</definedName>
    <definedName name="scorte" localSheetId="2">#REF!</definedName>
    <definedName name="scorte">#REF!</definedName>
    <definedName name="sdmt" localSheetId="2">#REF!</definedName>
    <definedName name="sdmt">#REF!</definedName>
    <definedName name="sdmt1000" localSheetId="2">#REF!</definedName>
    <definedName name="sdmt1000">#REF!</definedName>
    <definedName name="sdmt1200" localSheetId="2">#REF!</definedName>
    <definedName name="sdmt1200">#REF!</definedName>
    <definedName name="sdmt200" localSheetId="2">#REF!</definedName>
    <definedName name="sdmt200">#REF!</definedName>
    <definedName name="sdmt400" localSheetId="2">#REF!</definedName>
    <definedName name="sdmt400">#REF!</definedName>
    <definedName name="sdmt50" localSheetId="2">#REF!</definedName>
    <definedName name="sdmt50">#REF!</definedName>
    <definedName name="sdmt600" localSheetId="2">#REF!</definedName>
    <definedName name="sdmt600">#REF!</definedName>
    <definedName name="sdmt800" localSheetId="2">#REF!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2">#REF!</definedName>
    <definedName name="SINALI">#REF!</definedName>
    <definedName name="subrog" localSheetId="2">#REF!</definedName>
    <definedName name="subrog">#REF!</definedName>
    <definedName name="tcat" localSheetId="2">#REF!</definedName>
    <definedName name="tcat">#REF!</definedName>
    <definedName name="terra" localSheetId="2">#REF!</definedName>
    <definedName name="terra">#REF!</definedName>
    <definedName name="teste" localSheetId="2">#REF!</definedName>
    <definedName name="teste">#REF!</definedName>
    <definedName name="teste2" localSheetId="2">#REF!</definedName>
    <definedName name="teste2">#REF!</definedName>
    <definedName name="_xlnm.Print_Titles" localSheetId="2">Cronograma!$A:$F,Cronograma!$1:$10</definedName>
    <definedName name="trecho" localSheetId="2">#REF!</definedName>
    <definedName name="trecho">#REF!</definedName>
    <definedName name="TSD" localSheetId="2">#REF!</definedName>
    <definedName name="TSD">#REF!</definedName>
    <definedName name="TSs" localSheetId="2">#REF!</definedName>
    <definedName name="TSs">#REF!</definedName>
    <definedName name="valeta" localSheetId="2">#REF!</definedName>
    <definedName name="valeta">#REF!</definedName>
    <definedName name="volbase" localSheetId="2">#REF!</definedName>
    <definedName name="volbase">#REF!</definedName>
    <definedName name="volsub" localSheetId="2">#REF!</definedName>
    <definedName name="volsub">#REF!</definedName>
    <definedName name="zebra" localSheetId="2">#REF!</definedName>
    <definedName name="zebra">#REF!</definedName>
    <definedName name="zenil" localSheetId="2">#REF!</definedName>
    <definedName name="zenil">#REF!</definedName>
  </definedNames>
  <calcPr calcId="144525"/>
</workbook>
</file>

<file path=xl/calcChain.xml><?xml version="1.0" encoding="utf-8"?>
<calcChain xmlns="http://schemas.openxmlformats.org/spreadsheetml/2006/main">
  <c r="G3" i="7" l="1"/>
  <c r="G4" i="7" s="1"/>
  <c r="D12" i="7"/>
  <c r="D11" i="7"/>
  <c r="A12" i="7"/>
  <c r="B12" i="7"/>
  <c r="B11" i="7"/>
  <c r="A11" i="7"/>
  <c r="B5" i="7"/>
  <c r="I4" i="7"/>
  <c r="B4" i="7"/>
  <c r="I12" i="7"/>
  <c r="I11" i="7"/>
  <c r="G3" i="2"/>
  <c r="G4" i="2" s="1"/>
  <c r="G5" i="6"/>
  <c r="F5" i="6"/>
  <c r="E5" i="6"/>
  <c r="H5" i="6" s="1"/>
  <c r="H4" i="6"/>
  <c r="H3" i="6"/>
  <c r="H15" i="2"/>
  <c r="D15" i="2"/>
  <c r="A15" i="2"/>
  <c r="J4" i="2"/>
  <c r="I3" i="5" s="1"/>
  <c r="I4" i="5"/>
  <c r="I2" i="5"/>
  <c r="B5" i="5"/>
  <c r="A2" i="5"/>
  <c r="H21" i="5"/>
  <c r="H15" i="5"/>
  <c r="H9" i="5"/>
  <c r="A6" i="5"/>
  <c r="A5" i="5"/>
  <c r="A4" i="5"/>
  <c r="B5" i="2"/>
  <c r="B4" i="5" s="1"/>
  <c r="B4" i="2"/>
  <c r="A1" i="2" s="1"/>
  <c r="F19" i="1"/>
  <c r="F18" i="1"/>
  <c r="F17" i="1"/>
  <c r="F16" i="1"/>
  <c r="F15" i="1"/>
  <c r="F14" i="1"/>
  <c r="F8" i="1"/>
  <c r="F7" i="1"/>
  <c r="D14" i="7" l="1"/>
  <c r="G12" i="7"/>
  <c r="G11" i="7"/>
  <c r="A3" i="5"/>
  <c r="G12" i="2"/>
  <c r="I12" i="2" s="1"/>
  <c r="J12" i="2" s="1"/>
  <c r="J13" i="2" s="1"/>
  <c r="G15" i="2"/>
  <c r="I15" i="2" s="1"/>
  <c r="J15" i="2" s="1"/>
  <c r="J16" i="2" s="1"/>
  <c r="J18" i="2" s="1"/>
  <c r="G2" i="5"/>
  <c r="G3" i="5" s="1"/>
  <c r="H24" i="5"/>
  <c r="F20" i="1"/>
  <c r="F9" i="1"/>
  <c r="F11" i="1" s="1"/>
  <c r="F12" i="7" l="1"/>
  <c r="F11" i="7"/>
  <c r="G14" i="7"/>
  <c r="G15" i="7" s="1"/>
  <c r="I15" i="7" s="1"/>
  <c r="F22" i="1"/>
  <c r="F14" i="7" l="1"/>
  <c r="I14" i="7"/>
</calcChain>
</file>

<file path=xl/sharedStrings.xml><?xml version="1.0" encoding="utf-8"?>
<sst xmlns="http://schemas.openxmlformats.org/spreadsheetml/2006/main" count="154" uniqueCount="121">
  <si>
    <r>
      <t xml:space="preserve">UN: </t>
    </r>
    <r>
      <rPr>
        <sz val="9"/>
        <color rgb="FF000000"/>
        <rFont val="Courier New"/>
        <family val="3"/>
      </rPr>
      <t>M2</t>
    </r>
  </si>
  <si>
    <t>CÓDIGO SINAPI</t>
  </si>
  <si>
    <t>MATERIAL/SUB-CONTRATADO</t>
  </si>
  <si>
    <t>UN</t>
  </si>
  <si>
    <t xml:space="preserve">COEF. </t>
  </si>
  <si>
    <t>CUSTO UNIT.</t>
  </si>
  <si>
    <t>CUSTO TOTAL</t>
  </si>
  <si>
    <t>H</t>
  </si>
  <si>
    <t>SERVENTE COM ENCARGOS COMPLEMENTARES</t>
  </si>
  <si>
    <t>TOTAL (A)</t>
  </si>
  <si>
    <t>M³</t>
  </si>
  <si>
    <t>m</t>
  </si>
  <si>
    <t xml:space="preserve">TOTAL (C) </t>
  </si>
  <si>
    <t xml:space="preserve">CUSTO DIRETO TOTAL </t>
  </si>
  <si>
    <r>
      <t xml:space="preserve">ITEM: </t>
    </r>
    <r>
      <rPr>
        <sz val="9"/>
        <color rgb="FF000000"/>
        <rFont val="Courier New"/>
        <family val="3"/>
      </rPr>
      <t>PS - 050</t>
    </r>
  </si>
  <si>
    <t xml:space="preserve">OPERADOR DE DEMARCADORA DE FAIXAS COM ENCARGOS COMPLEMENTARES </t>
  </si>
  <si>
    <t>MÃO DE OBRA</t>
  </si>
  <si>
    <t>CAMINHÃO TOCO, PBT 16.000 KG, CARGA ÚTIL MÁX. 10.685 KG, DIST. ENTRE EIXOS  4,8 M, POTÊNCIA 189 CV, INCLUSIVE CARROCERIA FIXA ABERTA DE MADEIRA P/ TRANSPORTE GERAL DE CARGA SECA.</t>
  </si>
  <si>
    <t xml:space="preserve">TINTA A BASE DE RESINA ACRILICA, PARA SINALIZACAO HORIZONTAL VIARIA </t>
  </si>
  <si>
    <t>MICROESFERAS DE VIDRO PARA SINALIZACAO HORIZONTAL VIARIA, TIPO I-B - NBR 16184</t>
  </si>
  <si>
    <t>KG</t>
  </si>
  <si>
    <t>MÁQUINA DEMARCADORA DE FAIXA DE TRÁFEGO À FRIO, AUTOPROPELIDA, POTÊNCIA 38</t>
  </si>
  <si>
    <t>SUBTOTAL</t>
  </si>
  <si>
    <t>SINALIZACAO HORIZONTAL COM TINTA RETRORREFLETIVA A BASE DE RESINA ACRILICA EMULSIONADA EM ÁGUA COM ADIÇÃO DE MICROESFERAS DE VIDRO</t>
  </si>
  <si>
    <t>Proprietário: Municipio de Sorriso</t>
  </si>
  <si>
    <t xml:space="preserve">Obra: Remoção e Nova aplicação de Sinalização Horizontal - Pista e Pátio </t>
  </si>
  <si>
    <t>Local: BR 163, Aeroporto Regional Adolino Bedin - Sorriso MT</t>
  </si>
  <si>
    <r>
      <rPr>
        <b/>
        <sz val="9"/>
        <color theme="1"/>
        <rFont val="Courier New"/>
        <family val="3"/>
      </rPr>
      <t>Proprietário</t>
    </r>
    <r>
      <rPr>
        <sz val="9"/>
        <color theme="1"/>
        <rFont val="Courier New"/>
        <family val="3"/>
      </rPr>
      <t>:  Municipio de Sorriso</t>
    </r>
  </si>
  <si>
    <t>Valor estimado final:</t>
  </si>
  <si>
    <t>Data:</t>
  </si>
  <si>
    <t>Obra:</t>
  </si>
  <si>
    <t>Custo/m²:</t>
  </si>
  <si>
    <t>BDI:</t>
  </si>
  <si>
    <t>Local:</t>
  </si>
  <si>
    <t xml:space="preserve">Área: </t>
  </si>
  <si>
    <t>Ref.:</t>
  </si>
  <si>
    <r>
      <rPr>
        <b/>
        <sz val="9"/>
        <color theme="1"/>
        <rFont val="Courier New"/>
        <family val="3"/>
      </rPr>
      <t>Responsável Técnico</t>
    </r>
    <r>
      <rPr>
        <sz val="9"/>
        <color theme="1"/>
        <rFont val="Courier New"/>
        <family val="3"/>
      </rPr>
      <t>:</t>
    </r>
  </si>
  <si>
    <r>
      <t>Arredondamentos: Opções → Avançado → Fórmulas → "</t>
    </r>
    <r>
      <rPr>
        <u/>
        <sz val="9"/>
        <color theme="1"/>
        <rFont val="Courier New"/>
        <family val="3"/>
      </rPr>
      <t>Definir Precisão Conforme Exibido</t>
    </r>
    <r>
      <rPr>
        <sz val="9"/>
        <color theme="1"/>
        <rFont val="Courier New"/>
        <family val="3"/>
      </rPr>
      <t>"</t>
    </r>
  </si>
  <si>
    <t>Código</t>
  </si>
  <si>
    <t>Referência</t>
  </si>
  <si>
    <t>Item</t>
  </si>
  <si>
    <t>Discriminação</t>
  </si>
  <si>
    <t>Uni-dade</t>
  </si>
  <si>
    <t>Quantidade</t>
  </si>
  <si>
    <t>Preço (R$)</t>
  </si>
  <si>
    <t>BDI Incidente</t>
  </si>
  <si>
    <t>Valor unitário Sem BDI</t>
  </si>
  <si>
    <t>Valor Unitário Com BDI</t>
  </si>
  <si>
    <t>Valor Total</t>
  </si>
  <si>
    <t>1.0</t>
  </si>
  <si>
    <t>SINAPI - SET 2018</t>
  </si>
  <si>
    <t>ORÇAMENTO
Remoção e Aplicação - Sinalização Horizontal - Aeroporto Regional Adolino Bedin</t>
  </si>
  <si>
    <t>Detalhamento de BDI - Serviços</t>
  </si>
  <si>
    <t>Referência:</t>
  </si>
  <si>
    <t>BDI - Serviços de Engenharia</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</si>
  <si>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</si>
  <si>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</si>
  <si>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</si>
  <si>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</si>
  <si>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</si>
  <si>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</si>
  <si>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</si>
  <si>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</si>
  <si>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</si>
  <si>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</si>
  <si>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</si>
  <si>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</si>
  <si>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</si>
  <si>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</si>
  <si>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</si>
  <si>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</si>
  <si>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</si>
  <si>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</si>
  <si>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</si>
  <si>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</si>
  <si>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</si>
  <si>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2.4</t>
  </si>
  <si>
    <t>Contribuição Previdenciária - Lei 12.546/2013</t>
  </si>
  <si>
    <t>3.0</t>
  </si>
  <si>
    <t>LUCRO (L)</t>
  </si>
  <si>
    <t>3.1</t>
  </si>
  <si>
    <t>Lucro</t>
  </si>
  <si>
    <t>TAXA TOTAL DE BDI - Serviços de Engenharia</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</si>
  <si>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</si>
  <si>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</si>
  <si>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</si>
  <si>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</si>
  <si>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</si>
  <si>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</si>
  <si>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</si>
  <si>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</si>
  <si>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Cotação</t>
  </si>
  <si>
    <t>REMOÇÃO DE SINALIZAÇÃO EXISTENTE</t>
  </si>
  <si>
    <t>M2</t>
  </si>
  <si>
    <t>REMOÇÃO DA PINTURA, DAS FAIXAS DE SINALIZAÇÃO HORIZONTAL NA PISTA DE POUSO E DECOLAGEM, PISTA DE TÁXI E PÁTIO DE AERONAVES DO AEROPORTO REGIONAL DE SORRISO “ADOLINO BEDIN”, CONFORME ESPECIFICAÇOES TÉNICAS DO MEMORIAL DESCRITIVO</t>
  </si>
  <si>
    <t xml:space="preserve">PINTURA DE FAIXAS </t>
  </si>
  <si>
    <t>Sorriso</t>
  </si>
  <si>
    <t>TOTAL DA OBRA:</t>
  </si>
  <si>
    <t>BALIZAMENTO</t>
  </si>
  <si>
    <t>ITEM</t>
  </si>
  <si>
    <t>CÓD.</t>
  </si>
  <si>
    <t>DESCRIÇÃO</t>
  </si>
  <si>
    <t>QTDE</t>
  </si>
  <si>
    <t>LAVRITA ENGENHARIA CONSULTORIA E EQUIP. INDUSTRIAIS LTDA</t>
  </si>
  <si>
    <t>ECORESTAURADORA LTDA - ME</t>
  </si>
  <si>
    <t>ECOL ENGENHARIA E CONSTRUÇOES LTDA</t>
  </si>
  <si>
    <t>MÉDIA BALIZAMENTO</t>
  </si>
  <si>
    <t>TOTAL</t>
  </si>
  <si>
    <t>Obs: Orçamentos feitos com base de cálculo de 2.500,00 m² de área de faixas</t>
  </si>
  <si>
    <t>REMOÇÃO DA PINTURA, DAS FAIXAS DE SINALIZAÇÃO HORIZONTAL NA PISTA DE POUSO E DECOLAGEM, PISTA DE TÁXI E PÁTIO DE AERONAVES DO AEROPORTO REGIONAL DE SORRISO “ADOLINO BEDIN”, CONFORME ESPECIFICAÇOES TÉNICAS DO MEMORIAL DESCRITIVO - INCLUSO CUSTOS COM MOBILIZAÇÃO E DESMOBILIZAÇÃO DE MAQUINÁRIOS</t>
  </si>
  <si>
    <t>PINTURA/REPINTURA DAS FAIXAS DE SINALIZAÇÃO HORIZONTAL NA PISTA DE POUSO E DECOLAGEM, PISTA DE TÁXI E PÁTIO DE AERONAVES DO AEROPORTO REGIONAL DE SORRISO “ADOLINO BEDIN”, CONFORME ESPECIFICAÇOES TÉNICAS DO TERMO DE REFERÊNCIA - INCLUSO CUSTOS COM MOBILIZAÇÃO E DESMOBILIZAÇÃO DE MAQUINÁRIOS</t>
  </si>
  <si>
    <t>DESCCRIÇÃO</t>
  </si>
  <si>
    <t>VALOR</t>
  </si>
  <si>
    <t>EQUIVALÊNCIA</t>
  </si>
  <si>
    <t>R$</t>
  </si>
  <si>
    <t>%</t>
  </si>
  <si>
    <t>% ACUM.</t>
  </si>
  <si>
    <t>FATURAMENTO SIMPLES DA ETAPA:</t>
  </si>
  <si>
    <t>FATURAMENTO ACUMULADO DA ETAPA:</t>
  </si>
  <si>
    <t>Cronograma Físico Financeiro</t>
  </si>
  <si>
    <t>COMPOSIÇÃO DE PREÇOS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</si>
</sst>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R$&quot;\ * #,##0.00_-;\-&quot;R$&quot;\ * #,##0.00_-;_-&quot;R$&quot;\ * &quot;-&quot;??_-;_-@_-"/>
    <numFmt numFmtId="43" formatCode="_-* #,##0.00_-;\-* #,##0.00_-;_-* &quot;-&quot;??_-;_-@_-"/>
    <numFmt numFmtId="164" formatCode="#,##0.000000"/>
    <numFmt numFmtId="165" formatCode="_-&quot;$&quot;* #,##0_-;\-&quot;$&quot;* #,##0_-;_-&quot;$&quot;* &quot;-&quot;_-;_-@_-"/>
    <numFmt numFmtId="166" formatCode="_-&quot;$&quot;* #,##0.00_-;\-&quot;$&quot;* #,##0.00_-;_-&quot;$&quot;* &quot;-&quot;??_-;_-@_-"/>
    <numFmt numFmtId="167" formatCode="_([$€-2]* #,##0.00_);_([$€-2]* \(#,##0.00\);_([$€-2]* &quot;-&quot;??_)"/>
    <numFmt numFmtId="168" formatCode="_ * #,##0_ ;_ * \-#,##0_ ;_ * &quot;-&quot;_ ;_ @_ "/>
    <numFmt numFmtId="169" formatCode="_ * #,##0.00_ ;_ * \-#,##0.00_ ;_ * &quot;-&quot;??_ ;_ @_ "/>
    <numFmt numFmtId="170" formatCode="_(&quot;R$ &quot;* #,##0.00_);_(&quot;R$ &quot;* \(#,##0.00\);_(&quot;R$ &quot;* &quot;-&quot;??_);_(@_)"/>
    <numFmt numFmtId="171" formatCode="_ &quot;S/&quot;* #,##0_ ;_ &quot;S/&quot;* \-#,##0_ ;_ &quot;S/&quot;* &quot;-&quot;_ ;_ @_ "/>
    <numFmt numFmtId="172" formatCode="_ &quot;S/&quot;* #,##0.00_ ;_ &quot;S/&quot;* \-#,##0.00_ ;_ &quot;S/&quot;* &quot;-&quot;??_ ;_ @_ "/>
    <numFmt numFmtId="173" formatCode="_(* #,##0.00_);_(* \(#,##0.00\);_(* &quot;-&quot;??_);_(@_)"/>
    <numFmt numFmtId="174" formatCode="#,##0.0000"/>
    <numFmt numFmtId="175" formatCode="#,##0.00\ &quot;m²&quot;"/>
    <numFmt numFmtId="176" formatCode="0.0;[Red]0.0"/>
    <numFmt numFmtId="177" formatCode="0.00000000000000"/>
    <numFmt numFmtId="178" formatCode="#,##0.00;[Red]#,##0.00"/>
    <numFmt numFmtId="179" formatCode="0.000%"/>
  </numFmts>
  <fonts count="43">
    <font>
      <sz val="11"/>
      <color theme="1"/>
      <name val="Calibri"/>
      <family val="2"/>
      <scheme val="minor"/>
    </font>
    <font>
      <sz val="11"/>
      <color theme="1"/>
      <name val="Courier New"/>
      <family val="3"/>
    </font>
    <font>
      <sz val="11"/>
      <color theme="1"/>
      <name val="Calibri"/>
      <family val="2"/>
      <scheme val="minor"/>
    </font>
    <font>
      <b/>
      <sz val="18"/>
      <color theme="3"/>
      <name val="Cambria"/>
      <family val="2"/>
      <scheme val="major"/>
    </font>
    <font>
      <b/>
      <sz val="11"/>
      <color theme="1"/>
      <name val="Courier New"/>
      <family val="3"/>
    </font>
    <font>
      <b/>
      <sz val="9"/>
      <color rgb="FF000000"/>
      <name val="Courier New"/>
      <family val="3"/>
    </font>
    <font>
      <sz val="9"/>
      <color rgb="FF000000"/>
      <name val="Courier New"/>
      <family val="3"/>
    </font>
    <font>
      <sz val="9"/>
      <name val="Courier New"/>
      <family val="3"/>
    </font>
    <font>
      <b/>
      <sz val="16"/>
      <color theme="1"/>
      <name val="Courier New"/>
      <family val="3"/>
    </font>
    <font>
      <b/>
      <u/>
      <sz val="22"/>
      <color theme="1"/>
      <name val="Courier New"/>
      <family val="3"/>
    </font>
    <font>
      <sz val="9"/>
      <color theme="1"/>
      <name val="Courier New"/>
      <family val="3"/>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BERNHARD"/>
    </font>
    <font>
      <sz val="10"/>
      <name val="Helv"/>
    </font>
    <font>
      <sz val="10"/>
      <name val="Arial"/>
      <family val="2"/>
    </font>
    <font>
      <sz val="1"/>
      <color indexed="8"/>
      <name val="Courier"/>
      <family val="3"/>
    </font>
    <font>
      <b/>
      <sz val="1"/>
      <color indexed="8"/>
      <name val="Courier"/>
      <family val="3"/>
    </font>
    <font>
      <sz val="11"/>
      <color indexed="62"/>
      <name val="Calibri"/>
      <family val="2"/>
    </font>
    <font>
      <sz val="10"/>
      <name val="Helv"/>
      <charset val="204"/>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7"/>
      <name val="Small Fonts"/>
      <family val="2"/>
    </font>
    <font>
      <sz val="11"/>
      <color rgb="FF000000"/>
      <name val="Calibri"/>
      <family val="2"/>
      <scheme val="minor"/>
    </font>
    <font>
      <sz val="10"/>
      <name val="Times New Roman"/>
      <family val="1"/>
      <charset val="204"/>
    </font>
    <font>
      <b/>
      <sz val="11"/>
      <color indexed="63"/>
      <name val="Calibri"/>
      <family val="2"/>
    </font>
    <font>
      <sz val="8"/>
      <name val="Helv"/>
    </font>
    <font>
      <sz val="11"/>
      <color indexed="10"/>
      <name val="Calibri"/>
      <family val="2"/>
    </font>
    <font>
      <b/>
      <sz val="18"/>
      <color indexed="56"/>
      <name val="Cambria"/>
      <family val="2"/>
    </font>
    <font>
      <b/>
      <sz val="9"/>
      <color theme="1"/>
      <name val="Courier New"/>
      <family val="3"/>
    </font>
    <font>
      <u/>
      <sz val="9"/>
      <color theme="1"/>
      <name val="Courier New"/>
      <family val="3"/>
    </font>
    <font>
      <sz val="7.5"/>
      <color theme="1"/>
      <name val="Courier New"/>
      <family val="3"/>
    </font>
    <font>
      <b/>
      <sz val="9"/>
      <color indexed="8"/>
      <name val="Courier New"/>
      <family val="3"/>
    </font>
    <font>
      <b/>
      <sz val="9"/>
      <name val="Courier New"/>
      <family val="3"/>
    </font>
    <font>
      <sz val="9"/>
      <color rgb="FFFF0000"/>
      <name val="Courier New"/>
      <family val="3"/>
    </font>
  </fonts>
  <fills count="33">
    <fill>
      <patternFill patternType="none"/>
    </fill>
    <fill>
      <patternFill patternType="gray125"/>
    </fill>
    <fill>
      <patternFill patternType="solid">
        <fgColor rgb="FF6EBA86"/>
        <bgColor indexed="64"/>
      </patternFill>
    </fill>
    <fill>
      <patternFill patternType="solid">
        <fgColor rgb="FFE6E6E6"/>
        <bgColor indexed="64"/>
      </patternFill>
    </fill>
    <fill>
      <patternFill patternType="solid">
        <fgColor rgb="FF99FF9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FF7B4"/>
        <bgColor indexed="64"/>
      </patternFill>
    </fill>
    <fill>
      <patternFill patternType="solid">
        <fgColor rgb="FF4FA76A"/>
        <bgColor indexed="64"/>
      </patternFill>
    </fill>
    <fill>
      <patternFill patternType="solid">
        <fgColor rgb="FF8DCC7E"/>
        <bgColor indexed="64"/>
      </patternFill>
    </fill>
    <fill>
      <patternFill patternType="solid">
        <fgColor rgb="FF98F6AE"/>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24" borderId="7" applyNumberFormat="0" applyAlignment="0" applyProtection="0"/>
    <xf numFmtId="0" fontId="15" fillId="24" borderId="7" applyNumberFormat="0" applyAlignment="0" applyProtection="0"/>
    <xf numFmtId="0" fontId="16" fillId="25" borderId="8" applyNumberFormat="0" applyAlignment="0" applyProtection="0"/>
    <xf numFmtId="0" fontId="17" fillId="0" borderId="9" applyNumberFormat="0" applyFill="0" applyAlignment="0" applyProtection="0"/>
    <xf numFmtId="0" fontId="16" fillId="25" borderId="8" applyNumberFormat="0" applyAlignment="0" applyProtection="0"/>
    <xf numFmtId="0" fontId="18" fillId="0" borderId="0"/>
    <xf numFmtId="0" fontId="19" fillId="0" borderId="0"/>
    <xf numFmtId="0" fontId="18" fillId="0" borderId="0"/>
    <xf numFmtId="0" fontId="19" fillId="0" borderId="0"/>
    <xf numFmtId="165" fontId="20" fillId="0" borderId="0" applyFont="0" applyFill="0" applyBorder="0" applyAlignment="0" applyProtection="0"/>
    <xf numFmtId="166" fontId="20" fillId="0" borderId="0" applyFont="0" applyFill="0" applyBorder="0" applyAlignment="0" applyProtection="0"/>
    <xf numFmtId="0" fontId="21" fillId="0" borderId="0">
      <protection locked="0"/>
    </xf>
    <xf numFmtId="0" fontId="22" fillId="0" borderId="0">
      <protection locked="0"/>
    </xf>
    <xf numFmtId="0" fontId="22" fillId="0" borderId="0">
      <protection locked="0"/>
    </xf>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23" fillId="11" borderId="7" applyNumberFormat="0" applyAlignment="0" applyProtection="0"/>
    <xf numFmtId="0" fontId="24" fillId="0" borderId="0"/>
    <xf numFmtId="167" fontId="20" fillId="0" borderId="0" applyFont="0" applyFill="0" applyBorder="0" applyAlignment="0" applyProtection="0"/>
    <xf numFmtId="0" fontId="11" fillId="0" borderId="0"/>
    <xf numFmtId="0" fontId="25" fillId="0" borderId="0" applyNumberFormat="0" applyFill="0" applyBorder="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21" fillId="0" borderId="0">
      <protection locked="0"/>
    </xf>
    <xf numFmtId="0" fontId="14" fillId="8" borderId="0" applyNumberFormat="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13" fillId="7" borderId="0" applyNumberFormat="0" applyBorder="0" applyAlignment="0" applyProtection="0"/>
    <xf numFmtId="0" fontId="23" fillId="11" borderId="7" applyNumberFormat="0" applyAlignment="0" applyProtection="0"/>
    <xf numFmtId="0" fontId="17" fillId="0" borderId="9" applyNumberFormat="0" applyFill="0" applyAlignment="0" applyProtection="0"/>
    <xf numFmtId="168"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0" fillId="0" borderId="0" applyFont="0" applyFill="0" applyBorder="0" applyAlignment="0" applyProtection="0"/>
    <xf numFmtId="44" fontId="2"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0" fontId="21" fillId="0" borderId="0">
      <protection locked="0"/>
    </xf>
    <xf numFmtId="0" fontId="29" fillId="26" borderId="0" applyNumberFormat="0" applyBorder="0" applyAlignment="0" applyProtection="0"/>
    <xf numFmtId="0" fontId="29" fillId="26" borderId="0" applyNumberFormat="0" applyBorder="0" applyAlignment="0" applyProtection="0"/>
    <xf numFmtId="37" fontId="30" fillId="0" borderId="0"/>
    <xf numFmtId="0" fontId="2"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2" fillId="0" borderId="0" applyNumberFormat="0" applyFill="0" applyBorder="0" applyProtection="0">
      <alignment vertical="top" wrapText="1"/>
    </xf>
    <xf numFmtId="0" fontId="20" fillId="27" borderId="13" applyNumberFormat="0" applyFont="0" applyAlignment="0" applyProtection="0"/>
    <xf numFmtId="0" fontId="20" fillId="27" borderId="13" applyNumberFormat="0" applyFont="0" applyAlignment="0" applyProtection="0"/>
    <xf numFmtId="0" fontId="33" fillId="24" borderId="14" applyNumberFormat="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1" fillId="0" borderId="0">
      <protection locked="0"/>
    </xf>
    <xf numFmtId="38" fontId="34" fillId="0" borderId="0"/>
    <xf numFmtId="0" fontId="33" fillId="24" borderId="14" applyNumberFormat="0" applyAlignment="0" applyProtection="0"/>
    <xf numFmtId="173" fontId="20" fillId="0" borderId="0" applyFont="0" applyFill="0" applyBorder="0" applyAlignment="0" applyProtection="0"/>
    <xf numFmtId="174" fontId="20" fillId="0" borderId="0" applyFill="0" applyBorder="0" applyAlignment="0" applyProtection="0"/>
    <xf numFmtId="43" fontId="20" fillId="0" borderId="0" applyFont="0" applyFill="0" applyBorder="0" applyAlignment="0" applyProtection="0"/>
    <xf numFmtId="174" fontId="20" fillId="0" borderId="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21" fillId="0" borderId="15">
      <protection locked="0"/>
    </xf>
    <xf numFmtId="173" fontId="20"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17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cellStyleXfs>
  <cellXfs count="190">
    <xf numFmtId="0" fontId="0" fillId="0" borderId="0" xfId="0"/>
    <xf numFmtId="0" fontId="1" fillId="0" borderId="0" xfId="0" applyFont="1" applyAlignment="1">
      <alignment vertical="center"/>
    </xf>
    <xf numFmtId="0" fontId="4" fillId="0" borderId="0" xfId="0" applyFont="1" applyAlignment="1">
      <alignment vertical="center" wrapText="1"/>
    </xf>
    <xf numFmtId="0" fontId="5" fillId="3" borderId="2" xfId="0" applyFont="1" applyFill="1" applyBorder="1" applyAlignment="1">
      <alignment vertical="center"/>
    </xf>
    <xf numFmtId="4" fontId="5" fillId="3" borderId="1" xfId="0" applyNumberFormat="1" applyFont="1" applyFill="1" applyBorder="1" applyAlignment="1">
      <alignment horizontal="center" vertical="center" wrapText="1"/>
    </xf>
    <xf numFmtId="0" fontId="6" fillId="0" borderId="2" xfId="0" applyFont="1" applyBorder="1" applyAlignment="1">
      <alignment vertical="center" wrapText="1"/>
    </xf>
    <xf numFmtId="4" fontId="6" fillId="0" borderId="1" xfId="0" applyNumberFormat="1" applyFont="1" applyBorder="1" applyAlignment="1">
      <alignment horizontal="center" vertical="center" wrapText="1"/>
    </xf>
    <xf numFmtId="0" fontId="6" fillId="0" borderId="2" xfId="0" applyFont="1" applyBorder="1" applyAlignment="1">
      <alignment horizontal="left" vertical="center"/>
    </xf>
    <xf numFmtId="0" fontId="1" fillId="0" borderId="0" xfId="0" applyFont="1" applyAlignment="1">
      <alignment horizontal="center" vertical="center"/>
    </xf>
    <xf numFmtId="16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4"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1" xfId="0" applyFont="1" applyBorder="1" applyAlignment="1">
      <alignment horizontal="center" vertical="center"/>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vertical="center"/>
    </xf>
    <xf numFmtId="4" fontId="6" fillId="0" borderId="3" xfId="0" applyNumberFormat="1" applyFont="1" applyBorder="1" applyAlignment="1">
      <alignment horizontal="center" vertical="center"/>
    </xf>
    <xf numFmtId="164" fontId="6" fillId="0" borderId="3" xfId="0" applyNumberFormat="1" applyFont="1" applyBorder="1" applyAlignment="1">
      <alignment horizontal="center" vertical="center"/>
    </xf>
    <xf numFmtId="4" fontId="6" fillId="0" borderId="4" xfId="0" applyNumberFormat="1" applyFont="1" applyBorder="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1" fillId="0" borderId="0" xfId="0" applyFont="1" applyAlignment="1"/>
    <xf numFmtId="0" fontId="1" fillId="0" borderId="0" xfId="0" applyFont="1" applyBorder="1"/>
    <xf numFmtId="0" fontId="1" fillId="0" borderId="0" xfId="0" applyFont="1"/>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8" fillId="5" borderId="0" xfId="0" applyFont="1" applyFill="1" applyBorder="1" applyAlignment="1">
      <alignment vertical="center"/>
    </xf>
    <xf numFmtId="4" fontId="1" fillId="0" borderId="0" xfId="0" applyNumberFormat="1" applyFont="1" applyBorder="1" applyAlignment="1">
      <alignment horizontal="left" vertical="center"/>
    </xf>
    <xf numFmtId="0" fontId="1" fillId="0" borderId="0" xfId="0" applyFont="1" applyBorder="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16"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horizontal="left" vertical="center" wrapText="1"/>
    </xf>
    <xf numFmtId="0" fontId="37" fillId="0" borderId="16" xfId="0" applyFont="1" applyBorder="1" applyAlignment="1">
      <alignment horizontal="left" vertical="center"/>
    </xf>
    <xf numFmtId="4" fontId="10" fillId="0" borderId="16" xfId="0" applyNumberFormat="1" applyFont="1" applyBorder="1" applyAlignment="1">
      <alignment horizontal="right" vertical="center"/>
    </xf>
    <xf numFmtId="4" fontId="10" fillId="0" borderId="16" xfId="0" applyNumberFormat="1" applyFont="1" applyBorder="1" applyAlignment="1">
      <alignment horizontal="left" vertical="center"/>
    </xf>
    <xf numFmtId="0" fontId="37" fillId="0" borderId="16" xfId="0" applyFont="1" applyBorder="1" applyAlignment="1">
      <alignment horizontal="right" vertical="center"/>
    </xf>
    <xf numFmtId="14" fontId="10" fillId="0" borderId="16" xfId="0" applyNumberFormat="1" applyFont="1" applyBorder="1" applyAlignment="1">
      <alignment horizontal="right" vertical="center"/>
    </xf>
    <xf numFmtId="0" fontId="37" fillId="0" borderId="3" xfId="0"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xf>
    <xf numFmtId="4" fontId="37" fillId="0" borderId="3" xfId="0" applyNumberFormat="1" applyFont="1" applyBorder="1" applyAlignment="1">
      <alignment horizontal="right" vertical="center"/>
    </xf>
    <xf numFmtId="4" fontId="10" fillId="0" borderId="3" xfId="0" applyNumberFormat="1" applyFont="1" applyBorder="1" applyAlignment="1">
      <alignment horizontal="left" vertical="center"/>
    </xf>
    <xf numFmtId="0" fontId="37" fillId="0" borderId="3" xfId="0" applyFont="1" applyBorder="1" applyAlignment="1">
      <alignment horizontal="right" vertical="center"/>
    </xf>
    <xf numFmtId="10"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vertical="center"/>
    </xf>
    <xf numFmtId="0" fontId="37" fillId="0" borderId="3" xfId="0" applyFont="1" applyBorder="1" applyAlignment="1">
      <alignment horizontal="left" vertical="center"/>
    </xf>
    <xf numFmtId="175" fontId="10" fillId="0" borderId="3" xfId="0" applyNumberFormat="1" applyFont="1" applyBorder="1" applyAlignment="1">
      <alignment horizontal="left" vertical="center"/>
    </xf>
    <xf numFmtId="0" fontId="10" fillId="0" borderId="3" xfId="0" applyFont="1" applyBorder="1" applyAlignment="1">
      <alignment horizontal="left" vertical="center" wrapText="1"/>
    </xf>
    <xf numFmtId="4" fontId="1" fillId="0" borderId="3" xfId="0" applyNumberFormat="1" applyFont="1" applyBorder="1" applyAlignment="1">
      <alignment vertical="center"/>
    </xf>
    <xf numFmtId="4" fontId="37" fillId="28" borderId="1" xfId="0" applyNumberFormat="1" applyFont="1" applyFill="1" applyBorder="1" applyAlignment="1">
      <alignment horizontal="center" vertical="center"/>
    </xf>
    <xf numFmtId="4" fontId="37" fillId="28" borderId="1" xfId="0" applyNumberFormat="1" applyFont="1" applyFill="1" applyBorder="1" applyAlignment="1">
      <alignment horizontal="center" vertical="center" wrapText="1"/>
    </xf>
    <xf numFmtId="0" fontId="37" fillId="28" borderId="1" xfId="0" applyFont="1" applyFill="1" applyBorder="1" applyAlignment="1">
      <alignment horizontal="center" vertical="center" wrapText="1"/>
    </xf>
    <xf numFmtId="0" fontId="10" fillId="29" borderId="1" xfId="0" applyFont="1" applyFill="1" applyBorder="1" applyAlignment="1">
      <alignment horizontal="left" vertical="center"/>
    </xf>
    <xf numFmtId="176" fontId="37" fillId="29" borderId="1" xfId="0" applyNumberFormat="1" applyFont="1" applyFill="1" applyBorder="1" applyAlignment="1">
      <alignment horizontal="center" vertical="center"/>
    </xf>
    <xf numFmtId="0" fontId="37" fillId="29" borderId="1" xfId="0" applyFont="1" applyFill="1" applyBorder="1" applyAlignment="1">
      <alignment horizontal="left" vertical="center" wrapText="1"/>
    </xf>
    <xf numFmtId="4" fontId="10" fillId="29" borderId="1" xfId="0" applyNumberFormat="1" applyFont="1" applyFill="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10" fillId="0" borderId="3" xfId="0" applyFont="1" applyBorder="1" applyAlignment="1">
      <alignment horizontal="right" vertical="center"/>
    </xf>
    <xf numFmtId="0" fontId="10" fillId="0" borderId="0" xfId="0" applyFont="1"/>
    <xf numFmtId="0" fontId="1" fillId="0" borderId="3"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43" fontId="10" fillId="0" borderId="3" xfId="1" applyFont="1" applyBorder="1" applyAlignment="1">
      <alignment vertical="center"/>
    </xf>
    <xf numFmtId="14" fontId="10" fillId="0" borderId="3" xfId="0" applyNumberFormat="1" applyFont="1" applyBorder="1" applyAlignment="1">
      <alignment horizontal="left" vertical="center"/>
    </xf>
    <xf numFmtId="0" fontId="10" fillId="0" borderId="3" xfId="0" applyFont="1" applyBorder="1"/>
    <xf numFmtId="10" fontId="10" fillId="0" borderId="3" xfId="3" applyNumberFormat="1" applyFont="1" applyBorder="1" applyAlignment="1">
      <alignment horizontal="left" vertical="center"/>
    </xf>
    <xf numFmtId="0" fontId="10" fillId="0" borderId="3" xfId="0" applyFont="1" applyBorder="1" applyAlignment="1">
      <alignment horizontal="left" vertical="center" wrapText="1"/>
    </xf>
    <xf numFmtId="0" fontId="39" fillId="0" borderId="3" xfId="0" applyFont="1" applyBorder="1" applyAlignment="1">
      <alignment vertical="center"/>
    </xf>
    <xf numFmtId="0" fontId="1" fillId="0" borderId="3" xfId="0" applyFont="1" applyBorder="1"/>
    <xf numFmtId="0" fontId="10" fillId="0" borderId="0" xfId="0" applyFont="1" applyBorder="1"/>
    <xf numFmtId="0" fontId="40" fillId="28" borderId="1" xfId="105" applyFont="1" applyFill="1" applyBorder="1" applyAlignment="1">
      <alignment horizontal="center" vertical="center"/>
    </xf>
    <xf numFmtId="0" fontId="6" fillId="0" borderId="1" xfId="105" applyFont="1" applyBorder="1" applyAlignment="1">
      <alignment horizontal="center" vertical="center"/>
    </xf>
    <xf numFmtId="0" fontId="6" fillId="0" borderId="5" xfId="105" applyFont="1" applyBorder="1" applyAlignment="1">
      <alignment horizontal="center" vertical="center"/>
    </xf>
    <xf numFmtId="0" fontId="41" fillId="2" borderId="1" xfId="105" applyFont="1" applyFill="1" applyBorder="1" applyAlignment="1">
      <alignment horizontal="center" vertical="center"/>
    </xf>
    <xf numFmtId="177" fontId="10" fillId="0" borderId="0" xfId="0" applyNumberFormat="1" applyFont="1"/>
    <xf numFmtId="0" fontId="10" fillId="0" borderId="0" xfId="103" applyFont="1" applyBorder="1"/>
    <xf numFmtId="0" fontId="10" fillId="0" borderId="0" xfId="103" applyFont="1" applyFill="1" applyBorder="1"/>
    <xf numFmtId="0" fontId="10" fillId="0" borderId="0" xfId="0" applyFont="1" applyAlignment="1">
      <alignment horizontal="center" vertical="center"/>
    </xf>
    <xf numFmtId="4" fontId="37" fillId="30" borderId="6"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43" fontId="10" fillId="0" borderId="1" xfId="1" applyFont="1" applyBorder="1" applyAlignment="1">
      <alignment horizontal="center" vertical="center"/>
    </xf>
    <xf numFmtId="10" fontId="10" fillId="0" borderId="1"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43" fontId="4" fillId="29" borderId="1" xfId="1" applyFont="1" applyFill="1" applyBorder="1" applyAlignment="1">
      <alignment horizontal="lef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42" fillId="0" borderId="0" xfId="0" applyFont="1"/>
    <xf numFmtId="0" fontId="7" fillId="0" borderId="0" xfId="0" applyFont="1"/>
    <xf numFmtId="0" fontId="42" fillId="0" borderId="0" xfId="0" applyFont="1" applyAlignment="1">
      <alignment horizontal="left"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 fontId="10" fillId="0" borderId="1" xfId="0" applyNumberFormat="1" applyFont="1" applyBorder="1" applyAlignment="1">
      <alignment vertical="center"/>
    </xf>
    <xf numFmtId="44" fontId="7" fillId="0" borderId="1" xfId="2" applyFont="1" applyFill="1" applyBorder="1" applyAlignment="1">
      <alignment horizontal="left" vertical="center" wrapText="1"/>
    </xf>
    <xf numFmtId="44" fontId="41" fillId="0" borderId="1" xfId="2" applyFont="1" applyFill="1" applyBorder="1" applyAlignment="1">
      <alignment horizontal="left" vertical="center" wrapText="1"/>
    </xf>
    <xf numFmtId="0" fontId="41" fillId="0" borderId="1" xfId="0" applyFont="1" applyBorder="1" applyAlignment="1">
      <alignment horizontal="center" vertical="center" wrapText="1"/>
    </xf>
    <xf numFmtId="0" fontId="37" fillId="31" borderId="1" xfId="0" applyFont="1" applyFill="1" applyBorder="1" applyAlignment="1">
      <alignment horizontal="center" vertical="center"/>
    </xf>
    <xf numFmtId="2" fontId="10" fillId="0" borderId="1" xfId="0" applyNumberFormat="1" applyFont="1" applyBorder="1" applyAlignment="1">
      <alignment horizontal="center" vertical="center"/>
    </xf>
    <xf numFmtId="179"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10" fontId="10" fillId="32" borderId="1" xfId="0" applyNumberFormat="1" applyFont="1" applyFill="1" applyBorder="1" applyAlignment="1">
      <alignment horizontal="center" vertical="center"/>
    </xf>
    <xf numFmtId="10" fontId="37" fillId="2" borderId="1" xfId="0" applyNumberFormat="1" applyFont="1" applyFill="1" applyBorder="1" applyAlignment="1">
      <alignment horizontal="center" vertical="center"/>
    </xf>
    <xf numFmtId="4" fontId="37" fillId="2" borderId="3" xfId="0" applyNumberFormat="1" applyFont="1" applyFill="1" applyBorder="1" applyAlignment="1">
      <alignment horizontal="center" vertical="center"/>
    </xf>
    <xf numFmtId="179" fontId="37" fillId="2" borderId="4" xfId="0" applyNumberFormat="1" applyFont="1" applyFill="1" applyBorder="1" applyAlignment="1">
      <alignment horizontal="center" vertical="center"/>
    </xf>
    <xf numFmtId="0" fontId="10" fillId="0" borderId="2" xfId="0" applyFont="1" applyBorder="1" applyAlignment="1">
      <alignment horizontal="left" vertical="center"/>
    </xf>
    <xf numFmtId="14" fontId="10" fillId="0" borderId="4" xfId="0" applyNumberFormat="1" applyFont="1" applyBorder="1" applyAlignment="1">
      <alignment horizontal="right" vertical="center"/>
    </xf>
    <xf numFmtId="0" fontId="37" fillId="0" borderId="2" xfId="0" applyFont="1" applyBorder="1" applyAlignment="1">
      <alignment vertical="center"/>
    </xf>
    <xf numFmtId="10" fontId="10" fillId="0" borderId="4" xfId="0" applyNumberFormat="1" applyFont="1" applyBorder="1" applyAlignment="1">
      <alignment horizontal="right" vertical="center"/>
    </xf>
    <xf numFmtId="0" fontId="37" fillId="0" borderId="2" xfId="0" applyFont="1" applyBorder="1" applyAlignment="1">
      <alignment horizontal="left" vertical="center"/>
    </xf>
    <xf numFmtId="0" fontId="10" fillId="0" borderId="4" xfId="0" applyFont="1" applyBorder="1" applyAlignment="1">
      <alignment horizontal="right" vertical="center"/>
    </xf>
    <xf numFmtId="0" fontId="10" fillId="0" borderId="22" xfId="0" applyFont="1" applyBorder="1" applyAlignment="1">
      <alignment horizontal="left" vertical="center"/>
    </xf>
    <xf numFmtId="0" fontId="1" fillId="0" borderId="16" xfId="0" applyFont="1" applyBorder="1"/>
    <xf numFmtId="4" fontId="1" fillId="0" borderId="16" xfId="0" applyNumberFormat="1" applyFont="1" applyBorder="1"/>
    <xf numFmtId="4" fontId="10" fillId="0" borderId="23" xfId="0" applyNumberFormat="1" applyFont="1" applyBorder="1" applyAlignment="1">
      <alignment horizontal="left" vertical="center"/>
    </xf>
    <xf numFmtId="0" fontId="9" fillId="5" borderId="0" xfId="0" applyFont="1" applyFill="1" applyBorder="1" applyAlignment="1">
      <alignment horizontal="center" vertical="center" wrapText="1"/>
    </xf>
    <xf numFmtId="178" fontId="37" fillId="30" borderId="6" xfId="0" applyNumberFormat="1" applyFont="1" applyFill="1" applyBorder="1" applyAlignment="1">
      <alignment horizontal="center" vertical="center"/>
    </xf>
    <xf numFmtId="0" fontId="4" fillId="29" borderId="2" xfId="0" applyFont="1" applyFill="1" applyBorder="1" applyAlignment="1">
      <alignment horizontal="right" vertical="center" wrapText="1"/>
    </xf>
    <xf numFmtId="0" fontId="4" fillId="29" borderId="3" xfId="0" applyFont="1" applyFill="1" applyBorder="1" applyAlignment="1">
      <alignment horizontal="right" vertical="center" wrapText="1"/>
    </xf>
    <xf numFmtId="0" fontId="4" fillId="29" borderId="4" xfId="0" applyFont="1" applyFill="1" applyBorder="1" applyAlignment="1">
      <alignment horizontal="right" vertical="center" wrapText="1"/>
    </xf>
    <xf numFmtId="0" fontId="37" fillId="2" borderId="1" xfId="0" applyFont="1" applyFill="1" applyBorder="1" applyAlignment="1">
      <alignment horizontal="center"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vertical="center" wrapText="1"/>
    </xf>
    <xf numFmtId="4" fontId="37" fillId="28" borderId="1" xfId="0" applyNumberFormat="1" applyFont="1" applyFill="1" applyBorder="1" applyAlignment="1">
      <alignment horizontal="center" vertical="center"/>
    </xf>
    <xf numFmtId="0" fontId="37" fillId="31" borderId="1" xfId="0" applyFont="1" applyFill="1" applyBorder="1" applyAlignment="1">
      <alignment horizontal="center" vertical="center"/>
    </xf>
    <xf numFmtId="2" fontId="10" fillId="0" borderId="2" xfId="0" applyNumberFormat="1" applyFont="1" applyBorder="1" applyAlignment="1">
      <alignment horizontal="left" vertical="center"/>
    </xf>
    <xf numFmtId="2" fontId="10" fillId="0" borderId="4" xfId="0" applyNumberFormat="1" applyFont="1" applyBorder="1" applyAlignment="1">
      <alignment horizontal="left" vertical="center"/>
    </xf>
    <xf numFmtId="4" fontId="10" fillId="0" borderId="2" xfId="0" applyNumberFormat="1" applyFont="1" applyFill="1" applyBorder="1" applyAlignment="1">
      <alignment horizontal="center" vertical="center"/>
    </xf>
    <xf numFmtId="4" fontId="10" fillId="0" borderId="4" xfId="0" applyNumberFormat="1" applyFont="1" applyFill="1" applyBorder="1" applyAlignment="1">
      <alignment horizontal="center" vertical="center"/>
    </xf>
    <xf numFmtId="2" fontId="10" fillId="0" borderId="1" xfId="0" applyNumberFormat="1" applyFont="1" applyBorder="1" applyAlignment="1">
      <alignment horizontal="left" vertical="center"/>
    </xf>
    <xf numFmtId="4" fontId="10" fillId="0" borderId="1" xfId="0" applyNumberFormat="1" applyFont="1" applyFill="1" applyBorder="1" applyAlignment="1">
      <alignment horizontal="center" vertical="center"/>
    </xf>
    <xf numFmtId="10" fontId="37" fillId="2" borderId="2"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0" fontId="37" fillId="2" borderId="4" xfId="0" applyNumberFormat="1" applyFont="1" applyFill="1" applyBorder="1" applyAlignment="1">
      <alignment horizontal="right" vertical="center"/>
    </xf>
    <xf numFmtId="4" fontId="37" fillId="2" borderId="1" xfId="0" applyNumberFormat="1" applyFont="1" applyFill="1" applyBorder="1" applyAlignment="1">
      <alignment horizontal="center" vertical="center"/>
    </xf>
    <xf numFmtId="0" fontId="6" fillId="0" borderId="1" xfId="105" applyFont="1" applyBorder="1" applyAlignment="1">
      <alignment horizontal="left" vertical="center"/>
    </xf>
    <xf numFmtId="0" fontId="6" fillId="0" borderId="1" xfId="105" applyFont="1" applyBorder="1" applyAlignment="1">
      <alignment horizontal="center" vertical="center"/>
    </xf>
    <xf numFmtId="10" fontId="6" fillId="0" borderId="1" xfId="105" applyNumberFormat="1" applyFont="1" applyBorder="1" applyAlignment="1">
      <alignment horizontal="center" vertical="center"/>
    </xf>
    <xf numFmtId="0" fontId="37" fillId="29" borderId="1" xfId="0" applyFont="1" applyFill="1" applyBorder="1" applyAlignment="1">
      <alignment horizontal="center" vertical="center"/>
    </xf>
    <xf numFmtId="0" fontId="10" fillId="0" borderId="3" xfId="0" applyFont="1" applyBorder="1" applyAlignment="1">
      <alignment horizontal="left" vertical="center" wrapText="1"/>
    </xf>
    <xf numFmtId="0" fontId="4" fillId="29" borderId="1" xfId="0" applyFont="1" applyFill="1" applyBorder="1" applyAlignment="1">
      <alignment horizontal="center" vertical="center"/>
    </xf>
    <xf numFmtId="0" fontId="40" fillId="28" borderId="2" xfId="105" applyFont="1" applyFill="1" applyBorder="1" applyAlignment="1">
      <alignment horizontal="left" vertical="center"/>
    </xf>
    <xf numFmtId="0" fontId="40" fillId="28" borderId="3" xfId="105" applyFont="1" applyFill="1" applyBorder="1" applyAlignment="1">
      <alignment horizontal="left" vertical="center"/>
    </xf>
    <xf numFmtId="10" fontId="40" fillId="28" borderId="1" xfId="105" applyNumberFormat="1" applyFont="1" applyFill="1" applyBorder="1" applyAlignment="1">
      <alignment horizontal="center" vertical="center"/>
    </xf>
    <xf numFmtId="0" fontId="7" fillId="0" borderId="0" xfId="103" applyFont="1" applyBorder="1" applyAlignment="1">
      <alignment horizontal="left" vertical="center" wrapText="1"/>
    </xf>
    <xf numFmtId="0" fontId="10" fillId="0" borderId="3" xfId="0" applyFont="1" applyBorder="1" applyAlignment="1">
      <alignment horizontal="left" vertical="top" wrapText="1"/>
    </xf>
    <xf numFmtId="0" fontId="6" fillId="0" borderId="2" xfId="105" applyFont="1" applyBorder="1" applyAlignment="1">
      <alignment horizontal="left" vertical="center"/>
    </xf>
    <xf numFmtId="0" fontId="6" fillId="0" borderId="3" xfId="105" applyFont="1" applyBorder="1" applyAlignment="1">
      <alignment horizontal="left" vertical="center"/>
    </xf>
    <xf numFmtId="0" fontId="6" fillId="0" borderId="17" xfId="105" applyFont="1" applyBorder="1" applyAlignment="1">
      <alignment horizontal="center" vertical="center"/>
    </xf>
    <xf numFmtId="0" fontId="6" fillId="0" borderId="18" xfId="105" applyFont="1" applyBorder="1" applyAlignment="1">
      <alignment horizontal="center" vertical="center"/>
    </xf>
    <xf numFmtId="0" fontId="6" fillId="0" borderId="19" xfId="105" applyFont="1" applyBorder="1" applyAlignment="1">
      <alignment horizontal="center" vertical="center"/>
    </xf>
    <xf numFmtId="0" fontId="41" fillId="2" borderId="1" xfId="105" applyFont="1" applyFill="1" applyBorder="1" applyAlignment="1">
      <alignment horizontal="center" vertical="center"/>
    </xf>
    <xf numFmtId="10" fontId="41" fillId="2" borderId="1" xfId="105" applyNumberFormat="1" applyFont="1" applyFill="1" applyBorder="1" applyAlignment="1">
      <alignment horizontal="center" vertical="center"/>
    </xf>
    <xf numFmtId="10" fontId="6" fillId="0" borderId="2" xfId="105" applyNumberFormat="1" applyFont="1" applyBorder="1" applyAlignment="1">
      <alignment horizontal="center" vertical="center"/>
    </xf>
    <xf numFmtId="10" fontId="6" fillId="0" borderId="4" xfId="105" applyNumberFormat="1" applyFont="1" applyBorder="1" applyAlignment="1">
      <alignment horizontal="center" vertical="center"/>
    </xf>
    <xf numFmtId="10" fontId="40" fillId="28" borderId="2" xfId="105" applyNumberFormat="1" applyFont="1" applyFill="1" applyBorder="1" applyAlignment="1">
      <alignment horizontal="center" vertical="center"/>
    </xf>
    <xf numFmtId="10" fontId="40" fillId="28" borderId="4" xfId="105" applyNumberFormat="1" applyFont="1" applyFill="1" applyBorder="1" applyAlignment="1">
      <alignment horizontal="center" vertical="center"/>
    </xf>
    <xf numFmtId="0" fontId="5" fillId="0" borderId="5" xfId="0" applyFont="1" applyBorder="1" applyAlignment="1">
      <alignment horizontal="right" vertical="center" wrapText="1"/>
    </xf>
    <xf numFmtId="164" fontId="5" fillId="0" borderId="5" xfId="0" applyNumberFormat="1" applyFont="1" applyBorder="1" applyAlignment="1">
      <alignment horizontal="righ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5" fillId="2"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0" fontId="5" fillId="0" borderId="1" xfId="0" applyFont="1" applyBorder="1" applyAlignment="1">
      <alignment horizontal="right" vertical="center" wrapText="1"/>
    </xf>
    <xf numFmtId="164" fontId="5" fillId="0" borderId="1" xfId="0" applyNumberFormat="1" applyFont="1" applyBorder="1" applyAlignment="1">
      <alignment horizontal="right" vertical="center" wrapText="1"/>
    </xf>
    <xf numFmtId="0" fontId="5" fillId="4" borderId="1" xfId="0" applyFont="1" applyFill="1" applyBorder="1" applyAlignment="1">
      <alignment horizontal="left" vertical="center" wrapText="1"/>
    </xf>
    <xf numFmtId="164" fontId="5" fillId="4" borderId="1" xfId="0" applyNumberFormat="1" applyFont="1" applyFill="1" applyBorder="1" applyAlignment="1">
      <alignment horizontal="left" vertical="center" wrapText="1"/>
    </xf>
    <xf numFmtId="0" fontId="5" fillId="0" borderId="6" xfId="0" applyFont="1" applyBorder="1" applyAlignment="1">
      <alignment horizontal="right" vertical="center" wrapText="1"/>
    </xf>
    <xf numFmtId="164" fontId="5" fillId="0" borderId="6" xfId="0" applyNumberFormat="1" applyFont="1" applyBorder="1" applyAlignment="1">
      <alignment horizontal="right" vertical="center" wrapText="1"/>
    </xf>
    <xf numFmtId="0" fontId="41" fillId="0" borderId="1" xfId="0" applyFont="1" applyBorder="1" applyAlignment="1">
      <alignment horizontal="center" vertical="center"/>
    </xf>
    <xf numFmtId="43" fontId="41" fillId="0" borderId="1" xfId="1" applyFont="1" applyFill="1" applyBorder="1" applyAlignment="1">
      <alignment horizontal="right" vertical="center" indent="2"/>
    </xf>
    <xf numFmtId="0" fontId="7" fillId="0" borderId="1" xfId="0" applyFont="1" applyBorder="1" applyAlignment="1">
      <alignment horizontal="right" vertical="center" indent="2"/>
    </xf>
    <xf numFmtId="0" fontId="4" fillId="29" borderId="0" xfId="0" applyFont="1" applyFill="1" applyBorder="1" applyAlignment="1">
      <alignment vertical="center" wrapText="1"/>
    </xf>
    <xf numFmtId="0" fontId="4" fillId="0" borderId="0" xfId="0" applyFont="1" applyAlignment="1">
      <alignment horizontal="left" vertical="center"/>
    </xf>
  </cellXfs>
  <cellStyles count="158">
    <cellStyle name="20% - Accent1" xfId="4"/>
    <cellStyle name="20% - Accent2" xfId="5"/>
    <cellStyle name="20% - Accent3" xfId="6"/>
    <cellStyle name="20% - Accent4" xfId="7"/>
    <cellStyle name="20% - Accent5" xfId="8"/>
    <cellStyle name="20% - Accent6" xfId="9"/>
    <cellStyle name="20% - Ênfase1 2" xfId="10"/>
    <cellStyle name="20% - Ênfase2 2" xfId="11"/>
    <cellStyle name="20% - Ênfase3 2" xfId="12"/>
    <cellStyle name="20% - Ênfase4 2" xfId="13"/>
    <cellStyle name="20% - Ênfase5 2" xfId="14"/>
    <cellStyle name="20% - Ênfase6 2" xfId="15"/>
    <cellStyle name="40% - Accent1" xfId="16"/>
    <cellStyle name="40% - Accent2" xfId="17"/>
    <cellStyle name="40% - Accent3" xfId="18"/>
    <cellStyle name="40% - Accent4" xfId="19"/>
    <cellStyle name="40% - Accent5" xfId="20"/>
    <cellStyle name="40% - Accent6" xfId="21"/>
    <cellStyle name="40% - Ênfase1 2" xfId="22"/>
    <cellStyle name="40% - Ênfase2 2" xfId="23"/>
    <cellStyle name="40% - Ênfase3 2" xfId="24"/>
    <cellStyle name="40% - Ênfase4 2" xfId="25"/>
    <cellStyle name="40% - Ênfase5 2" xfId="26"/>
    <cellStyle name="40% - Ênfase6 2" xfId="27"/>
    <cellStyle name="60% - Accent1" xfId="28"/>
    <cellStyle name="60% - Accent2" xfId="29"/>
    <cellStyle name="60% - Accent3" xfId="30"/>
    <cellStyle name="60% - Accent4" xfId="31"/>
    <cellStyle name="60% - Accent5" xfId="32"/>
    <cellStyle name="60% - Accent6" xfId="33"/>
    <cellStyle name="60% - Ênfase1 2" xfId="34"/>
    <cellStyle name="60% - Ênfase2 2" xfId="35"/>
    <cellStyle name="60% - Ênfase3 2" xfId="36"/>
    <cellStyle name="60% - Ênfase4 2" xfId="37"/>
    <cellStyle name="60% - Ênfase5 2" xfId="38"/>
    <cellStyle name="60% - Ênfase6 2" xfId="39"/>
    <cellStyle name="Accent1" xfId="40"/>
    <cellStyle name="Accent2" xfId="41"/>
    <cellStyle name="Accent3" xfId="42"/>
    <cellStyle name="Accent4" xfId="43"/>
    <cellStyle name="Accent5" xfId="44"/>
    <cellStyle name="Accent6" xfId="45"/>
    <cellStyle name="Bad" xfId="46"/>
    <cellStyle name="Bom 2" xfId="47"/>
    <cellStyle name="Calculation" xfId="48"/>
    <cellStyle name="Cálculo 2" xfId="49"/>
    <cellStyle name="Célula de Verificação 2" xfId="50"/>
    <cellStyle name="Célula Vinculada 2" xfId="51"/>
    <cellStyle name="Check Cell" xfId="52"/>
    <cellStyle name="Comma0 - Modelo1" xfId="53"/>
    <cellStyle name="Comma0 - Style1" xfId="54"/>
    <cellStyle name="Comma1 - Modelo2" xfId="55"/>
    <cellStyle name="Comma1 - Style2" xfId="56"/>
    <cellStyle name="Currency [0]_1995" xfId="57"/>
    <cellStyle name="Currency_1995" xfId="58"/>
    <cellStyle name="Dia" xfId="59"/>
    <cellStyle name="Encabez1" xfId="60"/>
    <cellStyle name="Encabez2" xfId="61"/>
    <cellStyle name="Ênfase1 2" xfId="62"/>
    <cellStyle name="Ênfase2 2" xfId="63"/>
    <cellStyle name="Ênfase3 2" xfId="64"/>
    <cellStyle name="Ênfase4 2" xfId="65"/>
    <cellStyle name="Ênfase5 2" xfId="66"/>
    <cellStyle name="Ênfase6 2" xfId="67"/>
    <cellStyle name="Entrada 2" xfId="68"/>
    <cellStyle name="Estilo 1" xfId="69"/>
    <cellStyle name="Euro" xfId="70"/>
    <cellStyle name="Excel Built-in Normal" xfId="71"/>
    <cellStyle name="Explanatory Text" xfId="72"/>
    <cellStyle name="F2" xfId="73"/>
    <cellStyle name="F3" xfId="74"/>
    <cellStyle name="F4" xfId="75"/>
    <cellStyle name="F5" xfId="76"/>
    <cellStyle name="F6" xfId="77"/>
    <cellStyle name="F7" xfId="78"/>
    <cellStyle name="F8" xfId="79"/>
    <cellStyle name="Fijo" xfId="80"/>
    <cellStyle name="Financiero" xfId="81"/>
    <cellStyle name="Good" xfId="82"/>
    <cellStyle name="Heading 1" xfId="83"/>
    <cellStyle name="Heading 2" xfId="84"/>
    <cellStyle name="Heading 3" xfId="85"/>
    <cellStyle name="Heading 4" xfId="86"/>
    <cellStyle name="Incorreto 2" xfId="87"/>
    <cellStyle name="Input" xfId="88"/>
    <cellStyle name="Linked Cell" xfId="89"/>
    <cellStyle name="Millares [0]_10 AVERIAS MASIVAS + ANT" xfId="90"/>
    <cellStyle name="Millares_10 AVERIAS MASIVAS + ANT" xfId="91"/>
    <cellStyle name="Moeda" xfId="2" builtinId="4"/>
    <cellStyle name="Moeda 2" xfId="92"/>
    <cellStyle name="Moeda 3" xfId="93"/>
    <cellStyle name="Moeda 3 2" xfId="94"/>
    <cellStyle name="Moeda 4" xfId="95"/>
    <cellStyle name="Moeda 5" xfId="96"/>
    <cellStyle name="Moneda [0]_10 AVERIAS MASIVAS + ANT" xfId="97"/>
    <cellStyle name="Moneda_10 AVERIAS MASIVAS + ANT" xfId="98"/>
    <cellStyle name="Monetario" xfId="99"/>
    <cellStyle name="Neutra 2" xfId="100"/>
    <cellStyle name="Neutral" xfId="101"/>
    <cellStyle name="no dec" xfId="102"/>
    <cellStyle name="Normal" xfId="0" builtinId="0"/>
    <cellStyle name="Normal 2" xfId="103"/>
    <cellStyle name="Normal 2 2" xfId="104"/>
    <cellStyle name="Normal 3" xfId="105"/>
    <cellStyle name="Normal 3 3" xfId="106"/>
    <cellStyle name="Normal 4" xfId="107"/>
    <cellStyle name="Normal 4 2" xfId="108"/>
    <cellStyle name="Normal 4 2 2" xfId="109"/>
    <cellStyle name="Normal 4 2 3" xfId="110"/>
    <cellStyle name="Normal 5" xfId="111"/>
    <cellStyle name="Normal 5 2" xfId="112"/>
    <cellStyle name="Normal 5 3" xfId="113"/>
    <cellStyle name="Normal 6" xfId="114"/>
    <cellStyle name="Nota 2" xfId="115"/>
    <cellStyle name="Note" xfId="116"/>
    <cellStyle name="Output" xfId="117"/>
    <cellStyle name="Porcentagem" xfId="3" builtinId="5"/>
    <cellStyle name="Porcentagem 2" xfId="118"/>
    <cellStyle name="Porcentagem 2 2" xfId="119"/>
    <cellStyle name="Porcentagem 3" xfId="120"/>
    <cellStyle name="Porcentagem 3 2" xfId="121"/>
    <cellStyle name="Porcentagem 3 2 2" xfId="122"/>
    <cellStyle name="Porcentagem 3 2 3" xfId="123"/>
    <cellStyle name="Porcentaje" xfId="124"/>
    <cellStyle name="RM" xfId="125"/>
    <cellStyle name="Saída 2" xfId="126"/>
    <cellStyle name="Separador de milhares 2" xfId="127"/>
    <cellStyle name="Separador de milhares 2 2" xfId="128"/>
    <cellStyle name="Separador de milhares 2 3" xfId="129"/>
    <cellStyle name="Separador de milhares 3" xfId="130"/>
    <cellStyle name="Texto de Aviso 2" xfId="131"/>
    <cellStyle name="Texto Explicativo 2" xfId="132"/>
    <cellStyle name="Title" xfId="133"/>
    <cellStyle name="Título 1 1" xfId="134"/>
    <cellStyle name="Título 1 2" xfId="135"/>
    <cellStyle name="Título 2 2" xfId="136"/>
    <cellStyle name="Título 3 2" xfId="137"/>
    <cellStyle name="Título 4 2" xfId="138"/>
    <cellStyle name="Título 5" xfId="139"/>
    <cellStyle name="Título 6" xfId="140"/>
    <cellStyle name="Total 2" xfId="141"/>
    <cellStyle name="Vírgula" xfId="1" builtinId="3"/>
    <cellStyle name="Vírgula 2" xfId="142"/>
    <cellStyle name="Vírgula 2 2" xfId="143"/>
    <cellStyle name="Vírgula 2 2 2" xfId="144"/>
    <cellStyle name="Vírgula 2 3" xfId="145"/>
    <cellStyle name="Vírgula 2 4" xfId="146"/>
    <cellStyle name="Vírgula 3" xfId="147"/>
    <cellStyle name="Vírgula 3 2" xfId="148"/>
    <cellStyle name="Vírgula 3 2 2" xfId="149"/>
    <cellStyle name="Vírgula 3 2 3" xfId="150"/>
    <cellStyle name="Vírgula 3 3" xfId="151"/>
    <cellStyle name="Vírgula 4" xfId="152"/>
    <cellStyle name="Vírgula 4 2" xfId="153"/>
    <cellStyle name="Vírgula 5" xfId="154"/>
    <cellStyle name="Vírgula 6" xfId="155"/>
    <cellStyle name="Vírgula 7" xfId="156"/>
    <cellStyle name="Warning Text" xfId="15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702809</xdr:colOff>
      <xdr:row>6</xdr:row>
      <xdr:rowOff>114301</xdr:rowOff>
    </xdr:from>
    <xdr:to>
      <xdr:col>2</xdr:col>
      <xdr:colOff>867045</xdr:colOff>
      <xdr:row>15</xdr:row>
      <xdr:rowOff>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7284" y="1257301"/>
          <a:ext cx="1678711" cy="1609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1038226</xdr:colOff>
      <xdr:row>26</xdr:row>
      <xdr:rowOff>438150</xdr:rowOff>
    </xdr:from>
    <xdr:to>
      <xdr:col>5</xdr:col>
      <xdr:colOff>561976</xdr:colOff>
      <xdr:row>29</xdr:row>
      <xdr:rowOff>130580</xdr:rowOff>
    </xdr:to>
    <xdr:pic>
      <xdr:nvPicPr>
        <xdr:cNvPr id="2" name="Imagem 1"/>
        <xdr:cNvPicPr>
          <a:picLocks noChangeAspect="1"/>
        </xdr:cNvPicPr>
      </xdr:nvPicPr>
      <xdr:blipFill>
        <a:blip xmlns:r="http://schemas.openxmlformats.org/officeDocument/2006/relationships" r:embed="rId1" cstate="print"/>
        <a:stretch>
          <a:fillRect/>
        </a:stretch>
      </xdr:blipFill>
      <xdr:spPr>
        <a:xfrm>
          <a:off x="1647826" y="5200650"/>
          <a:ext cx="3505200" cy="635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RQUIVOS/06_%20OBRAS%20PUBLICAS/02_PROJETOS-OBRAS/PRA&#199;AS/PRA&#199;AS/Pra&#231;a%20Mario%20Raiter/Licita&#231;&#227;o%202018%20-%20Arquivos%20PDF/OR&#199;AMENTO/Or&#231;amento_QUADRA%20MARIO%20RAITER_Lim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Resumo"/>
      <sheetName val="Cronograma"/>
      <sheetName val="BDI - Serviços"/>
      <sheetName val="BDI-Equipamentos"/>
      <sheetName val="Composição"/>
    </sheetNames>
    <sheetDataSet>
      <sheetData sheetId="0"/>
      <sheetData sheetId="1">
        <row r="5">
          <cell r="A5" t="str">
            <v>Local:</v>
          </cell>
        </row>
        <row r="6">
          <cell r="A6" t="str">
            <v xml:space="preserve">Área: </v>
          </cell>
        </row>
        <row r="7">
          <cell r="A7" t="str">
            <v>Responsável Técnico:</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I52"/>
  <sheetViews>
    <sheetView tabSelected="1" view="pageBreakPreview" zoomScaleNormal="100" zoomScaleSheetLayoutView="100" workbookViewId="0">
      <selection activeCell="C36" sqref="C36"/>
    </sheetView>
  </sheetViews>
  <sheetFormatPr defaultRowHeight="15"/>
  <cols>
    <col min="1" max="4" width="22.7109375" style="25" customWidth="1"/>
    <col min="5" max="16384" width="9.140625" style="25"/>
  </cols>
  <sheetData>
    <row r="1" spans="1:9" ht="15.75">
      <c r="A1" s="188"/>
      <c r="B1" s="188"/>
      <c r="C1" s="188"/>
      <c r="D1" s="188"/>
      <c r="E1" s="188"/>
      <c r="F1" s="188"/>
      <c r="G1" s="188"/>
      <c r="H1" s="188"/>
      <c r="I1" s="188"/>
    </row>
    <row r="3" spans="1:9">
      <c r="A3" s="24"/>
      <c r="B3" s="24"/>
      <c r="C3" s="24"/>
      <c r="D3" s="24"/>
    </row>
    <row r="4" spans="1:9">
      <c r="A4" s="24"/>
      <c r="B4" s="24"/>
      <c r="C4" s="24"/>
      <c r="D4" s="24"/>
    </row>
    <row r="5" spans="1:9">
      <c r="A5" s="24"/>
      <c r="B5" s="24"/>
      <c r="C5" s="24"/>
      <c r="D5" s="24"/>
    </row>
    <row r="6" spans="1:9">
      <c r="A6" s="24"/>
      <c r="B6" s="24"/>
      <c r="C6" s="24"/>
      <c r="D6" s="24"/>
    </row>
    <row r="7" spans="1:9">
      <c r="A7" s="26"/>
      <c r="B7" s="26"/>
      <c r="C7" s="27"/>
      <c r="D7" s="28"/>
    </row>
    <row r="8" spans="1:9">
      <c r="A8" s="24"/>
      <c r="B8" s="24"/>
      <c r="C8" s="24"/>
      <c r="D8" s="24"/>
    </row>
    <row r="9" spans="1:9">
      <c r="A9" s="24"/>
      <c r="B9" s="24"/>
      <c r="C9" s="24"/>
      <c r="D9" s="24"/>
    </row>
    <row r="10" spans="1:9">
      <c r="A10" s="24"/>
      <c r="B10" s="24"/>
      <c r="C10" s="24"/>
      <c r="D10" s="24"/>
    </row>
    <row r="11" spans="1:9">
      <c r="A11" s="24"/>
      <c r="B11" s="24"/>
      <c r="C11" s="24"/>
      <c r="D11" s="24"/>
    </row>
    <row r="12" spans="1:9" ht="15" customHeight="1"/>
    <row r="13" spans="1:9" ht="15" customHeight="1"/>
    <row r="14" spans="1:9" ht="15" customHeight="1">
      <c r="A14" s="29"/>
      <c r="B14" s="29"/>
      <c r="C14" s="29"/>
      <c r="D14" s="29"/>
    </row>
    <row r="15" spans="1:9" ht="15.75" customHeight="1">
      <c r="A15" s="29"/>
      <c r="B15" s="29"/>
      <c r="C15" s="29"/>
      <c r="D15" s="29"/>
    </row>
    <row r="16" spans="1:9">
      <c r="A16" s="26"/>
      <c r="B16" s="30"/>
      <c r="C16" s="27"/>
      <c r="D16" s="31"/>
    </row>
    <row r="17" spans="1:4">
      <c r="A17" s="24"/>
      <c r="B17" s="24"/>
      <c r="C17" s="24"/>
      <c r="D17" s="24"/>
    </row>
    <row r="18" spans="1:4">
      <c r="A18" s="24"/>
      <c r="B18" s="24"/>
      <c r="C18" s="24"/>
      <c r="D18" s="24"/>
    </row>
    <row r="19" spans="1:4" ht="15" customHeight="1">
      <c r="A19" s="128" t="s">
        <v>51</v>
      </c>
      <c r="B19" s="128"/>
      <c r="C19" s="128"/>
      <c r="D19" s="128"/>
    </row>
    <row r="20" spans="1:4" ht="15" customHeight="1">
      <c r="A20" s="128"/>
      <c r="B20" s="128"/>
      <c r="C20" s="128"/>
      <c r="D20" s="128"/>
    </row>
    <row r="21" spans="1:4">
      <c r="A21" s="128"/>
      <c r="B21" s="128"/>
      <c r="C21" s="128"/>
      <c r="D21" s="128"/>
    </row>
    <row r="22" spans="1:4">
      <c r="A22" s="128"/>
      <c r="B22" s="128"/>
      <c r="C22" s="128"/>
      <c r="D22" s="128"/>
    </row>
    <row r="23" spans="1:4">
      <c r="A23" s="128"/>
      <c r="B23" s="128"/>
      <c r="C23" s="128"/>
      <c r="D23" s="128"/>
    </row>
    <row r="24" spans="1:4">
      <c r="A24" s="128"/>
      <c r="B24" s="128"/>
      <c r="C24" s="128"/>
      <c r="D24" s="128"/>
    </row>
    <row r="25" spans="1:4">
      <c r="A25" s="128"/>
      <c r="B25" s="128"/>
      <c r="C25" s="128"/>
      <c r="D25" s="128"/>
    </row>
    <row r="26" spans="1:4">
      <c r="A26" s="24"/>
      <c r="B26" s="24"/>
      <c r="D26" s="32"/>
    </row>
    <row r="27" spans="1:4">
      <c r="A27" s="24"/>
      <c r="B27" s="24"/>
      <c r="D27" s="33"/>
    </row>
    <row r="28" spans="1:4">
      <c r="A28" s="24"/>
      <c r="B28" s="24"/>
      <c r="D28" s="33"/>
    </row>
    <row r="29" spans="1:4">
      <c r="A29" s="24"/>
      <c r="B29" s="24"/>
      <c r="C29" s="24"/>
      <c r="D29" s="24"/>
    </row>
    <row r="30" spans="1:4">
      <c r="A30" s="24"/>
      <c r="B30" s="24"/>
      <c r="C30" s="24"/>
      <c r="D30" s="24"/>
    </row>
    <row r="46" spans="1:6">
      <c r="E46" s="24"/>
      <c r="F46" s="24"/>
    </row>
    <row r="47" spans="1:6">
      <c r="A47" s="32" t="s">
        <v>24</v>
      </c>
      <c r="B47" s="32"/>
      <c r="C47" s="32"/>
      <c r="D47" s="32"/>
      <c r="E47" s="34"/>
      <c r="F47" s="35"/>
    </row>
    <row r="48" spans="1:6">
      <c r="A48" s="33" t="s">
        <v>25</v>
      </c>
      <c r="B48" s="33"/>
      <c r="C48" s="33"/>
      <c r="D48" s="33"/>
      <c r="E48" s="33"/>
      <c r="F48" s="33"/>
    </row>
    <row r="49" spans="1:6">
      <c r="A49" s="33" t="s">
        <v>26</v>
      </c>
      <c r="B49" s="33"/>
      <c r="C49" s="33"/>
      <c r="D49" s="33"/>
      <c r="E49" s="24"/>
      <c r="F49" s="24"/>
    </row>
    <row r="50" spans="1:6">
      <c r="A50" s="33"/>
      <c r="B50" s="33"/>
      <c r="C50" s="33"/>
      <c r="D50" s="33"/>
      <c r="E50" s="24"/>
      <c r="F50" s="24"/>
    </row>
    <row r="51" spans="1:6">
      <c r="A51" s="33"/>
      <c r="B51" s="33"/>
      <c r="C51" s="33"/>
      <c r="D51" s="33"/>
      <c r="E51" s="24"/>
      <c r="F51" s="24"/>
    </row>
    <row r="52" spans="1:6" ht="15.75">
      <c r="A52" s="188"/>
      <c r="B52" s="188"/>
      <c r="C52" s="188"/>
      <c r="D52" s="188"/>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scale="8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DG34"/>
  <sheetViews>
    <sheetView view="pageBreakPreview" topLeftCell="A20" zoomScale="60" zoomScaleNormal="100" workbookViewId="0">
      <selection activeCell="H21" sqref="H21"/>
    </sheetView>
  </sheetViews>
  <sheetFormatPr defaultRowHeight="15"/>
  <cols>
    <col min="1" max="1" width="9.140625" style="25"/>
    <col min="2" max="2" width="13.7109375" style="25" customWidth="1"/>
    <col min="3" max="3" width="6.5703125" style="25" customWidth="1"/>
    <col min="4" max="4" width="80.7109375" style="25" customWidth="1"/>
    <col min="5" max="5" width="11" style="25" customWidth="1"/>
    <col min="6" max="6" width="11.7109375" style="25" customWidth="1"/>
    <col min="7" max="7" width="11.28515625" style="25" customWidth="1"/>
    <col min="8" max="8" width="11.42578125" style="25" customWidth="1"/>
    <col min="9" max="9" width="11" style="25" customWidth="1"/>
    <col min="10" max="10" width="19.28515625" style="25" customWidth="1"/>
    <col min="11" max="16384" width="9.140625" style="25"/>
  </cols>
  <sheetData>
    <row r="1" spans="1:111" s="24" customFormat="1" ht="11.1" customHeight="1">
      <c r="A1" s="133" t="str">
        <f>B4</f>
        <v xml:space="preserve">
Remoção e Aplicação - Sinalização Horizontal - Aeroporto Regional Adolino Bedin</v>
      </c>
      <c r="B1" s="133"/>
      <c r="C1" s="133"/>
      <c r="D1" s="133"/>
      <c r="E1" s="133"/>
      <c r="F1" s="133"/>
      <c r="G1" s="133"/>
      <c r="H1" s="133"/>
      <c r="I1" s="133"/>
      <c r="J1" s="13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row>
    <row r="2" spans="1:111" s="24" customFormat="1" ht="11.1" customHeight="1">
      <c r="A2" s="133"/>
      <c r="B2" s="133"/>
      <c r="C2" s="133"/>
      <c r="D2" s="133"/>
      <c r="E2" s="133"/>
      <c r="F2" s="133"/>
      <c r="G2" s="133"/>
      <c r="H2" s="133"/>
      <c r="I2" s="133"/>
      <c r="J2" s="13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row>
    <row r="3" spans="1:111" s="65" customFormat="1" ht="21" customHeight="1">
      <c r="A3" s="118" t="s">
        <v>27</v>
      </c>
      <c r="B3" s="45"/>
      <c r="C3" s="51"/>
      <c r="D3" s="76"/>
      <c r="E3" s="54"/>
      <c r="F3" s="49" t="s">
        <v>28</v>
      </c>
      <c r="G3" s="48">
        <f>J18</f>
        <v>449509.83845899417</v>
      </c>
      <c r="H3" s="48"/>
      <c r="I3" s="49" t="s">
        <v>29</v>
      </c>
      <c r="J3" s="119">
        <v>43416</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s="65" customFormat="1" ht="21" customHeight="1">
      <c r="A4" s="120" t="s">
        <v>30</v>
      </c>
      <c r="B4" s="45" t="str">
        <f>MID(Capa!A19,10,200)</f>
        <v xml:space="preserve">
Remoção e Aplicação - Sinalização Horizontal - Aeroporto Regional Adolino Bedin</v>
      </c>
      <c r="C4" s="46"/>
      <c r="D4" s="46"/>
      <c r="E4" s="45"/>
      <c r="F4" s="47" t="s">
        <v>31</v>
      </c>
      <c r="G4" s="48">
        <f>G3/B6</f>
        <v>173.42200557831566</v>
      </c>
      <c r="H4" s="48"/>
      <c r="I4" s="49" t="s">
        <v>32</v>
      </c>
      <c r="J4" s="121">
        <f>'BDI - Serviços'!H24</f>
        <v>0.24873184530590153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s="65" customFormat="1" ht="21" customHeight="1">
      <c r="A5" s="120" t="s">
        <v>33</v>
      </c>
      <c r="B5" s="46" t="str">
        <f>MID(Capa!A49,8,200)</f>
        <v>BR 163, Aeroporto Regional Adolino Bedin - Sorriso MT</v>
      </c>
      <c r="C5" s="51"/>
      <c r="D5" s="52"/>
      <c r="E5" s="53"/>
      <c r="F5" s="48"/>
      <c r="G5" s="48"/>
      <c r="H5" s="48"/>
      <c r="I5" s="49"/>
      <c r="J5" s="12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row>
    <row r="6" spans="1:111" s="65" customFormat="1" ht="21" customHeight="1">
      <c r="A6" s="122" t="s">
        <v>34</v>
      </c>
      <c r="B6" s="55">
        <v>2592</v>
      </c>
      <c r="C6" s="51"/>
      <c r="D6" s="76"/>
      <c r="E6" s="53"/>
      <c r="F6" s="48"/>
      <c r="G6" s="48"/>
      <c r="H6" s="57"/>
      <c r="I6" s="47" t="s">
        <v>35</v>
      </c>
      <c r="J6" s="123" t="s">
        <v>50</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s="65" customFormat="1" ht="21" customHeight="1">
      <c r="A7" s="118" t="s">
        <v>36</v>
      </c>
      <c r="B7" s="55"/>
      <c r="C7" s="51"/>
      <c r="D7" s="76"/>
      <c r="E7" s="51"/>
      <c r="F7" s="48"/>
      <c r="G7" s="48"/>
      <c r="H7" s="48"/>
      <c r="I7" s="46"/>
      <c r="J7" s="123" t="s">
        <v>37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s="24" customFormat="1" ht="12" customHeight="1">
      <c r="A8" s="124"/>
      <c r="B8" s="36"/>
      <c r="C8" s="37"/>
      <c r="D8" s="38"/>
      <c r="E8" s="125"/>
      <c r="F8" s="41"/>
      <c r="G8" s="41"/>
      <c r="H8" s="126"/>
      <c r="I8" s="36"/>
      <c r="J8" s="127"/>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row>
    <row r="9" spans="1:111" s="24" customFormat="1" ht="12.75" customHeight="1">
      <c r="A9" s="134" t="s">
        <v>38</v>
      </c>
      <c r="B9" s="135" t="s">
        <v>39</v>
      </c>
      <c r="C9" s="134" t="s">
        <v>40</v>
      </c>
      <c r="D9" s="135" t="s">
        <v>41</v>
      </c>
      <c r="E9" s="135" t="s">
        <v>42</v>
      </c>
      <c r="F9" s="136" t="s">
        <v>43</v>
      </c>
      <c r="G9" s="58"/>
      <c r="H9" s="134" t="s">
        <v>44</v>
      </c>
      <c r="I9" s="134"/>
      <c r="J9" s="134"/>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row>
    <row r="10" spans="1:111" s="24" customFormat="1" ht="48" customHeight="1">
      <c r="A10" s="134"/>
      <c r="B10" s="135"/>
      <c r="C10" s="134"/>
      <c r="D10" s="135"/>
      <c r="E10" s="135"/>
      <c r="F10" s="136"/>
      <c r="G10" s="59" t="s">
        <v>45</v>
      </c>
      <c r="H10" s="59" t="s">
        <v>46</v>
      </c>
      <c r="I10" s="60" t="s">
        <v>47</v>
      </c>
      <c r="J10" s="59" t="s">
        <v>48</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row>
    <row r="11" spans="1:111" s="66" customFormat="1" ht="35.1" customHeight="1">
      <c r="A11" s="61"/>
      <c r="B11" s="61"/>
      <c r="C11" s="62" t="s">
        <v>49</v>
      </c>
      <c r="D11" s="63" t="s">
        <v>92</v>
      </c>
      <c r="E11" s="61"/>
      <c r="F11" s="64"/>
      <c r="G11" s="64"/>
      <c r="H11" s="64"/>
      <c r="I11" s="61"/>
      <c r="J11" s="64"/>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row>
    <row r="12" spans="1:111" s="87" customFormat="1" ht="43.5" customHeight="1">
      <c r="A12" s="89"/>
      <c r="B12" s="89" t="s">
        <v>91</v>
      </c>
      <c r="C12" s="89" t="s">
        <v>56</v>
      </c>
      <c r="D12" s="90" t="s">
        <v>94</v>
      </c>
      <c r="E12" s="89" t="s">
        <v>93</v>
      </c>
      <c r="F12" s="91">
        <v>2592</v>
      </c>
      <c r="G12" s="92">
        <f>$J$4</f>
        <v>0.24873184530590153</v>
      </c>
      <c r="H12" s="91">
        <v>84.32</v>
      </c>
      <c r="I12" s="91">
        <f>H12*(1+G12)</f>
        <v>105.29306919619361</v>
      </c>
      <c r="J12" s="91">
        <f>I12*F12</f>
        <v>272919.63535653386</v>
      </c>
    </row>
    <row r="13" spans="1:111" s="87" customFormat="1" ht="24.95" customHeight="1">
      <c r="A13" s="93"/>
      <c r="B13" s="51"/>
      <c r="C13" s="51"/>
      <c r="D13" s="51"/>
      <c r="E13" s="51"/>
      <c r="F13" s="51"/>
      <c r="G13" s="94"/>
      <c r="H13" s="129" t="s">
        <v>22</v>
      </c>
      <c r="I13" s="129"/>
      <c r="J13" s="88">
        <f>SUM(J11:J12)</f>
        <v>272919.63535653386</v>
      </c>
    </row>
    <row r="14" spans="1:111" s="87" customFormat="1" ht="24.95" customHeight="1">
      <c r="A14" s="61"/>
      <c r="B14" s="61"/>
      <c r="C14" s="62" t="s">
        <v>68</v>
      </c>
      <c r="D14" s="63" t="s">
        <v>95</v>
      </c>
      <c r="E14" s="61"/>
      <c r="F14" s="64"/>
      <c r="G14" s="64"/>
      <c r="H14" s="64"/>
      <c r="I14" s="61"/>
      <c r="J14" s="64"/>
    </row>
    <row r="15" spans="1:111" s="87" customFormat="1" ht="36" customHeight="1">
      <c r="A15" s="89" t="str">
        <f>MID(COMPOSIÇÕES!A3,7,24)</f>
        <v>PS - 050</v>
      </c>
      <c r="B15" s="89" t="s">
        <v>96</v>
      </c>
      <c r="C15" s="89" t="s">
        <v>70</v>
      </c>
      <c r="D15" s="90" t="str">
        <f>COMPOSIÇÕES!A4</f>
        <v>SINALIZACAO HORIZONTAL COM TINTA RETRORREFLETIVA A BASE DE RESINA ACRILICA EMULSIONADA EM ÁGUA COM ADIÇÃO DE MICROESFERAS DE VIDRO</v>
      </c>
      <c r="E15" s="89" t="s">
        <v>93</v>
      </c>
      <c r="F15" s="91">
        <v>2592</v>
      </c>
      <c r="G15" s="92">
        <f>$J$4</f>
        <v>0.24873184530590153</v>
      </c>
      <c r="H15" s="91">
        <f>COMPOSIÇÕES!F22</f>
        <v>54.558499999999995</v>
      </c>
      <c r="I15" s="91">
        <f>H15*(1+G15)</f>
        <v>68.128936382122021</v>
      </c>
      <c r="J15" s="91">
        <f>I15*F15</f>
        <v>176590.20310246028</v>
      </c>
    </row>
    <row r="16" spans="1:111" s="87" customFormat="1" ht="24.95" customHeight="1">
      <c r="A16" s="93"/>
      <c r="B16" s="51"/>
      <c r="C16" s="51"/>
      <c r="D16" s="51"/>
      <c r="E16" s="51"/>
      <c r="F16" s="51"/>
      <c r="G16" s="94"/>
      <c r="H16" s="129" t="s">
        <v>22</v>
      </c>
      <c r="I16" s="129"/>
      <c r="J16" s="88">
        <f>SUM(J15)</f>
        <v>176590.20310246028</v>
      </c>
    </row>
    <row r="17" spans="1:10" s="87" customFormat="1" ht="24.95" customHeight="1">
      <c r="A17" s="96"/>
      <c r="B17" s="34"/>
      <c r="C17" s="34"/>
      <c r="D17" s="34"/>
      <c r="E17" s="34"/>
      <c r="F17" s="34"/>
      <c r="G17" s="34"/>
      <c r="H17" s="34"/>
      <c r="I17" s="34"/>
      <c r="J17" s="97"/>
    </row>
    <row r="18" spans="1:10" s="87" customFormat="1" ht="24.95" customHeight="1">
      <c r="A18" s="130" t="s">
        <v>97</v>
      </c>
      <c r="B18" s="131"/>
      <c r="C18" s="131"/>
      <c r="D18" s="131"/>
      <c r="E18" s="131"/>
      <c r="F18" s="131"/>
      <c r="G18" s="131"/>
      <c r="H18" s="131"/>
      <c r="I18" s="132"/>
      <c r="J18" s="95">
        <f>J13+J16</f>
        <v>449509.83845899417</v>
      </c>
    </row>
    <row r="19" spans="1:10" s="87" customFormat="1" ht="24.95" customHeight="1"/>
    <row r="20" spans="1:10" s="87" customFormat="1" ht="24.95" customHeight="1"/>
    <row r="21" spans="1:10" s="87" customFormat="1" ht="24.95" customHeight="1"/>
    <row r="22" spans="1:10" s="87" customFormat="1" ht="24.95" customHeight="1"/>
    <row r="23" spans="1:10" s="87" customFormat="1" ht="24.95" customHeight="1"/>
    <row r="24" spans="1:10" s="87" customFormat="1" ht="24.95" customHeight="1"/>
    <row r="25" spans="1:10" s="87" customFormat="1" ht="24.95" customHeight="1"/>
    <row r="26" spans="1:10" s="87" customFormat="1" ht="24.95" customHeight="1"/>
    <row r="27" spans="1:10" s="87" customFormat="1" ht="24.95" customHeight="1"/>
    <row r="28" spans="1:10" s="87" customFormat="1" ht="24.95" customHeight="1"/>
    <row r="29" spans="1:10" s="87" customFormat="1" ht="24.95" customHeight="1"/>
    <row r="30" spans="1:10" s="87" customFormat="1" ht="24.95" customHeight="1"/>
    <row r="31" spans="1:10" s="87" customFormat="1" ht="24.95" customHeight="1"/>
    <row r="32" spans="1:10" s="87" customFormat="1" ht="24.95" customHeight="1"/>
    <row r="33" s="1" customFormat="1" ht="24.95" customHeight="1"/>
    <row r="34" s="1" customFormat="1" ht="24.95" customHeight="1"/>
  </sheetData>
  <mergeCells count="11">
    <mergeCell ref="H13:I13"/>
    <mergeCell ref="H16:I16"/>
    <mergeCell ref="A18:I18"/>
    <mergeCell ref="A1:J2"/>
    <mergeCell ref="A9:A10"/>
    <mergeCell ref="B9:B10"/>
    <mergeCell ref="C9:C10"/>
    <mergeCell ref="D9:D10"/>
    <mergeCell ref="E9:E10"/>
    <mergeCell ref="F9:F10"/>
    <mergeCell ref="H9:J9"/>
  </mergeCells>
  <pageMargins left="0.511811024" right="0.511811024" top="0.78740157499999996" bottom="0.78740157499999996" header="0.31496062000000002" footer="0.31496062000000002"/>
  <pageSetup paperSize="9" scale="73" orientation="landscape" horizontalDpi="300" verticalDpi="300" r:id="rId1"/>
  <headerFooter>
    <oddFooter>&amp;L&amp;G&amp;CLuciano C. Scaburi
 Engenheiro Civil 
CREA 170072976-4&amp;R&amp;P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CQ18"/>
  <sheetViews>
    <sheetView view="pageBreakPreview" topLeftCell="A10" zoomScale="80" zoomScaleNormal="80" zoomScaleSheetLayoutView="80" workbookViewId="0">
      <selection activeCell="C20" sqref="C20:I25"/>
    </sheetView>
  </sheetViews>
  <sheetFormatPr defaultRowHeight="20.85" customHeight="1"/>
  <cols>
    <col min="1" max="1" width="10.140625" style="25" customWidth="1"/>
    <col min="2" max="2" width="28.5703125" style="25" customWidth="1"/>
    <col min="3" max="3" width="23.85546875" style="25" customWidth="1"/>
    <col min="4" max="4" width="13.7109375" style="25" customWidth="1"/>
    <col min="5" max="5" width="8.5703125" style="25" customWidth="1"/>
    <col min="6" max="6" width="18.28515625" style="25" bestFit="1" customWidth="1"/>
    <col min="7" max="7" width="11" style="25" bestFit="1" customWidth="1"/>
    <col min="8" max="8" width="9.28515625" style="25" bestFit="1" customWidth="1"/>
    <col min="9" max="9" width="10.140625" style="25" bestFit="1" customWidth="1"/>
    <col min="10" max="16384" width="9.140625" style="25"/>
  </cols>
  <sheetData>
    <row r="1" spans="1:95" s="24" customFormat="1" ht="11.1" customHeight="1">
      <c r="A1" s="133" t="s">
        <v>119</v>
      </c>
      <c r="B1" s="133"/>
      <c r="C1" s="133"/>
      <c r="D1" s="133"/>
      <c r="E1" s="133"/>
      <c r="F1" s="133"/>
      <c r="G1" s="133"/>
      <c r="H1" s="133"/>
      <c r="I1" s="13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row>
    <row r="2" spans="1:95" s="24" customFormat="1" ht="11.1" customHeight="1">
      <c r="A2" s="133"/>
      <c r="B2" s="133"/>
      <c r="C2" s="133"/>
      <c r="D2" s="133"/>
      <c r="E2" s="133"/>
      <c r="F2" s="133"/>
      <c r="G2" s="133"/>
      <c r="H2" s="133"/>
      <c r="I2" s="13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row>
    <row r="3" spans="1:95" s="65" customFormat="1" ht="21" customHeight="1">
      <c r="A3" s="36" t="s">
        <v>27</v>
      </c>
      <c r="B3" s="36"/>
      <c r="C3" s="37"/>
      <c r="D3" s="38"/>
      <c r="E3" s="39" t="s">
        <v>28</v>
      </c>
      <c r="F3" s="40"/>
      <c r="G3" s="41">
        <f>ORÇAMENTO!G3</f>
        <v>449509.83845899417</v>
      </c>
      <c r="H3" s="42" t="s">
        <v>29</v>
      </c>
      <c r="I3" s="43">
        <v>43416</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1:95" s="65" customFormat="1" ht="21" customHeight="1">
      <c r="A4" s="44" t="s">
        <v>30</v>
      </c>
      <c r="B4" s="45" t="str">
        <f>MID(Capa!A19,10,200)</f>
        <v xml:space="preserve">
Remoção e Aplicação - Sinalização Horizontal - Aeroporto Regional Adolino Bedin</v>
      </c>
      <c r="C4" s="46"/>
      <c r="D4" s="46"/>
      <c r="E4" s="45"/>
      <c r="F4" s="47" t="s">
        <v>31</v>
      </c>
      <c r="G4" s="48">
        <f>G3/B6</f>
        <v>173.42200557831566</v>
      </c>
      <c r="H4" s="49" t="s">
        <v>32</v>
      </c>
      <c r="I4" s="50">
        <f>'BDI - Serviços'!H24</f>
        <v>0.24873184530590153</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1:95" s="65" customFormat="1" ht="21" customHeight="1">
      <c r="A5" s="44" t="s">
        <v>33</v>
      </c>
      <c r="B5" s="46" t="str">
        <f>MID(Capa!A49,8,200)</f>
        <v>BR 163, Aeroporto Regional Adolino Bedin - Sorriso MT</v>
      </c>
      <c r="C5" s="51"/>
      <c r="D5" s="52"/>
      <c r="E5" s="53"/>
      <c r="F5" s="48"/>
      <c r="G5" s="48"/>
      <c r="H5" s="49"/>
      <c r="I5" s="5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65" customFormat="1" ht="21" customHeight="1">
      <c r="A6" s="54" t="s">
        <v>34</v>
      </c>
      <c r="B6" s="55">
        <v>2592</v>
      </c>
      <c r="C6" s="51"/>
      <c r="D6" s="56"/>
      <c r="E6" s="53"/>
      <c r="F6" s="48"/>
      <c r="G6" s="48"/>
      <c r="H6" s="47" t="s">
        <v>35</v>
      </c>
      <c r="I6" s="67" t="s">
        <v>50</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row>
    <row r="7" spans="1:95" s="65" customFormat="1" ht="21" customHeight="1">
      <c r="A7" s="45" t="s">
        <v>36</v>
      </c>
      <c r="B7" s="55"/>
      <c r="C7" s="51"/>
      <c r="D7" s="56"/>
      <c r="E7" s="51"/>
      <c r="F7" s="48"/>
      <c r="G7" s="48"/>
      <c r="H7" s="46"/>
      <c r="I7" s="67" t="s">
        <v>37</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row>
    <row r="8" spans="1:95" ht="20.85" customHeight="1">
      <c r="A8" s="26"/>
      <c r="B8" s="26"/>
      <c r="C8" s="26"/>
      <c r="D8" s="26"/>
      <c r="E8" s="26"/>
      <c r="F8" s="26"/>
    </row>
    <row r="9" spans="1:95" s="68" customFormat="1" ht="20.85" customHeight="1">
      <c r="A9" s="134" t="s">
        <v>99</v>
      </c>
      <c r="B9" s="134" t="s">
        <v>111</v>
      </c>
      <c r="C9" s="134"/>
      <c r="D9" s="134" t="s">
        <v>112</v>
      </c>
      <c r="E9" s="134"/>
      <c r="F9" s="134" t="s">
        <v>113</v>
      </c>
      <c r="G9" s="137">
        <v>30</v>
      </c>
      <c r="H9" s="137"/>
      <c r="I9" s="137"/>
    </row>
    <row r="10" spans="1:95" s="68" customFormat="1" ht="20.85" customHeight="1">
      <c r="A10" s="134"/>
      <c r="B10" s="134"/>
      <c r="C10" s="134"/>
      <c r="D10" s="134"/>
      <c r="E10" s="134"/>
      <c r="F10" s="134"/>
      <c r="G10" s="110" t="s">
        <v>114</v>
      </c>
      <c r="H10" s="110" t="s">
        <v>115</v>
      </c>
      <c r="I10" s="110" t="s">
        <v>116</v>
      </c>
    </row>
    <row r="11" spans="1:95" s="68" customFormat="1" ht="24.95" customHeight="1">
      <c r="A11" s="111" t="str">
        <f>ORÇAMENTO!C11</f>
        <v>1.0</v>
      </c>
      <c r="B11" s="142" t="str">
        <f>ORÇAMENTO!D11</f>
        <v>REMOÇÃO DE SINALIZAÇÃO EXISTENTE</v>
      </c>
      <c r="C11" s="142"/>
      <c r="D11" s="143">
        <f>ORÇAMENTO!J13</f>
        <v>272919.63535653386</v>
      </c>
      <c r="E11" s="143"/>
      <c r="F11" s="112">
        <f>D11/$D$14</f>
        <v>0.6071494147762253</v>
      </c>
      <c r="G11" s="113">
        <f t="shared" ref="G11:G12" si="0">H11*$D11</f>
        <v>272919.63535653386</v>
      </c>
      <c r="H11" s="114">
        <v>1</v>
      </c>
      <c r="I11" s="92">
        <f t="shared" ref="I11:I12" si="1">H11</f>
        <v>1</v>
      </c>
    </row>
    <row r="12" spans="1:95" s="68" customFormat="1" ht="24.95" customHeight="1">
      <c r="A12" s="111" t="str">
        <f>ORÇAMENTO!C14</f>
        <v>2.0</v>
      </c>
      <c r="B12" s="142" t="str">
        <f>ORÇAMENTO!D14</f>
        <v xml:space="preserve">PINTURA DE FAIXAS </v>
      </c>
      <c r="C12" s="142"/>
      <c r="D12" s="143">
        <f>ORÇAMENTO!J16</f>
        <v>176590.20310246028</v>
      </c>
      <c r="E12" s="143"/>
      <c r="F12" s="112">
        <f>D12/$D$14</f>
        <v>0.3928505852237747</v>
      </c>
      <c r="G12" s="113">
        <f t="shared" si="0"/>
        <v>176590.20310246028</v>
      </c>
      <c r="H12" s="114">
        <v>1</v>
      </c>
      <c r="I12" s="92">
        <f t="shared" si="1"/>
        <v>1</v>
      </c>
    </row>
    <row r="13" spans="1:95" s="68" customFormat="1" ht="24.95" customHeight="1">
      <c r="A13" s="111"/>
      <c r="B13" s="138"/>
      <c r="C13" s="139"/>
      <c r="D13" s="140"/>
      <c r="E13" s="141"/>
      <c r="F13" s="112"/>
      <c r="G13" s="113"/>
      <c r="H13" s="114"/>
      <c r="I13" s="92"/>
    </row>
    <row r="14" spans="1:95" s="68" customFormat="1" ht="20.85" customHeight="1">
      <c r="A14" s="144" t="s">
        <v>117</v>
      </c>
      <c r="B14" s="145"/>
      <c r="C14" s="146"/>
      <c r="D14" s="147">
        <f>SUM(D11:E12)</f>
        <v>449509.83845899417</v>
      </c>
      <c r="E14" s="147"/>
      <c r="F14" s="115">
        <f>SUM(F11:F12)</f>
        <v>1</v>
      </c>
      <c r="G14" s="147">
        <f>SUM(G11:G12)</f>
        <v>449509.83845899417</v>
      </c>
      <c r="H14" s="147"/>
      <c r="I14" s="115">
        <f>G14/$D14</f>
        <v>1</v>
      </c>
    </row>
    <row r="15" spans="1:95" s="68" customFormat="1" ht="20.85" customHeight="1">
      <c r="A15" s="144" t="s">
        <v>118</v>
      </c>
      <c r="B15" s="145"/>
      <c r="C15" s="146"/>
      <c r="D15" s="116"/>
      <c r="E15" s="116"/>
      <c r="F15" s="117"/>
      <c r="G15" s="147">
        <f>G14</f>
        <v>449509.83845899417</v>
      </c>
      <c r="H15" s="147"/>
      <c r="I15" s="115">
        <f>G15/$D14</f>
        <v>1</v>
      </c>
    </row>
    <row r="16" spans="1:95" ht="4.5" customHeight="1"/>
    <row r="17" spans="1:6" ht="20.85" customHeight="1">
      <c r="A17" s="24"/>
      <c r="B17" s="24"/>
      <c r="C17" s="24"/>
      <c r="D17" s="24"/>
      <c r="E17" s="24"/>
      <c r="F17" s="24"/>
    </row>
    <row r="18" spans="1:6" ht="20.85" customHeight="1">
      <c r="A18" s="24"/>
      <c r="B18" s="24"/>
      <c r="C18" s="24"/>
      <c r="D18" s="24"/>
      <c r="E18" s="24"/>
      <c r="F18" s="24"/>
    </row>
  </sheetData>
  <mergeCells count="17">
    <mergeCell ref="A15:C15"/>
    <mergeCell ref="G15:H15"/>
    <mergeCell ref="A14:C14"/>
    <mergeCell ref="D14:E14"/>
    <mergeCell ref="G14:H14"/>
    <mergeCell ref="B13:C13"/>
    <mergeCell ref="D13:E13"/>
    <mergeCell ref="B11:C11"/>
    <mergeCell ref="D11:E11"/>
    <mergeCell ref="B12:C12"/>
    <mergeCell ref="D12:E12"/>
    <mergeCell ref="A1:I2"/>
    <mergeCell ref="G9:I9"/>
    <mergeCell ref="A9:A10"/>
    <mergeCell ref="B9:C10"/>
    <mergeCell ref="D9:E10"/>
    <mergeCell ref="F9:F10"/>
  </mergeCells>
  <pageMargins left="0.59055118110236227" right="0.11811023622047245" top="0.51181102362204722" bottom="0.98425196850393704" header="0.31496062992125984" footer="0.31496062992125984"/>
  <pageSetup paperSize="9" fitToWidth="0" orientation="landscape" horizontalDpi="300" verticalDpi="300" r:id="rId1"/>
  <headerFooter>
    <oddFooter>&amp;L&amp;G&amp;C&amp;"-,Negrito"&amp;9Luciano C. Scaburi
&amp;"-,Regular" Engenheiro Civil 
CREA 170072976-4&amp;R&amp;P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L53"/>
  <sheetViews>
    <sheetView view="pageBreakPreview" topLeftCell="A14" zoomScaleNormal="100" zoomScaleSheetLayoutView="100" workbookViewId="0">
      <selection activeCell="E34" sqref="E34"/>
    </sheetView>
  </sheetViews>
  <sheetFormatPr defaultRowHeight="12"/>
  <cols>
    <col min="1" max="1" width="9.140625" style="68"/>
    <col min="2" max="2" width="22.28515625" style="68" bestFit="1" customWidth="1"/>
    <col min="3" max="3" width="7.5703125" style="68" customWidth="1"/>
    <col min="4" max="4" width="4.85546875" style="68" customWidth="1"/>
    <col min="5" max="5" width="25" style="68" customWidth="1"/>
    <col min="6" max="6" width="13.85546875" style="68" customWidth="1"/>
    <col min="7" max="7" width="11" style="68" customWidth="1"/>
    <col min="8" max="8" width="12" style="68" bestFit="1" customWidth="1"/>
    <col min="9" max="9" width="18.28515625" style="68" bestFit="1" customWidth="1"/>
    <col min="10" max="11" width="9.140625" style="68"/>
    <col min="12" max="13" width="18.5703125" style="68" customWidth="1"/>
    <col min="14" max="16384" width="9.140625" style="68"/>
  </cols>
  <sheetData>
    <row r="1" spans="1:9" ht="15" customHeight="1">
      <c r="A1" s="151" t="s">
        <v>52</v>
      </c>
      <c r="B1" s="151"/>
      <c r="C1" s="151"/>
      <c r="D1" s="151"/>
      <c r="E1" s="151"/>
      <c r="F1" s="151"/>
      <c r="G1" s="151"/>
      <c r="H1" s="151"/>
      <c r="I1" s="151"/>
    </row>
    <row r="2" spans="1:9" ht="21" customHeight="1">
      <c r="A2" s="46" t="str">
        <f>ORÇAMENTO!A3</f>
        <v>Proprietário:  Municipio de Sorriso</v>
      </c>
      <c r="B2" s="69"/>
      <c r="C2" s="70"/>
      <c r="D2" s="71"/>
      <c r="E2" s="44" t="s">
        <v>28</v>
      </c>
      <c r="F2" s="49"/>
      <c r="G2" s="72">
        <f>ORÇAMENTO!G3</f>
        <v>449509.83845899417</v>
      </c>
      <c r="H2" s="49" t="s">
        <v>29</v>
      </c>
      <c r="I2" s="73">
        <f>ORÇAMENTO!J3</f>
        <v>43416</v>
      </c>
    </row>
    <row r="3" spans="1:9" ht="43.5" customHeight="1">
      <c r="A3" s="158" t="str">
        <f>ORÇAMENTO!B4</f>
        <v xml:space="preserve">
Remoção e Aplicação - Sinalização Horizontal - Aeroporto Regional Adolino Bedin</v>
      </c>
      <c r="B3" s="158"/>
      <c r="C3" s="158"/>
      <c r="D3" s="158"/>
      <c r="E3" s="158"/>
      <c r="F3" s="49" t="s">
        <v>31</v>
      </c>
      <c r="G3" s="72">
        <f>G2/B5</f>
        <v>173.42200557831566</v>
      </c>
      <c r="H3" s="49" t="s">
        <v>32</v>
      </c>
      <c r="I3" s="75">
        <f>ORÇAMENTO!J4</f>
        <v>0.24873184530590153</v>
      </c>
    </row>
    <row r="4" spans="1:9" ht="26.25" customHeight="1">
      <c r="A4" s="46" t="str">
        <f>[8]Orçamento!A5</f>
        <v>Local:</v>
      </c>
      <c r="B4" s="152" t="str">
        <f>ORÇAMENTO!B5</f>
        <v>BR 163, Aeroporto Regional Adolino Bedin - Sorriso MT</v>
      </c>
      <c r="C4" s="152"/>
      <c r="D4" s="152"/>
      <c r="E4" s="152"/>
      <c r="F4" s="152"/>
      <c r="G4" s="152"/>
      <c r="H4" s="49" t="s">
        <v>53</v>
      </c>
      <c r="I4" s="45" t="str">
        <f>ORÇAMENTO!J6</f>
        <v>SINAPI - SET 2018</v>
      </c>
    </row>
    <row r="5" spans="1:9" ht="21" customHeight="1">
      <c r="A5" s="46" t="str">
        <f>[8]Orçamento!A6</f>
        <v xml:space="preserve">Área: </v>
      </c>
      <c r="B5" s="48">
        <f>ORÇAMENTO!B6</f>
        <v>2592</v>
      </c>
      <c r="C5" s="46"/>
      <c r="D5" s="77"/>
      <c r="G5" s="69"/>
      <c r="H5" s="46"/>
      <c r="I5" s="74"/>
    </row>
    <row r="6" spans="1:9" ht="21" customHeight="1">
      <c r="A6" s="45" t="str">
        <f>[8]Orçamento!A7</f>
        <v>Responsável Técnico:</v>
      </c>
      <c r="B6" s="69"/>
      <c r="C6" s="70"/>
      <c r="D6" s="71"/>
      <c r="E6" s="69"/>
      <c r="F6" s="69"/>
      <c r="G6" s="78"/>
      <c r="H6" s="46"/>
      <c r="I6" s="74"/>
    </row>
    <row r="7" spans="1:9" ht="15">
      <c r="A7" s="32"/>
      <c r="B7" s="26"/>
      <c r="C7" s="27"/>
      <c r="D7" s="28"/>
      <c r="E7" s="26"/>
      <c r="F7" s="26"/>
      <c r="G7" s="24"/>
      <c r="H7" s="33"/>
      <c r="I7" s="79"/>
    </row>
    <row r="8" spans="1:9" ht="15.75">
      <c r="A8" s="153" t="s">
        <v>54</v>
      </c>
      <c r="B8" s="153"/>
      <c r="C8" s="153"/>
      <c r="D8" s="153"/>
      <c r="E8" s="153"/>
      <c r="F8" s="153"/>
      <c r="G8" s="153"/>
      <c r="H8" s="153"/>
      <c r="I8" s="153"/>
    </row>
    <row r="9" spans="1:9" ht="12.75">
      <c r="A9" s="80" t="s">
        <v>49</v>
      </c>
      <c r="B9" s="154" t="s">
        <v>55</v>
      </c>
      <c r="C9" s="155"/>
      <c r="D9" s="155"/>
      <c r="E9" s="155"/>
      <c r="F9" s="155"/>
      <c r="G9" s="155"/>
      <c r="H9" s="156">
        <f>SUM(H10:H13)</f>
        <v>7.3000000000000009E-2</v>
      </c>
      <c r="I9" s="156"/>
    </row>
    <row r="10" spans="1:9">
      <c r="A10" s="81" t="s">
        <v>56</v>
      </c>
      <c r="B10" s="148" t="s">
        <v>57</v>
      </c>
      <c r="C10" s="148"/>
      <c r="D10" s="148"/>
      <c r="E10" s="148"/>
      <c r="F10" s="149" t="s">
        <v>58</v>
      </c>
      <c r="G10" s="149"/>
      <c r="H10" s="150">
        <v>0.04</v>
      </c>
      <c r="I10" s="150"/>
    </row>
    <row r="11" spans="1:9">
      <c r="A11" s="81" t="s">
        <v>59</v>
      </c>
      <c r="B11" s="148" t="s">
        <v>60</v>
      </c>
      <c r="C11" s="148"/>
      <c r="D11" s="148"/>
      <c r="E11" s="148"/>
      <c r="F11" s="149" t="s">
        <v>61</v>
      </c>
      <c r="G11" s="149"/>
      <c r="H11" s="150">
        <v>8.0000000000000002E-3</v>
      </c>
      <c r="I11" s="150"/>
    </row>
    <row r="12" spans="1:9">
      <c r="A12" s="81" t="s">
        <v>62</v>
      </c>
      <c r="B12" s="148" t="s">
        <v>63</v>
      </c>
      <c r="C12" s="148"/>
      <c r="D12" s="148"/>
      <c r="E12" s="148"/>
      <c r="F12" s="149" t="s">
        <v>64</v>
      </c>
      <c r="G12" s="149"/>
      <c r="H12" s="150">
        <v>1.2699999999999999E-2</v>
      </c>
      <c r="I12" s="150"/>
    </row>
    <row r="13" spans="1:9">
      <c r="A13" s="81" t="s">
        <v>65</v>
      </c>
      <c r="B13" s="148" t="s">
        <v>66</v>
      </c>
      <c r="C13" s="148"/>
      <c r="D13" s="148"/>
      <c r="E13" s="148"/>
      <c r="F13" s="149" t="s">
        <v>67</v>
      </c>
      <c r="G13" s="149"/>
      <c r="H13" s="150">
        <v>1.23E-2</v>
      </c>
      <c r="I13" s="150"/>
    </row>
    <row r="14" spans="1:9">
      <c r="A14" s="81"/>
      <c r="B14" s="149"/>
      <c r="C14" s="149"/>
      <c r="D14" s="149"/>
      <c r="E14" s="149"/>
      <c r="F14" s="149"/>
      <c r="G14" s="149"/>
      <c r="H14" s="150"/>
      <c r="I14" s="150"/>
    </row>
    <row r="15" spans="1:9" ht="12.75">
      <c r="A15" s="80" t="s">
        <v>68</v>
      </c>
      <c r="B15" s="154" t="s">
        <v>69</v>
      </c>
      <c r="C15" s="155"/>
      <c r="D15" s="155"/>
      <c r="E15" s="155"/>
      <c r="F15" s="155"/>
      <c r="G15" s="155"/>
      <c r="H15" s="156">
        <f>SUM(H16:H19)</f>
        <v>7.6499999999999999E-2</v>
      </c>
      <c r="I15" s="156"/>
    </row>
    <row r="16" spans="1:9">
      <c r="A16" s="81" t="s">
        <v>70</v>
      </c>
      <c r="B16" s="148" t="s">
        <v>71</v>
      </c>
      <c r="C16" s="148"/>
      <c r="D16" s="148"/>
      <c r="E16" s="148"/>
      <c r="F16" s="148"/>
      <c r="G16" s="148"/>
      <c r="H16" s="150">
        <v>6.4999999999999997E-3</v>
      </c>
      <c r="I16" s="150"/>
    </row>
    <row r="17" spans="1:12">
      <c r="A17" s="81" t="s">
        <v>72</v>
      </c>
      <c r="B17" s="148" t="s">
        <v>73</v>
      </c>
      <c r="C17" s="148"/>
      <c r="D17" s="148"/>
      <c r="E17" s="148"/>
      <c r="F17" s="148"/>
      <c r="G17" s="148"/>
      <c r="H17" s="150">
        <v>0.03</v>
      </c>
      <c r="I17" s="150"/>
    </row>
    <row r="18" spans="1:12">
      <c r="A18" s="81" t="s">
        <v>74</v>
      </c>
      <c r="B18" s="148" t="s">
        <v>75</v>
      </c>
      <c r="C18" s="148"/>
      <c r="D18" s="148"/>
      <c r="E18" s="148"/>
      <c r="F18" s="148"/>
      <c r="G18" s="148"/>
      <c r="H18" s="150">
        <v>0.02</v>
      </c>
      <c r="I18" s="150"/>
    </row>
    <row r="19" spans="1:12">
      <c r="A19" s="81" t="s">
        <v>76</v>
      </c>
      <c r="B19" s="159" t="s">
        <v>77</v>
      </c>
      <c r="C19" s="160"/>
      <c r="D19" s="160"/>
      <c r="E19" s="160"/>
      <c r="F19" s="160"/>
      <c r="G19" s="160"/>
      <c r="H19" s="166">
        <v>0.02</v>
      </c>
      <c r="I19" s="167"/>
    </row>
    <row r="20" spans="1:12">
      <c r="A20" s="81"/>
      <c r="B20" s="149"/>
      <c r="C20" s="149"/>
      <c r="D20" s="149"/>
      <c r="E20" s="149"/>
      <c r="F20" s="149"/>
      <c r="G20" s="149"/>
      <c r="H20" s="149"/>
      <c r="I20" s="149"/>
    </row>
    <row r="21" spans="1:12" ht="12.75">
      <c r="A21" s="80" t="s">
        <v>78</v>
      </c>
      <c r="B21" s="154" t="s">
        <v>79</v>
      </c>
      <c r="C21" s="155"/>
      <c r="D21" s="155"/>
      <c r="E21" s="155"/>
      <c r="F21" s="155"/>
      <c r="G21" s="155"/>
      <c r="H21" s="168">
        <f>H22</f>
        <v>7.3999999999999996E-2</v>
      </c>
      <c r="I21" s="169"/>
    </row>
    <row r="22" spans="1:12">
      <c r="A22" s="81" t="s">
        <v>80</v>
      </c>
      <c r="B22" s="159" t="s">
        <v>81</v>
      </c>
      <c r="C22" s="160"/>
      <c r="D22" s="160"/>
      <c r="E22" s="160"/>
      <c r="F22" s="160"/>
      <c r="G22" s="160"/>
      <c r="H22" s="150">
        <v>7.3999999999999996E-2</v>
      </c>
      <c r="I22" s="150"/>
    </row>
    <row r="23" spans="1:12">
      <c r="A23" s="82"/>
      <c r="B23" s="161"/>
      <c r="C23" s="162"/>
      <c r="D23" s="162"/>
      <c r="E23" s="162"/>
      <c r="F23" s="162"/>
      <c r="G23" s="162"/>
      <c r="H23" s="161"/>
      <c r="I23" s="163"/>
    </row>
    <row r="24" spans="1:12" ht="12.75">
      <c r="A24" s="83"/>
      <c r="B24" s="164" t="s">
        <v>82</v>
      </c>
      <c r="C24" s="164"/>
      <c r="D24" s="164"/>
      <c r="E24" s="164"/>
      <c r="F24" s="164"/>
      <c r="G24" s="164"/>
      <c r="H24" s="165">
        <f>(((1+H10+H11+H12)*(1+H13)*(1+H21))/(1-H15))-1</f>
        <v>0.24873184530590153</v>
      </c>
      <c r="I24" s="165"/>
      <c r="L24" s="84"/>
    </row>
    <row r="25" spans="1:12">
      <c r="A25" s="79"/>
      <c r="B25" s="79"/>
      <c r="C25" s="79"/>
      <c r="D25" s="79"/>
      <c r="E25" s="79"/>
      <c r="F25" s="79"/>
      <c r="G25" s="79"/>
      <c r="H25" s="79"/>
      <c r="I25" s="79"/>
    </row>
    <row r="26" spans="1:12">
      <c r="A26" s="79"/>
      <c r="B26" s="79"/>
      <c r="C26" s="79"/>
      <c r="D26" s="79"/>
      <c r="E26" s="79"/>
      <c r="F26" s="79"/>
      <c r="G26" s="79"/>
      <c r="H26" s="79"/>
      <c r="I26" s="79"/>
      <c r="L26" s="84">
        <v>0.24199999999999999</v>
      </c>
    </row>
    <row r="27" spans="1:12" ht="50.25" customHeight="1">
      <c r="A27" s="157" t="s">
        <v>83</v>
      </c>
      <c r="B27" s="157"/>
      <c r="C27" s="157"/>
      <c r="D27" s="157"/>
      <c r="E27" s="157"/>
      <c r="F27" s="157"/>
      <c r="G27" s="157"/>
      <c r="H27" s="157"/>
      <c r="I27" s="157"/>
    </row>
    <row r="28" spans="1:12">
      <c r="A28" s="85"/>
      <c r="B28" s="85"/>
      <c r="C28" s="85"/>
      <c r="D28" s="85"/>
      <c r="E28" s="79"/>
      <c r="F28" s="79"/>
      <c r="G28" s="79"/>
      <c r="H28" s="79"/>
      <c r="I28" s="79"/>
    </row>
    <row r="29" spans="1:12">
      <c r="A29" s="85"/>
      <c r="B29" s="79"/>
      <c r="C29" s="85"/>
      <c r="D29" s="85"/>
      <c r="E29" s="79"/>
      <c r="F29" s="79"/>
      <c r="G29" s="79"/>
      <c r="H29" s="79"/>
      <c r="I29" s="79"/>
    </row>
    <row r="30" spans="1:12">
      <c r="A30" s="85"/>
      <c r="B30" s="85"/>
      <c r="C30" s="85"/>
      <c r="D30" s="85"/>
      <c r="E30" s="79"/>
      <c r="F30" s="79"/>
      <c r="G30" s="79"/>
      <c r="H30" s="79"/>
      <c r="I30" s="79"/>
    </row>
    <row r="31" spans="1:12">
      <c r="A31" s="85" t="s">
        <v>84</v>
      </c>
      <c r="B31" s="85"/>
      <c r="C31" s="85"/>
      <c r="D31" s="85"/>
      <c r="E31" s="79"/>
      <c r="F31" s="79"/>
      <c r="G31" s="79"/>
      <c r="H31" s="79"/>
      <c r="I31" s="79"/>
    </row>
    <row r="32" spans="1:12">
      <c r="A32" s="86" t="s">
        <v>85</v>
      </c>
      <c r="B32" s="85"/>
      <c r="C32" s="85"/>
      <c r="D32" s="85"/>
      <c r="E32" s="79"/>
      <c r="F32" s="79"/>
      <c r="G32" s="79"/>
      <c r="H32" s="79"/>
      <c r="I32" s="79"/>
    </row>
    <row r="33" spans="1:9">
      <c r="A33" s="86" t="s">
        <v>86</v>
      </c>
      <c r="B33" s="85"/>
      <c r="C33" s="85"/>
      <c r="D33" s="85"/>
      <c r="E33" s="79"/>
      <c r="F33" s="79"/>
      <c r="G33" s="79"/>
      <c r="H33" s="79"/>
      <c r="I33" s="79"/>
    </row>
    <row r="34" spans="1:9">
      <c r="A34" s="86" t="s">
        <v>87</v>
      </c>
      <c r="B34" s="85"/>
      <c r="C34" s="85"/>
      <c r="D34" s="85"/>
      <c r="E34" s="79"/>
      <c r="F34" s="79"/>
      <c r="G34" s="79"/>
      <c r="H34" s="79"/>
      <c r="I34" s="79"/>
    </row>
    <row r="35" spans="1:9">
      <c r="A35" s="86" t="s">
        <v>88</v>
      </c>
      <c r="B35" s="85"/>
      <c r="C35" s="85"/>
      <c r="D35" s="85"/>
      <c r="E35" s="79"/>
      <c r="F35" s="79"/>
      <c r="G35" s="79"/>
      <c r="H35" s="79"/>
      <c r="I35" s="79"/>
    </row>
    <row r="36" spans="1:9">
      <c r="A36" s="86" t="s">
        <v>89</v>
      </c>
      <c r="B36" s="85"/>
      <c r="C36" s="85"/>
      <c r="D36" s="85"/>
      <c r="E36" s="79"/>
      <c r="F36" s="79"/>
      <c r="G36" s="79"/>
      <c r="H36" s="79"/>
      <c r="I36" s="79"/>
    </row>
    <row r="37" spans="1:9">
      <c r="A37" s="86" t="s">
        <v>90</v>
      </c>
      <c r="B37" s="79"/>
      <c r="C37" s="79"/>
      <c r="D37" s="79"/>
      <c r="E37" s="79"/>
      <c r="F37" s="79"/>
      <c r="G37" s="79"/>
      <c r="H37" s="79"/>
      <c r="I37" s="79"/>
    </row>
    <row r="38" spans="1:9">
      <c r="A38" s="79"/>
      <c r="B38" s="79"/>
      <c r="C38" s="79"/>
      <c r="D38" s="79"/>
      <c r="E38" s="79"/>
      <c r="F38" s="79"/>
      <c r="G38" s="79"/>
      <c r="H38" s="79"/>
      <c r="I38" s="79"/>
    </row>
    <row r="39" spans="1:9">
      <c r="A39" s="79"/>
      <c r="B39" s="79"/>
      <c r="C39" s="79"/>
      <c r="D39" s="79"/>
      <c r="E39" s="79"/>
      <c r="F39" s="79"/>
      <c r="G39" s="79"/>
      <c r="H39" s="79"/>
      <c r="I39" s="79"/>
    </row>
    <row r="40" spans="1:9">
      <c r="A40" s="79"/>
      <c r="B40" s="79"/>
      <c r="C40" s="79"/>
      <c r="D40" s="79"/>
      <c r="E40" s="79"/>
      <c r="F40" s="79"/>
      <c r="G40" s="79"/>
      <c r="H40" s="79"/>
      <c r="I40" s="79"/>
    </row>
    <row r="41" spans="1:9">
      <c r="A41" s="79"/>
      <c r="B41" s="79"/>
      <c r="C41" s="79"/>
      <c r="D41" s="79"/>
      <c r="E41" s="79"/>
      <c r="F41" s="79"/>
      <c r="G41" s="79"/>
      <c r="H41" s="79"/>
      <c r="I41" s="79"/>
    </row>
    <row r="42" spans="1:9">
      <c r="A42" s="79"/>
      <c r="B42" s="79"/>
      <c r="C42" s="79"/>
      <c r="D42" s="79"/>
      <c r="E42" s="79"/>
      <c r="F42" s="79"/>
      <c r="G42" s="79"/>
      <c r="H42" s="79"/>
      <c r="I42" s="79"/>
    </row>
    <row r="43" spans="1:9">
      <c r="A43" s="79"/>
      <c r="B43" s="79"/>
      <c r="C43" s="79"/>
      <c r="D43" s="79"/>
      <c r="E43" s="79"/>
      <c r="F43" s="79"/>
      <c r="G43" s="79"/>
      <c r="H43" s="79"/>
      <c r="I43" s="79"/>
    </row>
    <row r="44" spans="1:9">
      <c r="A44" s="79"/>
      <c r="B44" s="79"/>
      <c r="C44" s="79"/>
      <c r="D44" s="79"/>
      <c r="E44" s="79"/>
      <c r="F44" s="79"/>
      <c r="G44" s="79"/>
      <c r="H44" s="79"/>
      <c r="I44" s="79"/>
    </row>
    <row r="45" spans="1:9">
      <c r="A45" s="79"/>
      <c r="B45" s="79"/>
      <c r="C45" s="79"/>
      <c r="D45" s="79"/>
      <c r="E45" s="79"/>
      <c r="F45" s="79"/>
      <c r="G45" s="79"/>
      <c r="H45" s="79"/>
      <c r="I45" s="79"/>
    </row>
    <row r="46" spans="1:9">
      <c r="A46" s="79"/>
      <c r="B46" s="79"/>
      <c r="C46" s="79"/>
      <c r="D46" s="79"/>
      <c r="E46" s="79"/>
      <c r="F46" s="79"/>
      <c r="G46" s="79"/>
      <c r="H46" s="79"/>
      <c r="I46" s="79"/>
    </row>
    <row r="47" spans="1:9">
      <c r="A47" s="79"/>
      <c r="B47" s="79"/>
      <c r="C47" s="79"/>
      <c r="D47" s="79"/>
      <c r="E47" s="79"/>
      <c r="F47" s="79"/>
      <c r="G47" s="79"/>
      <c r="H47" s="79"/>
      <c r="I47" s="79"/>
    </row>
    <row r="48" spans="1:9">
      <c r="A48" s="79"/>
      <c r="B48" s="79"/>
      <c r="C48" s="79"/>
      <c r="D48" s="79"/>
      <c r="E48" s="79"/>
      <c r="F48" s="79"/>
      <c r="G48" s="79"/>
      <c r="H48" s="79"/>
      <c r="I48" s="79"/>
    </row>
    <row r="49" spans="1:9">
      <c r="A49" s="79"/>
      <c r="B49" s="79"/>
      <c r="C49" s="79"/>
      <c r="D49" s="79"/>
      <c r="E49" s="79"/>
      <c r="F49" s="79"/>
      <c r="G49" s="79"/>
      <c r="H49" s="79"/>
      <c r="I49" s="79"/>
    </row>
    <row r="50" spans="1:9">
      <c r="A50" s="79"/>
      <c r="B50" s="79"/>
      <c r="C50" s="79"/>
      <c r="D50" s="79"/>
      <c r="E50" s="79"/>
      <c r="F50" s="79"/>
      <c r="G50" s="79"/>
      <c r="H50" s="79"/>
      <c r="I50" s="79"/>
    </row>
    <row r="51" spans="1:9">
      <c r="A51" s="79"/>
      <c r="B51" s="79"/>
      <c r="C51" s="79"/>
      <c r="D51" s="79"/>
      <c r="E51" s="79"/>
      <c r="F51" s="79"/>
      <c r="G51" s="79"/>
      <c r="H51" s="79"/>
      <c r="I51" s="79"/>
    </row>
    <row r="52" spans="1:9">
      <c r="A52" s="79"/>
      <c r="B52" s="79"/>
      <c r="C52" s="79"/>
      <c r="D52" s="79"/>
      <c r="E52" s="79"/>
      <c r="F52" s="79"/>
      <c r="G52" s="79"/>
      <c r="H52" s="79"/>
      <c r="I52" s="79"/>
    </row>
    <row r="53" spans="1:9">
      <c r="A53" s="79"/>
      <c r="B53" s="79"/>
      <c r="C53" s="79"/>
      <c r="D53" s="79"/>
      <c r="E53" s="79"/>
      <c r="F53" s="79"/>
      <c r="G53" s="79"/>
      <c r="H53" s="79"/>
      <c r="I53" s="79"/>
    </row>
  </sheetData>
  <mergeCells count="41">
    <mergeCell ref="A27:I27"/>
    <mergeCell ref="A3:E3"/>
    <mergeCell ref="B22:G22"/>
    <mergeCell ref="H22:I22"/>
    <mergeCell ref="B23:G23"/>
    <mergeCell ref="H23:I23"/>
    <mergeCell ref="B24:G24"/>
    <mergeCell ref="H24:I24"/>
    <mergeCell ref="B19:G19"/>
    <mergeCell ref="H19:I19"/>
    <mergeCell ref="B20:G20"/>
    <mergeCell ref="H20:I20"/>
    <mergeCell ref="B21:G21"/>
    <mergeCell ref="H21:I21"/>
    <mergeCell ref="B16:G16"/>
    <mergeCell ref="H16:I16"/>
    <mergeCell ref="B17:G17"/>
    <mergeCell ref="H17:I17"/>
    <mergeCell ref="B18:G18"/>
    <mergeCell ref="H18:I18"/>
    <mergeCell ref="B13:E13"/>
    <mergeCell ref="F13:G13"/>
    <mergeCell ref="H13:I13"/>
    <mergeCell ref="B14:G14"/>
    <mergeCell ref="H14:I14"/>
    <mergeCell ref="B15:G15"/>
    <mergeCell ref="H15:I15"/>
    <mergeCell ref="B11:E11"/>
    <mergeCell ref="F11:G11"/>
    <mergeCell ref="H11:I11"/>
    <mergeCell ref="B12:E12"/>
    <mergeCell ref="F12:G12"/>
    <mergeCell ref="H12:I12"/>
    <mergeCell ref="B10:E10"/>
    <mergeCell ref="F10:G10"/>
    <mergeCell ref="H10:I10"/>
    <mergeCell ref="A1:I1"/>
    <mergeCell ref="B4:G4"/>
    <mergeCell ref="A8:I8"/>
    <mergeCell ref="B9:G9"/>
    <mergeCell ref="H9:I9"/>
  </mergeCells>
  <pageMargins left="0.59055118110236227" right="0.11811023622047245" top="1.0236220472440944" bottom="0.98425196850393704" header="0.31496062992125984" footer="0.31496062992125984"/>
  <pageSetup paperSize="9" scale="77" orientation="landscape" horizontalDpi="300" verticalDpi="300" r:id="rId1"/>
  <headerFooter>
    <oddFooter>&amp;L&amp;G&amp;C&amp;"-,Negrito"&amp;9Luciano C. Scaburi
 &amp;"-,Regular"Engenheiro Civil 
CREA 170072976-4&amp;R&amp;P de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F22"/>
  <sheetViews>
    <sheetView view="pageBreakPreview" topLeftCell="A21" zoomScale="60" zoomScaleNormal="80" workbookViewId="0">
      <selection activeCell="B25" sqref="B25"/>
    </sheetView>
  </sheetViews>
  <sheetFormatPr defaultColWidth="35.7109375" defaultRowHeight="24.95" customHeight="1"/>
  <cols>
    <col min="1" max="1" width="18" style="8" customWidth="1"/>
    <col min="2" max="2" width="141.5703125" style="1" customWidth="1"/>
    <col min="3" max="6" width="11.28515625" style="8" customWidth="1"/>
    <col min="7" max="16384" width="35.7109375" style="1"/>
  </cols>
  <sheetData>
    <row r="1" spans="1:6" ht="24.95" customHeight="1">
      <c r="A1" s="189" t="s">
        <v>120</v>
      </c>
    </row>
    <row r="2" spans="1:6" ht="27" customHeight="1">
      <c r="B2" s="2"/>
    </row>
    <row r="3" spans="1:6" ht="24.95" customHeight="1">
      <c r="A3" s="172" t="s">
        <v>14</v>
      </c>
      <c r="B3" s="172"/>
      <c r="C3" s="173" t="s">
        <v>0</v>
      </c>
      <c r="D3" s="174"/>
      <c r="E3" s="175"/>
      <c r="F3" s="175"/>
    </row>
    <row r="4" spans="1:6" ht="24.95" customHeight="1">
      <c r="A4" s="172" t="s">
        <v>23</v>
      </c>
      <c r="B4" s="172"/>
      <c r="C4" s="172"/>
      <c r="D4" s="176"/>
      <c r="E4" s="172"/>
      <c r="F4" s="172"/>
    </row>
    <row r="5" spans="1:6" ht="24.95" customHeight="1">
      <c r="A5" s="177"/>
      <c r="B5" s="177"/>
      <c r="C5" s="177"/>
      <c r="D5" s="178"/>
      <c r="E5" s="177"/>
      <c r="F5" s="177"/>
    </row>
    <row r="6" spans="1:6" ht="35.1" customHeight="1">
      <c r="A6" s="12" t="s">
        <v>1</v>
      </c>
      <c r="B6" s="3" t="s">
        <v>16</v>
      </c>
      <c r="C6" s="4" t="s">
        <v>3</v>
      </c>
      <c r="D6" s="4" t="s">
        <v>4</v>
      </c>
      <c r="E6" s="4" t="s">
        <v>5</v>
      </c>
      <c r="F6" s="4" t="s">
        <v>6</v>
      </c>
    </row>
    <row r="7" spans="1:6" ht="35.1" customHeight="1">
      <c r="A7" s="13">
        <v>88293</v>
      </c>
      <c r="B7" s="5" t="s">
        <v>15</v>
      </c>
      <c r="C7" s="6" t="s">
        <v>7</v>
      </c>
      <c r="D7" s="9">
        <v>0.06</v>
      </c>
      <c r="E7" s="6">
        <v>11.52</v>
      </c>
      <c r="F7" s="6">
        <f>D7*E7</f>
        <v>0.69119999999999993</v>
      </c>
    </row>
    <row r="8" spans="1:6" ht="35.1" customHeight="1">
      <c r="A8" s="13">
        <v>88316</v>
      </c>
      <c r="B8" s="7" t="s">
        <v>8</v>
      </c>
      <c r="C8" s="6" t="s">
        <v>7</v>
      </c>
      <c r="D8" s="9">
        <v>0.24</v>
      </c>
      <c r="E8" s="6">
        <v>14.24</v>
      </c>
      <c r="F8" s="6">
        <f>D8*E8</f>
        <v>3.4175999999999997</v>
      </c>
    </row>
    <row r="9" spans="1:6" ht="35.1" customHeight="1">
      <c r="A9" s="170" t="s">
        <v>22</v>
      </c>
      <c r="B9" s="170"/>
      <c r="C9" s="170"/>
      <c r="D9" s="171"/>
      <c r="E9" s="170"/>
      <c r="F9" s="14">
        <f>SUM(F7:F8)</f>
        <v>4.1087999999999996</v>
      </c>
    </row>
    <row r="10" spans="1:6" ht="35.1" customHeight="1">
      <c r="A10" s="16"/>
      <c r="B10" s="17"/>
      <c r="C10" s="18"/>
      <c r="D10" s="19"/>
      <c r="E10" s="18"/>
      <c r="F10" s="20"/>
    </row>
    <row r="11" spans="1:6" ht="35.1" customHeight="1">
      <c r="A11" s="183" t="s">
        <v>9</v>
      </c>
      <c r="B11" s="183"/>
      <c r="C11" s="183"/>
      <c r="D11" s="184"/>
      <c r="E11" s="183"/>
      <c r="F11" s="15">
        <f>F9</f>
        <v>4.1087999999999996</v>
      </c>
    </row>
    <row r="12" spans="1:6" ht="24.95" customHeight="1">
      <c r="A12" s="177"/>
      <c r="B12" s="177"/>
      <c r="C12" s="177"/>
      <c r="D12" s="178"/>
      <c r="E12" s="177"/>
      <c r="F12" s="177"/>
    </row>
    <row r="13" spans="1:6" ht="32.25" customHeight="1">
      <c r="A13" s="12" t="s">
        <v>1</v>
      </c>
      <c r="B13" s="3" t="s">
        <v>2</v>
      </c>
      <c r="C13" s="4" t="s">
        <v>3</v>
      </c>
      <c r="D13" s="4" t="s">
        <v>4</v>
      </c>
      <c r="E13" s="4" t="s">
        <v>5</v>
      </c>
      <c r="F13" s="4" t="s">
        <v>6</v>
      </c>
    </row>
    <row r="14" spans="1:6" ht="30" customHeight="1">
      <c r="A14" s="13">
        <v>5824</v>
      </c>
      <c r="B14" s="21" t="s">
        <v>17</v>
      </c>
      <c r="C14" s="6" t="s">
        <v>10</v>
      </c>
      <c r="D14" s="9">
        <v>6.5000000000000002E-2</v>
      </c>
      <c r="E14" s="6">
        <v>134.82</v>
      </c>
      <c r="F14" s="6">
        <f t="shared" ref="F14:F19" si="0">D14*E14</f>
        <v>8.7632999999999992</v>
      </c>
    </row>
    <row r="15" spans="1:6" ht="30" customHeight="1">
      <c r="A15" s="13">
        <v>7343</v>
      </c>
      <c r="B15" s="21" t="s">
        <v>18</v>
      </c>
      <c r="C15" s="6" t="s">
        <v>10</v>
      </c>
      <c r="D15" s="9">
        <v>0.95</v>
      </c>
      <c r="E15" s="6">
        <v>14.6</v>
      </c>
      <c r="F15" s="6">
        <f t="shared" si="0"/>
        <v>13.87</v>
      </c>
    </row>
    <row r="16" spans="1:6" ht="30" customHeight="1">
      <c r="A16" s="13">
        <v>25972</v>
      </c>
      <c r="B16" s="21" t="s">
        <v>19</v>
      </c>
      <c r="C16" s="6" t="s">
        <v>20</v>
      </c>
      <c r="D16" s="9">
        <v>2.14</v>
      </c>
      <c r="E16" s="6">
        <v>10.08</v>
      </c>
      <c r="F16" s="6">
        <f t="shared" si="0"/>
        <v>21.571200000000001</v>
      </c>
    </row>
    <row r="17" spans="1:6" ht="30" customHeight="1">
      <c r="A17" s="13">
        <v>95133</v>
      </c>
      <c r="B17" s="22" t="s">
        <v>21</v>
      </c>
      <c r="C17" s="6" t="s">
        <v>7</v>
      </c>
      <c r="D17" s="9">
        <v>6.5000000000000002E-2</v>
      </c>
      <c r="E17" s="6">
        <v>96.08</v>
      </c>
      <c r="F17" s="6">
        <f t="shared" si="0"/>
        <v>6.2452000000000005</v>
      </c>
    </row>
    <row r="18" spans="1:6" ht="24.95" customHeight="1">
      <c r="A18" s="13"/>
      <c r="B18" s="21"/>
      <c r="C18" s="6" t="s">
        <v>7</v>
      </c>
      <c r="D18" s="9">
        <v>0</v>
      </c>
      <c r="E18" s="6">
        <v>3.14</v>
      </c>
      <c r="F18" s="6">
        <f t="shared" si="0"/>
        <v>0</v>
      </c>
    </row>
    <row r="19" spans="1:6" ht="24.95" customHeight="1">
      <c r="A19" s="13"/>
      <c r="B19" s="21"/>
      <c r="C19" s="6" t="s">
        <v>11</v>
      </c>
      <c r="D19" s="9">
        <v>0</v>
      </c>
      <c r="E19" s="6">
        <v>0.89</v>
      </c>
      <c r="F19" s="6">
        <f t="shared" si="0"/>
        <v>0</v>
      </c>
    </row>
    <row r="20" spans="1:6" ht="24.95" customHeight="1">
      <c r="A20" s="179" t="s">
        <v>12</v>
      </c>
      <c r="B20" s="179"/>
      <c r="C20" s="179"/>
      <c r="D20" s="180"/>
      <c r="E20" s="179"/>
      <c r="F20" s="10">
        <f>SUM(F14:F19)</f>
        <v>50.449699999999993</v>
      </c>
    </row>
    <row r="21" spans="1:6" ht="24.95" customHeight="1">
      <c r="A21" s="177"/>
      <c r="B21" s="177"/>
      <c r="C21" s="177"/>
      <c r="D21" s="178"/>
      <c r="E21" s="177"/>
      <c r="F21" s="177"/>
    </row>
    <row r="22" spans="1:6" ht="24.95" customHeight="1">
      <c r="A22" s="181" t="s">
        <v>13</v>
      </c>
      <c r="B22" s="181"/>
      <c r="C22" s="181"/>
      <c r="D22" s="182"/>
      <c r="E22" s="181"/>
      <c r="F22" s="11">
        <f>F11+F20</f>
        <v>54.558499999999995</v>
      </c>
    </row>
  </sheetData>
  <mergeCells count="11">
    <mergeCell ref="A20:E20"/>
    <mergeCell ref="A21:F21"/>
    <mergeCell ref="A22:E22"/>
    <mergeCell ref="A11:E11"/>
    <mergeCell ref="A12:F12"/>
    <mergeCell ref="A9:E9"/>
    <mergeCell ref="A3:B3"/>
    <mergeCell ref="C3:D3"/>
    <mergeCell ref="E3:F3"/>
    <mergeCell ref="A4:F4"/>
    <mergeCell ref="A5:F5"/>
  </mergeCells>
  <pageMargins left="0.511811024" right="0.511811024" top="0.78740157499999996" bottom="0.78740157499999996" header="0.31496062000000002" footer="0.31496062000000002"/>
  <pageSetup paperSize="9" scale="66" orientation="landscape" horizontalDpi="300" verticalDpi="300" r:id="rId1"/>
  <headerFooter>
    <oddFooter>&amp;L&amp;G&amp;CLuciano C. Scaburi
 Engenheiro Civil 
CREA 170072976-4&amp;R&amp;P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H8"/>
  <sheetViews>
    <sheetView view="pageBreakPreview" zoomScale="60" zoomScaleNormal="80" workbookViewId="0">
      <selection activeCell="C15" sqref="C15"/>
    </sheetView>
  </sheetViews>
  <sheetFormatPr defaultRowHeight="12"/>
  <cols>
    <col min="1" max="1" width="10" style="98" customWidth="1"/>
    <col min="2" max="2" width="10.28515625" style="98" customWidth="1"/>
    <col min="3" max="3" width="90.5703125" style="98" customWidth="1"/>
    <col min="4" max="4" width="9.140625" style="98" customWidth="1"/>
    <col min="5" max="5" width="18.28515625" style="98" customWidth="1"/>
    <col min="6" max="7" width="17.28515625" style="98" customWidth="1"/>
    <col min="8" max="8" width="20.28515625" style="98" customWidth="1"/>
    <col min="9" max="16384" width="9.140625" style="98"/>
  </cols>
  <sheetData>
    <row r="1" spans="1:8" ht="59.25" customHeight="1">
      <c r="A1" s="185" t="s">
        <v>98</v>
      </c>
      <c r="B1" s="185"/>
      <c r="C1" s="185"/>
      <c r="D1" s="185"/>
      <c r="E1" s="185"/>
      <c r="F1" s="185"/>
      <c r="G1" s="185"/>
      <c r="H1" s="185"/>
    </row>
    <row r="2" spans="1:8" s="99" customFormat="1" ht="124.5" customHeight="1">
      <c r="A2" s="101" t="s">
        <v>99</v>
      </c>
      <c r="B2" s="101" t="s">
        <v>100</v>
      </c>
      <c r="C2" s="101" t="s">
        <v>101</v>
      </c>
      <c r="D2" s="101" t="s">
        <v>102</v>
      </c>
      <c r="E2" s="102" t="s">
        <v>103</v>
      </c>
      <c r="F2" s="102" t="s">
        <v>104</v>
      </c>
      <c r="G2" s="102" t="s">
        <v>105</v>
      </c>
      <c r="H2" s="101" t="s">
        <v>106</v>
      </c>
    </row>
    <row r="3" spans="1:8" ht="70.5" customHeight="1">
      <c r="A3" s="103">
        <v>1</v>
      </c>
      <c r="B3" s="104"/>
      <c r="C3" s="90" t="s">
        <v>109</v>
      </c>
      <c r="D3" s="105">
        <v>1</v>
      </c>
      <c r="E3" s="106">
        <v>289770</v>
      </c>
      <c r="F3" s="107">
        <v>237500</v>
      </c>
      <c r="G3" s="107">
        <v>262500</v>
      </c>
      <c r="H3" s="108">
        <f>AVERAGE(E3:G3)</f>
        <v>263256.66666666669</v>
      </c>
    </row>
    <row r="4" spans="1:8" ht="73.5" customHeight="1">
      <c r="A4" s="103">
        <v>2</v>
      </c>
      <c r="B4" s="104"/>
      <c r="C4" s="90" t="s">
        <v>110</v>
      </c>
      <c r="D4" s="105">
        <v>1</v>
      </c>
      <c r="E4" s="106">
        <v>189770</v>
      </c>
      <c r="F4" s="107">
        <v>0</v>
      </c>
      <c r="G4" s="107">
        <v>0</v>
      </c>
      <c r="H4" s="108">
        <f>AVERAGE(E4:G4)</f>
        <v>63256.666666666664</v>
      </c>
    </row>
    <row r="5" spans="1:8" ht="45.75" customHeight="1">
      <c r="A5" s="186" t="s">
        <v>107</v>
      </c>
      <c r="B5" s="187"/>
      <c r="C5" s="187"/>
      <c r="D5" s="109">
        <v>2</v>
      </c>
      <c r="E5" s="108">
        <f>SUM(E3:E4)</f>
        <v>479540</v>
      </c>
      <c r="F5" s="108">
        <f t="shared" ref="F5:G5" si="0">SUM(F3:F4)</f>
        <v>237500</v>
      </c>
      <c r="G5" s="108">
        <f t="shared" si="0"/>
        <v>262500</v>
      </c>
      <c r="H5" s="108">
        <f>AVERAGE(E5:G5)</f>
        <v>326513.33333333331</v>
      </c>
    </row>
    <row r="7" spans="1:8">
      <c r="C7" s="35" t="s">
        <v>108</v>
      </c>
    </row>
    <row r="8" spans="1:8">
      <c r="C8" s="100"/>
      <c r="D8" s="100"/>
    </row>
  </sheetData>
  <mergeCells count="2">
    <mergeCell ref="A1:H1"/>
    <mergeCell ref="A5:C5"/>
  </mergeCells>
  <pageMargins left="0.31496062992125984" right="0.23622047244094491" top="0.74803149606299213" bottom="0.74803149606299213" header="0.31496062992125984" footer="0.31496062992125984"/>
  <pageSetup paperSize="9" scale="73" orientation="landscape" horizontalDpi="300" verticalDpi="300" r:id="rId1"/>
  <headerFooter>
    <oddFooter>&amp;L&amp;G&amp;CLuciano C. Scaburi
 Engenheiro Civil 
CREA 170072976-4&amp;R&amp;P de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5</vt:i4>
      </vt:variant>
    </vt:vector>
  </HeadingPairs>
  <TitlesOfParts>
    <vt:vector size="12" baseType="lpstr">
      <vt:lpstr>Capa</vt:lpstr>
      <vt:lpstr>ORÇAMENTO</vt:lpstr>
      <vt:lpstr>Cronograma</vt:lpstr>
      <vt:lpstr>BDI - Serviços</vt:lpstr>
      <vt:lpstr>COMPOSIÇÕES</vt:lpstr>
      <vt:lpstr>BALIZAMENTO</vt:lpstr>
      <vt:lpstr>Plan3</vt:lpstr>
      <vt:lpstr>'BDI - Serviços'!Area_de_impressao</vt:lpstr>
      <vt:lpstr>Capa!Area_de_impressao</vt:lpstr>
      <vt:lpstr>Cronograma!Area_de_impressao</vt:lpstr>
      <vt:lpstr>ORÇAMENTO!Area_de_impressao</vt:lpstr>
      <vt:lpstr>Cronograma!Titulos_de_impressao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SEMCID</dc:creator>
  <cp:lastModifiedBy>SEMCID</cp:lastModifiedBy>
  <cp:lastPrinted>2018-11-21T13:21:34Z</cp:lastPrinted>
  <dcterms:created xsi:type="dcterms:W3CDTF">2018-10-24T11:53:43Z</dcterms:created>
  <dcterms:modified xsi:type="dcterms:W3CDTF">2018-11-21T13:23:40Z</dcterms:modified>
</cp:coreProperties>
</file>