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23" activeTab="0"/>
  </bookViews>
  <sheets>
    <sheet name="Resumo - Não Desonerado" sheetId="1" r:id="rId1"/>
    <sheet name="Orçamento - Não Desonerado" sheetId="2" r:id="rId2"/>
    <sheet name="Cronograma - Não Desonerado" sheetId="3" r:id="rId3"/>
    <sheet name="BDI Transporte - Não Desonerado" sheetId="4" r:id="rId4"/>
    <sheet name="BDI Serviço - Não Desonerado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ind100" localSheetId="4">#REF!</definedName>
    <definedName name="_ind100" localSheetId="3">#REF!</definedName>
    <definedName name="_ind100" localSheetId="2">#REF!</definedName>
    <definedName name="_ind100" localSheetId="1">#REF!</definedName>
    <definedName name="_ind100" localSheetId="0">#REF!</definedName>
    <definedName name="_ind100">#REF!</definedName>
    <definedName name="_mem2">'[1]Mat Asf'!$H$37</definedName>
    <definedName name="_prd1" localSheetId="4">#REF!</definedName>
    <definedName name="_prd1" localSheetId="3">#REF!</definedName>
    <definedName name="_prd1" localSheetId="2">#REF!</definedName>
    <definedName name="_prd1" localSheetId="1">#REF!</definedName>
    <definedName name="_prd1" localSheetId="0">#REF!</definedName>
    <definedName name="_prd1">#REF!</definedName>
    <definedName name="_prt1" localSheetId="4">#REF!</definedName>
    <definedName name="_prt1" localSheetId="3">#REF!</definedName>
    <definedName name="_prt1" localSheetId="2">#REF!</definedName>
    <definedName name="_prt1" localSheetId="1">#REF!</definedName>
    <definedName name="_prt1" localSheetId="0">#REF!</definedName>
    <definedName name="_prt1">#REF!</definedName>
    <definedName name="_RET1" localSheetId="4">#REF!</definedName>
    <definedName name="_RET1" localSheetId="3">#REF!</definedName>
    <definedName name="_RET1" localSheetId="2">#REF!</definedName>
    <definedName name="_RET1" localSheetId="1">#REF!</definedName>
    <definedName name="_RET1" localSheetId="0">#REF!</definedName>
    <definedName name="_RET1">#REF!</definedName>
    <definedName name="_xlfn.ANCHORARRAY" hidden="1">#NAME?</definedName>
    <definedName name="_xlfn.SINGLE" hidden="1">#NAME?</definedName>
    <definedName name="abc">'[2]Aterro PonteSul'!#REF!</definedName>
    <definedName name="_xlnm.Print_Area" localSheetId="2">'Cronograma - Não Desonerado'!$A$1:$O$46</definedName>
    <definedName name="_xlnm.Print_Area" localSheetId="1">'Orçamento - Não Desonerado'!$A$1:$I$55</definedName>
    <definedName name="_xlnm.Print_Area" localSheetId="0">'Resumo - Não Desonerado'!$A$1:$F$35</definedName>
    <definedName name="areafog" localSheetId="4">#REF!</definedName>
    <definedName name="areafog" localSheetId="3">#REF!</definedName>
    <definedName name="areafog" localSheetId="2">#REF!</definedName>
    <definedName name="areafog" localSheetId="1">#REF!</definedName>
    <definedName name="areafog" localSheetId="0">#REF!</definedName>
    <definedName name="areafog">#REF!</definedName>
    <definedName name="areatsd" localSheetId="4">#REF!</definedName>
    <definedName name="areatsd" localSheetId="3">#REF!</definedName>
    <definedName name="areatsd" localSheetId="2">#REF!</definedName>
    <definedName name="areatsd" localSheetId="1">#REF!</definedName>
    <definedName name="areatsd" localSheetId="0">#REF!</definedName>
    <definedName name="areatsd">#REF!</definedName>
    <definedName name="areatss">#REF!</definedName>
    <definedName name="aterro">'[2]Aterro PonteSul'!#REF!</definedName>
    <definedName name="bacia" localSheetId="4">#REF!</definedName>
    <definedName name="bacia" localSheetId="3">#REF!</definedName>
    <definedName name="bacia" localSheetId="2">#REF!</definedName>
    <definedName name="bacia" localSheetId="1">#REF!</definedName>
    <definedName name="bacia" localSheetId="0">#REF!</definedName>
    <definedName name="bacia">#REF!</definedName>
    <definedName name="bbdcc15" localSheetId="4">#REF!</definedName>
    <definedName name="bbdcc15" localSheetId="3">#REF!</definedName>
    <definedName name="bbdcc15" localSheetId="2">#REF!</definedName>
    <definedName name="bbdcc15" localSheetId="1">#REF!</definedName>
    <definedName name="bbdcc15" localSheetId="0">#REF!</definedName>
    <definedName name="bbdcc15">#REF!</definedName>
    <definedName name="bbdcc20" localSheetId="4">#REF!</definedName>
    <definedName name="bbdcc20" localSheetId="3">#REF!</definedName>
    <definedName name="bbdcc20" localSheetId="2">#REF!</definedName>
    <definedName name="bbdcc20" localSheetId="1">#REF!</definedName>
    <definedName name="bbdcc20" localSheetId="0">#REF!</definedName>
    <definedName name="bbdcc20">#REF!</definedName>
    <definedName name="bbdcc25">#REF!</definedName>
    <definedName name="bbdcc30">#REF!</definedName>
    <definedName name="bbdtc04">#REF!</definedName>
    <definedName name="bbdtc06">#REF!</definedName>
    <definedName name="bbdtc08">#REF!</definedName>
    <definedName name="bbdtc10">#REF!</definedName>
    <definedName name="bbdtc12">#REF!</definedName>
    <definedName name="bbdtc15">#REF!</definedName>
    <definedName name="bbscc15">#REF!</definedName>
    <definedName name="bbscc20">#REF!</definedName>
    <definedName name="bbscc25">#REF!</definedName>
    <definedName name="bbscc30">#REF!</definedName>
    <definedName name="bbstc04">#REF!</definedName>
    <definedName name="bbstc06">#REF!</definedName>
    <definedName name="bbstc08">#REF!</definedName>
    <definedName name="bbstc10">#REF!</definedName>
    <definedName name="bbstc12">#REF!</definedName>
    <definedName name="bbstc15">#REF!</definedName>
    <definedName name="bbtcc15">'[2]DMT_EV'!#REF!</definedName>
    <definedName name="bbtcc20">'[2]DMT_EV'!#REF!</definedName>
    <definedName name="bbtcc25">'[2]DMT_EV'!#REF!</definedName>
    <definedName name="bbtcc30">'[2]DMT_EV'!#REF!</definedName>
    <definedName name="bbttc04" localSheetId="4">#REF!</definedName>
    <definedName name="bbttc04" localSheetId="3">#REF!</definedName>
    <definedName name="bbttc04" localSheetId="2">#REF!</definedName>
    <definedName name="bbttc04" localSheetId="1">#REF!</definedName>
    <definedName name="bbttc04" localSheetId="0">#REF!</definedName>
    <definedName name="bbttc04">#REF!</definedName>
    <definedName name="bbttc06" localSheetId="4">#REF!</definedName>
    <definedName name="bbttc06" localSheetId="3">#REF!</definedName>
    <definedName name="bbttc06" localSheetId="2">#REF!</definedName>
    <definedName name="bbttc06" localSheetId="1">#REF!</definedName>
    <definedName name="bbttc06" localSheetId="0">#REF!</definedName>
    <definedName name="bbttc06">#REF!</definedName>
    <definedName name="bbttc08" localSheetId="4">#REF!</definedName>
    <definedName name="bbttc08" localSheetId="3">#REF!</definedName>
    <definedName name="bbttc08" localSheetId="2">#REF!</definedName>
    <definedName name="bbttc08" localSheetId="1">#REF!</definedName>
    <definedName name="bbttc08" localSheetId="0">#REF!</definedName>
    <definedName name="bbttc08">#REF!</definedName>
    <definedName name="bbttc10">#REF!</definedName>
    <definedName name="bbttc12">#REF!</definedName>
    <definedName name="bbttc15">#REF!</definedName>
    <definedName name="betume">#REF!</definedName>
    <definedName name="cabeca" localSheetId="4">#REF!</definedName>
    <definedName name="cabeca" localSheetId="3">#REF!</definedName>
    <definedName name="cabeca" localSheetId="2">#REF!</definedName>
    <definedName name="cabeca" localSheetId="1">#REF!</definedName>
    <definedName name="cabeca" localSheetId="0">#REF!</definedName>
    <definedName name="cabeca">#REF!</definedName>
    <definedName name="cabeca1" localSheetId="4">#REF!</definedName>
    <definedName name="cabeca1" localSheetId="3">#REF!</definedName>
    <definedName name="cabeca1" localSheetId="2">#REF!</definedName>
    <definedName name="cabeca1" localSheetId="1">#REF!</definedName>
    <definedName name="cabeca1" localSheetId="0">#REF!</definedName>
    <definedName name="cabeca1">#REF!</definedName>
    <definedName name="cabeçalho" localSheetId="4">#REF!</definedName>
    <definedName name="cabeçalho" localSheetId="3">#REF!</definedName>
    <definedName name="cabeçalho" localSheetId="2">#REF!</definedName>
    <definedName name="cabeçalho" localSheetId="1">#REF!</definedName>
    <definedName name="cabeçalho" localSheetId="0">#REF!</definedName>
    <definedName name="cabeçalho">#REF!</definedName>
    <definedName name="cabeçalho1" localSheetId="4">#REF!</definedName>
    <definedName name="cabeçalho1" localSheetId="3">#REF!</definedName>
    <definedName name="cabeçalho1" localSheetId="2">#REF!</definedName>
    <definedName name="cabeçalho1" localSheetId="1">#REF!</definedName>
    <definedName name="cabeçalho1" localSheetId="0">#REF!</definedName>
    <definedName name="cabeçalho1">#REF!</definedName>
    <definedName name="cbdcc15" localSheetId="4">#REF!</definedName>
    <definedName name="cbdcc15" localSheetId="3">#REF!</definedName>
    <definedName name="cbdcc15" localSheetId="2">#REF!</definedName>
    <definedName name="cbdcc15" localSheetId="1">#REF!</definedName>
    <definedName name="cbdcc15" localSheetId="0">#REF!</definedName>
    <definedName name="cbdcc15">#REF!</definedName>
    <definedName name="cbdcc20" localSheetId="4">#REF!</definedName>
    <definedName name="cbdcc20" localSheetId="3">#REF!</definedName>
    <definedName name="cbdcc20" localSheetId="2">#REF!</definedName>
    <definedName name="cbdcc20" localSheetId="1">#REF!</definedName>
    <definedName name="cbdcc20" localSheetId="0">#REF!</definedName>
    <definedName name="cbdcc20">#REF!</definedName>
    <definedName name="cbdcc25" localSheetId="4">#REF!</definedName>
    <definedName name="cbdcc25" localSheetId="3">#REF!</definedName>
    <definedName name="cbdcc25" localSheetId="2">#REF!</definedName>
    <definedName name="cbdcc25" localSheetId="1">#REF!</definedName>
    <definedName name="cbdcc25" localSheetId="0">#REF!</definedName>
    <definedName name="cbdcc25">#REF!</definedName>
    <definedName name="cbdcc30">#REF!</definedName>
    <definedName name="cbdtc04">#REF!</definedName>
    <definedName name="cbdtc06">#REF!</definedName>
    <definedName name="cbdtc08">#REF!</definedName>
    <definedName name="cbdtc10">#REF!</definedName>
    <definedName name="cbdtc12">#REF!</definedName>
    <definedName name="cbdtc15">#REF!</definedName>
    <definedName name="cbscc15">#REF!</definedName>
    <definedName name="cbscc20">#REF!</definedName>
    <definedName name="cbscc25">#REF!</definedName>
    <definedName name="cbscc30">#REF!</definedName>
    <definedName name="cbstc04">#REF!</definedName>
    <definedName name="cbstc06">#REF!</definedName>
    <definedName name="cbstc08">#REF!</definedName>
    <definedName name="cbstc10">#REF!</definedName>
    <definedName name="cbstc12">#REF!</definedName>
    <definedName name="cbstc15">#REF!</definedName>
    <definedName name="cbtcc15">'[2]DMT_EV'!#REF!</definedName>
    <definedName name="cbtcc20">'[2]DMT_EV'!#REF!</definedName>
    <definedName name="cbtcc25">'[2]DMT_EV'!#REF!</definedName>
    <definedName name="cbtcc30">'[2]DMT_EV'!#REF!</definedName>
    <definedName name="cbttc04" localSheetId="4">#REF!</definedName>
    <definedName name="cbttc04" localSheetId="3">#REF!</definedName>
    <definedName name="cbttc04" localSheetId="2">#REF!</definedName>
    <definedName name="cbttc04" localSheetId="1">#REF!</definedName>
    <definedName name="cbttc04" localSheetId="0">#REF!</definedName>
    <definedName name="cbttc04">#REF!</definedName>
    <definedName name="cbttc06" localSheetId="4">#REF!</definedName>
    <definedName name="cbttc06" localSheetId="3">#REF!</definedName>
    <definedName name="cbttc06" localSheetId="2">#REF!</definedName>
    <definedName name="cbttc06" localSheetId="1">#REF!</definedName>
    <definedName name="cbttc06" localSheetId="0">#REF!</definedName>
    <definedName name="cbttc06">#REF!</definedName>
    <definedName name="cbttc08" localSheetId="4">#REF!</definedName>
    <definedName name="cbttc08" localSheetId="3">#REF!</definedName>
    <definedName name="cbttc08" localSheetId="2">#REF!</definedName>
    <definedName name="cbttc08" localSheetId="1">#REF!</definedName>
    <definedName name="cbttc08" localSheetId="0">#REF!</definedName>
    <definedName name="cbttc08">#REF!</definedName>
    <definedName name="cbttc10">#REF!</definedName>
    <definedName name="cbttc12">#REF!</definedName>
    <definedName name="cbttc15">#REF!</definedName>
    <definedName name="ccerca">#REF!</definedName>
    <definedName name="cesar" localSheetId="4">#REF!</definedName>
    <definedName name="cesar" localSheetId="3">#REF!</definedName>
    <definedName name="cesar" localSheetId="2">#REF!</definedName>
    <definedName name="cesar" localSheetId="1">#REF!</definedName>
    <definedName name="cesar" localSheetId="0">#REF!</definedName>
    <definedName name="cesar">#REF!</definedName>
    <definedName name="cm_30">#REF!</definedName>
    <definedName name="comp100">#REF!</definedName>
    <definedName name="comp95">#REF!</definedName>
    <definedName name="compala">#REF!</definedName>
    <definedName name="conap">#REF!</definedName>
    <definedName name="conass">#REF!</definedName>
    <definedName name="connum">#REF!</definedName>
    <definedName name="conpro">#REF!</definedName>
    <definedName name="contrato">#REF!</definedName>
    <definedName name="corte">#REF!</definedName>
    <definedName name="DATA" localSheetId="4">#REF!</definedName>
    <definedName name="DATA" localSheetId="3">#REF!</definedName>
    <definedName name="DATA" localSheetId="2">#REF!</definedName>
    <definedName name="DATA" localSheetId="1">#REF!</definedName>
    <definedName name="DATA" localSheetId="0">#REF!</definedName>
    <definedName name="DATA">#REF!</definedName>
    <definedName name="defensa" localSheetId="4">#REF!</definedName>
    <definedName name="defensa" localSheetId="3">#REF!</definedName>
    <definedName name="defensa" localSheetId="2">#REF!</definedName>
    <definedName name="defensa" localSheetId="1">#REF!</definedName>
    <definedName name="defensa" localSheetId="0">#REF!</definedName>
    <definedName name="defensa">#REF!</definedName>
    <definedName name="dmt_1000" localSheetId="4">#REF!</definedName>
    <definedName name="dmt_1000" localSheetId="3">#REF!</definedName>
    <definedName name="dmt_1000" localSheetId="2">#REF!</definedName>
    <definedName name="dmt_1000" localSheetId="1">#REF!</definedName>
    <definedName name="dmt_1000" localSheetId="0">#REF!</definedName>
    <definedName name="dmt_1000">#REF!</definedName>
    <definedName name="dmt_1200" localSheetId="4">#REF!</definedName>
    <definedName name="dmt_1200" localSheetId="3">#REF!</definedName>
    <definedName name="dmt_1200" localSheetId="2">#REF!</definedName>
    <definedName name="dmt_1200" localSheetId="1">#REF!</definedName>
    <definedName name="dmt_1200" localSheetId="0">#REF!</definedName>
    <definedName name="dmt_1200">#REF!</definedName>
    <definedName name="dmt_1400" localSheetId="4">#REF!</definedName>
    <definedName name="dmt_1400" localSheetId="3">#REF!</definedName>
    <definedName name="dmt_1400" localSheetId="2">#REF!</definedName>
    <definedName name="dmt_1400" localSheetId="1">#REF!</definedName>
    <definedName name="dmt_1400" localSheetId="0">#REF!</definedName>
    <definedName name="dmt_1400">#REF!</definedName>
    <definedName name="dmt_200" localSheetId="4">#REF!</definedName>
    <definedName name="dmt_200" localSheetId="3">#REF!</definedName>
    <definedName name="dmt_200" localSheetId="2">#REF!</definedName>
    <definedName name="dmt_200" localSheetId="1">#REF!</definedName>
    <definedName name="dmt_200" localSheetId="0">#REF!</definedName>
    <definedName name="dmt_200">#REF!</definedName>
    <definedName name="dmt_400" localSheetId="4">#REF!</definedName>
    <definedName name="dmt_400" localSheetId="3">#REF!</definedName>
    <definedName name="dmt_400" localSheetId="2">#REF!</definedName>
    <definedName name="dmt_400" localSheetId="1">#REF!</definedName>
    <definedName name="dmt_400" localSheetId="0">#REF!</definedName>
    <definedName name="dmt_400">#REF!</definedName>
    <definedName name="dmt_50" localSheetId="4">#REF!</definedName>
    <definedName name="dmt_50" localSheetId="3">#REF!</definedName>
    <definedName name="dmt_50" localSheetId="2">#REF!</definedName>
    <definedName name="dmt_50" localSheetId="1">#REF!</definedName>
    <definedName name="dmt_50" localSheetId="0">#REF!</definedName>
    <definedName name="dmt_50">#REF!</definedName>
    <definedName name="dmt_600" localSheetId="4">#REF!</definedName>
    <definedName name="dmt_600" localSheetId="3">#REF!</definedName>
    <definedName name="dmt_600" localSheetId="2">#REF!</definedName>
    <definedName name="dmt_600" localSheetId="1">#REF!</definedName>
    <definedName name="dmt_600" localSheetId="0">#REF!</definedName>
    <definedName name="dmt_600">#REF!</definedName>
    <definedName name="dmt_800" localSheetId="4">#REF!</definedName>
    <definedName name="dmt_800" localSheetId="3">#REF!</definedName>
    <definedName name="dmt_800" localSheetId="2">#REF!</definedName>
    <definedName name="dmt_800" localSheetId="1">#REF!</definedName>
    <definedName name="dmt_800" localSheetId="0">#REF!</definedName>
    <definedName name="dmt_800">#REF!</definedName>
    <definedName name="drena" localSheetId="4">#REF!</definedName>
    <definedName name="drena" localSheetId="3">#REF!</definedName>
    <definedName name="drena" localSheetId="2">#REF!</definedName>
    <definedName name="drena" localSheetId="1">#REF!</definedName>
    <definedName name="drena" localSheetId="0">#REF!</definedName>
    <definedName name="drena">#REF!</definedName>
    <definedName name="dreno" localSheetId="4">#REF!</definedName>
    <definedName name="dreno" localSheetId="3">#REF!</definedName>
    <definedName name="dreno" localSheetId="2">#REF!</definedName>
    <definedName name="dreno" localSheetId="1">#REF!</definedName>
    <definedName name="dreno" localSheetId="0">#REF!</definedName>
    <definedName name="dreno">#REF!</definedName>
    <definedName name="dtipo1" localSheetId="4">#REF!</definedName>
    <definedName name="dtipo1" localSheetId="3">#REF!</definedName>
    <definedName name="dtipo1" localSheetId="2">#REF!</definedName>
    <definedName name="dtipo1" localSheetId="1">#REF!</definedName>
    <definedName name="dtipo1" localSheetId="0">#REF!</definedName>
    <definedName name="dtipo1">#REF!</definedName>
    <definedName name="dtipo2">#REF!</definedName>
    <definedName name="empo2" localSheetId="4">#REF!</definedName>
    <definedName name="empo2" localSheetId="3">#REF!</definedName>
    <definedName name="empo2" localSheetId="2">#REF!</definedName>
    <definedName name="empo2" localSheetId="1">#REF!</definedName>
    <definedName name="empo2" localSheetId="0">#REF!</definedName>
    <definedName name="empo2">#REF!</definedName>
    <definedName name="Empola2" localSheetId="4">#REF!</definedName>
    <definedName name="Empola2" localSheetId="3">#REF!</definedName>
    <definedName name="Empola2" localSheetId="2">#REF!</definedName>
    <definedName name="Empola2" localSheetId="1">#REF!</definedName>
    <definedName name="Empola2" localSheetId="0">#REF!</definedName>
    <definedName name="Empola2">#REF!</definedName>
    <definedName name="Empolo2" localSheetId="4">#REF!</definedName>
    <definedName name="Empolo2" localSheetId="3">#REF!</definedName>
    <definedName name="Empolo2" localSheetId="2">#REF!</definedName>
    <definedName name="Empolo2" localSheetId="1">#REF!</definedName>
    <definedName name="Empolo2" localSheetId="0">#REF!</definedName>
    <definedName name="Empolo2">#REF!</definedName>
    <definedName name="empolo3" localSheetId="4">#REF!</definedName>
    <definedName name="empolo3" localSheetId="3">#REF!</definedName>
    <definedName name="empolo3" localSheetId="2">#REF!</definedName>
    <definedName name="empolo3" localSheetId="1">#REF!</definedName>
    <definedName name="empolo3" localSheetId="0">#REF!</definedName>
    <definedName name="empolo3">#REF!</definedName>
    <definedName name="eng">'[1]Mat Asf'!$C$36</definedName>
    <definedName name="engfiscal" localSheetId="4">#REF!</definedName>
    <definedName name="engfiscal" localSheetId="3">#REF!</definedName>
    <definedName name="engfiscal" localSheetId="2">#REF!</definedName>
    <definedName name="engfiscal" localSheetId="1">#REF!</definedName>
    <definedName name="engfiscal" localSheetId="0">#REF!</definedName>
    <definedName name="engfiscal">#REF!</definedName>
    <definedName name="engm1" localSheetId="4">#REF!</definedName>
    <definedName name="engm1" localSheetId="3">#REF!</definedName>
    <definedName name="engm1" localSheetId="2">#REF!</definedName>
    <definedName name="engm1" localSheetId="1">#REF!</definedName>
    <definedName name="engm1" localSheetId="0">#REF!</definedName>
    <definedName name="engm1">#REF!</definedName>
    <definedName name="engm2" localSheetId="4">#REF!</definedName>
    <definedName name="engm2" localSheetId="3">#REF!</definedName>
    <definedName name="engm2" localSheetId="2">#REF!</definedName>
    <definedName name="engm2" localSheetId="1">#REF!</definedName>
    <definedName name="engm2" localSheetId="0">#REF!</definedName>
    <definedName name="engm2">#REF!</definedName>
    <definedName name="engmds">#REF!</definedName>
    <definedName name="escavd">#REF!</definedName>
    <definedName name="escavgd">#REF!</definedName>
    <definedName name="escavgs">#REF!</definedName>
    <definedName name="escavgt">'[2]DMT_EV'!#REF!</definedName>
    <definedName name="escavs" localSheetId="4">#REF!</definedName>
    <definedName name="escavs" localSheetId="3">#REF!</definedName>
    <definedName name="escavs" localSheetId="2">#REF!</definedName>
    <definedName name="escavs" localSheetId="1">#REF!</definedName>
    <definedName name="escavs" localSheetId="0">#REF!</definedName>
    <definedName name="escavs">#REF!</definedName>
    <definedName name="escavt" localSheetId="4">#REF!</definedName>
    <definedName name="escavt" localSheetId="3">#REF!</definedName>
    <definedName name="escavt" localSheetId="2">#REF!</definedName>
    <definedName name="escavt" localSheetId="1">#REF!</definedName>
    <definedName name="escavt" localSheetId="0">#REF!</definedName>
    <definedName name="escavt">#REF!</definedName>
    <definedName name="etipo1" localSheetId="4">#REF!</definedName>
    <definedName name="etipo1" localSheetId="3">#REF!</definedName>
    <definedName name="etipo1" localSheetId="2">#REF!</definedName>
    <definedName name="etipo1" localSheetId="1">#REF!</definedName>
    <definedName name="etipo1" localSheetId="0">#REF!</definedName>
    <definedName name="etipo1">#REF!</definedName>
    <definedName name="etipo2">#REF!</definedName>
    <definedName name="faixa">#REF!</definedName>
    <definedName name="fator100">#REF!</definedName>
    <definedName name="fator50">#REF!</definedName>
    <definedName name="fdreno">#REF!</definedName>
    <definedName name="fir" localSheetId="4">'[3]RELATÓRIO'!$B$12</definedName>
    <definedName name="fir" localSheetId="3">'[3]RELATÓRIO'!$B$12</definedName>
    <definedName name="fir" localSheetId="2">'[3]RELATÓRIO'!$B$12</definedName>
    <definedName name="fir" localSheetId="1">'[3]RELATÓRIO'!$B$12</definedName>
    <definedName name="fir" localSheetId="0">'[3]RELATÓRIO'!$B$12</definedName>
    <definedName name="fir">'[4]RELATÓRIO'!$B$12</definedName>
    <definedName name="firma" localSheetId="4">#REF!</definedName>
    <definedName name="firma" localSheetId="3">#REF!</definedName>
    <definedName name="firma" localSheetId="2">#REF!</definedName>
    <definedName name="firma" localSheetId="1">#REF!</definedName>
    <definedName name="firma" localSheetId="0">#REF!</definedName>
    <definedName name="firma">#REF!</definedName>
    <definedName name="foac" localSheetId="4">#REF!</definedName>
    <definedName name="foac" localSheetId="3">#REF!</definedName>
    <definedName name="foac" localSheetId="2">#REF!</definedName>
    <definedName name="foac" localSheetId="1">#REF!</definedName>
    <definedName name="foac" localSheetId="0">#REF!</definedName>
    <definedName name="foac">#REF!</definedName>
    <definedName name="foae" localSheetId="4">#REF!</definedName>
    <definedName name="foae" localSheetId="3">#REF!</definedName>
    <definedName name="foae" localSheetId="2">#REF!</definedName>
    <definedName name="foae" localSheetId="1">#REF!</definedName>
    <definedName name="foae" localSheetId="0">#REF!</definedName>
    <definedName name="foae">#REF!</definedName>
    <definedName name="foc">#REF!</definedName>
    <definedName name="FOG">#REF!</definedName>
    <definedName name="fpavi">#REF!</definedName>
    <definedName name="fsinal">#REF!</definedName>
    <definedName name="fterra">#REF!</definedName>
    <definedName name="grama" localSheetId="4">#REF!</definedName>
    <definedName name="grama" localSheetId="3">#REF!</definedName>
    <definedName name="grama" localSheetId="2">#REF!</definedName>
    <definedName name="grama" localSheetId="1">#REF!</definedName>
    <definedName name="grama" localSheetId="0">#REF!</definedName>
    <definedName name="grama">#REF!</definedName>
    <definedName name="Guias" localSheetId="4">#REF!</definedName>
    <definedName name="Guias" localSheetId="3">#REF!</definedName>
    <definedName name="Guias" localSheetId="2">#REF!</definedName>
    <definedName name="Guias" localSheetId="1">#REF!</definedName>
    <definedName name="Guias" localSheetId="0">#REF!</definedName>
    <definedName name="Guias">#REF!</definedName>
    <definedName name="horad6" localSheetId="4">#REF!</definedName>
    <definedName name="horad6" localSheetId="3">#REF!</definedName>
    <definedName name="horad6" localSheetId="2">#REF!</definedName>
    <definedName name="horad6" localSheetId="1">#REF!</definedName>
    <definedName name="horad6" localSheetId="0">#REF!</definedName>
    <definedName name="horad6">#REF!</definedName>
    <definedName name="horad8" localSheetId="4">#REF!</definedName>
    <definedName name="horad8" localSheetId="3">#REF!</definedName>
    <definedName name="horad8" localSheetId="2">#REF!</definedName>
    <definedName name="horad8" localSheetId="1">#REF!</definedName>
    <definedName name="horad8" localSheetId="0">#REF!</definedName>
    <definedName name="horad8">#REF!</definedName>
    <definedName name="imparea">#REF!</definedName>
    <definedName name="ksinal">'[5]Indice de Reajuste'!#REF!</definedName>
    <definedName name="licerra" localSheetId="4">#REF!</definedName>
    <definedName name="licerra" localSheetId="3">#REF!</definedName>
    <definedName name="licerra" localSheetId="2">#REF!</definedName>
    <definedName name="licerra" localSheetId="1">#REF!</definedName>
    <definedName name="licerra" localSheetId="0">#REF!</definedName>
    <definedName name="licerra">#REF!</definedName>
    <definedName name="limata" localSheetId="4">#REF!</definedName>
    <definedName name="limata" localSheetId="3">#REF!</definedName>
    <definedName name="limata" localSheetId="2">#REF!</definedName>
    <definedName name="limata" localSheetId="1">#REF!</definedName>
    <definedName name="limata" localSheetId="0">#REF!</definedName>
    <definedName name="limata">#REF!</definedName>
    <definedName name="luis" localSheetId="4">'[3]REAJU (2)'!$H$35</definedName>
    <definedName name="luis" localSheetId="3">'[3]REAJU (2)'!$H$35</definedName>
    <definedName name="luis" localSheetId="2">'[3]REAJU (2)'!$H$35</definedName>
    <definedName name="luis" localSheetId="1">'[3]REAJU (2)'!$H$35</definedName>
    <definedName name="luis" localSheetId="0">'[3]REAJU (2)'!$H$35</definedName>
    <definedName name="luis">'[4]REAJU (2)'!$H$35</definedName>
    <definedName name="marco" localSheetId="4">#REF!</definedName>
    <definedName name="marco" localSheetId="3">#REF!</definedName>
    <definedName name="marco" localSheetId="2">#REF!</definedName>
    <definedName name="marco" localSheetId="1">#REF!</definedName>
    <definedName name="marco" localSheetId="0">#REF!</definedName>
    <definedName name="marco">#REF!</definedName>
    <definedName name="mds" localSheetId="4">#REF!</definedName>
    <definedName name="mds" localSheetId="3">#REF!</definedName>
    <definedName name="mds" localSheetId="2">#REF!</definedName>
    <definedName name="mds" localSheetId="1">#REF!</definedName>
    <definedName name="mds" localSheetId="0">#REF!</definedName>
    <definedName name="mds">#REF!</definedName>
    <definedName name="Mem">'[1]Mat Asf'!$C$37</definedName>
    <definedName name="mo_base" localSheetId="4">#REF!</definedName>
    <definedName name="mo_base" localSheetId="3">#REF!</definedName>
    <definedName name="mo_base" localSheetId="2">#REF!</definedName>
    <definedName name="mo_base" localSheetId="1">#REF!</definedName>
    <definedName name="mo_base" localSheetId="0">#REF!</definedName>
    <definedName name="mo_base">#REF!</definedName>
    <definedName name="mo_sub_base" localSheetId="4">#REF!</definedName>
    <definedName name="mo_sub_base" localSheetId="3">#REF!</definedName>
    <definedName name="mo_sub_base" localSheetId="2">#REF!</definedName>
    <definedName name="mo_sub_base" localSheetId="1">#REF!</definedName>
    <definedName name="mo_sub_base" localSheetId="0">#REF!</definedName>
    <definedName name="mo_sub_base">#REF!</definedName>
    <definedName name="mobase" localSheetId="4">#REF!</definedName>
    <definedName name="mobase" localSheetId="3">#REF!</definedName>
    <definedName name="mobase" localSheetId="2">#REF!</definedName>
    <definedName name="mobase" localSheetId="1">#REF!</definedName>
    <definedName name="mobase" localSheetId="0">#REF!</definedName>
    <definedName name="mobase">#REF!</definedName>
    <definedName name="mocomercial" localSheetId="4">#REF!</definedName>
    <definedName name="mocomercial" localSheetId="3">#REF!</definedName>
    <definedName name="mocomercial" localSheetId="2">#REF!</definedName>
    <definedName name="mocomercial" localSheetId="1">#REF!</definedName>
    <definedName name="mocomercial" localSheetId="0">#REF!</definedName>
    <definedName name="mocomercial">#REF!</definedName>
    <definedName name="molocal">#REF!</definedName>
    <definedName name="mosub">#REF!</definedName>
    <definedName name="muro">#REF!</definedName>
    <definedName name="nÁID">'[2]Aterro PonteSul'!#REF!</definedName>
    <definedName name="OAC" localSheetId="4">#REF!</definedName>
    <definedName name="OAC" localSheetId="3">#REF!</definedName>
    <definedName name="OAC" localSheetId="2">#REF!</definedName>
    <definedName name="OAC" localSheetId="1">#REF!</definedName>
    <definedName name="OAC" localSheetId="0">#REF!</definedName>
    <definedName name="OAC">#REF!</definedName>
    <definedName name="OAE">#REF!</definedName>
    <definedName name="obra" localSheetId="4">#REF!</definedName>
    <definedName name="obra" localSheetId="3">#REF!</definedName>
    <definedName name="obra" localSheetId="2">#REF!</definedName>
    <definedName name="obra" localSheetId="1">#REF!</definedName>
    <definedName name="obra" localSheetId="0">#REF!</definedName>
    <definedName name="obra">#REF!</definedName>
    <definedName name="OCOM" localSheetId="4">#REF!</definedName>
    <definedName name="OCOM" localSheetId="3">#REF!</definedName>
    <definedName name="OCOM" localSheetId="2">#REF!</definedName>
    <definedName name="OCOM" localSheetId="1">#REF!</definedName>
    <definedName name="OCOM" localSheetId="0">#REF!</definedName>
    <definedName name="OCOM">#REF!</definedName>
    <definedName name="Orçamento" localSheetId="4">#REF!</definedName>
    <definedName name="Orçamento" localSheetId="3">#REF!</definedName>
    <definedName name="Orçamento" localSheetId="2">#REF!</definedName>
    <definedName name="Orçamento" localSheetId="1">#REF!</definedName>
    <definedName name="Orçamento" localSheetId="0">#REF!</definedName>
    <definedName name="Orçamento">#REF!</definedName>
    <definedName name="ordem" localSheetId="4">#REF!</definedName>
    <definedName name="ordem" localSheetId="3">#REF!</definedName>
    <definedName name="ordem" localSheetId="2">#REF!</definedName>
    <definedName name="ordem" localSheetId="1">#REF!</definedName>
    <definedName name="ordem" localSheetId="0">#REF!</definedName>
    <definedName name="ordem">#REF!</definedName>
    <definedName name="orlando" localSheetId="4">#REF!</definedName>
    <definedName name="orlando" localSheetId="3">#REF!</definedName>
    <definedName name="orlando" localSheetId="2">#REF!</definedName>
    <definedName name="orlando" localSheetId="1">#REF!</definedName>
    <definedName name="orlando" localSheetId="0">#REF!</definedName>
    <definedName name="orlando">#REF!</definedName>
    <definedName name="pal1x1" localSheetId="4">#REF!</definedName>
    <definedName name="pal1x1" localSheetId="3">#REF!</definedName>
    <definedName name="pal1x1" localSheetId="2">#REF!</definedName>
    <definedName name="pal1x1" localSheetId="1">#REF!</definedName>
    <definedName name="pal1x1" localSheetId="0">#REF!</definedName>
    <definedName name="pal1x1">#REF!</definedName>
    <definedName name="patrolamento">#REF!</definedName>
    <definedName name="pavi" localSheetId="4">#REF!</definedName>
    <definedName name="pavi" localSheetId="3">#REF!</definedName>
    <definedName name="pavi" localSheetId="2">#REF!</definedName>
    <definedName name="pavi" localSheetId="1">#REF!</definedName>
    <definedName name="pavi" localSheetId="0">#REF!</definedName>
    <definedName name="pavi">#REF!</definedName>
    <definedName name="pcat" localSheetId="4">#REF!</definedName>
    <definedName name="pcat" localSheetId="3">#REF!</definedName>
    <definedName name="pcat" localSheetId="2">#REF!</definedName>
    <definedName name="pcat" localSheetId="1">#REF!</definedName>
    <definedName name="pcat" localSheetId="0">#REF!</definedName>
    <definedName name="pcat">#REF!</definedName>
    <definedName name="pdmt" localSheetId="4">#REF!</definedName>
    <definedName name="pdmt" localSheetId="3">#REF!</definedName>
    <definedName name="pdmt" localSheetId="2">#REF!</definedName>
    <definedName name="pdmt" localSheetId="1">#REF!</definedName>
    <definedName name="pdmt" localSheetId="0">#REF!</definedName>
    <definedName name="pdmt">#REF!</definedName>
    <definedName name="pdmt1000">#REF!</definedName>
    <definedName name="pdmt1200">#REF!</definedName>
    <definedName name="pdmt200">#REF!</definedName>
    <definedName name="pdmt400">#REF!</definedName>
    <definedName name="pdmt50">#REF!</definedName>
    <definedName name="pdmt600">#REF!</definedName>
    <definedName name="pdmt800">#REF!</definedName>
    <definedName name="PEDREIRA">#REF!</definedName>
    <definedName name="perac">#REF!</definedName>
    <definedName name="persim">#REF!</definedName>
    <definedName name="pil2x05">#REF!</definedName>
    <definedName name="pil2x1">#REF!</definedName>
    <definedName name="pir">#REF!</definedName>
    <definedName name="portfiscal">#REF!</definedName>
    <definedName name="portm1">#REF!</definedName>
    <definedName name="portm2">#REF!</definedName>
    <definedName name="pro">#REF!</definedName>
    <definedName name="pz" localSheetId="4">#REF!</definedName>
    <definedName name="pz" localSheetId="3">#REF!</definedName>
    <definedName name="pz" localSheetId="2">#REF!</definedName>
    <definedName name="pz" localSheetId="1">#REF!</definedName>
    <definedName name="pz" localSheetId="0">#REF!</definedName>
    <definedName name="pz">#REF!</definedName>
    <definedName name="rdreno">#REF!</definedName>
    <definedName name="reatd" localSheetId="4">#REF!</definedName>
    <definedName name="reatd" localSheetId="3">#REF!</definedName>
    <definedName name="reatd" localSheetId="2">#REF!</definedName>
    <definedName name="reatd" localSheetId="1">#REF!</definedName>
    <definedName name="reatd" localSheetId="0">#REF!</definedName>
    <definedName name="reatd">#REF!</definedName>
    <definedName name="reatgd" localSheetId="4">#REF!</definedName>
    <definedName name="reatgd" localSheetId="3">#REF!</definedName>
    <definedName name="reatgd" localSheetId="2">#REF!</definedName>
    <definedName name="reatgd" localSheetId="1">#REF!</definedName>
    <definedName name="reatgd" localSheetId="0">#REF!</definedName>
    <definedName name="reatgd">#REF!</definedName>
    <definedName name="reatgs" localSheetId="4">#REF!</definedName>
    <definedName name="reatgs" localSheetId="3">#REF!</definedName>
    <definedName name="reatgs" localSheetId="2">#REF!</definedName>
    <definedName name="reatgs" localSheetId="1">#REF!</definedName>
    <definedName name="reatgs" localSheetId="0">#REF!</definedName>
    <definedName name="reatgs">#REF!</definedName>
    <definedName name="reatgt">'[2]DMT_EV'!#REF!</definedName>
    <definedName name="reats" localSheetId="4">#REF!</definedName>
    <definedName name="reats" localSheetId="3">#REF!</definedName>
    <definedName name="reats" localSheetId="2">#REF!</definedName>
    <definedName name="reats" localSheetId="1">#REF!</definedName>
    <definedName name="reats" localSheetId="0">#REF!</definedName>
    <definedName name="reats">#REF!</definedName>
    <definedName name="reatt" localSheetId="4">#REF!</definedName>
    <definedName name="reatt" localSheetId="3">#REF!</definedName>
    <definedName name="reatt" localSheetId="2">#REF!</definedName>
    <definedName name="reatt" localSheetId="1">#REF!</definedName>
    <definedName name="reatt" localSheetId="0">#REF!</definedName>
    <definedName name="reatt">#REF!</definedName>
    <definedName name="referência" localSheetId="4">#REF!</definedName>
    <definedName name="referência" localSheetId="3">#REF!</definedName>
    <definedName name="referência" localSheetId="2">#REF!</definedName>
    <definedName name="referência" localSheetId="1">#REF!</definedName>
    <definedName name="referência" localSheetId="0">#REF!</definedName>
    <definedName name="referência">#REF!</definedName>
    <definedName name="REGULA">#REF!</definedName>
    <definedName name="REMOÇÃO" localSheetId="4">#REF!</definedName>
    <definedName name="REMOÇÃO" localSheetId="3">#REF!</definedName>
    <definedName name="REMOÇÃO" localSheetId="2">#REF!</definedName>
    <definedName name="REMOÇÃO" localSheetId="1">#REF!</definedName>
    <definedName name="REMOÇÃO" localSheetId="0">#REF!</definedName>
    <definedName name="REMOÇÃO">#REF!</definedName>
    <definedName name="roac">#REF!</definedName>
    <definedName name="roae">#REF!</definedName>
    <definedName name="roc">#REF!</definedName>
    <definedName name="rodovia">#REF!</definedName>
    <definedName name="rpavi">#REF!</definedName>
    <definedName name="RR_2C">#REF!</definedName>
    <definedName name="rrcerca">#REF!</definedName>
    <definedName name="rsinal">#REF!</definedName>
    <definedName name="rterra">#REF!</definedName>
    <definedName name="saterro">#REF!</definedName>
    <definedName name="scat">#REF!</definedName>
    <definedName name="scorte">#REF!</definedName>
    <definedName name="sdmt">#REF!</definedName>
    <definedName name="sdmt1000">#REF!</definedName>
    <definedName name="sdmt1200">#REF!</definedName>
    <definedName name="sdmt200">#REF!</definedName>
    <definedName name="sdmt400">#REF!</definedName>
    <definedName name="sdmt50">#REF!</definedName>
    <definedName name="sdmt600">#REF!</definedName>
    <definedName name="sdmt800">#REF!</definedName>
    <definedName name="Serviços" localSheetId="2">'[6]Serviços'!$A$3:$E$1403</definedName>
    <definedName name="Serviços">'[7]Serviços'!$A$3:$E$1403</definedName>
    <definedName name="SINALI">#REF!</definedName>
    <definedName name="subrog">#REF!</definedName>
    <definedName name="tcat" localSheetId="4">#REF!</definedName>
    <definedName name="tcat" localSheetId="3">#REF!</definedName>
    <definedName name="tcat" localSheetId="2">#REF!</definedName>
    <definedName name="tcat" localSheetId="1">#REF!</definedName>
    <definedName name="tcat" localSheetId="0">#REF!</definedName>
    <definedName name="tcat">#REF!</definedName>
    <definedName name="terra" localSheetId="4">#REF!</definedName>
    <definedName name="terra" localSheetId="3">#REF!</definedName>
    <definedName name="terra" localSheetId="2">#REF!</definedName>
    <definedName name="terra" localSheetId="1">#REF!</definedName>
    <definedName name="terra" localSheetId="0">#REF!</definedName>
    <definedName name="terra">#REF!</definedName>
    <definedName name="teste" localSheetId="4">#REF!</definedName>
    <definedName name="teste" localSheetId="3">#REF!</definedName>
    <definedName name="teste" localSheetId="2">#REF!</definedName>
    <definedName name="teste" localSheetId="1">#REF!</definedName>
    <definedName name="teste" localSheetId="0">#REF!</definedName>
    <definedName name="teste">#REF!</definedName>
    <definedName name="teste2" localSheetId="4">#REF!</definedName>
    <definedName name="teste2" localSheetId="3">#REF!</definedName>
    <definedName name="teste2" localSheetId="2">#REF!</definedName>
    <definedName name="teste2" localSheetId="1">#REF!</definedName>
    <definedName name="teste2" localSheetId="0">#REF!</definedName>
    <definedName name="teste2">#REF!</definedName>
    <definedName name="_xlnm.Print_Titles" localSheetId="1">'Orçamento - Não Desonerado'!$1:$7</definedName>
    <definedName name="trecho" localSheetId="4">#REF!</definedName>
    <definedName name="trecho" localSheetId="3">#REF!</definedName>
    <definedName name="trecho" localSheetId="2">#REF!</definedName>
    <definedName name="trecho" localSheetId="1">#REF!</definedName>
    <definedName name="trecho" localSheetId="0">#REF!</definedName>
    <definedName name="trecho">#REF!</definedName>
    <definedName name="TSD" localSheetId="4">#REF!</definedName>
    <definedName name="TSD" localSheetId="3">#REF!</definedName>
    <definedName name="TSD" localSheetId="2">#REF!</definedName>
    <definedName name="TSD" localSheetId="1">#REF!</definedName>
    <definedName name="TSD" localSheetId="0">#REF!</definedName>
    <definedName name="TSD">#REF!</definedName>
    <definedName name="TSs" localSheetId="4">#REF!</definedName>
    <definedName name="TSs" localSheetId="3">#REF!</definedName>
    <definedName name="TSs" localSheetId="2">#REF!</definedName>
    <definedName name="TSs" localSheetId="1">#REF!</definedName>
    <definedName name="TSs" localSheetId="0">#REF!</definedName>
    <definedName name="TSs">#REF!</definedName>
    <definedName name="valeta">#REF!</definedName>
    <definedName name="volbase">#REF!</definedName>
    <definedName name="volsub">#REF!</definedName>
    <definedName name="zebra">#REF!</definedName>
    <definedName name="zenil" localSheetId="4">#REF!</definedName>
    <definedName name="zenil" localSheetId="3">#REF!</definedName>
    <definedName name="zenil" localSheetId="2">#REF!</definedName>
    <definedName name="zenil" localSheetId="1">#REF!</definedName>
    <definedName name="zenil" localSheetId="0">#REF!</definedName>
    <definedName name="zenil">#REF!</definedName>
  </definedNames>
  <calcPr fullCalcOnLoad="1"/>
</workbook>
</file>

<file path=xl/sharedStrings.xml><?xml version="1.0" encoding="utf-8"?>
<sst xmlns="http://schemas.openxmlformats.org/spreadsheetml/2006/main" count="299" uniqueCount="196">
  <si>
    <t>Código</t>
  </si>
  <si>
    <t>Item</t>
  </si>
  <si>
    <t>Quantidade</t>
  </si>
  <si>
    <t>Unid.</t>
  </si>
  <si>
    <t>SERVIÇOS PRELIMINARES</t>
  </si>
  <si>
    <t>1.1</t>
  </si>
  <si>
    <t>2.1</t>
  </si>
  <si>
    <t>3.1</t>
  </si>
  <si>
    <t>m</t>
  </si>
  <si>
    <t>3.2</t>
  </si>
  <si>
    <t>3.3</t>
  </si>
  <si>
    <t>3.4</t>
  </si>
  <si>
    <t>3.5</t>
  </si>
  <si>
    <t>3.7</t>
  </si>
  <si>
    <t>3.8</t>
  </si>
  <si>
    <t>3.9</t>
  </si>
  <si>
    <t>TERRAPLENAGEM E PAVIMENTAÇÃO</t>
  </si>
  <si>
    <t>Total</t>
  </si>
  <si>
    <t>TOTAL</t>
  </si>
  <si>
    <t>BDI</t>
  </si>
  <si>
    <t>Indicador Físico</t>
  </si>
  <si>
    <t>Custo Direto</t>
  </si>
  <si>
    <t>P. Total</t>
  </si>
  <si>
    <t>3.6</t>
  </si>
  <si>
    <t>ÁREA URBANA</t>
  </si>
  <si>
    <t>ITEM</t>
  </si>
  <si>
    <t>SERVIÇOS</t>
  </si>
  <si>
    <t>DIAS CONSECUTIVOS</t>
  </si>
  <si>
    <t>DISCRIMINAÇÃO</t>
  </si>
  <si>
    <t>30 dias</t>
  </si>
  <si>
    <t>60 dias</t>
  </si>
  <si>
    <t>90 dias</t>
  </si>
  <si>
    <t>120 dias</t>
  </si>
  <si>
    <t>150 dias</t>
  </si>
  <si>
    <t>180 dias</t>
  </si>
  <si>
    <t>(R$)</t>
  </si>
  <si>
    <t>%</t>
  </si>
  <si>
    <t>VALOR</t>
  </si>
  <si>
    <t xml:space="preserve"> FATURAMENTO SIMPLES (R$)</t>
  </si>
  <si>
    <t xml:space="preserve"> FATURAMENTO ACUMULADO (R$)</t>
  </si>
  <si>
    <t>CRONOGRAMA FINANCEIRO (DESEMBOLSO)</t>
  </si>
  <si>
    <t xml:space="preserve"> Responsável</t>
  </si>
  <si>
    <t xml:space="preserve"> Vistos</t>
  </si>
  <si>
    <t>Lucro</t>
  </si>
  <si>
    <t>ESCAVACAO MECANICA DE MATERIAL 1A. CATEGORIA, PROVENIENTE DE CORTE DE SUBLEITO (C/TRATOR ESTEIRAS 160HP)</t>
  </si>
  <si>
    <t>TRANSPORTE COM CAMINHÃO BASCULANTE DE 18 M3, EM VIA URBANA EM LEITO NATURAL. AF_09/2016</t>
  </si>
  <si>
    <t xml:space="preserve">REGULARIZAÇÃO DE SUBLEITO </t>
  </si>
  <si>
    <t xml:space="preserve"> TOTAL  DO  ORÇAMENTO</t>
  </si>
  <si>
    <t>SUB-BASE DE SOLO ESTABILIZADO GRANULOMETRICAMENTE SEM MISTURA COM MATERIAL DE JAZIDA</t>
  </si>
  <si>
    <t>BASE DE SOLO ESTABILIZADO GRANULOMETRICAMENTE SEM MISTURA COM MATERIAL DE JAZIDA</t>
  </si>
  <si>
    <t>SICRO 4011209</t>
  </si>
  <si>
    <t>SICRO 4011227</t>
  </si>
  <si>
    <t>SICRO 4011219</t>
  </si>
  <si>
    <t>m²</t>
  </si>
  <si>
    <t>m³</t>
  </si>
  <si>
    <t>m³.km</t>
  </si>
  <si>
    <t>t</t>
  </si>
  <si>
    <t>CONFECÇÃO DE PLACA EM AÇO Nº 16 GALVANIZADO, COM PELÍCULA RETRORREFLETIVA TIPO III + X</t>
  </si>
  <si>
    <t>SICRO 5213420</t>
  </si>
  <si>
    <t>LOCAÇÃO DE PAVIMENTAÇÃO. AF_10/2018</t>
  </si>
  <si>
    <t>BDI (TRANSPORTE):</t>
  </si>
  <si>
    <t>Perc (%)</t>
  </si>
  <si>
    <t>R$</t>
  </si>
  <si>
    <t>Total geral</t>
  </si>
  <si>
    <t>Preço por m² de pavimento</t>
  </si>
  <si>
    <t>BDI (Transporte):</t>
  </si>
  <si>
    <t>Área de pavimentação (m²):</t>
  </si>
  <si>
    <t>BDI (SERVIÇO):</t>
  </si>
  <si>
    <t>Itens relativos à Administração da Obra</t>
  </si>
  <si>
    <t>AC - Administração Central</t>
  </si>
  <si>
    <t>DF - Despesas Financeiros</t>
  </si>
  <si>
    <t>R - Riscos</t>
  </si>
  <si>
    <t>S - Seguros</t>
  </si>
  <si>
    <t>G - Taxa de garantia</t>
  </si>
  <si>
    <t>SUBTOTAL</t>
  </si>
  <si>
    <t>L - Lucro / Remuneração</t>
  </si>
  <si>
    <t>I - Taxas e Impostos</t>
  </si>
  <si>
    <t>PIS</t>
  </si>
  <si>
    <t>CONFINS</t>
  </si>
  <si>
    <t>Contribuição Previdenciária - Lei Nº 12.546/13</t>
  </si>
  <si>
    <t>BDI (Serviço):</t>
  </si>
  <si>
    <t>BDI de Transporte:</t>
  </si>
  <si>
    <t>BDI de Serviço:</t>
  </si>
  <si>
    <t>S - Seguros e Garantia</t>
  </si>
  <si>
    <t>SINAPI 99064</t>
  </si>
  <si>
    <t>SINAPI 95425</t>
  </si>
  <si>
    <t xml:space="preserve">PAVIMENTAÇÃO ASFÁLTICA </t>
  </si>
  <si>
    <t>TRANSPORTE DE MATERIAL DE JAZIDA COM CAMINHÃO BASCULANTE DE 18 M3, EM VIA URBANA EM LEITO NATURAL - DMT=5,00KM</t>
  </si>
  <si>
    <t>EXECUÇÃO DA SINALIZAÇÃO  VIÁRIA</t>
  </si>
  <si>
    <t>SINALIZACAO HORIZONTAL COM TINTA RETRORREFLETIVA A BASE DE RESINA ACRILICA COM MICROESFERAS DE VIDRO - FAIXA BRANCA</t>
  </si>
  <si>
    <t>SINALIZACAO HORIZONTAL COM TINTA RETRORREFLETIVA A BASE DE RESINA ACRILICA COM MICROESFERAS DE VIDRO - FAIXA AMARELA</t>
  </si>
  <si>
    <t>SINALIZACAO HORIZONTAL COM TINTA RETRORREFLETIVA A BASE DE RESINA ACRILICA COM MICROESFERAS DE VIDRO - SETA</t>
  </si>
  <si>
    <t>SINALIZACAO HORIZONTAL COM TINTA RETRORREFLETIVA A BASE DE RESINA ACRILICA COM MICROESFERAS DE VIDRO - FAIXA DE PEDESTRES</t>
  </si>
  <si>
    <t>FORNECIMENTO E IMPLANTAÇÃO DE PLACA DE REGULAMENTAÇÃO EM AÇO, R1 LADO 0,248 M - PELÍCULA RETRORREFLETIVA TIPO I + SI</t>
  </si>
  <si>
    <t>FORNECIMENTO E IMPLANTAÇÃO DE PLACA DE REGULAMENTAÇÃO EM AÇO D = 0,60 M - PELÍCULA RETRORREFLETIVA TIPO I + SI</t>
  </si>
  <si>
    <t>FORNECIMENTO E IMPLANTAÇÃO DE PLACA DE ADVERTÊNCIA EM AÇO, LADO DE 0,60 M - PELÍCULA RETRORREFLETIVA TIPO I + SI</t>
  </si>
  <si>
    <t>SCIRO 5213444</t>
  </si>
  <si>
    <t>SCIRO 5213440</t>
  </si>
  <si>
    <t>SCIRO 5213464</t>
  </si>
  <si>
    <t>SCIRO 5213863</t>
  </si>
  <si>
    <t>SINAPI 101116</t>
  </si>
  <si>
    <t>SINAPI 101127</t>
  </si>
  <si>
    <t>ESCAVAÇÃO HORIZONTAL, INCLUINDO CARGA E DESCARGA EM SOLO DE 1A CATEGORIA COM TRATOR DE ESTEIRAS (347HP/LÂMINA: 8,70M3). AF_07/2020</t>
  </si>
  <si>
    <t>*Equivalente a 5% de 30% do total da obra.</t>
  </si>
  <si>
    <t>DISTRITO DE BOA ESPERANÇA</t>
  </si>
  <si>
    <t>Preço R$</t>
  </si>
  <si>
    <t>FORNECIMENTO E TRANSPORTE COMERCIAL DE AGREGADO COM CAMINHÃO BASCULANTE, EM VIA RODOVIA PAVIMENTADA,  DMT = 409,00 KM</t>
  </si>
  <si>
    <t>TRANSPORTE DE EMULSÃO ASFÁLTICA RR-2C-DMT= 529,00 KM</t>
  </si>
  <si>
    <t>Especificação</t>
  </si>
  <si>
    <t>COTAÇÃO</t>
  </si>
  <si>
    <t xml:space="preserve">SINAPI 94267 </t>
  </si>
  <si>
    <t>Obra: Pavimentação e drenagem de diversas ruas</t>
  </si>
  <si>
    <t>4.1</t>
  </si>
  <si>
    <t>4.2</t>
  </si>
  <si>
    <t>4.3</t>
  </si>
  <si>
    <t>4.4</t>
  </si>
  <si>
    <t>DRENAGEM PLUVIAL</t>
  </si>
  <si>
    <t>SINAPI 101245</t>
  </si>
  <si>
    <t>ESCAVAÇÃO VERTICAL A CÉU ABERTO, EM OBRAS DE INFRAESTRUTURA, INCLUINDO CARGA, DESCARGA E TRANSPORTE, EM SOLO DE 1ª CATEGORIA COM ESCAVADEIRA HIDRÁULICA (CAÇAMBA: 1,2 M³ / 155HP), FROTA DE 6 CAMINHÕES BASCULANTES DE 14 M³, DMT DE 2 KM E VELOCIDADE MÉDIA 19KM/H. AF_05/2020</t>
  </si>
  <si>
    <t>TRANSPORTE COM CAMINHÃO BASCULANTE DE 18 M³, EM VIA URBANA EM LEITO NATURAL (UNIDADE: M3XKM). AF_07/2020</t>
  </si>
  <si>
    <t>SINAPI 93382</t>
  </si>
  <si>
    <t>REATERRO MANUAL DE VALAS COM COMPACTAÇÃO MECANIZADA. AF_04/2016</t>
  </si>
  <si>
    <t>LASTRO DE VALA COM PREPARO DE FUNDO, LARGURA MENOR QUE 1,5 M, COM CAMADA DE AREIA, LANÇAMENTO MANUAL, EM LOCAL COM NÍVEL BAIXO DE INTERFERÊNCIA. AF_06/2016</t>
  </si>
  <si>
    <t>SINAPI 92210</t>
  </si>
  <si>
    <t>TUBO DE CONCRETO PARA REDES COLETORAS DE ÁGUAS PLUVIAIS, DIÂMETRO DE 400 MM, JUNTA RÍGIDA, INSTALADO EM LOCAL COM BAIXO NÍVEL DE INTERFERÊNCIAS - FORNECIMENTO E ASSENTAMENTO. AF_12/2015</t>
  </si>
  <si>
    <t>SINAPI 92212</t>
  </si>
  <si>
    <t>TUBO DE CONCRETO PARA REDES COLETORAS DE ÁGUAS PLUVIAIS, DIÂMETRO DE 600 MM, JUNTA RÍGIDA, INSTALADO EM LOCAL COM BAIXO NÍVEL DE INTERFERÊNCIAS - FORNECIMENTO E ASSENTAMENTO. AF_12/2015</t>
  </si>
  <si>
    <t>SINAPI 92214</t>
  </si>
  <si>
    <t>TUBO DE CONCRETO PARA REDES COLETORAS DE ÁGUAS PLUVIAIS, DIÂMETRO DE 800 MM, JUNTA RÍGIDA, INSTALADO EM LOCAL COM BAIXO NÍVEL DE INTERFERÊNCIAS - FORNECIMENTO E ASSENTAMENTO. AF_12/2015</t>
  </si>
  <si>
    <t>SINAPI 92216</t>
  </si>
  <si>
    <t>TUBO DE CONCRETO PARA REDES COLETORAS DE ÁGUAS PLUVIAIS, DIÂMETRO DE 1.000 MM, JUNTA RÍGIDA, INSTALADO EM LOCAL COM BAIXO NÍVEL DE INTERFERÊNCIAS - FORNECIMENTO E ASSENTAMENTO. AF_12/2016</t>
  </si>
  <si>
    <t>SINAPI 99259</t>
  </si>
  <si>
    <t>BASE PARA POÇO DE VISITA RETANGULAR PARA DRENAGEM, EM ALVENARIA COM BLOCOS DE CONCRETO, DIMENSÕES INTERNAS = 1X1,5 M, PROFUNDIDADE = 1,45 M, EXCLUIN DO TAMPÃO.</t>
  </si>
  <si>
    <t>SINAPI 99318</t>
  </si>
  <si>
    <t>CHAMINÉ CIRCULAR PARA POÇO DE VISITA PARA DRENAGEM, EM CONCRETO PRÉ-MOLDADO, DIÂMETRO INTERNO = 0,6 M. AF_05/2020</t>
  </si>
  <si>
    <t>SINAPI 98114</t>
  </si>
  <si>
    <t>TAMPA CIRCULAR PARA ESGOTO E DRENAGEM, EM FERRO FUNDIDO, DIÂMETRO INTERNO = 0,6 M. AF_05/2020</t>
  </si>
  <si>
    <t>BOCA DE LOBO SIMPLES EM ALVENARIA TIJOLO MACICO, REVESTIDA C/ ARGAMASSA DE CIMENTO E AREIA 1:3, SOBRE LASTRO DE CONCRETO 10CM E TAMPA DE CONCRETO ARMADO</t>
  </si>
  <si>
    <t>BOCA DE LOBO DUPLA EM ALVENARIA TIJOLO MACICO, REVESTIDA C/ ARGAMASSA DE CIMENTO E AREIA 1:3, SOBRE LASTRO DE CONCRETO 10CM E TAMPA DE CONCRETO ARMADO</t>
  </si>
  <si>
    <t>3.10</t>
  </si>
  <si>
    <t>3.11</t>
  </si>
  <si>
    <t>3.12</t>
  </si>
  <si>
    <t>SINAPI 92818</t>
  </si>
  <si>
    <t>BOCA DE LOBO TRIPLA EM ALVENARIA TIJOLO MACICO, REVESTIDA C/ ARGAMASSA DE CIMENTO E AREIA 1:3, SOBRE LASTRO DE CONCRETO 10CM E TAMPA DE CONCRETO ARMADO</t>
  </si>
  <si>
    <t>TUBO DE CONCRETO PARA REDES COLETORAS DE ÁGUAS PLUVIAIS, DIÂMETRO DE 1.500 MM, JUNTA RÍGIDA, INSTALADO EM LOCAL COM BAIXO NÍVEL DE INTERFERÊNCIAS - FORNECIMENTO E ASSENTAMENTO. AF_12/2015</t>
  </si>
  <si>
    <t>SINAPI 97636</t>
  </si>
  <si>
    <t>DEMOLIÇÃO</t>
  </si>
  <si>
    <t>DEMOLIÇÃO PARCIAL DE PAVIMENTO ASFÁLTICO, DE FORMA MECANIZADA, SEM REAPROVEITAMENTO. AF_12/2017</t>
  </si>
  <si>
    <t>5.1</t>
  </si>
  <si>
    <t>5.2</t>
  </si>
  <si>
    <t>5.3</t>
  </si>
  <si>
    <t>5.4</t>
  </si>
  <si>
    <t>5.5</t>
  </si>
  <si>
    <t>5.6</t>
  </si>
  <si>
    <t>5.7</t>
  </si>
  <si>
    <t>5.8</t>
  </si>
  <si>
    <t>Área de Pavimentação: 60.649,21 m²</t>
  </si>
  <si>
    <t>kg</t>
  </si>
  <si>
    <t>TABELA ANP</t>
  </si>
  <si>
    <t>SUPORTE METÁLICO GALVANIZADO PARA PLACA DE ADVERTÊNCIA OU REGULAMENTAÇÃO - LADO OU DIÂMETRO DE 0,60 M - FORNECIMENTO E IMPLANTAÇÃO</t>
  </si>
  <si>
    <t xml:space="preserve">Preço Base: 
SINAPI AGO-2021 Sem Desoneração/
SICRO ABR-2021 Sem Desoneração/ 
Tabela ANP </t>
  </si>
  <si>
    <t>BDI (MATERIAL ASFÁLTICO):</t>
  </si>
  <si>
    <t>COMPOSIÇÃO DE PARCELA DO BDI NÃO DESONERADO PARA O SERVIÇO</t>
  </si>
  <si>
    <t>COMPOSIÇÃO DE PARCELA DO BDI NÃO DESONERADO PARA O TRANSPORTE</t>
  </si>
  <si>
    <t>RESUMO DO ORÇAMENTO - NÃO DESONERADO</t>
  </si>
  <si>
    <t>TRANSPORTE DE ASFALTO DILUÍDO CM-30 - DMT = 529,00 KM</t>
  </si>
  <si>
    <t>CRONOGRAMA FÍSICO - NÃO DESONERADO</t>
  </si>
  <si>
    <t>FORNECIMENTO E AQUISIÇÃO DE MATERIAL ASFÁLTICO</t>
  </si>
  <si>
    <t>5.9</t>
  </si>
  <si>
    <t>5.10</t>
  </si>
  <si>
    <t>5.11</t>
  </si>
  <si>
    <t>5.12</t>
  </si>
  <si>
    <t>5.13</t>
  </si>
  <si>
    <t>5.14</t>
  </si>
  <si>
    <t>5.15</t>
  </si>
  <si>
    <t>6.1</t>
  </si>
  <si>
    <t>6.2</t>
  </si>
  <si>
    <t>6.3</t>
  </si>
  <si>
    <t>6.4</t>
  </si>
  <si>
    <t>6.5</t>
  </si>
  <si>
    <t>6.6</t>
  </si>
  <si>
    <t>6.7</t>
  </si>
  <si>
    <t>6.8</t>
  </si>
  <si>
    <t>EXECUÇÃO DE IMPRIMAÇÃO COM CM-30</t>
  </si>
  <si>
    <t>AQUISIÇÃO DE MATERIAL ASFÁLTICO - RR-2C</t>
  </si>
  <si>
    <t>PAVIMENTO COM TRATAMENTO SUPERFICIAL DUPLO, COM EMULSÃO ASFÁLTICA RR-2C.</t>
  </si>
  <si>
    <t>GUIA (MEIO-FIO) E SARJETA CONJUGADOS DE CONCRETO, MOLDADA IN LOCO EM TRECHO RETO COM EXTRUSORA, 45 CM BASE (15 CM BASE DA GUIA + 30 CM BASE DA SARJETA) X 22 CM ALTURA.</t>
  </si>
  <si>
    <t>OBRA:
PAVIMENTAÇÃO E DRENAGEM DE DIVERSAS RUAS DO DISTRITO DE BOA ESPERANÇA</t>
  </si>
  <si>
    <t>I - Serviços</t>
  </si>
  <si>
    <t>AQUISIÇÃO DE MATERIAL ASFÁLTICO - EMULSÃO ASFÁLTICO PARA IMPRIMAÇÃO</t>
  </si>
  <si>
    <t>BDI (Material Asfáltico):</t>
  </si>
  <si>
    <t>ENGª SILVETH XAVIER DE OLIVEIRA</t>
  </si>
  <si>
    <t>ENGENHEIRA CIVIL - ENGENHEIRA DE SEGURANÇA DO TRABALHO</t>
  </si>
  <si>
    <t>CREA - 5377/D</t>
  </si>
  <si>
    <t>RNP - 120452706-7</t>
  </si>
  <si>
    <t>ISSQN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</si>
</sst>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([$€]* #,##0.00_);_([$€]* \(#,##0.00\);_([$€]* &quot;-&quot;??_);_(@_)"/>
    <numFmt numFmtId="170" formatCode="_ * #,##0.00_ ;_ * \-#,##0.00_ ;_ * &quot;-&quot;??_ ;_ @_ "/>
    <numFmt numFmtId="171" formatCode="&quot;Cr$&quot;#,##0_);\(&quot;Cr$&quot;#,##0\)"/>
    <numFmt numFmtId="172" formatCode="_(* #,##0.000_);_(* \(#,##0.000\);_(* &quot;-&quot;??_);_(@_)"/>
    <numFmt numFmtId="173" formatCode="#,##0.000"/>
    <numFmt numFmtId="174" formatCode="_(* #,##0_);_(* \(#,##0\);_(* &quot;-&quot;??_);_(@_)"/>
    <numFmt numFmtId="175" formatCode="#,##0.0000"/>
    <numFmt numFmtId="176" formatCode="&quot;Cr$&quot;#,##0.00_);\(&quot;Cr$&quot;#,##0.00\)"/>
    <numFmt numFmtId="177" formatCode="#,##0.00;[Red]#,##0.00"/>
    <numFmt numFmtId="178" formatCode="0.0"/>
    <numFmt numFmtId="179" formatCode="#,##0.00_ ;[Red]\-#,##0.00\ "/>
    <numFmt numFmtId="180" formatCode="0_ ;[Red]\-0\ "/>
    <numFmt numFmtId="181" formatCode="#,##0.0"/>
    <numFmt numFmtId="182" formatCode="#,##0.0000000"/>
    <numFmt numFmtId="183" formatCode="_(&quot;Cr$&quot;* #,##0.00_);_(&quot;Cr$&quot;* \(#,##0.00\);_(&quot;Cr$&quot;* &quot;-&quot;??_);_(@_)"/>
    <numFmt numFmtId="184" formatCode="0.00000%"/>
    <numFmt numFmtId="185" formatCode="0.000"/>
    <numFmt numFmtId="186" formatCode="[$-416]d&quot; de &quot;mmmm&quot; de &quot;yyyy"/>
    <numFmt numFmtId="187" formatCode="0.000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[$-416]dddd\,\ d&quot; de &quot;mmmm&quot; de &quot;yyyy"/>
    <numFmt numFmtId="193" formatCode="#,##0.00000"/>
    <numFmt numFmtId="194" formatCode="#,##0.000000"/>
    <numFmt numFmtId="195" formatCode="_-* #,##0.000_-;\-* #,##0.000_-;_-* &quot;-&quot;???_-;_-@_-"/>
    <numFmt numFmtId="196" formatCode="0.000000"/>
    <numFmt numFmtId="197" formatCode="0.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#,##0.0;[Red]\-#,##0.0"/>
  </numFmts>
  <fonts count="70">
    <font>
      <sz val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8"/>
      <name val="MS Sans Serif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MS Sans Serif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8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 style="hair"/>
    </border>
    <border>
      <left/>
      <right style="medium"/>
      <top style="thin"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thin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/>
      <right/>
      <top style="double"/>
      <bottom style="double"/>
    </border>
    <border>
      <left/>
      <right/>
      <top style="double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double"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double"/>
      <bottom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double"/>
    </border>
    <border>
      <left style="thin"/>
      <right/>
      <top style="double"/>
      <bottom/>
    </border>
    <border>
      <left style="thin"/>
      <right/>
      <top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hair"/>
      <right style="thin"/>
      <top/>
      <bottom style="thin"/>
    </border>
    <border>
      <left style="hair"/>
      <right style="medium"/>
      <top/>
      <bottom style="thin"/>
    </border>
    <border>
      <left/>
      <right style="thin"/>
      <top>
        <color indexed="63"/>
      </top>
      <bottom style="hair"/>
    </border>
    <border>
      <left style="hair"/>
      <right style="thin"/>
      <top style="thin"/>
      <bottom/>
    </border>
    <border>
      <left style="hair"/>
      <right style="thin"/>
      <top/>
      <bottom style="double"/>
    </border>
    <border>
      <left style="hair"/>
      <right style="medium"/>
      <top style="thin"/>
      <bottom/>
    </border>
    <border>
      <left style="hair"/>
      <right style="medium"/>
      <top/>
      <bottom style="double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double"/>
    </border>
    <border>
      <left style="thin"/>
      <right/>
      <top style="double"/>
      <bottom style="thin"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4" fillId="0" borderId="0">
      <alignment/>
      <protection/>
    </xf>
    <xf numFmtId="43" fontId="14" fillId="0" borderId="0">
      <alignment/>
      <protection/>
    </xf>
    <xf numFmtId="43" fontId="14" fillId="0" borderId="0">
      <alignment/>
      <protection/>
    </xf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21" borderId="0" applyNumberFormat="0" applyBorder="0" applyAlignment="0" applyProtection="0"/>
    <xf numFmtId="0" fontId="18" fillId="11" borderId="0" applyNumberFormat="0" applyBorder="0" applyAlignment="0" applyProtection="0"/>
    <xf numFmtId="0" fontId="52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18" fillId="25" borderId="0" applyNumberFormat="0" applyBorder="0" applyAlignment="0" applyProtection="0"/>
    <xf numFmtId="0" fontId="52" fillId="26" borderId="0" applyNumberFormat="0" applyBorder="0" applyAlignment="0" applyProtection="0"/>
    <xf numFmtId="0" fontId="18" fillId="18" borderId="0" applyNumberFormat="0" applyBorder="0" applyAlignment="0" applyProtection="0"/>
    <xf numFmtId="0" fontId="52" fillId="27" borderId="0" applyNumberFormat="0" applyBorder="0" applyAlignment="0" applyProtection="0"/>
    <xf numFmtId="0" fontId="18" fillId="11" borderId="0" applyNumberFormat="0" applyBorder="0" applyAlignment="0" applyProtection="0"/>
    <xf numFmtId="0" fontId="52" fillId="28" borderId="0" applyNumberFormat="0" applyBorder="0" applyAlignment="0" applyProtection="0"/>
    <xf numFmtId="0" fontId="18" fillId="5" borderId="0" applyNumberFormat="0" applyBorder="0" applyAlignment="0" applyProtection="0"/>
    <xf numFmtId="0" fontId="53" fillId="29" borderId="0" applyNumberFormat="0" applyBorder="0" applyAlignment="0" applyProtection="0"/>
    <xf numFmtId="0" fontId="19" fillId="11" borderId="0" applyNumberFormat="0" applyBorder="0" applyAlignment="0" applyProtection="0"/>
    <xf numFmtId="0" fontId="54" fillId="30" borderId="1" applyNumberFormat="0" applyAlignment="0" applyProtection="0"/>
    <xf numFmtId="0" fontId="20" fillId="31" borderId="2" applyNumberFormat="0" applyAlignment="0" applyProtection="0"/>
    <xf numFmtId="0" fontId="55" fillId="32" borderId="3" applyNumberFormat="0" applyAlignment="0" applyProtection="0"/>
    <xf numFmtId="0" fontId="21" fillId="33" borderId="4" applyNumberFormat="0" applyAlignment="0" applyProtection="0"/>
    <xf numFmtId="0" fontId="56" fillId="0" borderId="5" applyNumberFormat="0" applyFill="0" applyAlignment="0" applyProtection="0"/>
    <xf numFmtId="0" fontId="22" fillId="0" borderId="6" applyNumberFormat="0" applyFill="0" applyAlignment="0" applyProtection="0"/>
    <xf numFmtId="0" fontId="52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18" fillId="23" borderId="0" applyNumberFormat="0" applyBorder="0" applyAlignment="0" applyProtection="0"/>
    <xf numFmtId="0" fontId="52" fillId="37" borderId="0" applyNumberFormat="0" applyBorder="0" applyAlignment="0" applyProtection="0"/>
    <xf numFmtId="0" fontId="18" fillId="25" borderId="0" applyNumberFormat="0" applyBorder="0" applyAlignment="0" applyProtection="0"/>
    <xf numFmtId="0" fontId="52" fillId="38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18" fillId="41" borderId="0" applyNumberFormat="0" applyBorder="0" applyAlignment="0" applyProtection="0"/>
    <xf numFmtId="0" fontId="52" fillId="42" borderId="0" applyNumberFormat="0" applyBorder="0" applyAlignment="0" applyProtection="0"/>
    <xf numFmtId="0" fontId="18" fillId="43" borderId="0" applyNumberFormat="0" applyBorder="0" applyAlignment="0" applyProtection="0"/>
    <xf numFmtId="0" fontId="57" fillId="44" borderId="1" applyNumberFormat="0" applyAlignment="0" applyProtection="0"/>
    <xf numFmtId="0" fontId="23" fillId="16" borderId="2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4" fillId="46" borderId="0" applyNumberFormat="0" applyBorder="0" applyAlignment="0" applyProtection="0"/>
    <xf numFmtId="0" fontId="15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2" fillId="0" borderId="0">
      <alignment/>
      <protection/>
    </xf>
    <xf numFmtId="0" fontId="0" fillId="48" borderId="7" applyNumberFormat="0" applyFont="0" applyAlignment="0" applyProtection="0"/>
    <xf numFmtId="0" fontId="2" fillId="7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2" fillId="30" borderId="9" applyNumberFormat="0" applyAlignment="0" applyProtection="0"/>
    <xf numFmtId="0" fontId="26" fillId="31" borderId="10" applyNumberFormat="0" applyAlignment="0" applyProtection="0"/>
    <xf numFmtId="166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4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28" fillId="0" borderId="12" applyNumberFormat="0" applyFill="0" applyAlignment="0" applyProtection="0"/>
    <xf numFmtId="0" fontId="67" fillId="0" borderId="13" applyNumberFormat="0" applyFill="0" applyAlignment="0" applyProtection="0"/>
    <xf numFmtId="0" fontId="29" fillId="0" borderId="14" applyNumberFormat="0" applyFill="0" applyAlignment="0" applyProtection="0"/>
    <xf numFmtId="0" fontId="68" fillId="0" borderId="15" applyNumberFormat="0" applyFill="0" applyAlignment="0" applyProtection="0"/>
    <xf numFmtId="0" fontId="30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32" fillId="0" borderId="18" applyNumberFormat="0" applyFill="0" applyAlignment="0" applyProtection="0"/>
    <xf numFmtId="168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100" applyFont="1" applyBorder="1" applyAlignment="1" quotePrefix="1">
      <alignment horizontal="center" vertical="center"/>
      <protection/>
    </xf>
    <xf numFmtId="0" fontId="2" fillId="0" borderId="0" xfId="100" applyBorder="1" applyAlignment="1">
      <alignment vertical="center"/>
      <protection/>
    </xf>
    <xf numFmtId="0" fontId="9" fillId="0" borderId="0" xfId="100" applyFont="1" applyBorder="1" applyAlignment="1">
      <alignment vertical="center"/>
      <protection/>
    </xf>
    <xf numFmtId="40" fontId="2" fillId="0" borderId="0" xfId="100" applyNumberFormat="1" applyFont="1" applyBorder="1" applyAlignment="1">
      <alignment vertical="center"/>
      <protection/>
    </xf>
    <xf numFmtId="0" fontId="2" fillId="0" borderId="0" xfId="100" applyFont="1" applyBorder="1" applyAlignment="1">
      <alignment vertical="center"/>
      <protection/>
    </xf>
    <xf numFmtId="0" fontId="13" fillId="0" borderId="0" xfId="100" applyFont="1" applyBorder="1" applyAlignment="1">
      <alignment vertical="center"/>
      <protection/>
    </xf>
    <xf numFmtId="0" fontId="2" fillId="0" borderId="0" xfId="100" applyAlignment="1">
      <alignment vertical="center"/>
      <protection/>
    </xf>
    <xf numFmtId="0" fontId="2" fillId="0" borderId="0" xfId="100" applyAlignment="1">
      <alignment horizontal="center" vertical="center"/>
      <protection/>
    </xf>
    <xf numFmtId="168" fontId="17" fillId="0" borderId="19" xfId="136" applyFont="1" applyFill="1" applyBorder="1" applyAlignment="1">
      <alignment horizontal="center" wrapText="1"/>
    </xf>
    <xf numFmtId="168" fontId="17" fillId="0" borderId="20" xfId="136" applyFont="1" applyFill="1" applyBorder="1" applyAlignment="1">
      <alignment horizontal="center" vertical="top" wrapText="1"/>
    </xf>
    <xf numFmtId="168" fontId="17" fillId="0" borderId="19" xfId="136" applyFont="1" applyFill="1" applyBorder="1" applyAlignment="1">
      <alignment horizontal="center" vertical="top" wrapText="1"/>
    </xf>
    <xf numFmtId="0" fontId="51" fillId="0" borderId="0" xfId="105">
      <alignment/>
      <protection/>
    </xf>
    <xf numFmtId="0" fontId="13" fillId="0" borderId="0" xfId="100" applyFont="1" applyBorder="1" applyAlignment="1" quotePrefix="1">
      <alignment horizontal="center" vertical="center"/>
      <protection/>
    </xf>
    <xf numFmtId="4" fontId="2" fillId="0" borderId="0" xfId="100" applyNumberFormat="1" applyAlignment="1">
      <alignment vertical="center"/>
      <protection/>
    </xf>
    <xf numFmtId="0" fontId="13" fillId="0" borderId="0" xfId="100" applyFont="1" applyBorder="1" applyAlignment="1">
      <alignment horizontal="center" vertical="center"/>
      <protection/>
    </xf>
    <xf numFmtId="0" fontId="37" fillId="0" borderId="0" xfId="111" applyFont="1" applyAlignment="1" applyProtection="1">
      <alignment horizontal="center" vertical="center"/>
      <protection/>
    </xf>
    <xf numFmtId="0" fontId="16" fillId="0" borderId="0" xfId="101">
      <alignment/>
      <protection/>
    </xf>
    <xf numFmtId="10" fontId="16" fillId="0" borderId="0" xfId="101" applyNumberFormat="1" applyAlignment="1">
      <alignment horizontal="center" vertical="center"/>
      <protection/>
    </xf>
    <xf numFmtId="0" fontId="17" fillId="49" borderId="21" xfId="101" applyFont="1" applyFill="1" applyBorder="1" applyAlignment="1">
      <alignment vertical="center"/>
      <protection/>
    </xf>
    <xf numFmtId="4" fontId="17" fillId="49" borderId="22" xfId="101" applyNumberFormat="1" applyFont="1" applyFill="1" applyBorder="1" applyAlignment="1">
      <alignment vertical="center"/>
      <protection/>
    </xf>
    <xf numFmtId="0" fontId="17" fillId="49" borderId="23" xfId="101" applyFont="1" applyFill="1" applyBorder="1" applyAlignment="1">
      <alignment horizontal="center" vertical="center"/>
      <protection/>
    </xf>
    <xf numFmtId="0" fontId="17" fillId="50" borderId="24" xfId="101" applyFont="1" applyFill="1" applyBorder="1" applyAlignment="1">
      <alignment vertical="center"/>
      <protection/>
    </xf>
    <xf numFmtId="0" fontId="17" fillId="50" borderId="25" xfId="101" applyFont="1" applyFill="1" applyBorder="1" applyAlignment="1">
      <alignment horizontal="center" vertical="center"/>
      <protection/>
    </xf>
    <xf numFmtId="4" fontId="17" fillId="50" borderId="26" xfId="101" applyNumberFormat="1" applyFont="1" applyFill="1" applyBorder="1" applyAlignment="1">
      <alignment vertical="center"/>
      <protection/>
    </xf>
    <xf numFmtId="0" fontId="17" fillId="50" borderId="23" xfId="101" applyFont="1" applyFill="1" applyBorder="1" applyAlignment="1">
      <alignment horizontal="center" vertical="center"/>
      <protection/>
    </xf>
    <xf numFmtId="4" fontId="17" fillId="50" borderId="22" xfId="101" applyNumberFormat="1" applyFont="1" applyFill="1" applyBorder="1" applyAlignment="1">
      <alignment vertical="center"/>
      <protection/>
    </xf>
    <xf numFmtId="0" fontId="17" fillId="50" borderId="21" xfId="101" applyFont="1" applyFill="1" applyBorder="1" applyAlignment="1">
      <alignment vertical="center"/>
      <protection/>
    </xf>
    <xf numFmtId="0" fontId="17" fillId="50" borderId="23" xfId="101" applyFont="1" applyFill="1" applyBorder="1" applyAlignment="1">
      <alignment horizontal="right" vertical="center"/>
      <protection/>
    </xf>
    <xf numFmtId="0" fontId="16" fillId="50" borderId="23" xfId="101" applyFill="1" applyBorder="1" applyAlignment="1">
      <alignment vertical="center"/>
      <protection/>
    </xf>
    <xf numFmtId="0" fontId="16" fillId="50" borderId="22" xfId="101" applyFill="1" applyBorder="1" applyAlignment="1">
      <alignment vertical="center"/>
      <protection/>
    </xf>
    <xf numFmtId="0" fontId="0" fillId="50" borderId="0" xfId="102" applyFont="1" applyFill="1" applyBorder="1" applyAlignment="1">
      <alignment vertical="center"/>
      <protection/>
    </xf>
    <xf numFmtId="0" fontId="17" fillId="0" borderId="27" xfId="102" applyFont="1" applyBorder="1" applyAlignment="1">
      <alignment horizontal="center" vertical="center" wrapText="1"/>
      <protection/>
    </xf>
    <xf numFmtId="10" fontId="17" fillId="50" borderId="28" xfId="101" applyNumberFormat="1" applyFont="1" applyFill="1" applyBorder="1" applyAlignment="1">
      <alignment horizontal="center" vertical="center"/>
      <protection/>
    </xf>
    <xf numFmtId="0" fontId="16" fillId="50" borderId="29" xfId="101" applyFill="1" applyBorder="1" applyAlignment="1">
      <alignment vertical="center"/>
      <protection/>
    </xf>
    <xf numFmtId="0" fontId="17" fillId="49" borderId="30" xfId="101" applyFont="1" applyFill="1" applyBorder="1" applyAlignment="1">
      <alignment vertical="center"/>
      <protection/>
    </xf>
    <xf numFmtId="10" fontId="17" fillId="49" borderId="28" xfId="101" applyNumberFormat="1" applyFont="1" applyFill="1" applyBorder="1" applyAlignment="1">
      <alignment horizontal="center" vertical="center"/>
      <protection/>
    </xf>
    <xf numFmtId="10" fontId="36" fillId="50" borderId="0" xfId="102" applyNumberFormat="1" applyFont="1" applyFill="1" applyBorder="1" applyAlignment="1">
      <alignment horizontal="left" vertical="center"/>
      <protection/>
    </xf>
    <xf numFmtId="0" fontId="0" fillId="50" borderId="0" xfId="102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7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10" fontId="0" fillId="0" borderId="32" xfId="0" applyNumberFormat="1" applyBorder="1" applyAlignment="1">
      <alignment horizontal="right"/>
    </xf>
    <xf numFmtId="0" fontId="16" fillId="0" borderId="33" xfId="0" applyFont="1" applyBorder="1" applyAlignment="1">
      <alignment/>
    </xf>
    <xf numFmtId="10" fontId="17" fillId="0" borderId="32" xfId="0" applyNumberFormat="1" applyFont="1" applyBorder="1" applyAlignment="1">
      <alignment/>
    </xf>
    <xf numFmtId="10" fontId="0" fillId="0" borderId="34" xfId="0" applyNumberFormat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0" fontId="17" fillId="0" borderId="37" xfId="0" applyNumberFormat="1" applyFont="1" applyBorder="1" applyAlignment="1">
      <alignment/>
    </xf>
    <xf numFmtId="0" fontId="0" fillId="50" borderId="38" xfId="102" applyFont="1" applyFill="1" applyBorder="1" applyAlignment="1">
      <alignment horizontal="left" vertical="center"/>
      <protection/>
    </xf>
    <xf numFmtId="10" fontId="16" fillId="0" borderId="0" xfId="101" applyNumberFormat="1">
      <alignment/>
      <protection/>
    </xf>
    <xf numFmtId="10" fontId="8" fillId="31" borderId="39" xfId="100" applyNumberFormat="1" applyFont="1" applyFill="1" applyBorder="1" applyAlignment="1">
      <alignment horizontal="center" vertical="center"/>
      <protection/>
    </xf>
    <xf numFmtId="4" fontId="17" fillId="0" borderId="40" xfId="116" applyNumberFormat="1" applyFont="1" applyFill="1" applyBorder="1" applyAlignment="1">
      <alignment horizontal="center" vertical="center"/>
      <protection/>
    </xf>
    <xf numFmtId="4" fontId="17" fillId="0" borderId="41" xfId="116" applyNumberFormat="1" applyFont="1" applyFill="1" applyBorder="1" applyAlignment="1">
      <alignment horizontal="center" vertical="center"/>
      <protection/>
    </xf>
    <xf numFmtId="4" fontId="17" fillId="0" borderId="42" xfId="116" applyNumberFormat="1" applyFont="1" applyFill="1" applyBorder="1" applyAlignment="1">
      <alignment horizontal="center" vertical="center"/>
      <protection/>
    </xf>
    <xf numFmtId="49" fontId="17" fillId="0" borderId="38" xfId="116" applyNumberFormat="1" applyFont="1" applyFill="1" applyBorder="1" applyAlignment="1">
      <alignment horizontal="center" vertical="center"/>
      <protection/>
    </xf>
    <xf numFmtId="0" fontId="17" fillId="0" borderId="43" xfId="116" applyFont="1" applyFill="1" applyBorder="1" applyAlignment="1">
      <alignment horizontal="center" vertical="center" wrapText="1"/>
      <protection/>
    </xf>
    <xf numFmtId="4" fontId="17" fillId="51" borderId="44" xfId="116" applyNumberFormat="1" applyFont="1" applyFill="1" applyBorder="1" applyAlignment="1">
      <alignment horizontal="center" vertical="center"/>
      <protection/>
    </xf>
    <xf numFmtId="4" fontId="17" fillId="0" borderId="45" xfId="116" applyNumberFormat="1" applyFont="1" applyFill="1" applyBorder="1" applyAlignment="1">
      <alignment horizontal="center" vertical="center"/>
      <protection/>
    </xf>
    <xf numFmtId="4" fontId="17" fillId="0" borderId="46" xfId="116" applyNumberFormat="1" applyFont="1" applyFill="1" applyBorder="1" applyAlignment="1">
      <alignment horizontal="center" vertical="center"/>
      <protection/>
    </xf>
    <xf numFmtId="10" fontId="16" fillId="51" borderId="44" xfId="121" applyNumberFormat="1" applyFont="1" applyFill="1" applyBorder="1" applyAlignment="1">
      <alignment horizontal="center" vertical="center"/>
    </xf>
    <xf numFmtId="10" fontId="14" fillId="0" borderId="47" xfId="137" applyNumberFormat="1" applyFont="1" applyFill="1" applyBorder="1" applyAlignment="1">
      <alignment horizontal="center"/>
    </xf>
    <xf numFmtId="4" fontId="17" fillId="0" borderId="44" xfId="116" applyNumberFormat="1" applyFont="1" applyFill="1" applyBorder="1" applyAlignment="1">
      <alignment horizontal="center" vertical="center"/>
      <protection/>
    </xf>
    <xf numFmtId="4" fontId="17" fillId="51" borderId="45" xfId="116" applyNumberFormat="1" applyFont="1" applyFill="1" applyBorder="1" applyAlignment="1">
      <alignment horizontal="center" vertical="center"/>
      <protection/>
    </xf>
    <xf numFmtId="10" fontId="16" fillId="0" borderId="44" xfId="121" applyNumberFormat="1" applyFont="1" applyFill="1" applyBorder="1" applyAlignment="1">
      <alignment horizontal="center" vertical="center"/>
    </xf>
    <xf numFmtId="49" fontId="16" fillId="0" borderId="0" xfId="116" applyNumberFormat="1" applyFont="1" applyFill="1" applyBorder="1" applyAlignment="1">
      <alignment horizontal="center"/>
      <protection/>
    </xf>
    <xf numFmtId="0" fontId="16" fillId="0" borderId="0" xfId="116" applyFont="1" applyFill="1" applyBorder="1" applyAlignment="1">
      <alignment horizontal="center"/>
      <protection/>
    </xf>
    <xf numFmtId="49" fontId="16" fillId="0" borderId="48" xfId="116" applyNumberFormat="1" applyFont="1" applyFill="1" applyBorder="1" applyAlignment="1">
      <alignment horizontal="center"/>
      <protection/>
    </xf>
    <xf numFmtId="0" fontId="16" fillId="0" borderId="48" xfId="116" applyFont="1" applyFill="1" applyBorder="1" applyAlignment="1">
      <alignment horizontal="center"/>
      <protection/>
    </xf>
    <xf numFmtId="49" fontId="16" fillId="0" borderId="49" xfId="116" applyNumberFormat="1" applyFont="1" applyFill="1" applyBorder="1" applyAlignment="1">
      <alignment horizontal="center"/>
      <protection/>
    </xf>
    <xf numFmtId="49" fontId="16" fillId="0" borderId="39" xfId="116" applyNumberFormat="1" applyFont="1" applyFill="1" applyBorder="1" applyAlignment="1">
      <alignment horizontal="center"/>
      <protection/>
    </xf>
    <xf numFmtId="0" fontId="16" fillId="0" borderId="39" xfId="116" applyFont="1" applyFill="1" applyBorder="1" applyAlignment="1">
      <alignment horizontal="center"/>
      <protection/>
    </xf>
    <xf numFmtId="180" fontId="16" fillId="0" borderId="38" xfId="116" applyNumberFormat="1" applyFont="1" applyFill="1" applyBorder="1" applyAlignment="1">
      <alignment horizontal="center" vertical="center"/>
      <protection/>
    </xf>
    <xf numFmtId="38" fontId="10" fillId="52" borderId="50" xfId="100" applyNumberFormat="1" applyFont="1" applyFill="1" applyBorder="1" applyAlignment="1">
      <alignment horizontal="center" vertical="center"/>
      <protection/>
    </xf>
    <xf numFmtId="38" fontId="7" fillId="52" borderId="51" xfId="100" applyNumberFormat="1" applyFont="1" applyFill="1" applyBorder="1" applyAlignment="1">
      <alignment horizontal="center" vertical="center"/>
      <protection/>
    </xf>
    <xf numFmtId="0" fontId="7" fillId="31" borderId="39" xfId="100" applyFont="1" applyFill="1" applyBorder="1" applyAlignment="1">
      <alignment horizontal="right" vertical="center"/>
      <protection/>
    </xf>
    <xf numFmtId="0" fontId="7" fillId="31" borderId="0" xfId="100" applyFont="1" applyFill="1" applyBorder="1" applyAlignment="1">
      <alignment horizontal="right" vertical="center"/>
      <protection/>
    </xf>
    <xf numFmtId="10" fontId="8" fillId="31" borderId="0" xfId="100" applyNumberFormat="1" applyFont="1" applyFill="1" applyBorder="1" applyAlignment="1">
      <alignment horizontal="center" vertical="center"/>
      <protection/>
    </xf>
    <xf numFmtId="167" fontId="7" fillId="52" borderId="32" xfId="94" applyFont="1" applyFill="1" applyBorder="1" applyAlignment="1">
      <alignment horizontal="right" vertical="center"/>
    </xf>
    <xf numFmtId="40" fontId="7" fillId="52" borderId="51" xfId="100" applyNumberFormat="1" applyFont="1" applyFill="1" applyBorder="1" applyAlignment="1">
      <alignment horizontal="justify" vertical="center" wrapText="1"/>
      <protection/>
    </xf>
    <xf numFmtId="0" fontId="10" fillId="31" borderId="51" xfId="100" applyFont="1" applyFill="1" applyBorder="1" applyAlignment="1">
      <alignment horizontal="center" vertical="center"/>
      <protection/>
    </xf>
    <xf numFmtId="0" fontId="10" fillId="31" borderId="51" xfId="100" applyFont="1" applyFill="1" applyBorder="1" applyAlignment="1">
      <alignment vertical="center" wrapText="1"/>
      <protection/>
    </xf>
    <xf numFmtId="40" fontId="10" fillId="0" borderId="51" xfId="128" applyFont="1" applyFill="1" applyBorder="1" applyAlignment="1">
      <alignment horizontal="right" vertical="center"/>
    </xf>
    <xf numFmtId="167" fontId="10" fillId="53" borderId="51" xfId="94" applyFont="1" applyFill="1" applyBorder="1" applyAlignment="1">
      <alignment horizontal="right" vertical="center"/>
    </xf>
    <xf numFmtId="167" fontId="10" fillId="0" borderId="51" xfId="94" applyFont="1" applyFill="1" applyBorder="1" applyAlignment="1">
      <alignment horizontal="right" vertical="center"/>
    </xf>
    <xf numFmtId="38" fontId="10" fillId="53" borderId="51" xfId="100" applyNumberFormat="1" applyFont="1" applyFill="1" applyBorder="1" applyAlignment="1">
      <alignment horizontal="center" vertical="center"/>
      <protection/>
    </xf>
    <xf numFmtId="40" fontId="39" fillId="53" borderId="51" xfId="100" applyNumberFormat="1" applyFont="1" applyFill="1" applyBorder="1" applyAlignment="1">
      <alignment horizontal="center" vertical="center"/>
      <protection/>
    </xf>
    <xf numFmtId="40" fontId="10" fillId="53" borderId="51" xfId="100" applyNumberFormat="1" applyFont="1" applyFill="1" applyBorder="1" applyAlignment="1">
      <alignment horizontal="left" vertical="center" wrapText="1"/>
      <protection/>
    </xf>
    <xf numFmtId="40" fontId="10" fillId="53" borderId="51" xfId="100" applyNumberFormat="1" applyFont="1" applyFill="1" applyBorder="1" applyAlignment="1">
      <alignment horizontal="right" vertical="center"/>
      <protection/>
    </xf>
    <xf numFmtId="40" fontId="10" fillId="53" borderId="51" xfId="128" applyFont="1" applyFill="1" applyBorder="1" applyAlignment="1">
      <alignment horizontal="right" vertical="center"/>
    </xf>
    <xf numFmtId="0" fontId="10" fillId="53" borderId="51" xfId="100" applyFont="1" applyFill="1" applyBorder="1" applyAlignment="1">
      <alignment vertical="center" wrapText="1"/>
      <protection/>
    </xf>
    <xf numFmtId="0" fontId="10" fillId="53" borderId="51" xfId="100" applyFont="1" applyFill="1" applyBorder="1" applyAlignment="1">
      <alignment horizontal="left" vertical="center" wrapText="1"/>
      <protection/>
    </xf>
    <xf numFmtId="0" fontId="10" fillId="0" borderId="51" xfId="100" applyFont="1" applyBorder="1" applyAlignment="1">
      <alignment vertical="center" wrapText="1"/>
      <protection/>
    </xf>
    <xf numFmtId="167" fontId="10" fillId="0" borderId="51" xfId="94" applyFont="1" applyFill="1" applyBorder="1" applyAlignment="1">
      <alignment horizontal="center" vertical="center"/>
    </xf>
    <xf numFmtId="4" fontId="10" fillId="0" borderId="51" xfId="94" applyNumberFormat="1" applyFont="1" applyFill="1" applyBorder="1" applyAlignment="1">
      <alignment horizontal="right" vertical="center"/>
    </xf>
    <xf numFmtId="4" fontId="10" fillId="53" borderId="51" xfId="94" applyNumberFormat="1" applyFont="1" applyFill="1" applyBorder="1" applyAlignment="1">
      <alignment horizontal="right" vertical="center"/>
    </xf>
    <xf numFmtId="167" fontId="39" fillId="53" borderId="51" xfId="94" applyFont="1" applyFill="1" applyBorder="1" applyAlignment="1">
      <alignment horizontal="center" vertical="center"/>
    </xf>
    <xf numFmtId="4" fontId="10" fillId="0" borderId="51" xfId="111" applyNumberFormat="1" applyFont="1" applyBorder="1" applyAlignment="1">
      <alignment horizontal="left" vertical="center" wrapText="1"/>
      <protection/>
    </xf>
    <xf numFmtId="0" fontId="40" fillId="0" borderId="51" xfId="0" applyFont="1" applyBorder="1" applyAlignment="1">
      <alignment horizontal="left" vertical="center" wrapText="1"/>
    </xf>
    <xf numFmtId="0" fontId="10" fillId="31" borderId="50" xfId="100" applyFont="1" applyFill="1" applyBorder="1" applyAlignment="1">
      <alignment horizontal="center" vertical="center"/>
      <protection/>
    </xf>
    <xf numFmtId="167" fontId="10" fillId="0" borderId="32" xfId="94" applyFont="1" applyFill="1" applyBorder="1" applyAlignment="1">
      <alignment horizontal="right" vertical="center"/>
    </xf>
    <xf numFmtId="49" fontId="10" fillId="0" borderId="50" xfId="117" applyFont="1" applyFill="1" applyBorder="1" applyAlignment="1">
      <alignment horizontal="center" vertical="center"/>
      <protection/>
    </xf>
    <xf numFmtId="49" fontId="10" fillId="53" borderId="50" xfId="117" applyFont="1" applyFill="1" applyBorder="1" applyAlignment="1">
      <alignment horizontal="center" vertical="center"/>
      <protection/>
    </xf>
    <xf numFmtId="1" fontId="10" fillId="53" borderId="50" xfId="0" applyNumberFormat="1" applyFont="1" applyFill="1" applyBorder="1" applyAlignment="1">
      <alignment horizontal="center" vertical="center"/>
    </xf>
    <xf numFmtId="1" fontId="10" fillId="0" borderId="50" xfId="0" applyNumberFormat="1" applyFont="1" applyFill="1" applyBorder="1" applyAlignment="1">
      <alignment horizontal="center" vertical="center"/>
    </xf>
    <xf numFmtId="167" fontId="10" fillId="0" borderId="50" xfId="94" applyFont="1" applyFill="1" applyBorder="1" applyAlignment="1">
      <alignment horizontal="center" vertical="center"/>
    </xf>
    <xf numFmtId="0" fontId="16" fillId="0" borderId="0" xfId="116" applyFont="1" applyFill="1" applyAlignment="1">
      <alignment horizontal="center"/>
      <protection/>
    </xf>
    <xf numFmtId="10" fontId="16" fillId="0" borderId="0" xfId="116" applyNumberFormat="1" applyFont="1" applyFill="1" applyAlignment="1">
      <alignment horizontal="center"/>
      <protection/>
    </xf>
    <xf numFmtId="168" fontId="16" fillId="0" borderId="0" xfId="116" applyNumberFormat="1" applyFont="1" applyFill="1" applyAlignment="1">
      <alignment horizontal="center"/>
      <protection/>
    </xf>
    <xf numFmtId="168" fontId="16" fillId="0" borderId="52" xfId="116" applyNumberFormat="1" applyFont="1" applyFill="1" applyBorder="1" applyAlignment="1">
      <alignment horizontal="center" vertical="center" wrapText="1"/>
      <protection/>
    </xf>
    <xf numFmtId="168" fontId="16" fillId="0" borderId="0" xfId="136" applyFont="1" applyFill="1" applyAlignment="1">
      <alignment horizontal="center"/>
    </xf>
    <xf numFmtId="49" fontId="16" fillId="0" borderId="53" xfId="116" applyNumberFormat="1" applyFont="1" applyFill="1" applyBorder="1" applyAlignment="1">
      <alignment horizontal="center"/>
      <protection/>
    </xf>
    <xf numFmtId="49" fontId="16" fillId="0" borderId="47" xfId="116" applyNumberFormat="1" applyFont="1" applyFill="1" applyBorder="1" applyAlignment="1">
      <alignment horizontal="center"/>
      <protection/>
    </xf>
    <xf numFmtId="168" fontId="16" fillId="0" borderId="47" xfId="136" applyFont="1" applyFill="1" applyBorder="1" applyAlignment="1">
      <alignment horizontal="center" wrapText="1"/>
    </xf>
    <xf numFmtId="168" fontId="14" fillId="0" borderId="47" xfId="136" applyFont="1" applyFill="1" applyBorder="1" applyAlignment="1">
      <alignment horizontal="center"/>
    </xf>
    <xf numFmtId="168" fontId="14" fillId="0" borderId="54" xfId="136" applyFont="1" applyFill="1" applyBorder="1" applyAlignment="1">
      <alignment horizontal="center"/>
    </xf>
    <xf numFmtId="168" fontId="16" fillId="0" borderId="52" xfId="136" applyFont="1" applyFill="1" applyBorder="1" applyAlignment="1">
      <alignment horizontal="center" vertical="center" wrapText="1"/>
    </xf>
    <xf numFmtId="0" fontId="16" fillId="0" borderId="0" xfId="116" applyFont="1" applyFill="1" applyBorder="1" applyAlignment="1">
      <alignment horizontal="center" wrapText="1"/>
      <protection/>
    </xf>
    <xf numFmtId="173" fontId="16" fillId="0" borderId="0" xfId="116" applyNumberFormat="1" applyFont="1" applyFill="1" applyBorder="1" applyAlignment="1">
      <alignment horizontal="center"/>
      <protection/>
    </xf>
    <xf numFmtId="4" fontId="16" fillId="0" borderId="0" xfId="116" applyNumberFormat="1" applyFont="1" applyFill="1" applyBorder="1" applyAlignment="1">
      <alignment horizontal="center"/>
      <protection/>
    </xf>
    <xf numFmtId="4" fontId="16" fillId="0" borderId="36" xfId="116" applyNumberFormat="1" applyFont="1" applyFill="1" applyBorder="1" applyAlignment="1">
      <alignment horizontal="center"/>
      <protection/>
    </xf>
    <xf numFmtId="0" fontId="16" fillId="0" borderId="48" xfId="116" applyFont="1" applyFill="1" applyBorder="1" applyAlignment="1">
      <alignment horizontal="center" wrapText="1"/>
      <protection/>
    </xf>
    <xf numFmtId="173" fontId="16" fillId="0" borderId="48" xfId="116" applyNumberFormat="1" applyFont="1" applyFill="1" applyBorder="1" applyAlignment="1">
      <alignment horizontal="center"/>
      <protection/>
    </xf>
    <xf numFmtId="4" fontId="16" fillId="0" borderId="48" xfId="116" applyNumberFormat="1" applyFont="1" applyFill="1" applyBorder="1" applyAlignment="1">
      <alignment horizontal="center"/>
      <protection/>
    </xf>
    <xf numFmtId="4" fontId="16" fillId="0" borderId="55" xfId="116" applyNumberFormat="1" applyFont="1" applyFill="1" applyBorder="1" applyAlignment="1">
      <alignment horizontal="center"/>
      <protection/>
    </xf>
    <xf numFmtId="49" fontId="17" fillId="0" borderId="38" xfId="116" applyNumberFormat="1" applyFont="1" applyFill="1" applyBorder="1" applyAlignment="1">
      <alignment horizontal="center"/>
      <protection/>
    </xf>
    <xf numFmtId="0" fontId="16" fillId="0" borderId="39" xfId="116" applyFont="1" applyFill="1" applyBorder="1" applyAlignment="1">
      <alignment horizontal="center" wrapText="1"/>
      <protection/>
    </xf>
    <xf numFmtId="173" fontId="16" fillId="0" borderId="39" xfId="116" applyNumberFormat="1" applyFont="1" applyFill="1" applyBorder="1" applyAlignment="1">
      <alignment horizontal="center"/>
      <protection/>
    </xf>
    <xf numFmtId="4" fontId="16" fillId="0" borderId="56" xfId="116" applyNumberFormat="1" applyFont="1" applyFill="1" applyBorder="1" applyAlignment="1">
      <alignment horizontal="center"/>
      <protection/>
    </xf>
    <xf numFmtId="4" fontId="16" fillId="0" borderId="39" xfId="116" applyNumberFormat="1" applyFont="1" applyFill="1" applyBorder="1" applyAlignment="1">
      <alignment horizontal="center"/>
      <protection/>
    </xf>
    <xf numFmtId="4" fontId="16" fillId="0" borderId="37" xfId="116" applyNumberFormat="1" applyFont="1" applyFill="1" applyBorder="1" applyAlignment="1">
      <alignment horizontal="center"/>
      <protection/>
    </xf>
    <xf numFmtId="9" fontId="9" fillId="0" borderId="0" xfId="120" applyFont="1" applyBorder="1" applyAlignment="1">
      <alignment vertical="center"/>
    </xf>
    <xf numFmtId="0" fontId="51" fillId="0" borderId="57" xfId="105" applyBorder="1">
      <alignment/>
      <protection/>
    </xf>
    <xf numFmtId="0" fontId="51" fillId="0" borderId="58" xfId="105" applyBorder="1">
      <alignment/>
      <protection/>
    </xf>
    <xf numFmtId="0" fontId="69" fillId="0" borderId="59" xfId="105" applyFont="1" applyBorder="1">
      <alignment/>
      <protection/>
    </xf>
    <xf numFmtId="49" fontId="17" fillId="0" borderId="60" xfId="116" applyNumberFormat="1" applyFont="1" applyFill="1" applyBorder="1" applyAlignment="1">
      <alignment horizontal="left"/>
      <protection/>
    </xf>
    <xf numFmtId="167" fontId="10" fillId="0" borderId="61" xfId="94" applyFont="1" applyFill="1" applyBorder="1" applyAlignment="1">
      <alignment horizontal="center" vertical="center"/>
    </xf>
    <xf numFmtId="0" fontId="40" fillId="0" borderId="52" xfId="0" applyFont="1" applyBorder="1" applyAlignment="1">
      <alignment horizontal="left" vertical="center" wrapText="1"/>
    </xf>
    <xf numFmtId="167" fontId="39" fillId="53" borderId="52" xfId="94" applyFont="1" applyFill="1" applyBorder="1" applyAlignment="1">
      <alignment horizontal="center" vertical="center"/>
    </xf>
    <xf numFmtId="4" fontId="10" fillId="53" borderId="52" xfId="94" applyNumberFormat="1" applyFont="1" applyFill="1" applyBorder="1" applyAlignment="1">
      <alignment horizontal="right" vertical="center"/>
    </xf>
    <xf numFmtId="167" fontId="10" fillId="53" borderId="52" xfId="94" applyFont="1" applyFill="1" applyBorder="1" applyAlignment="1">
      <alignment horizontal="right" vertical="center"/>
    </xf>
    <xf numFmtId="2" fontId="10" fillId="52" borderId="31" xfId="100" applyNumberFormat="1" applyFont="1" applyFill="1" applyBorder="1" applyAlignment="1">
      <alignment horizontal="right" vertical="center"/>
      <protection/>
    </xf>
    <xf numFmtId="40" fontId="10" fillId="52" borderId="62" xfId="128" applyNumberFormat="1" applyFont="1" applyFill="1" applyBorder="1" applyAlignment="1">
      <alignment horizontal="right" vertical="center"/>
    </xf>
    <xf numFmtId="40" fontId="10" fillId="52" borderId="62" xfId="100" applyNumberFormat="1" applyFont="1" applyFill="1" applyBorder="1" applyAlignment="1">
      <alignment horizontal="right" vertical="center"/>
      <protection/>
    </xf>
    <xf numFmtId="4" fontId="7" fillId="52" borderId="50" xfId="109" applyNumberFormat="1" applyFont="1" applyFill="1" applyBorder="1" applyAlignment="1">
      <alignment horizontal="center" vertical="center"/>
      <protection/>
    </xf>
    <xf numFmtId="3" fontId="7" fillId="52" borderId="51" xfId="110" applyNumberFormat="1" applyFont="1" applyFill="1" applyBorder="1" applyAlignment="1">
      <alignment horizontal="center" vertical="center"/>
      <protection/>
    </xf>
    <xf numFmtId="4" fontId="7" fillId="52" borderId="51" xfId="111" applyNumberFormat="1" applyFont="1" applyFill="1" applyBorder="1" applyAlignment="1">
      <alignment horizontal="left" vertical="center" wrapText="1"/>
      <protection/>
    </xf>
    <xf numFmtId="4" fontId="7" fillId="52" borderId="63" xfId="111" applyNumberFormat="1" applyFont="1" applyFill="1" applyBorder="1" applyAlignment="1">
      <alignment horizontal="center" vertical="center"/>
      <protection/>
    </xf>
    <xf numFmtId="4" fontId="7" fillId="52" borderId="62" xfId="111" applyNumberFormat="1" applyFont="1" applyFill="1" applyBorder="1" applyAlignment="1">
      <alignment horizontal="center" vertical="center"/>
      <protection/>
    </xf>
    <xf numFmtId="4" fontId="7" fillId="52" borderId="62" xfId="94" applyNumberFormat="1" applyFont="1" applyFill="1" applyBorder="1" applyAlignment="1">
      <alignment horizontal="center" vertical="center"/>
    </xf>
    <xf numFmtId="4" fontId="7" fillId="52" borderId="31" xfId="94" applyNumberFormat="1" applyFont="1" applyFill="1" applyBorder="1" applyAlignment="1">
      <alignment horizontal="center" vertical="center"/>
    </xf>
    <xf numFmtId="167" fontId="7" fillId="52" borderId="32" xfId="94" applyFont="1" applyFill="1" applyBorder="1" applyAlignment="1">
      <alignment horizontal="center" vertical="center"/>
    </xf>
    <xf numFmtId="0" fontId="39" fillId="31" borderId="51" xfId="100" applyFont="1" applyFill="1" applyBorder="1" applyAlignment="1">
      <alignment horizontal="center" vertical="center"/>
      <protection/>
    </xf>
    <xf numFmtId="1" fontId="16" fillId="0" borderId="38" xfId="116" applyNumberFormat="1" applyFont="1" applyFill="1" applyBorder="1" applyAlignment="1">
      <alignment horizontal="center" vertical="center"/>
      <protection/>
    </xf>
    <xf numFmtId="0" fontId="16" fillId="0" borderId="38" xfId="116" applyNumberFormat="1" applyFont="1" applyFill="1" applyBorder="1" applyAlignment="1">
      <alignment horizontal="center" vertical="center"/>
      <protection/>
    </xf>
    <xf numFmtId="0" fontId="10" fillId="0" borderId="50" xfId="117" applyNumberFormat="1" applyFont="1" applyFill="1" applyBorder="1" applyAlignment="1">
      <alignment horizontal="center" vertical="center"/>
      <protection/>
    </xf>
    <xf numFmtId="0" fontId="16" fillId="0" borderId="43" xfId="116" applyFont="1" applyFill="1" applyBorder="1" applyAlignment="1">
      <alignment horizontal="left" vertical="center" wrapText="1"/>
      <protection/>
    </xf>
    <xf numFmtId="4" fontId="16" fillId="0" borderId="43" xfId="116" applyNumberFormat="1" applyFont="1" applyFill="1" applyBorder="1" applyAlignment="1">
      <alignment horizontal="left" vertical="center" wrapText="1"/>
      <protection/>
    </xf>
    <xf numFmtId="49" fontId="16" fillId="0" borderId="64" xfId="116" applyNumberFormat="1" applyFont="1" applyFill="1" applyBorder="1" applyAlignment="1">
      <alignment vertical="center"/>
      <protection/>
    </xf>
    <xf numFmtId="49" fontId="16" fillId="0" borderId="65" xfId="116" applyNumberFormat="1" applyFont="1" applyFill="1" applyBorder="1" applyAlignment="1">
      <alignment vertical="center"/>
      <protection/>
    </xf>
    <xf numFmtId="49" fontId="16" fillId="0" borderId="66" xfId="116" applyNumberFormat="1" applyFont="1" applyFill="1" applyBorder="1" applyAlignment="1">
      <alignment vertical="center"/>
      <protection/>
    </xf>
    <xf numFmtId="49" fontId="16" fillId="0" borderId="67" xfId="116" applyNumberFormat="1" applyFont="1" applyFill="1" applyBorder="1" applyAlignment="1">
      <alignment vertical="center"/>
      <protection/>
    </xf>
    <xf numFmtId="4" fontId="16" fillId="0" borderId="0" xfId="116" applyNumberFormat="1" applyFont="1" applyFill="1" applyBorder="1" applyAlignment="1">
      <alignment horizontal="left" vertical="center" wrapText="1"/>
      <protection/>
    </xf>
    <xf numFmtId="1" fontId="16" fillId="0" borderId="68" xfId="116" applyNumberFormat="1" applyFont="1" applyFill="1" applyBorder="1" applyAlignment="1">
      <alignment horizontal="center" vertical="center"/>
      <protection/>
    </xf>
    <xf numFmtId="4" fontId="16" fillId="0" borderId="69" xfId="116" applyNumberFormat="1" applyFont="1" applyFill="1" applyBorder="1" applyAlignment="1">
      <alignment horizontal="left" vertical="center" wrapText="1"/>
      <protection/>
    </xf>
    <xf numFmtId="10" fontId="16" fillId="0" borderId="70" xfId="121" applyNumberFormat="1" applyFont="1" applyFill="1" applyBorder="1" applyAlignment="1">
      <alignment horizontal="center" vertical="center"/>
    </xf>
    <xf numFmtId="168" fontId="16" fillId="0" borderId="62" xfId="136" applyFont="1" applyFill="1" applyBorder="1" applyAlignment="1">
      <alignment horizontal="center" vertical="center" wrapText="1"/>
    </xf>
    <xf numFmtId="10" fontId="16" fillId="0" borderId="0" xfId="121" applyNumberFormat="1" applyFont="1" applyFill="1" applyBorder="1" applyAlignment="1">
      <alignment horizontal="center" vertical="center"/>
    </xf>
    <xf numFmtId="168" fontId="16" fillId="0" borderId="62" xfId="136" applyNumberFormat="1" applyFont="1" applyFill="1" applyBorder="1" applyAlignment="1">
      <alignment horizontal="center" vertical="center"/>
    </xf>
    <xf numFmtId="10" fontId="16" fillId="0" borderId="62" xfId="121" applyNumberFormat="1" applyFont="1" applyFill="1" applyBorder="1" applyAlignment="1">
      <alignment horizontal="center" vertical="center"/>
    </xf>
    <xf numFmtId="10" fontId="16" fillId="0" borderId="71" xfId="137" applyNumberFormat="1" applyFont="1" applyFill="1" applyBorder="1" applyAlignment="1">
      <alignment horizontal="center" vertical="center"/>
    </xf>
    <xf numFmtId="10" fontId="16" fillId="0" borderId="72" xfId="137" applyNumberFormat="1" applyFont="1" applyFill="1" applyBorder="1" applyAlignment="1">
      <alignment horizontal="center" vertical="center"/>
    </xf>
    <xf numFmtId="167" fontId="16" fillId="0" borderId="45" xfId="94" applyFont="1" applyFill="1" applyBorder="1" applyAlignment="1">
      <alignment horizontal="center" vertical="center"/>
    </xf>
    <xf numFmtId="167" fontId="16" fillId="51" borderId="45" xfId="94" applyFont="1" applyFill="1" applyBorder="1" applyAlignment="1">
      <alignment horizontal="center" vertical="center"/>
    </xf>
    <xf numFmtId="167" fontId="16" fillId="0" borderId="46" xfId="94" applyFont="1" applyFill="1" applyBorder="1" applyAlignment="1">
      <alignment horizontal="center" vertical="center"/>
    </xf>
    <xf numFmtId="49" fontId="17" fillId="0" borderId="73" xfId="116" applyNumberFormat="1" applyFont="1" applyFill="1" applyBorder="1" applyAlignment="1">
      <alignment horizontal="left"/>
      <protection/>
    </xf>
    <xf numFmtId="4" fontId="17" fillId="51" borderId="46" xfId="116" applyNumberFormat="1" applyFont="1" applyFill="1" applyBorder="1" applyAlignment="1">
      <alignment horizontal="center" vertical="center"/>
      <protection/>
    </xf>
    <xf numFmtId="167" fontId="16" fillId="51" borderId="46" xfId="94" applyFont="1" applyFill="1" applyBorder="1" applyAlignment="1">
      <alignment horizontal="center" vertical="center"/>
    </xf>
    <xf numFmtId="168" fontId="16" fillId="0" borderId="27" xfId="136" applyNumberFormat="1" applyFont="1" applyFill="1" applyBorder="1" applyAlignment="1">
      <alignment horizontal="center" vertical="center"/>
    </xf>
    <xf numFmtId="10" fontId="16" fillId="54" borderId="71" xfId="137" applyNumberFormat="1" applyFont="1" applyFill="1" applyBorder="1" applyAlignment="1">
      <alignment horizontal="center" vertical="center"/>
    </xf>
    <xf numFmtId="10" fontId="16" fillId="54" borderId="72" xfId="137" applyNumberFormat="1" applyFont="1" applyFill="1" applyBorder="1" applyAlignment="1">
      <alignment horizontal="center" vertical="center"/>
    </xf>
    <xf numFmtId="4" fontId="16" fillId="0" borderId="43" xfId="116" applyNumberFormat="1" applyFont="1" applyFill="1" applyBorder="1" applyAlignment="1">
      <alignment horizontal="center"/>
      <protection/>
    </xf>
    <xf numFmtId="4" fontId="16" fillId="0" borderId="74" xfId="116" applyNumberFormat="1" applyFont="1" applyFill="1" applyBorder="1" applyAlignment="1">
      <alignment horizontal="center"/>
      <protection/>
    </xf>
    <xf numFmtId="49" fontId="17" fillId="0" borderId="75" xfId="116" applyNumberFormat="1" applyFont="1" applyFill="1" applyBorder="1" applyAlignment="1">
      <alignment horizontal="left"/>
      <protection/>
    </xf>
    <xf numFmtId="49" fontId="17" fillId="0" borderId="76" xfId="116" applyNumberFormat="1" applyFont="1" applyFill="1" applyBorder="1" applyAlignment="1">
      <alignment horizontal="center"/>
      <protection/>
    </xf>
    <xf numFmtId="4" fontId="36" fillId="50" borderId="0" xfId="102" applyNumberFormat="1" applyFont="1" applyFill="1" applyBorder="1" applyAlignment="1">
      <alignment horizontal="left" vertical="center"/>
      <protection/>
    </xf>
    <xf numFmtId="0" fontId="7" fillId="52" borderId="77" xfId="100" applyFont="1" applyFill="1" applyBorder="1" applyAlignment="1">
      <alignment horizontal="center" vertical="center"/>
      <protection/>
    </xf>
    <xf numFmtId="0" fontId="7" fillId="52" borderId="78" xfId="100" applyFont="1" applyFill="1" applyBorder="1" applyAlignment="1">
      <alignment horizontal="center" vertical="center"/>
      <protection/>
    </xf>
    <xf numFmtId="0" fontId="7" fillId="52" borderId="78" xfId="100" applyFont="1" applyFill="1" applyBorder="1" applyAlignment="1">
      <alignment vertical="center"/>
      <protection/>
    </xf>
    <xf numFmtId="0" fontId="7" fillId="52" borderId="69" xfId="100" applyFont="1" applyFill="1" applyBorder="1" applyAlignment="1">
      <alignment horizontal="center" vertical="center"/>
      <protection/>
    </xf>
    <xf numFmtId="0" fontId="7" fillId="52" borderId="79" xfId="100" applyFont="1" applyFill="1" applyBorder="1" applyAlignment="1">
      <alignment horizontal="center" vertical="center"/>
      <protection/>
    </xf>
    <xf numFmtId="40" fontId="10" fillId="52" borderId="79" xfId="128" applyNumberFormat="1" applyFont="1" applyFill="1" applyBorder="1" applyAlignment="1">
      <alignment horizontal="right" vertical="center"/>
    </xf>
    <xf numFmtId="2" fontId="10" fillId="52" borderId="80" xfId="100" applyNumberFormat="1" applyFont="1" applyFill="1" applyBorder="1" applyAlignment="1">
      <alignment horizontal="right" vertical="center"/>
      <protection/>
    </xf>
    <xf numFmtId="167" fontId="7" fillId="52" borderId="81" xfId="94" applyFont="1" applyFill="1" applyBorder="1" applyAlignment="1">
      <alignment horizontal="right" vertical="center"/>
    </xf>
    <xf numFmtId="0" fontId="7" fillId="31" borderId="82" xfId="100" applyFont="1" applyFill="1" applyBorder="1" applyAlignment="1">
      <alignment horizontal="center" vertical="center"/>
      <protection/>
    </xf>
    <xf numFmtId="0" fontId="7" fillId="31" borderId="56" xfId="100" applyFont="1" applyFill="1" applyBorder="1" applyAlignment="1">
      <alignment horizontal="center" vertical="center"/>
      <protection/>
    </xf>
    <xf numFmtId="0" fontId="7" fillId="31" borderId="37" xfId="100" applyFont="1" applyFill="1" applyBorder="1" applyAlignment="1">
      <alignment horizontal="center" vertical="center"/>
      <protection/>
    </xf>
    <xf numFmtId="40" fontId="39" fillId="52" borderId="63" xfId="100" applyNumberFormat="1" applyFont="1" applyFill="1" applyBorder="1" applyAlignment="1">
      <alignment horizontal="center" vertical="center"/>
      <protection/>
    </xf>
    <xf numFmtId="40" fontId="10" fillId="52" borderId="62" xfId="128" applyFont="1" applyFill="1" applyBorder="1" applyAlignment="1">
      <alignment horizontal="right" vertical="center"/>
    </xf>
    <xf numFmtId="10" fontId="16" fillId="51" borderId="70" xfId="121" applyNumberFormat="1" applyFont="1" applyFill="1" applyBorder="1" applyAlignment="1">
      <alignment horizontal="center" vertical="center"/>
    </xf>
    <xf numFmtId="167" fontId="16" fillId="0" borderId="83" xfId="94" applyFont="1" applyFill="1" applyBorder="1" applyAlignment="1">
      <alignment horizontal="center" vertical="center"/>
    </xf>
    <xf numFmtId="167" fontId="16" fillId="0" borderId="84" xfId="94" applyFont="1" applyFill="1" applyBorder="1" applyAlignment="1">
      <alignment horizontal="center" vertical="center"/>
    </xf>
    <xf numFmtId="167" fontId="16" fillId="0" borderId="0" xfId="94" applyFont="1" applyFill="1" applyBorder="1" applyAlignment="1">
      <alignment horizontal="center" vertical="center"/>
    </xf>
    <xf numFmtId="167" fontId="16" fillId="0" borderId="62" xfId="94" applyFont="1" applyFill="1" applyBorder="1" applyAlignment="1">
      <alignment horizontal="center" vertical="center"/>
    </xf>
    <xf numFmtId="167" fontId="16" fillId="0" borderId="36" xfId="94" applyFont="1" applyFill="1" applyBorder="1" applyAlignment="1">
      <alignment horizontal="center" vertical="center"/>
    </xf>
    <xf numFmtId="40" fontId="10" fillId="0" borderId="51" xfId="100" applyNumberFormat="1" applyFont="1" applyBorder="1" applyAlignment="1">
      <alignment horizontal="justify" vertical="center" wrapText="1"/>
      <protection/>
    </xf>
    <xf numFmtId="0" fontId="10" fillId="0" borderId="51" xfId="0" applyFont="1" applyBorder="1" applyAlignment="1">
      <alignment vertical="center" wrapText="1"/>
    </xf>
    <xf numFmtId="167" fontId="10" fillId="0" borderId="50" xfId="94" applyFont="1" applyFill="1" applyBorder="1" applyAlignment="1">
      <alignment horizontal="center" vertical="center" wrapText="1"/>
    </xf>
    <xf numFmtId="167" fontId="10" fillId="53" borderId="50" xfId="94" applyFont="1" applyFill="1" applyBorder="1" applyAlignment="1">
      <alignment horizontal="center" vertical="center"/>
    </xf>
    <xf numFmtId="167" fontId="10" fillId="53" borderId="50" xfId="94" applyFont="1" applyFill="1" applyBorder="1" applyAlignment="1">
      <alignment horizontal="center" vertical="center" wrapText="1"/>
    </xf>
    <xf numFmtId="2" fontId="10" fillId="53" borderId="51" xfId="94" applyNumberFormat="1" applyFont="1" applyFill="1" applyBorder="1" applyAlignment="1">
      <alignment horizontal="right" vertical="center"/>
    </xf>
    <xf numFmtId="4" fontId="17" fillId="50" borderId="85" xfId="101" applyNumberFormat="1" applyFont="1" applyFill="1" applyBorder="1" applyAlignment="1">
      <alignment vertical="center"/>
      <protection/>
    </xf>
    <xf numFmtId="40" fontId="16" fillId="0" borderId="43" xfId="116" applyNumberFormat="1" applyFont="1" applyFill="1" applyBorder="1" applyAlignment="1">
      <alignment horizontal="left" vertical="center" wrapText="1"/>
      <protection/>
    </xf>
    <xf numFmtId="167" fontId="16" fillId="0" borderId="19" xfId="94" applyFont="1" applyFill="1" applyBorder="1" applyAlignment="1">
      <alignment horizontal="center" vertical="center" wrapText="1"/>
    </xf>
    <xf numFmtId="167" fontId="16" fillId="0" borderId="78" xfId="94" applyFont="1" applyFill="1" applyBorder="1" applyAlignment="1">
      <alignment horizontal="center" vertical="center" wrapText="1"/>
    </xf>
    <xf numFmtId="167" fontId="16" fillId="0" borderId="20" xfId="94" applyFont="1" applyFill="1" applyBorder="1" applyAlignment="1">
      <alignment horizontal="center" vertical="center" wrapText="1"/>
    </xf>
    <xf numFmtId="167" fontId="16" fillId="0" borderId="86" xfId="94" applyFont="1" applyFill="1" applyBorder="1" applyAlignment="1">
      <alignment horizontal="center" vertical="center"/>
    </xf>
    <xf numFmtId="167" fontId="16" fillId="0" borderId="87" xfId="94" applyFont="1" applyFill="1" applyBorder="1" applyAlignment="1">
      <alignment horizontal="center" vertical="center"/>
    </xf>
    <xf numFmtId="167" fontId="16" fillId="0" borderId="88" xfId="94" applyFont="1" applyFill="1" applyBorder="1" applyAlignment="1">
      <alignment horizontal="center" vertical="center"/>
    </xf>
    <xf numFmtId="167" fontId="16" fillId="0" borderId="89" xfId="94" applyFont="1" applyFill="1" applyBorder="1" applyAlignment="1">
      <alignment horizontal="center" vertical="center"/>
    </xf>
    <xf numFmtId="167" fontId="16" fillId="54" borderId="86" xfId="94" applyFont="1" applyFill="1" applyBorder="1" applyAlignment="1">
      <alignment horizontal="center" vertical="center"/>
    </xf>
    <xf numFmtId="167" fontId="16" fillId="54" borderId="87" xfId="94" applyFont="1" applyFill="1" applyBorder="1" applyAlignment="1">
      <alignment horizontal="center" vertical="center"/>
    </xf>
    <xf numFmtId="167" fontId="16" fillId="54" borderId="88" xfId="94" applyFont="1" applyFill="1" applyBorder="1" applyAlignment="1">
      <alignment horizontal="center" vertical="center"/>
    </xf>
    <xf numFmtId="167" fontId="16" fillId="54" borderId="89" xfId="94" applyFont="1" applyFill="1" applyBorder="1" applyAlignment="1">
      <alignment horizontal="center" vertical="center"/>
    </xf>
    <xf numFmtId="38" fontId="10" fillId="0" borderId="51" xfId="100" applyNumberFormat="1" applyFont="1" applyFill="1" applyBorder="1" applyAlignment="1">
      <alignment horizontal="center" vertical="center"/>
      <protection/>
    </xf>
    <xf numFmtId="40" fontId="10" fillId="0" borderId="51" xfId="100" applyNumberFormat="1" applyFont="1" applyFill="1" applyBorder="1" applyAlignment="1">
      <alignment horizontal="justify" vertical="center" wrapText="1"/>
      <protection/>
    </xf>
    <xf numFmtId="40" fontId="39" fillId="0" borderId="51" xfId="100" applyNumberFormat="1" applyFont="1" applyFill="1" applyBorder="1" applyAlignment="1">
      <alignment horizontal="center" vertical="center"/>
      <protection/>
    </xf>
    <xf numFmtId="0" fontId="2" fillId="0" borderId="0" xfId="100" applyFont="1" applyFill="1" applyBorder="1" applyAlignment="1">
      <alignment vertical="center"/>
      <protection/>
    </xf>
    <xf numFmtId="0" fontId="10" fillId="0" borderId="51" xfId="100" applyFont="1" applyFill="1" applyBorder="1" applyAlignment="1">
      <alignment vertical="center" wrapText="1"/>
      <protection/>
    </xf>
    <xf numFmtId="0" fontId="0" fillId="50" borderId="0" xfId="101" applyFont="1" applyFill="1" applyBorder="1" applyAlignment="1">
      <alignment vertical="center" wrapText="1"/>
      <protection/>
    </xf>
    <xf numFmtId="0" fontId="0" fillId="50" borderId="36" xfId="101" applyFont="1" applyFill="1" applyBorder="1" applyAlignment="1">
      <alignment vertical="center" wrapText="1"/>
      <protection/>
    </xf>
    <xf numFmtId="0" fontId="17" fillId="49" borderId="90" xfId="101" applyFont="1" applyFill="1" applyBorder="1" applyAlignment="1">
      <alignment vertical="center"/>
      <protection/>
    </xf>
    <xf numFmtId="0" fontId="17" fillId="49" borderId="91" xfId="101" applyFont="1" applyFill="1" applyBorder="1" applyAlignment="1">
      <alignment vertical="center"/>
      <protection/>
    </xf>
    <xf numFmtId="0" fontId="17" fillId="49" borderId="92" xfId="101" applyFont="1" applyFill="1" applyBorder="1" applyAlignment="1">
      <alignment horizontal="center" vertical="center"/>
      <protection/>
    </xf>
    <xf numFmtId="4" fontId="17" fillId="49" borderId="93" xfId="101" applyNumberFormat="1" applyFont="1" applyFill="1" applyBorder="1" applyAlignment="1">
      <alignment vertical="center"/>
      <protection/>
    </xf>
    <xf numFmtId="0" fontId="16" fillId="49" borderId="94" xfId="101" applyFill="1" applyBorder="1" applyAlignment="1">
      <alignment vertical="center"/>
      <protection/>
    </xf>
    <xf numFmtId="40" fontId="10" fillId="53" borderId="51" xfId="100" applyNumberFormat="1" applyFont="1" applyFill="1" applyBorder="1" applyAlignment="1">
      <alignment horizontal="justify" vertical="center" wrapText="1"/>
      <protection/>
    </xf>
    <xf numFmtId="0" fontId="0" fillId="50" borderId="38" xfId="102" applyFont="1" applyFill="1" applyBorder="1" applyAlignment="1">
      <alignment vertical="center"/>
      <protection/>
    </xf>
    <xf numFmtId="0" fontId="14" fillId="50" borderId="49" xfId="101" applyFont="1" applyFill="1" applyBorder="1" applyAlignment="1">
      <alignment/>
      <protection/>
    </xf>
    <xf numFmtId="0" fontId="14" fillId="50" borderId="39" xfId="101" applyFont="1" applyFill="1" applyBorder="1" applyAlignment="1">
      <alignment/>
      <protection/>
    </xf>
    <xf numFmtId="0" fontId="0" fillId="50" borderId="39" xfId="101" applyFont="1" applyFill="1" applyBorder="1" applyAlignment="1">
      <alignment vertical="center" wrapText="1"/>
      <protection/>
    </xf>
    <xf numFmtId="0" fontId="0" fillId="50" borderId="37" xfId="101" applyFont="1" applyFill="1" applyBorder="1" applyAlignment="1">
      <alignment vertical="center" wrapText="1"/>
      <protection/>
    </xf>
    <xf numFmtId="38" fontId="11" fillId="52" borderId="59" xfId="100" applyNumberFormat="1" applyFont="1" applyFill="1" applyBorder="1" applyAlignment="1">
      <alignment horizontal="center" vertical="center"/>
      <protection/>
    </xf>
    <xf numFmtId="38" fontId="11" fillId="52" borderId="57" xfId="100" applyNumberFormat="1" applyFont="1" applyFill="1" applyBorder="1" applyAlignment="1">
      <alignment horizontal="center" vertical="center"/>
      <protection/>
    </xf>
    <xf numFmtId="40" fontId="4" fillId="52" borderId="57" xfId="100" applyNumberFormat="1" applyFont="1" applyFill="1" applyBorder="1" applyAlignment="1">
      <alignment horizontal="center" vertical="center"/>
      <protection/>
    </xf>
    <xf numFmtId="40" fontId="11" fillId="52" borderId="57" xfId="100" applyNumberFormat="1" applyFont="1" applyFill="1" applyBorder="1" applyAlignment="1">
      <alignment horizontal="center" vertical="center"/>
      <protection/>
    </xf>
    <xf numFmtId="40" fontId="11" fillId="52" borderId="57" xfId="128" applyFont="1" applyFill="1" applyBorder="1" applyAlignment="1">
      <alignment horizontal="right" vertical="center"/>
    </xf>
    <xf numFmtId="40" fontId="12" fillId="52" borderId="57" xfId="100" applyNumberFormat="1" applyFont="1" applyFill="1" applyBorder="1" applyAlignment="1">
      <alignment horizontal="center" vertical="center"/>
      <protection/>
    </xf>
    <xf numFmtId="167" fontId="5" fillId="52" borderId="58" xfId="94" applyFont="1" applyFill="1" applyBorder="1" applyAlignment="1">
      <alignment horizontal="center" vertical="center"/>
    </xf>
    <xf numFmtId="0" fontId="17" fillId="0" borderId="33" xfId="101" applyFont="1" applyBorder="1" applyAlignment="1">
      <alignment horizontal="center" vertical="center"/>
      <protection/>
    </xf>
    <xf numFmtId="0" fontId="0" fillId="50" borderId="0" xfId="101" applyFont="1" applyFill="1" applyBorder="1" applyAlignment="1">
      <alignment horizontal="center" vertical="center"/>
      <protection/>
    </xf>
    <xf numFmtId="0" fontId="0" fillId="50" borderId="36" xfId="101" applyFont="1" applyFill="1" applyBorder="1" applyAlignment="1">
      <alignment horizontal="center" vertical="center"/>
      <protection/>
    </xf>
    <xf numFmtId="43" fontId="2" fillId="0" borderId="0" xfId="100" applyNumberFormat="1" applyAlignment="1">
      <alignment horizontal="center" vertical="center"/>
      <protection/>
    </xf>
    <xf numFmtId="40" fontId="17" fillId="50" borderId="25" xfId="102" applyNumberFormat="1" applyFont="1" applyFill="1" applyBorder="1" applyAlignment="1">
      <alignment vertical="center"/>
      <protection/>
    </xf>
    <xf numFmtId="40" fontId="17" fillId="50" borderId="23" xfId="102" applyNumberFormat="1" applyFont="1" applyFill="1" applyBorder="1" applyAlignment="1">
      <alignment vertical="center"/>
      <protection/>
    </xf>
    <xf numFmtId="4" fontId="17" fillId="50" borderId="23" xfId="102" applyNumberFormat="1" applyFont="1" applyFill="1" applyBorder="1" applyAlignment="1">
      <alignment vertical="center"/>
      <protection/>
    </xf>
    <xf numFmtId="0" fontId="17" fillId="50" borderId="23" xfId="102" applyFont="1" applyFill="1" applyBorder="1" applyAlignment="1">
      <alignment vertical="center"/>
      <protection/>
    </xf>
    <xf numFmtId="0" fontId="17" fillId="50" borderId="23" xfId="101" applyFont="1" applyFill="1" applyBorder="1" applyAlignment="1">
      <alignment vertical="center"/>
      <protection/>
    </xf>
    <xf numFmtId="0" fontId="17" fillId="50" borderId="95" xfId="101" applyFont="1" applyFill="1" applyBorder="1" applyAlignment="1">
      <alignment horizontal="center" vertical="center"/>
      <protection/>
    </xf>
    <xf numFmtId="0" fontId="17" fillId="50" borderId="96" xfId="101" applyFont="1" applyFill="1" applyBorder="1" applyAlignment="1">
      <alignment horizontal="center" vertical="center"/>
      <protection/>
    </xf>
    <xf numFmtId="0" fontId="17" fillId="50" borderId="38" xfId="101" applyFont="1" applyFill="1" applyBorder="1" applyAlignment="1">
      <alignment horizontal="center" vertical="center"/>
      <protection/>
    </xf>
    <xf numFmtId="0" fontId="17" fillId="50" borderId="97" xfId="101" applyFont="1" applyFill="1" applyBorder="1" applyAlignment="1">
      <alignment horizontal="center" vertical="center"/>
      <protection/>
    </xf>
    <xf numFmtId="0" fontId="16" fillId="50" borderId="96" xfId="101" applyFill="1" applyBorder="1">
      <alignment/>
      <protection/>
    </xf>
    <xf numFmtId="0" fontId="0" fillId="50" borderId="38" xfId="102" applyFont="1" applyFill="1" applyBorder="1" applyAlignment="1">
      <alignment vertical="center"/>
      <protection/>
    </xf>
    <xf numFmtId="187" fontId="37" fillId="0" borderId="0" xfId="111" applyNumberFormat="1" applyFont="1" applyAlignment="1" applyProtection="1">
      <alignment horizontal="center" vertical="center"/>
      <protection/>
    </xf>
    <xf numFmtId="43" fontId="37" fillId="0" borderId="0" xfId="111" applyNumberFormat="1" applyFont="1" applyAlignment="1" applyProtection="1">
      <alignment horizontal="center" vertical="center"/>
      <protection/>
    </xf>
    <xf numFmtId="0" fontId="16" fillId="0" borderId="0" xfId="101" applyBorder="1">
      <alignment/>
      <protection/>
    </xf>
    <xf numFmtId="0" fontId="6" fillId="0" borderId="59" xfId="101" applyFont="1" applyBorder="1" applyAlignment="1">
      <alignment horizontal="center" vertical="center"/>
      <protection/>
    </xf>
    <xf numFmtId="0" fontId="6" fillId="0" borderId="57" xfId="101" applyFont="1" applyBorder="1" applyAlignment="1">
      <alignment horizontal="center" vertical="center"/>
      <protection/>
    </xf>
    <xf numFmtId="0" fontId="6" fillId="0" borderId="58" xfId="101" applyFont="1" applyBorder="1" applyAlignment="1">
      <alignment horizontal="center" vertical="center"/>
      <protection/>
    </xf>
    <xf numFmtId="0" fontId="0" fillId="50" borderId="0" xfId="101" applyFont="1" applyFill="1" applyBorder="1" applyAlignment="1">
      <alignment horizontal="center" vertical="center" wrapText="1"/>
      <protection/>
    </xf>
    <xf numFmtId="0" fontId="0" fillId="50" borderId="0" xfId="101" applyFont="1" applyFill="1" applyBorder="1" applyAlignment="1">
      <alignment horizontal="center" vertical="center"/>
      <protection/>
    </xf>
    <xf numFmtId="0" fontId="0" fillId="50" borderId="36" xfId="101" applyFont="1" applyFill="1" applyBorder="1" applyAlignment="1">
      <alignment horizontal="center" vertical="center"/>
      <protection/>
    </xf>
    <xf numFmtId="0" fontId="17" fillId="0" borderId="69" xfId="102" applyFont="1" applyBorder="1" applyAlignment="1">
      <alignment horizontal="center" vertical="center" wrapText="1"/>
      <protection/>
    </xf>
    <xf numFmtId="0" fontId="17" fillId="0" borderId="79" xfId="102" applyFont="1" applyBorder="1" applyAlignment="1">
      <alignment horizontal="center" vertical="center"/>
      <protection/>
    </xf>
    <xf numFmtId="0" fontId="17" fillId="0" borderId="98" xfId="102" applyFont="1" applyBorder="1" applyAlignment="1">
      <alignment horizontal="center" vertical="center"/>
      <protection/>
    </xf>
    <xf numFmtId="0" fontId="17" fillId="0" borderId="63" xfId="101" applyFont="1" applyBorder="1" applyAlignment="1">
      <alignment horizontal="center" vertical="center"/>
      <protection/>
    </xf>
    <xf numFmtId="0" fontId="17" fillId="0" borderId="62" xfId="101" applyFont="1" applyBorder="1" applyAlignment="1">
      <alignment horizontal="center" vertical="center"/>
      <protection/>
    </xf>
    <xf numFmtId="0" fontId="17" fillId="0" borderId="63" xfId="102" applyFont="1" applyBorder="1" applyAlignment="1">
      <alignment horizontal="center" vertical="center" wrapText="1"/>
      <protection/>
    </xf>
    <xf numFmtId="0" fontId="17" fillId="0" borderId="31" xfId="102" applyFont="1" applyBorder="1" applyAlignment="1">
      <alignment horizontal="center" vertical="center" wrapText="1"/>
      <protection/>
    </xf>
    <xf numFmtId="0" fontId="17" fillId="0" borderId="99" xfId="101" applyFont="1" applyBorder="1" applyAlignment="1">
      <alignment horizontal="center" vertical="center"/>
      <protection/>
    </xf>
    <xf numFmtId="0" fontId="17" fillId="0" borderId="100" xfId="10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6" fillId="0" borderId="59" xfId="101" applyFont="1" applyBorder="1" applyAlignment="1">
      <alignment horizontal="center" vertical="center" wrapText="1"/>
      <protection/>
    </xf>
    <xf numFmtId="0" fontId="6" fillId="0" borderId="57" xfId="101" applyFont="1" applyBorder="1" applyAlignment="1">
      <alignment horizontal="center" vertical="center" wrapText="1"/>
      <protection/>
    </xf>
    <xf numFmtId="0" fontId="6" fillId="0" borderId="58" xfId="101" applyFont="1" applyBorder="1" applyAlignment="1">
      <alignment horizontal="center" vertical="center" wrapText="1"/>
      <protection/>
    </xf>
    <xf numFmtId="0" fontId="7" fillId="31" borderId="101" xfId="100" applyFont="1" applyFill="1" applyBorder="1" applyAlignment="1">
      <alignment horizontal="center" vertical="center"/>
      <protection/>
    </xf>
    <xf numFmtId="0" fontId="7" fillId="31" borderId="100" xfId="100" applyFont="1" applyFill="1" applyBorder="1" applyAlignment="1">
      <alignment horizontal="center" vertical="center"/>
      <protection/>
    </xf>
    <xf numFmtId="0" fontId="7" fillId="31" borderId="102" xfId="100" applyFont="1" applyFill="1" applyBorder="1" applyAlignment="1">
      <alignment horizontal="center" vertical="center"/>
      <protection/>
    </xf>
    <xf numFmtId="0" fontId="8" fillId="31" borderId="103" xfId="100" applyFont="1" applyFill="1" applyBorder="1" applyAlignment="1">
      <alignment horizontal="center" vertical="center" wrapText="1"/>
      <protection/>
    </xf>
    <xf numFmtId="0" fontId="8" fillId="31" borderId="104" xfId="100" applyFont="1" applyFill="1" applyBorder="1" applyAlignment="1">
      <alignment horizontal="center" vertical="center" wrapText="1"/>
      <protection/>
    </xf>
    <xf numFmtId="0" fontId="8" fillId="31" borderId="0" xfId="100" applyFont="1" applyFill="1" applyBorder="1" applyAlignment="1">
      <alignment horizontal="center" vertical="center" wrapText="1"/>
      <protection/>
    </xf>
    <xf numFmtId="0" fontId="8" fillId="31" borderId="36" xfId="100" applyFont="1" applyFill="1" applyBorder="1" applyAlignment="1">
      <alignment horizontal="center" vertical="center" wrapText="1"/>
      <protection/>
    </xf>
    <xf numFmtId="0" fontId="8" fillId="31" borderId="39" xfId="100" applyFont="1" applyFill="1" applyBorder="1" applyAlignment="1">
      <alignment horizontal="center" vertical="center" wrapText="1"/>
      <protection/>
    </xf>
    <xf numFmtId="0" fontId="8" fillId="31" borderId="37" xfId="100" applyFont="1" applyFill="1" applyBorder="1" applyAlignment="1">
      <alignment horizontal="center" vertical="center" wrapText="1"/>
      <protection/>
    </xf>
    <xf numFmtId="0" fontId="41" fillId="31" borderId="105" xfId="100" applyFont="1" applyFill="1" applyBorder="1" applyAlignment="1">
      <alignment horizontal="center" vertical="center"/>
      <protection/>
    </xf>
    <xf numFmtId="0" fontId="41" fillId="31" borderId="103" xfId="100" applyFont="1" applyFill="1" applyBorder="1" applyAlignment="1">
      <alignment horizontal="center" vertical="center"/>
      <protection/>
    </xf>
    <xf numFmtId="0" fontId="41" fillId="31" borderId="38" xfId="100" applyFont="1" applyFill="1" applyBorder="1" applyAlignment="1">
      <alignment horizontal="center" vertical="center"/>
      <protection/>
    </xf>
    <xf numFmtId="0" fontId="41" fillId="31" borderId="0" xfId="100" applyFont="1" applyFill="1" applyBorder="1" applyAlignment="1">
      <alignment horizontal="center" vertical="center"/>
      <protection/>
    </xf>
    <xf numFmtId="0" fontId="41" fillId="31" borderId="49" xfId="100" applyFont="1" applyFill="1" applyBorder="1" applyAlignment="1">
      <alignment horizontal="center" vertical="center"/>
      <protection/>
    </xf>
    <xf numFmtId="0" fontId="41" fillId="31" borderId="39" xfId="100" applyFont="1" applyFill="1" applyBorder="1" applyAlignment="1">
      <alignment horizontal="center" vertical="center"/>
      <protection/>
    </xf>
    <xf numFmtId="0" fontId="35" fillId="53" borderId="105" xfId="100" applyFont="1" applyFill="1" applyBorder="1" applyAlignment="1">
      <alignment horizontal="center" vertical="center" wrapText="1"/>
      <protection/>
    </xf>
    <xf numFmtId="0" fontId="35" fillId="53" borderId="103" xfId="100" applyFont="1" applyFill="1" applyBorder="1" applyAlignment="1">
      <alignment horizontal="center" vertical="center"/>
      <protection/>
    </xf>
    <xf numFmtId="0" fontId="35" fillId="53" borderId="104" xfId="100" applyFont="1" applyFill="1" applyBorder="1" applyAlignment="1">
      <alignment horizontal="center" vertical="center"/>
      <protection/>
    </xf>
    <xf numFmtId="0" fontId="4" fillId="31" borderId="49" xfId="100" applyFont="1" applyFill="1" applyBorder="1" applyAlignment="1">
      <alignment horizontal="center" vertical="center"/>
      <protection/>
    </xf>
    <xf numFmtId="0" fontId="4" fillId="31" borderId="39" xfId="100" applyFont="1" applyFill="1" applyBorder="1" applyAlignment="1">
      <alignment horizontal="center" vertical="center"/>
      <protection/>
    </xf>
    <xf numFmtId="0" fontId="4" fillId="31" borderId="37" xfId="100" applyFont="1" applyFill="1" applyBorder="1" applyAlignment="1">
      <alignment horizontal="center" vertical="center"/>
      <protection/>
    </xf>
    <xf numFmtId="0" fontId="7" fillId="31" borderId="105" xfId="100" applyFont="1" applyFill="1" applyBorder="1" applyAlignment="1">
      <alignment horizontal="center" vertical="center"/>
      <protection/>
    </xf>
    <xf numFmtId="0" fontId="7" fillId="31" borderId="49" xfId="100" applyFont="1" applyFill="1" applyBorder="1" applyAlignment="1">
      <alignment horizontal="center" vertical="center"/>
      <protection/>
    </xf>
    <xf numFmtId="0" fontId="7" fillId="31" borderId="106" xfId="100" applyFont="1" applyFill="1" applyBorder="1" applyAlignment="1">
      <alignment horizontal="center" vertical="center"/>
      <protection/>
    </xf>
    <xf numFmtId="0" fontId="7" fillId="31" borderId="82" xfId="100" applyFont="1" applyFill="1" applyBorder="1" applyAlignment="1">
      <alignment horizontal="center" vertical="center"/>
      <protection/>
    </xf>
    <xf numFmtId="0" fontId="7" fillId="31" borderId="107" xfId="100" applyFont="1" applyFill="1" applyBorder="1" applyAlignment="1">
      <alignment horizontal="center" vertical="center"/>
      <protection/>
    </xf>
    <xf numFmtId="49" fontId="17" fillId="0" borderId="108" xfId="116" applyNumberFormat="1" applyFont="1" applyFill="1" applyBorder="1" applyAlignment="1">
      <alignment horizontal="center" vertical="center"/>
      <protection/>
    </xf>
    <xf numFmtId="49" fontId="17" fillId="0" borderId="109" xfId="116" applyNumberFormat="1" applyFont="1" applyFill="1" applyBorder="1" applyAlignment="1">
      <alignment horizontal="center" vertical="center"/>
      <protection/>
    </xf>
    <xf numFmtId="49" fontId="17" fillId="0" borderId="110" xfId="116" applyNumberFormat="1" applyFont="1" applyFill="1" applyBorder="1" applyAlignment="1">
      <alignment horizontal="center" vertical="center"/>
      <protection/>
    </xf>
    <xf numFmtId="0" fontId="17" fillId="0" borderId="73" xfId="116" applyFont="1" applyFill="1" applyBorder="1" applyAlignment="1">
      <alignment horizontal="center" vertical="center" wrapText="1"/>
      <protection/>
    </xf>
    <xf numFmtId="0" fontId="17" fillId="0" borderId="75" xfId="116" applyFont="1" applyFill="1" applyBorder="1" applyAlignment="1">
      <alignment horizontal="center" vertical="center" wrapText="1"/>
      <protection/>
    </xf>
    <xf numFmtId="0" fontId="17" fillId="0" borderId="69" xfId="116" applyFont="1" applyFill="1" applyBorder="1" applyAlignment="1">
      <alignment horizontal="center" vertical="center" wrapText="1"/>
      <protection/>
    </xf>
    <xf numFmtId="0" fontId="17" fillId="0" borderId="80" xfId="116" applyFont="1" applyFill="1" applyBorder="1" applyAlignment="1">
      <alignment horizontal="center" vertical="center" wrapText="1"/>
      <protection/>
    </xf>
    <xf numFmtId="0" fontId="34" fillId="53" borderId="59" xfId="115" applyFont="1" applyFill="1" applyBorder="1" applyAlignment="1">
      <alignment horizontal="center" vertical="center" wrapText="1"/>
      <protection/>
    </xf>
    <xf numFmtId="0" fontId="34" fillId="53" borderId="57" xfId="115" applyFont="1" applyFill="1" applyBorder="1" applyAlignment="1">
      <alignment horizontal="center" vertical="center" wrapText="1"/>
      <protection/>
    </xf>
    <xf numFmtId="0" fontId="34" fillId="53" borderId="58" xfId="115" applyFont="1" applyFill="1" applyBorder="1" applyAlignment="1">
      <alignment horizontal="center" vertical="center" wrapText="1"/>
      <protection/>
    </xf>
    <xf numFmtId="0" fontId="33" fillId="53" borderId="38" xfId="115" applyFont="1" applyFill="1" applyBorder="1" applyAlignment="1">
      <alignment horizontal="center" vertical="center" wrapText="1"/>
      <protection/>
    </xf>
    <xf numFmtId="0" fontId="33" fillId="53" borderId="0" xfId="115" applyFont="1" applyFill="1" applyBorder="1" applyAlignment="1">
      <alignment horizontal="center" vertical="center" wrapText="1"/>
      <protection/>
    </xf>
    <xf numFmtId="0" fontId="33" fillId="53" borderId="36" xfId="115" applyFont="1" applyFill="1" applyBorder="1" applyAlignment="1">
      <alignment horizontal="center" vertical="center" wrapText="1"/>
      <protection/>
    </xf>
    <xf numFmtId="4" fontId="6" fillId="51" borderId="73" xfId="116" applyNumberFormat="1" applyFont="1" applyFill="1" applyBorder="1" applyAlignment="1">
      <alignment horizontal="center" vertical="center"/>
      <protection/>
    </xf>
    <xf numFmtId="4" fontId="6" fillId="51" borderId="48" xfId="116" applyNumberFormat="1" applyFont="1" applyFill="1" applyBorder="1" applyAlignment="1">
      <alignment horizontal="center" vertical="center"/>
      <protection/>
    </xf>
    <xf numFmtId="4" fontId="6" fillId="51" borderId="111" xfId="116" applyNumberFormat="1" applyFont="1" applyFill="1" applyBorder="1" applyAlignment="1">
      <alignment horizontal="center" vertical="center"/>
      <protection/>
    </xf>
    <xf numFmtId="4" fontId="6" fillId="51" borderId="112" xfId="116" applyNumberFormat="1" applyFont="1" applyFill="1" applyBorder="1" applyAlignment="1">
      <alignment horizontal="center" vertical="center"/>
      <protection/>
    </xf>
    <xf numFmtId="4" fontId="17" fillId="0" borderId="73" xfId="116" applyNumberFormat="1" applyFont="1" applyFill="1" applyBorder="1" applyAlignment="1">
      <alignment horizontal="center" vertical="center"/>
      <protection/>
    </xf>
    <xf numFmtId="4" fontId="17" fillId="0" borderId="48" xfId="116" applyNumberFormat="1" applyFont="1" applyFill="1" applyBorder="1" applyAlignment="1">
      <alignment horizontal="center" vertical="center"/>
      <protection/>
    </xf>
    <xf numFmtId="4" fontId="17" fillId="0" borderId="111" xfId="116" applyNumberFormat="1" applyFont="1" applyFill="1" applyBorder="1" applyAlignment="1">
      <alignment horizontal="center" vertical="center"/>
      <protection/>
    </xf>
    <xf numFmtId="4" fontId="17" fillId="0" borderId="112" xfId="116" applyNumberFormat="1" applyFont="1" applyFill="1" applyBorder="1" applyAlignment="1">
      <alignment horizontal="center" vertical="center"/>
      <protection/>
    </xf>
    <xf numFmtId="0" fontId="17" fillId="0" borderId="113" xfId="116" applyFont="1" applyFill="1" applyBorder="1" applyAlignment="1">
      <alignment horizontal="center" vertical="center" wrapText="1"/>
      <protection/>
    </xf>
    <xf numFmtId="0" fontId="17" fillId="0" borderId="114" xfId="116" applyFont="1" applyFill="1" applyBorder="1" applyAlignment="1">
      <alignment horizontal="center" vertical="center" wrapText="1"/>
      <protection/>
    </xf>
    <xf numFmtId="49" fontId="17" fillId="0" borderId="63" xfId="116" applyNumberFormat="1" applyFont="1" applyFill="1" applyBorder="1" applyAlignment="1">
      <alignment horizontal="center" vertical="center"/>
      <protection/>
    </xf>
    <xf numFmtId="49" fontId="17" fillId="0" borderId="31" xfId="116" applyNumberFormat="1" applyFont="1" applyFill="1" applyBorder="1" applyAlignment="1">
      <alignment horizontal="center" vertical="center"/>
      <protection/>
    </xf>
    <xf numFmtId="49" fontId="17" fillId="0" borderId="27" xfId="116" applyNumberFormat="1" applyFont="1" applyFill="1" applyBorder="1" applyAlignment="1">
      <alignment horizontal="center" vertical="center"/>
      <protection/>
    </xf>
    <xf numFmtId="49" fontId="16" fillId="0" borderId="66" xfId="116" applyNumberFormat="1" applyFont="1" applyFill="1" applyBorder="1" applyAlignment="1">
      <alignment horizontal="left" vertical="center"/>
      <protection/>
    </xf>
    <xf numFmtId="49" fontId="16" fillId="0" borderId="67" xfId="116" applyNumberFormat="1" applyFont="1" applyFill="1" applyBorder="1" applyAlignment="1">
      <alignment horizontal="left" vertical="center"/>
      <protection/>
    </xf>
    <xf numFmtId="49" fontId="16" fillId="0" borderId="64" xfId="116" applyNumberFormat="1" applyFont="1" applyFill="1" applyBorder="1" applyAlignment="1">
      <alignment horizontal="left" vertical="center"/>
      <protection/>
    </xf>
    <xf numFmtId="49" fontId="16" fillId="0" borderId="65" xfId="116" applyNumberFormat="1" applyFont="1" applyFill="1" applyBorder="1" applyAlignment="1">
      <alignment horizontal="left" vertical="center"/>
      <protection/>
    </xf>
    <xf numFmtId="4" fontId="6" fillId="51" borderId="115" xfId="116" applyNumberFormat="1" applyFont="1" applyFill="1" applyBorder="1" applyAlignment="1">
      <alignment horizontal="center" vertical="center"/>
      <protection/>
    </xf>
    <xf numFmtId="4" fontId="6" fillId="51" borderId="47" xfId="116" applyNumberFormat="1" applyFont="1" applyFill="1" applyBorder="1" applyAlignment="1">
      <alignment horizontal="center" vertical="center"/>
      <protection/>
    </xf>
    <xf numFmtId="4" fontId="6" fillId="51" borderId="54" xfId="116" applyNumberFormat="1" applyFont="1" applyFill="1" applyBorder="1" applyAlignment="1">
      <alignment horizontal="center" vertical="center"/>
      <protection/>
    </xf>
    <xf numFmtId="4" fontId="17" fillId="0" borderId="116" xfId="116" applyNumberFormat="1" applyFont="1" applyFill="1" applyBorder="1" applyAlignment="1">
      <alignment horizontal="center" vertical="center"/>
      <protection/>
    </xf>
    <xf numFmtId="0" fontId="6" fillId="0" borderId="105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right"/>
    </xf>
    <xf numFmtId="0" fontId="17" fillId="0" borderId="51" xfId="0" applyFont="1" applyBorder="1" applyAlignment="1">
      <alignment horizontal="right"/>
    </xf>
    <xf numFmtId="0" fontId="38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49" xfId="0" applyFont="1" applyBorder="1" applyAlignment="1">
      <alignment horizontal="right"/>
    </xf>
    <xf numFmtId="0" fontId="17" fillId="0" borderId="39" xfId="0" applyFont="1" applyBorder="1" applyAlignment="1">
      <alignment horizontal="right"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</cellXfs>
  <cellStyles count="146">
    <cellStyle name="Normal" xfId="0"/>
    <cellStyle name="12" xfId="15"/>
    <cellStyle name="12 2" xfId="16"/>
    <cellStyle name="12 2 2" xfId="17"/>
    <cellStyle name="20% - Ênfase1" xfId="18"/>
    <cellStyle name="20% - Ênfase1 2" xfId="19"/>
    <cellStyle name="20% - Ênfase1 2 2" xfId="20"/>
    <cellStyle name="20% - Ênfase2" xfId="21"/>
    <cellStyle name="20% - Ênfase2 2" xfId="22"/>
    <cellStyle name="20% - Ênfase2 2 2" xfId="23"/>
    <cellStyle name="20% - Ênfase3" xfId="24"/>
    <cellStyle name="20% - Ênfase3 2" xfId="25"/>
    <cellStyle name="20% - Ênfase3 2 2" xfId="26"/>
    <cellStyle name="20% - Ênfase4" xfId="27"/>
    <cellStyle name="20% - Ênfase4 2" xfId="28"/>
    <cellStyle name="20% - Ênfase4 2 2" xfId="29"/>
    <cellStyle name="20% - Ênfase5" xfId="30"/>
    <cellStyle name="20% - Ênfase5 2" xfId="31"/>
    <cellStyle name="20% - Ênfase5 2 2" xfId="32"/>
    <cellStyle name="20% - Ênfase6" xfId="33"/>
    <cellStyle name="20% - Ênfase6 2" xfId="34"/>
    <cellStyle name="20% - Ênfase6 2 2" xfId="35"/>
    <cellStyle name="40% - Ênfase1" xfId="36"/>
    <cellStyle name="40% - Ênfase1 2" xfId="37"/>
    <cellStyle name="40% - Ênfase1 2 2" xfId="38"/>
    <cellStyle name="40% - Ênfase2" xfId="39"/>
    <cellStyle name="40% - Ênfase2 2" xfId="40"/>
    <cellStyle name="40% - Ênfase2 2 2" xfId="41"/>
    <cellStyle name="40% - Ênfase3" xfId="42"/>
    <cellStyle name="40% - Ênfase3 2" xfId="43"/>
    <cellStyle name="40% - Ênfase3 2 2" xfId="44"/>
    <cellStyle name="40% - Ênfase4" xfId="45"/>
    <cellStyle name="40% - Ênfase4 2" xfId="46"/>
    <cellStyle name="40% - Ênfase4 2 2" xfId="47"/>
    <cellStyle name="40% - Ênfase5" xfId="48"/>
    <cellStyle name="40% - Ênfase5 2" xfId="49"/>
    <cellStyle name="40% - Ênfase5 2 2" xfId="50"/>
    <cellStyle name="40% - Ênfase6" xfId="51"/>
    <cellStyle name="40% - Ênfase6 2" xfId="52"/>
    <cellStyle name="40% - Ênfase6 2 2" xfId="53"/>
    <cellStyle name="60% - Ênfase1" xfId="54"/>
    <cellStyle name="60% - Ênfase1 2" xfId="55"/>
    <cellStyle name="60% - Ênfase2" xfId="56"/>
    <cellStyle name="60% - Ênfase2 2" xfId="57"/>
    <cellStyle name="60% - Ênfase3" xfId="58"/>
    <cellStyle name="60% - Ênfase3 2" xfId="59"/>
    <cellStyle name="60% - Ênfase4" xfId="60"/>
    <cellStyle name="60% - Ênfase4 2" xfId="61"/>
    <cellStyle name="60% - Ênfase5" xfId="62"/>
    <cellStyle name="60% - Ênfase5 2" xfId="63"/>
    <cellStyle name="60% - Ênfase6" xfId="64"/>
    <cellStyle name="60% - Ênfase6 2" xfId="65"/>
    <cellStyle name="Bom" xfId="66"/>
    <cellStyle name="Bom 2" xfId="67"/>
    <cellStyle name="Cálculo" xfId="68"/>
    <cellStyle name="Cálculo 2" xfId="69"/>
    <cellStyle name="Célula de Verificação" xfId="70"/>
    <cellStyle name="Célula de Verificação 2" xfId="71"/>
    <cellStyle name="Célula Vinculada" xfId="72"/>
    <cellStyle name="Célula Vinculada 2" xfId="73"/>
    <cellStyle name="Ênfase1" xfId="74"/>
    <cellStyle name="Ênfase1 2" xfId="75"/>
    <cellStyle name="Ênfase2" xfId="76"/>
    <cellStyle name="Ênfase2 2" xfId="77"/>
    <cellStyle name="Ênfase3" xfId="78"/>
    <cellStyle name="Ênfase3 2" xfId="79"/>
    <cellStyle name="Ênfase4" xfId="80"/>
    <cellStyle name="Ênfase4 2" xfId="81"/>
    <cellStyle name="Ênfase5" xfId="82"/>
    <cellStyle name="Ênfase5 2" xfId="83"/>
    <cellStyle name="Ênfase6" xfId="84"/>
    <cellStyle name="Ênfase6 2" xfId="85"/>
    <cellStyle name="Entrada" xfId="86"/>
    <cellStyle name="Entrada 2" xfId="87"/>
    <cellStyle name="Euro" xfId="88"/>
    <cellStyle name="Hyperlink" xfId="89"/>
    <cellStyle name="Followed Hyperlink" xfId="90"/>
    <cellStyle name="Incorreto" xfId="91"/>
    <cellStyle name="Incorreto 2" xfId="92"/>
    <cellStyle name="Indefinido" xfId="93"/>
    <cellStyle name="Currency" xfId="94"/>
    <cellStyle name="Currency [0]" xfId="95"/>
    <cellStyle name="Moeda 2" xfId="96"/>
    <cellStyle name="Moeda 3" xfId="97"/>
    <cellStyle name="Neutra" xfId="98"/>
    <cellStyle name="Neutra 2" xfId="99"/>
    <cellStyle name="Normal 2" xfId="100"/>
    <cellStyle name="Normal 2 2" xfId="101"/>
    <cellStyle name="Normal 2 2 2" xfId="102"/>
    <cellStyle name="Normal 2 2 3" xfId="103"/>
    <cellStyle name="Normal 3" xfId="104"/>
    <cellStyle name="Normal 3 2" xfId="105"/>
    <cellStyle name="Normal 3 3" xfId="106"/>
    <cellStyle name="Normal 4" xfId="107"/>
    <cellStyle name="Normal 4 2" xfId="108"/>
    <cellStyle name="Normal 5" xfId="109"/>
    <cellStyle name="Normal 6" xfId="110"/>
    <cellStyle name="Normal 7" xfId="111"/>
    <cellStyle name="Normal 7 2" xfId="112"/>
    <cellStyle name="Normal 8" xfId="113"/>
    <cellStyle name="Normal 8 2" xfId="114"/>
    <cellStyle name="Normal_Mirassol" xfId="115"/>
    <cellStyle name="Normal_PL. TRABALHO NOVA SAPEZAL-BR 364-2004 - (PREF.)" xfId="116"/>
    <cellStyle name="Normal_planilha resumo orçamentária" xfId="117"/>
    <cellStyle name="Nota" xfId="118"/>
    <cellStyle name="Nota 2" xfId="119"/>
    <cellStyle name="Percent" xfId="120"/>
    <cellStyle name="Porcentagem 2" xfId="121"/>
    <cellStyle name="Porcentagem 3" xfId="122"/>
    <cellStyle name="Porcentagem 4" xfId="123"/>
    <cellStyle name="Porcentagem 5" xfId="124"/>
    <cellStyle name="Saída" xfId="125"/>
    <cellStyle name="Saída 2" xfId="126"/>
    <cellStyle name="Comma [0]" xfId="127"/>
    <cellStyle name="Separador de milhares 2" xfId="128"/>
    <cellStyle name="Separador de milhares 2 2" xfId="129"/>
    <cellStyle name="Separador de milhares 3" xfId="130"/>
    <cellStyle name="Separador de milhares 4" xfId="131"/>
    <cellStyle name="Separador de milhares 4 2" xfId="132"/>
    <cellStyle name="Separador de milhares 4 2 2" xfId="133"/>
    <cellStyle name="Separador de milhares 5" xfId="134"/>
    <cellStyle name="Separador de milhares 5 2" xfId="135"/>
    <cellStyle name="Separador de milhares_PL. TRABALHO NOVA SAPEZAL-BR 364-2004 - (PREF.)" xfId="136"/>
    <cellStyle name="Separador de milhares_Proposta-Prodeagro" xfId="137"/>
    <cellStyle name="Texto de Aviso" xfId="138"/>
    <cellStyle name="Texto de Aviso 2" xfId="139"/>
    <cellStyle name="Texto Explicativo" xfId="140"/>
    <cellStyle name="Texto Explicativo 2" xfId="141"/>
    <cellStyle name="Título" xfId="142"/>
    <cellStyle name="Título 1" xfId="143"/>
    <cellStyle name="Título 1 2" xfId="144"/>
    <cellStyle name="Título 2" xfId="145"/>
    <cellStyle name="Título 2 2" xfId="146"/>
    <cellStyle name="Título 3" xfId="147"/>
    <cellStyle name="Título 3 2" xfId="148"/>
    <cellStyle name="Título 4" xfId="149"/>
    <cellStyle name="Título 4 2" xfId="150"/>
    <cellStyle name="Título 5" xfId="151"/>
    <cellStyle name="Total" xfId="152"/>
    <cellStyle name="Total 2" xfId="153"/>
    <cellStyle name="Comma" xfId="154"/>
    <cellStyle name="Vírgula 2" xfId="155"/>
    <cellStyle name="Vírgula 3" xfId="156"/>
    <cellStyle name="Vírgula 3 2" xfId="157"/>
    <cellStyle name="Vírgula 4" xfId="158"/>
    <cellStyle name="Vírgula 4 2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30</xdr:row>
      <xdr:rowOff>104775</xdr:rowOff>
    </xdr:from>
    <xdr:to>
      <xdr:col>4</xdr:col>
      <xdr:colOff>790575</xdr:colOff>
      <xdr:row>30</xdr:row>
      <xdr:rowOff>104775</xdr:rowOff>
    </xdr:to>
    <xdr:sp>
      <xdr:nvSpPr>
        <xdr:cNvPr id="1" name="Conector reto 2"/>
        <xdr:cNvSpPr>
          <a:spLocks/>
        </xdr:cNvSpPr>
      </xdr:nvSpPr>
      <xdr:spPr>
        <a:xfrm>
          <a:off x="1019175" y="9582150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iversos\PROTOTIPO%20DE%20MEDI&#199;&#195;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emar\meus%20documentos\Documents%20and%20Settings\Eng&#186;%20Fernando\Configura&#231;&#245;es%20locais\Temp\Diret&#243;rio%20tempor&#225;rio%201%20para%20SINFRA-1MED-OK.zip\1&#170;%20Medi&#231;&#227;o%20Maio%2004-faltante-mar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mila\AppData\Local\Microsoft\Windows\Temporary%20Internet%20Files\Content.IE5\TSJ4BF0P\planilha%20de%20quantitativos%20E%20OR&#199;AMENTO%20-%20bela%20vista%20-%20nova%20mutu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ssiane\Desktop\CASSIANE\PAVIMENTA&#199;&#195;O\SORRISO\BOA%20ESPERAN&#199;A%20I%20E%20II\PLANILHAS%20DE%20PROJETO\REVISAO%20SETEMBRO\ADITIV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T-170%20(BRASNORTE%20-%20AGRIMAT%20100km)\Medi&#231;&#245;es%20Agrimat\Triunfo\Obra\Obra%20n&#186;%20199\2&#170;%20Repactua&#231;&#227;o\4&#170;%20medi&#231;&#227;o%20199%20ap&#243;s%202&#170;%20repactua&#231;&#227;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ano\Configura&#231;&#245;es%20locais\Temp\N.MUTUM-STA%20RITA%20DO%20TRIVELATO%20QUANTITATIVO%20(altera&#231;&#245;es%20do%20Fabiano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eus%20documentos\DEISE\2005\SINFRA\MODELOS\N.MUTUM-STA%20RITA%20DO%20TRIVELATO%20QUANTITATIVO%20(altera&#231;&#245;es%20do%20Fabian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ício"/>
      <sheetName val="RESUMO-DVOP"/>
      <sheetName val="REAJU"/>
      <sheetName val="Crono Físico-Financeiro"/>
      <sheetName val="Mat Asf"/>
      <sheetName val="Meio fio"/>
      <sheetName val="Limpeza da faixa de domínio"/>
      <sheetName val="Remoção"/>
      <sheetName val="Compac alas"/>
      <sheetName val="OAC (2)"/>
      <sheetName val="OAC"/>
      <sheetName val="Regula"/>
      <sheetName val="Sub e base"/>
      <sheetName val="Imprimação"/>
      <sheetName val="TSD-FOG"/>
      <sheetName val="AGREGADOS"/>
      <sheetName val="Dreno"/>
      <sheetName val="Cerca"/>
      <sheetName val="Valeta"/>
      <sheetName val="Valeta (2)"/>
      <sheetName val="Valeta (3)"/>
      <sheetName val="DMT modelo (1)"/>
      <sheetName val="DMT modelo"/>
      <sheetName val="DMT_EV"/>
      <sheetName val="CÁLC.DMT-T"/>
      <sheetName val="DIST.MAT-T"/>
      <sheetName val="Croqui terra"/>
      <sheetName val="Aterro"/>
      <sheetName val="Defensa"/>
      <sheetName val="Grama"/>
      <sheetName val="Concreto "/>
    </sheetNames>
    <sheetDataSet>
      <sheetData sheetId="4">
        <row r="36">
          <cell r="C36" t="str">
            <v>Engº. ??????????????</v>
          </cell>
        </row>
        <row r="37">
          <cell r="C37" t="str">
            <v> Membro Port. GP Nº. ??????????????</v>
          </cell>
          <cell r="H37" t="str">
            <v>Fiscal Port. GP Nº. ????????????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cav.caixa 2"/>
      <sheetName val="Escav.caixa 1"/>
      <sheetName val="ESCAVAÇÃO LE"/>
      <sheetName val=" ESCAVAÇÃO LD"/>
      <sheetName val="Aterro Pista"/>
      <sheetName val="Aterro PonteNorte"/>
      <sheetName val="Aterro PonteSul"/>
      <sheetName val="Sub-base e base"/>
      <sheetName val="Construção OAC (BSTC)"/>
      <sheetName val="DMT_EV"/>
      <sheetName val="CALC.DMT-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"/>
      <sheetName val="RESUMO-DVOP_JBS (2)"/>
      <sheetName val="RESUMO-DVOP_AGRIMAT"/>
      <sheetName val="REAJU (2)"/>
      <sheetName val="Mat Asf"/>
      <sheetName val="Meio fio"/>
      <sheetName val="Limpeza da faixa de domínio"/>
      <sheetName val="DMT 50m"/>
      <sheetName val="DMT 1000 a 1200m"/>
      <sheetName val="Remoção Solo Mole"/>
      <sheetName val="OAC"/>
      <sheetName val="plan orçam - belavista"/>
      <sheetName val="Cronograma-bela vista"/>
      <sheetName val="BDI"/>
      <sheetName val="Escav mecân"/>
      <sheetName val="Carga solo"/>
      <sheetName val="Transp solo"/>
      <sheetName val="Subleito"/>
      <sheetName val="Estabil solo - sub base"/>
      <sheetName val="Estabil solo - base"/>
      <sheetName val="Aquis mat jaz"/>
      <sheetName val="Escav mat jaz"/>
      <sheetName val="Transp mat jaz"/>
      <sheetName val="Dreno"/>
      <sheetName val="Cerca"/>
      <sheetName val="Valeta"/>
      <sheetName val="Enleivamento"/>
      <sheetName val="Valeta (3)"/>
      <sheetName val="DMT modelo (2)"/>
      <sheetName val="Defensa"/>
      <sheetName val="Placas"/>
      <sheetName val="Grama"/>
      <sheetName val="Pintura"/>
      <sheetName val="REAJU"/>
      <sheetName val="Imprimação"/>
      <sheetName val="T.S.D"/>
      <sheetName val="Transp Agreg (2)"/>
      <sheetName val="Escav. vala"/>
      <sheetName val="Acerto de vala"/>
      <sheetName val="Lastro de Areia"/>
      <sheetName val="Reaterro de vala"/>
      <sheetName val="Transp mat escav"/>
      <sheetName val="Tubo "/>
      <sheetName val="BL"/>
      <sheetName val="PV"/>
      <sheetName val="Plan1"/>
    </sheetNames>
    <sheetDataSet>
      <sheetData sheetId="0">
        <row r="12">
          <cell r="B12" t="str">
            <v>Firma: AGRIMAT ENGª INDUSTRIA E COMÉRCIO LTDA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"/>
      <sheetName val="RESUMO-DVOP_JBS (2)"/>
      <sheetName val="RESUMO-DVOP_AGRIMAT"/>
      <sheetName val="REAJU (2)"/>
      <sheetName val="Mat Asf"/>
      <sheetName val="Meio fio"/>
      <sheetName val="Limpeza da faixa de domínio"/>
      <sheetName val="DMT 50m"/>
      <sheetName val="DMT 1000 a 1200m"/>
      <sheetName val="Remoção Solo Mole"/>
      <sheetName val="OAC"/>
      <sheetName val="pl. Orçam. -boa esperança I e I"/>
      <sheetName val="pl. Orçam. -boa esperança I (2)"/>
      <sheetName val="pl. Orçam. -boa esperança I (3)"/>
      <sheetName val="Escav mecân"/>
      <sheetName val="Carga solo"/>
      <sheetName val="Transp solo"/>
      <sheetName val="Subleito"/>
      <sheetName val="Estabil solo-sub base"/>
      <sheetName val="Estabil solo-base"/>
      <sheetName val="Aquis mat jaz"/>
      <sheetName val="Escav mat jaz"/>
      <sheetName val="Transp mat jaz"/>
      <sheetName val="Dreno"/>
      <sheetName val="Cerca"/>
      <sheetName val="Valeta"/>
      <sheetName val="Enleivamento"/>
      <sheetName val="Valeta (3)"/>
      <sheetName val="DMT modelo (2)"/>
      <sheetName val="Defensa"/>
      <sheetName val="Placas"/>
      <sheetName val="Grama"/>
      <sheetName val="Pintura"/>
      <sheetName val="REAJU"/>
      <sheetName val="Imprimação"/>
      <sheetName val="T.S.D"/>
      <sheetName val="Transp Agreg (2)"/>
      <sheetName val="Escav. vala"/>
      <sheetName val="Acerto de vala"/>
      <sheetName val="Lastro de Areia"/>
      <sheetName val="Reaterro de vala"/>
      <sheetName val="Transp mat escav"/>
      <sheetName val="Tubo "/>
      <sheetName val="BL"/>
      <sheetName val="PV"/>
      <sheetName val="Plan1"/>
    </sheetNames>
    <sheetDataSet>
      <sheetData sheetId="0">
        <row r="12">
          <cell r="B12" t="str">
            <v>Firma: AGRIMAT ENGª INDUSTRIA E COMÉRCIO LTDA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Indice de Reajuste"/>
      <sheetName val="Carimbo"/>
      <sheetName val="Sado de contrato a PI"/>
      <sheetName val="Cronograma atual"/>
      <sheetName val="Mat Asf "/>
      <sheetName val="Físico_med"/>
      <sheetName val="Ofício"/>
      <sheetName val="RESUMO-DVOP"/>
      <sheetName val="RELATÓRIO"/>
      <sheetName val="REAJU (2)"/>
      <sheetName val="REAJU (3)"/>
      <sheetName val="REAJU (4)"/>
      <sheetName val="Crono Físico-Financeiro"/>
      <sheetName val="Mat Asf"/>
      <sheetName val="Meio fio"/>
      <sheetName val="Desmatamento "/>
      <sheetName val="Limpeza da faixa de domínio"/>
      <sheetName val="Colchão drenante"/>
      <sheetName val="Remoção"/>
      <sheetName val="Compac alas"/>
      <sheetName val="OAC (2)"/>
      <sheetName val="OAC"/>
      <sheetName val="Patrolamento"/>
      <sheetName val="Regula"/>
      <sheetName val="Forro de cascalho"/>
      <sheetName val="Reforço do sub-leito"/>
      <sheetName val="Sub-base"/>
      <sheetName val="Base"/>
      <sheetName val="Imprimação"/>
      <sheetName val="TSD-FOG"/>
      <sheetName val="AGREGADOS (2)"/>
      <sheetName val="AGREGADOS"/>
      <sheetName val="Dreno"/>
      <sheetName val="Cerca"/>
      <sheetName val="Valeta"/>
      <sheetName val="Valeta (2)"/>
      <sheetName val="Valeta (3)"/>
      <sheetName val="DDL de Cerrado"/>
      <sheetName val="DMT"/>
      <sheetName val="Escalonamento"/>
      <sheetName val="Aterro (2)"/>
      <sheetName val="Aterro 100% (2)"/>
      <sheetName val="Aterro 95% (2)"/>
      <sheetName val="DMT modelo (2)"/>
      <sheetName val="Aterro"/>
      <sheetName val="Aterro 100%"/>
      <sheetName val="Aterro 95%"/>
      <sheetName val="Defensa"/>
      <sheetName val="Placas"/>
      <sheetName val="Grama"/>
      <sheetName val="Pintura"/>
      <sheetName val="REAJU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Quant.(102,89)"/>
      <sheetName val="Quant.(10,4)"/>
      <sheetName val="Quant. Geral"/>
      <sheetName val="Prefeitura"/>
      <sheetName val="Tomada de Preços"/>
      <sheetName val="Associação"/>
      <sheetName val="Quantitativos"/>
      <sheetName val="Óleo Diesel"/>
      <sheetName val="Óleo Diesel Assoc."/>
    </sheetNames>
    <sheetDataSet>
      <sheetData sheetId="0">
        <row r="3">
          <cell r="B3" t="str">
            <v>Atividades Auxiliares ou Básica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Quant.(102,89)"/>
      <sheetName val="Quant.(10,4)"/>
      <sheetName val="Quant. Geral"/>
      <sheetName val="Prefeitura"/>
      <sheetName val="Tomada de Preços"/>
      <sheetName val="Associação"/>
      <sheetName val="Quantitativos"/>
      <sheetName val="Óleo Diesel"/>
      <sheetName val="Óleo Diesel Assoc."/>
    </sheetNames>
    <sheetDataSet>
      <sheetData sheetId="0">
        <row r="3">
          <cell r="B3" t="str">
            <v>Atividades Auxiliares ou Básica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5"/>
  <sheetViews>
    <sheetView showGridLines="0" tabSelected="1" view="pageBreakPreview" zoomScaleNormal="75" zoomScaleSheetLayoutView="100" workbookViewId="0" topLeftCell="A1">
      <selection activeCell="A1" sqref="A1:F1"/>
    </sheetView>
  </sheetViews>
  <sheetFormatPr defaultColWidth="8.8515625" defaultRowHeight="12"/>
  <cols>
    <col min="1" max="1" width="8.8515625" style="17" customWidth="1"/>
    <col min="2" max="2" width="19.00390625" style="17" customWidth="1"/>
    <col min="3" max="3" width="40.140625" style="17" customWidth="1"/>
    <col min="4" max="4" width="8.57421875" style="17" customWidth="1"/>
    <col min="5" max="5" width="16.28125" style="17" customWidth="1"/>
    <col min="6" max="6" width="10.57421875" style="17" bestFit="1" customWidth="1"/>
    <col min="7" max="7" width="8.8515625" style="17" customWidth="1"/>
    <col min="8" max="8" width="9.28125" style="17" bestFit="1" customWidth="1"/>
    <col min="9" max="16384" width="8.8515625" style="17" customWidth="1"/>
  </cols>
  <sheetData>
    <row r="1" spans="1:6" ht="34.5" customHeight="1" thickBot="1">
      <c r="A1" s="268" t="s">
        <v>164</v>
      </c>
      <c r="B1" s="269"/>
      <c r="C1" s="269"/>
      <c r="D1" s="269"/>
      <c r="E1" s="269"/>
      <c r="F1" s="270"/>
    </row>
    <row r="2" spans="1:6" ht="52.5" customHeight="1" thickBot="1">
      <c r="A2" s="284" t="s">
        <v>187</v>
      </c>
      <c r="B2" s="285"/>
      <c r="C2" s="285"/>
      <c r="D2" s="285"/>
      <c r="E2" s="285"/>
      <c r="F2" s="286"/>
    </row>
    <row r="3" spans="1:6" ht="30" customHeight="1">
      <c r="A3" s="281" t="s">
        <v>28</v>
      </c>
      <c r="B3" s="282"/>
      <c r="C3" s="282"/>
      <c r="D3" s="274" t="s">
        <v>37</v>
      </c>
      <c r="E3" s="275"/>
      <c r="F3" s="276"/>
    </row>
    <row r="4" spans="1:6" ht="30.75" customHeight="1">
      <c r="A4" s="250" t="s">
        <v>1</v>
      </c>
      <c r="B4" s="277" t="s">
        <v>188</v>
      </c>
      <c r="C4" s="278"/>
      <c r="D4" s="279" t="s">
        <v>17</v>
      </c>
      <c r="E4" s="280"/>
      <c r="F4" s="32" t="s">
        <v>61</v>
      </c>
    </row>
    <row r="5" spans="1:8" ht="25.5" customHeight="1">
      <c r="A5" s="259">
        <v>1</v>
      </c>
      <c r="B5" s="254" t="e">
        <f>#REF!</f>
        <v>#REF!</v>
      </c>
      <c r="C5" s="22"/>
      <c r="D5" s="23" t="s">
        <v>62</v>
      </c>
      <c r="E5" s="24">
        <f>'Orçamento - Não Desonerado'!I8</f>
        <v>0</v>
      </c>
      <c r="F5" s="33" t="e">
        <f aca="true" t="shared" si="0" ref="F5:F10">E5/E$20</f>
        <v>#DIV/0!</v>
      </c>
      <c r="H5" s="18"/>
    </row>
    <row r="6" spans="1:8" ht="25.5" customHeight="1">
      <c r="A6" s="260">
        <v>2</v>
      </c>
      <c r="B6" s="254" t="e">
        <f>#REF!</f>
        <v>#REF!</v>
      </c>
      <c r="C6" s="22"/>
      <c r="D6" s="23" t="s">
        <v>62</v>
      </c>
      <c r="E6" s="212">
        <f>'Orçamento - Não Desonerado'!I10</f>
        <v>0</v>
      </c>
      <c r="F6" s="33" t="e">
        <f t="shared" si="0"/>
        <v>#DIV/0!</v>
      </c>
      <c r="H6" s="18"/>
    </row>
    <row r="7" spans="1:8" ht="25.5" customHeight="1">
      <c r="A7" s="260">
        <v>3</v>
      </c>
      <c r="B7" s="255" t="e">
        <f>#REF!</f>
        <v>#REF!</v>
      </c>
      <c r="C7" s="27"/>
      <c r="D7" s="25" t="s">
        <v>62</v>
      </c>
      <c r="E7" s="26">
        <f>'Orçamento - Não Desonerado'!I12</f>
        <v>0</v>
      </c>
      <c r="F7" s="33" t="e">
        <f t="shared" si="0"/>
        <v>#DIV/0!</v>
      </c>
      <c r="H7" s="18"/>
    </row>
    <row r="8" spans="1:8" ht="25.5" customHeight="1">
      <c r="A8" s="260">
        <v>4</v>
      </c>
      <c r="B8" s="256" t="str">
        <f>'Orçamento - Não Desonerado'!C25</f>
        <v>FORNECIMENTO E AQUISIÇÃO DE MATERIAL ASFÁLTICO</v>
      </c>
      <c r="C8" s="22"/>
      <c r="D8" s="25" t="s">
        <v>62</v>
      </c>
      <c r="E8" s="26">
        <f>'Orçamento - Não Desonerado'!I25</f>
        <v>0</v>
      </c>
      <c r="F8" s="33" t="e">
        <f t="shared" si="0"/>
        <v>#DIV/0!</v>
      </c>
      <c r="H8" s="18"/>
    </row>
    <row r="9" spans="1:8" ht="25.5" customHeight="1">
      <c r="A9" s="261">
        <v>5</v>
      </c>
      <c r="B9" s="255" t="e">
        <f>#REF!</f>
        <v>#REF!</v>
      </c>
      <c r="C9" s="27"/>
      <c r="D9" s="23" t="s">
        <v>62</v>
      </c>
      <c r="E9" s="26">
        <f>'Orçamento - Não Desonerado'!I30</f>
        <v>0</v>
      </c>
      <c r="F9" s="33" t="e">
        <f t="shared" si="0"/>
        <v>#DIV/0!</v>
      </c>
      <c r="G9" s="51"/>
      <c r="H9" s="18"/>
    </row>
    <row r="10" spans="1:8" ht="25.5" customHeight="1">
      <c r="A10" s="262">
        <v>6</v>
      </c>
      <c r="B10" s="256" t="e">
        <f>#REF!</f>
        <v>#REF!</v>
      </c>
      <c r="C10" s="27"/>
      <c r="D10" s="25" t="s">
        <v>62</v>
      </c>
      <c r="E10" s="26">
        <f>'Orçamento - Não Desonerado'!I46</f>
        <v>0</v>
      </c>
      <c r="F10" s="33" t="e">
        <f t="shared" si="0"/>
        <v>#DIV/0!</v>
      </c>
      <c r="H10" s="18"/>
    </row>
    <row r="11" spans="1:8" ht="25.5" customHeight="1">
      <c r="A11" s="263"/>
      <c r="B11" s="257"/>
      <c r="C11" s="22"/>
      <c r="D11" s="25"/>
      <c r="E11" s="26"/>
      <c r="F11" s="33"/>
      <c r="H11" s="18"/>
    </row>
    <row r="12" spans="1:8" ht="25.5" customHeight="1">
      <c r="A12" s="263"/>
      <c r="B12" s="257"/>
      <c r="C12" s="22"/>
      <c r="D12" s="25"/>
      <c r="E12" s="26"/>
      <c r="F12" s="33"/>
      <c r="H12" s="18"/>
    </row>
    <row r="13" spans="1:8" ht="25.5" customHeight="1">
      <c r="A13" s="263"/>
      <c r="B13" s="257"/>
      <c r="C13" s="27"/>
      <c r="D13" s="25"/>
      <c r="E13" s="26"/>
      <c r="F13" s="33"/>
      <c r="H13" s="18"/>
    </row>
    <row r="14" spans="1:6" ht="25.5" customHeight="1">
      <c r="A14" s="263"/>
      <c r="B14" s="258"/>
      <c r="C14" s="27"/>
      <c r="D14" s="28"/>
      <c r="E14" s="26"/>
      <c r="F14" s="33"/>
    </row>
    <row r="15" spans="1:6" ht="25.5" customHeight="1">
      <c r="A15" s="263"/>
      <c r="B15" s="258"/>
      <c r="C15" s="27"/>
      <c r="D15" s="28"/>
      <c r="E15" s="26"/>
      <c r="F15" s="33"/>
    </row>
    <row r="16" spans="1:6" ht="25.5" customHeight="1">
      <c r="A16" s="263"/>
      <c r="B16" s="258"/>
      <c r="C16" s="27"/>
      <c r="D16" s="28"/>
      <c r="E16" s="26"/>
      <c r="F16" s="33"/>
    </row>
    <row r="17" spans="1:6" ht="25.5" customHeight="1">
      <c r="A17" s="263"/>
      <c r="B17" s="258"/>
      <c r="C17" s="27"/>
      <c r="D17" s="28"/>
      <c r="E17" s="26"/>
      <c r="F17" s="33"/>
    </row>
    <row r="18" spans="1:6" ht="25.5" customHeight="1">
      <c r="A18" s="263"/>
      <c r="B18" s="258"/>
      <c r="C18" s="27"/>
      <c r="D18" s="29"/>
      <c r="E18" s="30"/>
      <c r="F18" s="34"/>
    </row>
    <row r="19" spans="1:6" ht="25.5" customHeight="1">
      <c r="A19" s="263"/>
      <c r="B19" s="258"/>
      <c r="C19" s="27"/>
      <c r="D19" s="29"/>
      <c r="E19" s="30"/>
      <c r="F19" s="34"/>
    </row>
    <row r="20" spans="1:6" ht="25.5" customHeight="1">
      <c r="A20" s="35" t="s">
        <v>63</v>
      </c>
      <c r="B20" s="19"/>
      <c r="C20" s="19"/>
      <c r="D20" s="21" t="s">
        <v>62</v>
      </c>
      <c r="E20" s="20">
        <f>SUM(E5:E19)</f>
        <v>0</v>
      </c>
      <c r="F20" s="36" t="e">
        <f>SUM(F5:F19)</f>
        <v>#DIV/0!</v>
      </c>
    </row>
    <row r="21" spans="1:6" ht="25.5" customHeight="1" thickBot="1">
      <c r="A21" s="232" t="s">
        <v>64</v>
      </c>
      <c r="B21" s="233"/>
      <c r="C21" s="233"/>
      <c r="D21" s="234" t="s">
        <v>62</v>
      </c>
      <c r="E21" s="235">
        <f>ROUND(E20/C22,2)</f>
        <v>0</v>
      </c>
      <c r="F21" s="236"/>
    </row>
    <row r="22" spans="1:9" ht="23.25" customHeight="1">
      <c r="A22" s="238" t="s">
        <v>66</v>
      </c>
      <c r="B22" s="31"/>
      <c r="C22" s="186">
        <v>60649.20499999999</v>
      </c>
      <c r="D22" s="271" t="s">
        <v>160</v>
      </c>
      <c r="E22" s="272"/>
      <c r="F22" s="273"/>
      <c r="I22" s="267"/>
    </row>
    <row r="23" spans="1:6" ht="23.25" customHeight="1">
      <c r="A23" s="50" t="s">
        <v>65</v>
      </c>
      <c r="B23" s="38"/>
      <c r="C23" s="37">
        <f>'BDI Transporte - Não Desonerado'!C21</f>
        <v>0</v>
      </c>
      <c r="D23" s="272"/>
      <c r="E23" s="272"/>
      <c r="F23" s="273"/>
    </row>
    <row r="24" spans="1:6" ht="23.25" customHeight="1">
      <c r="A24" s="264" t="s">
        <v>190</v>
      </c>
      <c r="B24" s="38"/>
      <c r="C24" s="37">
        <v>0.15</v>
      </c>
      <c r="D24" s="251"/>
      <c r="E24" s="251"/>
      <c r="F24" s="252"/>
    </row>
    <row r="25" spans="1:6" ht="23.25" customHeight="1">
      <c r="A25" s="238" t="s">
        <v>80</v>
      </c>
      <c r="B25" s="38"/>
      <c r="C25" s="37">
        <f>'BDI Serviço - Não Desonerado'!C20</f>
        <v>0</v>
      </c>
      <c r="D25" s="230"/>
      <c r="E25" s="230"/>
      <c r="F25" s="231"/>
    </row>
    <row r="26" spans="1:6" ht="23.25" customHeight="1" thickBot="1">
      <c r="A26" s="239"/>
      <c r="B26" s="240"/>
      <c r="C26" s="240"/>
      <c r="D26" s="241"/>
      <c r="E26" s="241"/>
      <c r="F26" s="242"/>
    </row>
    <row r="32" spans="1:6" ht="15.75">
      <c r="A32" s="283" t="s">
        <v>191</v>
      </c>
      <c r="B32" s="283"/>
      <c r="C32" s="283"/>
      <c r="D32" s="283"/>
      <c r="E32" s="283"/>
      <c r="F32" s="283"/>
    </row>
    <row r="33" spans="1:6" ht="15.75">
      <c r="A33" s="283" t="s">
        <v>192</v>
      </c>
      <c r="B33" s="283"/>
      <c r="C33" s="283"/>
      <c r="D33" s="283"/>
      <c r="E33" s="283"/>
      <c r="F33" s="283"/>
    </row>
    <row r="34" spans="1:6" ht="15.75">
      <c r="A34" s="283" t="s">
        <v>193</v>
      </c>
      <c r="B34" s="283"/>
      <c r="C34" s="283"/>
      <c r="D34" s="283"/>
      <c r="E34" s="283"/>
      <c r="F34" s="283"/>
    </row>
    <row r="35" spans="1:6" ht="15.75">
      <c r="A35" s="283" t="s">
        <v>194</v>
      </c>
      <c r="B35" s="283"/>
      <c r="C35" s="283"/>
      <c r="D35" s="283"/>
      <c r="E35" s="283"/>
      <c r="F35" s="283"/>
    </row>
  </sheetData>
  <sheetProtection/>
  <mergeCells count="11">
    <mergeCell ref="A35:F35"/>
    <mergeCell ref="A34:F34"/>
    <mergeCell ref="A33:F33"/>
    <mergeCell ref="A32:F32"/>
    <mergeCell ref="A2:F2"/>
    <mergeCell ref="A1:F1"/>
    <mergeCell ref="D22:F23"/>
    <mergeCell ref="D3:F3"/>
    <mergeCell ref="B4:C4"/>
    <mergeCell ref="D4:E4"/>
    <mergeCell ref="A3:C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Width="0" fitToHeight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67"/>
  <sheetViews>
    <sheetView showGridLines="0" view="pageBreakPreview" zoomScaleNormal="85" zoomScaleSheetLayoutView="100" workbookViewId="0" topLeftCell="A1">
      <selection activeCell="G63" sqref="G63"/>
    </sheetView>
  </sheetViews>
  <sheetFormatPr defaultColWidth="11.421875" defaultRowHeight="12"/>
  <cols>
    <col min="1" max="1" width="18.7109375" style="8" customWidth="1"/>
    <col min="2" max="2" width="9.8515625" style="7" customWidth="1"/>
    <col min="3" max="3" width="86.57421875" style="7" customWidth="1"/>
    <col min="4" max="4" width="8.7109375" style="8" customWidth="1"/>
    <col min="5" max="5" width="14.28125" style="7" bestFit="1" customWidth="1"/>
    <col min="6" max="6" width="14.8515625" style="7" bestFit="1" customWidth="1"/>
    <col min="7" max="7" width="12.140625" style="8" bestFit="1" customWidth="1"/>
    <col min="8" max="8" width="14.00390625" style="8" bestFit="1" customWidth="1"/>
    <col min="9" max="9" width="26.00390625" style="8" customWidth="1"/>
    <col min="10" max="11" width="11.421875" style="7" customWidth="1"/>
    <col min="12" max="16384" width="11.421875" style="7" customWidth="1"/>
  </cols>
  <sheetData>
    <row r="1" spans="1:11" s="2" customFormat="1" ht="37.5" customHeight="1">
      <c r="A1" s="302" t="s">
        <v>104</v>
      </c>
      <c r="B1" s="303"/>
      <c r="C1" s="303"/>
      <c r="D1" s="303"/>
      <c r="E1" s="303"/>
      <c r="F1" s="303"/>
      <c r="G1" s="303"/>
      <c r="H1" s="303"/>
      <c r="I1" s="304"/>
      <c r="J1" s="1"/>
      <c r="K1" s="1"/>
    </row>
    <row r="2" spans="1:11" s="2" customFormat="1" ht="21" customHeight="1" thickBot="1">
      <c r="A2" s="305" t="s">
        <v>111</v>
      </c>
      <c r="B2" s="306"/>
      <c r="C2" s="306"/>
      <c r="D2" s="306"/>
      <c r="E2" s="306"/>
      <c r="F2" s="306"/>
      <c r="G2" s="306"/>
      <c r="H2" s="306"/>
      <c r="I2" s="307"/>
      <c r="J2" s="13"/>
      <c r="K2" s="13"/>
    </row>
    <row r="3" spans="1:11" s="2" customFormat="1" ht="21" customHeight="1">
      <c r="A3" s="296" t="s">
        <v>156</v>
      </c>
      <c r="B3" s="297"/>
      <c r="C3" s="297"/>
      <c r="F3" s="77" t="s">
        <v>60</v>
      </c>
      <c r="G3" s="78"/>
      <c r="H3" s="290"/>
      <c r="I3" s="291"/>
      <c r="J3" s="13"/>
      <c r="K3" s="13"/>
    </row>
    <row r="4" spans="1:11" s="2" customFormat="1" ht="21" customHeight="1">
      <c r="A4" s="298"/>
      <c r="B4" s="299"/>
      <c r="C4" s="299"/>
      <c r="F4" s="77" t="s">
        <v>161</v>
      </c>
      <c r="G4" s="78"/>
      <c r="H4" s="292"/>
      <c r="I4" s="293"/>
      <c r="J4" s="13"/>
      <c r="K4" s="13"/>
    </row>
    <row r="5" spans="1:11" s="2" customFormat="1" ht="21" customHeight="1" thickBot="1">
      <c r="A5" s="300"/>
      <c r="B5" s="301"/>
      <c r="C5" s="301"/>
      <c r="F5" s="76" t="s">
        <v>67</v>
      </c>
      <c r="G5" s="52"/>
      <c r="H5" s="294"/>
      <c r="I5" s="295"/>
      <c r="J5" s="15"/>
      <c r="K5" s="15"/>
    </row>
    <row r="6" spans="1:11" s="3" customFormat="1" ht="15.75">
      <c r="A6" s="308" t="s">
        <v>0</v>
      </c>
      <c r="B6" s="310" t="s">
        <v>1</v>
      </c>
      <c r="C6" s="310" t="s">
        <v>108</v>
      </c>
      <c r="D6" s="287" t="s">
        <v>20</v>
      </c>
      <c r="E6" s="312"/>
      <c r="F6" s="287" t="s">
        <v>105</v>
      </c>
      <c r="G6" s="288"/>
      <c r="H6" s="288"/>
      <c r="I6" s="289"/>
      <c r="J6" s="15"/>
      <c r="K6" s="15"/>
    </row>
    <row r="7" spans="1:11" s="2" customFormat="1" ht="15.75" thickBot="1">
      <c r="A7" s="309"/>
      <c r="B7" s="311"/>
      <c r="C7" s="311"/>
      <c r="D7" s="195" t="s">
        <v>3</v>
      </c>
      <c r="E7" s="195" t="s">
        <v>2</v>
      </c>
      <c r="F7" s="195" t="s">
        <v>21</v>
      </c>
      <c r="G7" s="195" t="s">
        <v>19</v>
      </c>
      <c r="H7" s="196" t="s">
        <v>22</v>
      </c>
      <c r="I7" s="197" t="s">
        <v>17</v>
      </c>
      <c r="J7" s="16"/>
      <c r="K7" s="16"/>
    </row>
    <row r="8" spans="1:11" s="2" customFormat="1" ht="18.75" customHeight="1">
      <c r="A8" s="187"/>
      <c r="B8" s="188">
        <v>1</v>
      </c>
      <c r="C8" s="189" t="s">
        <v>4</v>
      </c>
      <c r="D8" s="190"/>
      <c r="E8" s="191"/>
      <c r="F8" s="191"/>
      <c r="G8" s="192"/>
      <c r="H8" s="193"/>
      <c r="I8" s="194">
        <f>SUM(I9)</f>
        <v>0</v>
      </c>
      <c r="J8" s="16"/>
      <c r="K8" s="16"/>
    </row>
    <row r="9" spans="1:11" s="2" customFormat="1" ht="30">
      <c r="A9" s="100" t="s">
        <v>58</v>
      </c>
      <c r="B9" s="81" t="s">
        <v>5</v>
      </c>
      <c r="C9" s="82" t="s">
        <v>57</v>
      </c>
      <c r="D9" s="153" t="s">
        <v>53</v>
      </c>
      <c r="E9" s="83">
        <v>15.62</v>
      </c>
      <c r="F9" s="84"/>
      <c r="G9" s="85">
        <f>ROUND(F9*G$5,2)</f>
        <v>0</v>
      </c>
      <c r="H9" s="85">
        <f>F9+G9</f>
        <v>0</v>
      </c>
      <c r="I9" s="101">
        <f>ROUND(E9*H9,2)</f>
        <v>0</v>
      </c>
      <c r="J9" s="265"/>
      <c r="K9" s="266"/>
    </row>
    <row r="10" spans="1:11" s="2" customFormat="1" ht="18.75" customHeight="1">
      <c r="A10" s="74"/>
      <c r="B10" s="75">
        <v>2</v>
      </c>
      <c r="C10" s="80" t="s">
        <v>146</v>
      </c>
      <c r="D10" s="198"/>
      <c r="E10" s="199"/>
      <c r="F10" s="144"/>
      <c r="G10" s="143"/>
      <c r="H10" s="142"/>
      <c r="I10" s="79">
        <f>SUM(I11:I11)</f>
        <v>0</v>
      </c>
      <c r="J10" s="265"/>
      <c r="K10" s="266"/>
    </row>
    <row r="11" spans="1:11" s="2" customFormat="1" ht="30">
      <c r="A11" s="100" t="s">
        <v>145</v>
      </c>
      <c r="B11" s="81" t="s">
        <v>6</v>
      </c>
      <c r="C11" s="82" t="s">
        <v>147</v>
      </c>
      <c r="D11" s="153" t="s">
        <v>53</v>
      </c>
      <c r="E11" s="83">
        <v>65.85</v>
      </c>
      <c r="F11" s="84"/>
      <c r="G11" s="85">
        <f>ROUND(F11*G$5,2)</f>
        <v>0</v>
      </c>
      <c r="H11" s="85">
        <f>F11+G11</f>
        <v>0</v>
      </c>
      <c r="I11" s="101">
        <f>ROUND(E11*H11,2)</f>
        <v>0</v>
      </c>
      <c r="J11" s="265"/>
      <c r="K11" s="266"/>
    </row>
    <row r="12" spans="1:12" s="5" customFormat="1" ht="18.75" customHeight="1">
      <c r="A12" s="74"/>
      <c r="B12" s="75">
        <v>3</v>
      </c>
      <c r="C12" s="80" t="s">
        <v>16</v>
      </c>
      <c r="D12" s="198"/>
      <c r="E12" s="199"/>
      <c r="F12" s="144"/>
      <c r="G12" s="143"/>
      <c r="H12" s="142"/>
      <c r="I12" s="79">
        <f>SUM(I13:I24)</f>
        <v>0</v>
      </c>
      <c r="J12" s="265"/>
      <c r="K12" s="266"/>
      <c r="L12" s="4"/>
    </row>
    <row r="13" spans="1:12" s="5" customFormat="1" ht="18.75">
      <c r="A13" s="103" t="s">
        <v>84</v>
      </c>
      <c r="B13" s="86" t="s">
        <v>7</v>
      </c>
      <c r="C13" s="88" t="s">
        <v>59</v>
      </c>
      <c r="D13" s="87" t="s">
        <v>8</v>
      </c>
      <c r="E13" s="89">
        <v>6649.18</v>
      </c>
      <c r="F13" s="84"/>
      <c r="G13" s="85">
        <f>ROUND(F13*G$5,2)</f>
        <v>0</v>
      </c>
      <c r="H13" s="85">
        <f aca="true" t="shared" si="0" ref="H13:H29">F13+G13</f>
        <v>0</v>
      </c>
      <c r="I13" s="101">
        <f aca="true" t="shared" si="1" ref="I13:I45">ROUND(E13*H13,2)</f>
        <v>0</v>
      </c>
      <c r="J13" s="265"/>
      <c r="K13" s="266"/>
      <c r="L13" s="4"/>
    </row>
    <row r="14" spans="1:11" s="5" customFormat="1" ht="30">
      <c r="A14" s="102" t="s">
        <v>100</v>
      </c>
      <c r="B14" s="86" t="s">
        <v>9</v>
      </c>
      <c r="C14" s="237" t="s">
        <v>44</v>
      </c>
      <c r="D14" s="87" t="s">
        <v>54</v>
      </c>
      <c r="E14" s="90">
        <v>34454.18</v>
      </c>
      <c r="F14" s="85"/>
      <c r="G14" s="85">
        <f>ROUND(F14*G$5,2)</f>
        <v>0</v>
      </c>
      <c r="H14" s="85">
        <f t="shared" si="0"/>
        <v>0</v>
      </c>
      <c r="I14" s="101">
        <f t="shared" si="1"/>
        <v>0</v>
      </c>
      <c r="J14" s="265"/>
      <c r="K14" s="266"/>
    </row>
    <row r="15" spans="1:11" s="5" customFormat="1" ht="30">
      <c r="A15" s="104" t="s">
        <v>85</v>
      </c>
      <c r="B15" s="86" t="s">
        <v>10</v>
      </c>
      <c r="C15" s="237" t="s">
        <v>45</v>
      </c>
      <c r="D15" s="87" t="s">
        <v>55</v>
      </c>
      <c r="E15" s="90">
        <v>17227.09</v>
      </c>
      <c r="F15" s="85"/>
      <c r="G15" s="85">
        <f>ROUND(F15*G$3,2)</f>
        <v>0</v>
      </c>
      <c r="H15" s="85">
        <f t="shared" si="0"/>
        <v>0</v>
      </c>
      <c r="I15" s="101">
        <f t="shared" si="1"/>
        <v>0</v>
      </c>
      <c r="J15" s="265"/>
      <c r="K15" s="266"/>
    </row>
    <row r="16" spans="1:11" s="5" customFormat="1" ht="18.75">
      <c r="A16" s="103" t="s">
        <v>50</v>
      </c>
      <c r="B16" s="86" t="s">
        <v>11</v>
      </c>
      <c r="C16" s="91" t="s">
        <v>46</v>
      </c>
      <c r="D16" s="87" t="s">
        <v>53</v>
      </c>
      <c r="E16" s="89">
        <v>62643.96</v>
      </c>
      <c r="F16" s="85"/>
      <c r="G16" s="85">
        <f>ROUND(F16*G$5,2)</f>
        <v>0</v>
      </c>
      <c r="H16" s="85">
        <f t="shared" si="0"/>
        <v>0</v>
      </c>
      <c r="I16" s="101">
        <f t="shared" si="1"/>
        <v>0</v>
      </c>
      <c r="J16" s="265"/>
      <c r="K16" s="266"/>
    </row>
    <row r="17" spans="1:11" s="5" customFormat="1" ht="30">
      <c r="A17" s="102" t="s">
        <v>51</v>
      </c>
      <c r="B17" s="86" t="s">
        <v>12</v>
      </c>
      <c r="C17" s="91" t="s">
        <v>48</v>
      </c>
      <c r="D17" s="87" t="s">
        <v>54</v>
      </c>
      <c r="E17" s="90">
        <v>4851.94</v>
      </c>
      <c r="F17" s="85"/>
      <c r="G17" s="85">
        <f>ROUND(F17*G$5,2)</f>
        <v>0</v>
      </c>
      <c r="H17" s="85">
        <f t="shared" si="0"/>
        <v>0</v>
      </c>
      <c r="I17" s="101">
        <f t="shared" si="1"/>
        <v>0</v>
      </c>
      <c r="J17" s="265"/>
      <c r="K17" s="266"/>
    </row>
    <row r="18" spans="1:11" s="5" customFormat="1" ht="30">
      <c r="A18" s="102" t="s">
        <v>52</v>
      </c>
      <c r="B18" s="86" t="s">
        <v>23</v>
      </c>
      <c r="C18" s="91" t="s">
        <v>49</v>
      </c>
      <c r="D18" s="87" t="s">
        <v>54</v>
      </c>
      <c r="E18" s="90">
        <v>9097.38</v>
      </c>
      <c r="F18" s="85"/>
      <c r="G18" s="85">
        <f>ROUND(F18*G$5,2)</f>
        <v>0</v>
      </c>
      <c r="H18" s="85">
        <f t="shared" si="0"/>
        <v>0</v>
      </c>
      <c r="I18" s="101">
        <f t="shared" si="1"/>
        <v>0</v>
      </c>
      <c r="J18" s="265"/>
      <c r="K18" s="266"/>
    </row>
    <row r="19" spans="1:11" s="5" customFormat="1" ht="30">
      <c r="A19" s="102" t="s">
        <v>101</v>
      </c>
      <c r="B19" s="86" t="s">
        <v>13</v>
      </c>
      <c r="C19" s="92" t="s">
        <v>102</v>
      </c>
      <c r="D19" s="87" t="s">
        <v>54</v>
      </c>
      <c r="E19" s="90">
        <v>11497.16</v>
      </c>
      <c r="F19" s="85"/>
      <c r="G19" s="85">
        <f>ROUND(F19*G$5,2)</f>
        <v>0</v>
      </c>
      <c r="H19" s="85">
        <f t="shared" si="0"/>
        <v>0</v>
      </c>
      <c r="I19" s="101">
        <f t="shared" si="1"/>
        <v>0</v>
      </c>
      <c r="J19" s="265"/>
      <c r="K19" s="266"/>
    </row>
    <row r="20" spans="1:11" s="5" customFormat="1" ht="30">
      <c r="A20" s="105" t="s">
        <v>85</v>
      </c>
      <c r="B20" s="86" t="s">
        <v>14</v>
      </c>
      <c r="C20" s="237" t="s">
        <v>87</v>
      </c>
      <c r="D20" s="87" t="s">
        <v>55</v>
      </c>
      <c r="E20" s="90">
        <v>99020.14</v>
      </c>
      <c r="F20" s="85"/>
      <c r="G20" s="85">
        <f>ROUND(F20*G$3,2)</f>
        <v>0</v>
      </c>
      <c r="H20" s="85">
        <f t="shared" si="0"/>
        <v>0</v>
      </c>
      <c r="I20" s="101">
        <f t="shared" si="1"/>
        <v>0</v>
      </c>
      <c r="J20" s="265"/>
      <c r="K20" s="266"/>
    </row>
    <row r="21" spans="1:11" s="228" customFormat="1" ht="18.75">
      <c r="A21" s="156" t="e">
        <f>#REF!</f>
        <v>#REF!</v>
      </c>
      <c r="B21" s="86" t="s">
        <v>15</v>
      </c>
      <c r="C21" s="226" t="s">
        <v>183</v>
      </c>
      <c r="D21" s="227" t="s">
        <v>53</v>
      </c>
      <c r="E21" s="83">
        <v>56725.55</v>
      </c>
      <c r="F21" s="85"/>
      <c r="G21" s="85">
        <f>ROUND(F21*G$5,2)</f>
        <v>0</v>
      </c>
      <c r="H21" s="85">
        <f t="shared" si="0"/>
        <v>0</v>
      </c>
      <c r="I21" s="101">
        <f t="shared" si="1"/>
        <v>0</v>
      </c>
      <c r="J21" s="265"/>
      <c r="K21" s="266"/>
    </row>
    <row r="22" spans="1:11" s="228" customFormat="1" ht="30">
      <c r="A22" s="156" t="e">
        <f>#REF!</f>
        <v>#REF!</v>
      </c>
      <c r="B22" s="86" t="s">
        <v>139</v>
      </c>
      <c r="C22" s="229" t="s">
        <v>185</v>
      </c>
      <c r="D22" s="227" t="s">
        <v>53</v>
      </c>
      <c r="E22" s="83">
        <v>56725.55</v>
      </c>
      <c r="F22" s="85"/>
      <c r="G22" s="85">
        <f>ROUND(F22*G$5,2)</f>
        <v>0</v>
      </c>
      <c r="H22" s="85">
        <f>F22+G22</f>
        <v>0</v>
      </c>
      <c r="I22" s="101">
        <f t="shared" si="1"/>
        <v>0</v>
      </c>
      <c r="J22" s="265"/>
      <c r="K22" s="266"/>
    </row>
    <row r="23" spans="1:11" s="3" customFormat="1" ht="45">
      <c r="A23" s="102" t="s">
        <v>110</v>
      </c>
      <c r="B23" s="86" t="s">
        <v>140</v>
      </c>
      <c r="C23" s="91" t="s">
        <v>186</v>
      </c>
      <c r="D23" s="87" t="s">
        <v>8</v>
      </c>
      <c r="E23" s="90">
        <v>12967.15</v>
      </c>
      <c r="F23" s="85"/>
      <c r="G23" s="85">
        <f>ROUND(F23*G$5,2)</f>
        <v>0</v>
      </c>
      <c r="H23" s="85">
        <f t="shared" si="0"/>
        <v>0</v>
      </c>
      <c r="I23" s="101">
        <f t="shared" si="1"/>
        <v>0</v>
      </c>
      <c r="J23" s="265"/>
      <c r="K23" s="266"/>
    </row>
    <row r="24" spans="1:11" s="3" customFormat="1" ht="30">
      <c r="A24" s="102" t="s">
        <v>109</v>
      </c>
      <c r="B24" s="86" t="s">
        <v>141</v>
      </c>
      <c r="C24" s="93" t="s">
        <v>106</v>
      </c>
      <c r="D24" s="87" t="s">
        <v>56</v>
      </c>
      <c r="E24" s="90">
        <v>2042.12</v>
      </c>
      <c r="F24" s="85"/>
      <c r="G24" s="85">
        <f>ROUND(F24*G$5,2)</f>
        <v>0</v>
      </c>
      <c r="H24" s="85">
        <f t="shared" si="0"/>
        <v>0</v>
      </c>
      <c r="I24" s="101">
        <f t="shared" si="1"/>
        <v>0</v>
      </c>
      <c r="J24" s="265"/>
      <c r="K24" s="266"/>
    </row>
    <row r="25" spans="1:11" s="3" customFormat="1" ht="18.75" customHeight="1">
      <c r="A25" s="145"/>
      <c r="B25" s="146">
        <v>4</v>
      </c>
      <c r="C25" s="147" t="s">
        <v>167</v>
      </c>
      <c r="D25" s="148"/>
      <c r="E25" s="149"/>
      <c r="F25" s="150"/>
      <c r="G25" s="150"/>
      <c r="H25" s="151"/>
      <c r="I25" s="152">
        <f>SUM(I26:I29)</f>
        <v>0</v>
      </c>
      <c r="J25" s="265"/>
      <c r="K25" s="266"/>
    </row>
    <row r="26" spans="1:11" s="3" customFormat="1" ht="19.5" customHeight="1">
      <c r="A26" s="156" t="s">
        <v>158</v>
      </c>
      <c r="B26" s="225" t="s">
        <v>112</v>
      </c>
      <c r="C26" s="229" t="s">
        <v>189</v>
      </c>
      <c r="D26" s="227" t="s">
        <v>157</v>
      </c>
      <c r="E26" s="83">
        <v>56725.55</v>
      </c>
      <c r="F26" s="85"/>
      <c r="G26" s="85">
        <f>ROUND(F26*G$4,2)</f>
        <v>0</v>
      </c>
      <c r="H26" s="85">
        <f>ROUND(F26*(1+G4)/(1-(0+0.03+0.0065)),2)</f>
        <v>0</v>
      </c>
      <c r="I26" s="101">
        <f>ROUND(E26*H26,2)</f>
        <v>0</v>
      </c>
      <c r="J26" s="265"/>
      <c r="K26" s="266"/>
    </row>
    <row r="27" spans="1:11" s="3" customFormat="1" ht="18.75">
      <c r="A27" s="156" t="s">
        <v>158</v>
      </c>
      <c r="B27" s="225" t="s">
        <v>113</v>
      </c>
      <c r="C27" s="229" t="s">
        <v>184</v>
      </c>
      <c r="D27" s="227" t="s">
        <v>157</v>
      </c>
      <c r="E27" s="83">
        <v>198539.42500000002</v>
      </c>
      <c r="F27" s="85"/>
      <c r="G27" s="85">
        <f>ROUND(F27*G$4,2)</f>
        <v>0</v>
      </c>
      <c r="H27" s="85">
        <f>ROUND(F27*(1+G4)/(1-(0+0.03+0.0065)),2)</f>
        <v>0</v>
      </c>
      <c r="I27" s="101">
        <f>ROUND(E27*H27,2)</f>
        <v>0</v>
      </c>
      <c r="J27" s="265"/>
      <c r="K27" s="266"/>
    </row>
    <row r="28" spans="1:11" s="3" customFormat="1" ht="18.75">
      <c r="A28" s="102" t="s">
        <v>109</v>
      </c>
      <c r="B28" s="225" t="s">
        <v>114</v>
      </c>
      <c r="C28" s="237" t="s">
        <v>165</v>
      </c>
      <c r="D28" s="87" t="s">
        <v>56</v>
      </c>
      <c r="E28" s="90">
        <v>56.73</v>
      </c>
      <c r="F28" s="85"/>
      <c r="G28" s="85">
        <f>ROUND(F28*G$3,2)</f>
        <v>0</v>
      </c>
      <c r="H28" s="85">
        <f t="shared" si="0"/>
        <v>0</v>
      </c>
      <c r="I28" s="101">
        <f t="shared" si="1"/>
        <v>0</v>
      </c>
      <c r="J28" s="265"/>
      <c r="K28" s="266"/>
    </row>
    <row r="29" spans="1:11" s="3" customFormat="1" ht="18.75">
      <c r="A29" s="102" t="s">
        <v>109</v>
      </c>
      <c r="B29" s="225" t="s">
        <v>115</v>
      </c>
      <c r="C29" s="237" t="s">
        <v>107</v>
      </c>
      <c r="D29" s="87" t="s">
        <v>56</v>
      </c>
      <c r="E29" s="90">
        <v>198.54</v>
      </c>
      <c r="F29" s="85"/>
      <c r="G29" s="85">
        <f>ROUND(F29*G$3,2)</f>
        <v>0</v>
      </c>
      <c r="H29" s="85">
        <f t="shared" si="0"/>
        <v>0</v>
      </c>
      <c r="I29" s="101">
        <f t="shared" si="1"/>
        <v>0</v>
      </c>
      <c r="J29" s="265"/>
      <c r="K29" s="266"/>
    </row>
    <row r="30" spans="1:11" s="3" customFormat="1" ht="19.5" customHeight="1">
      <c r="A30" s="145"/>
      <c r="B30" s="146">
        <v>5</v>
      </c>
      <c r="C30" s="147" t="s">
        <v>116</v>
      </c>
      <c r="D30" s="148"/>
      <c r="E30" s="149"/>
      <c r="F30" s="150"/>
      <c r="G30" s="150"/>
      <c r="H30" s="151"/>
      <c r="I30" s="152">
        <f>SUM(I31:I45)</f>
        <v>0</v>
      </c>
      <c r="J30" s="265"/>
      <c r="K30" s="266"/>
    </row>
    <row r="31" spans="1:11" s="3" customFormat="1" ht="64.5" customHeight="1">
      <c r="A31" s="106" t="s">
        <v>117</v>
      </c>
      <c r="B31" s="94" t="s">
        <v>148</v>
      </c>
      <c r="C31" s="206" t="s">
        <v>118</v>
      </c>
      <c r="D31" s="87" t="s">
        <v>54</v>
      </c>
      <c r="E31" s="95">
        <v>13424.34</v>
      </c>
      <c r="F31" s="85"/>
      <c r="G31" s="85">
        <f>ROUND(F31*G$5,2)</f>
        <v>0</v>
      </c>
      <c r="H31" s="85">
        <f>F31+G31</f>
        <v>0</v>
      </c>
      <c r="I31" s="101">
        <f t="shared" si="1"/>
        <v>0</v>
      </c>
      <c r="J31" s="265"/>
      <c r="K31" s="266"/>
    </row>
    <row r="32" spans="1:11" s="3" customFormat="1" ht="30">
      <c r="A32" s="106" t="s">
        <v>85</v>
      </c>
      <c r="B32" s="94" t="s">
        <v>149</v>
      </c>
      <c r="C32" s="237" t="s">
        <v>119</v>
      </c>
      <c r="D32" s="87" t="s">
        <v>55</v>
      </c>
      <c r="E32" s="95">
        <v>1620.19</v>
      </c>
      <c r="F32" s="85"/>
      <c r="G32" s="85">
        <f>ROUND(F32*G$3,2)</f>
        <v>0</v>
      </c>
      <c r="H32" s="85">
        <f>F32+G32</f>
        <v>0</v>
      </c>
      <c r="I32" s="101">
        <f t="shared" si="1"/>
        <v>0</v>
      </c>
      <c r="J32" s="265"/>
      <c r="K32" s="266"/>
    </row>
    <row r="33" spans="1:11" s="3" customFormat="1" ht="18.75">
      <c r="A33" s="106" t="s">
        <v>120</v>
      </c>
      <c r="B33" s="94" t="s">
        <v>150</v>
      </c>
      <c r="C33" s="207" t="s">
        <v>121</v>
      </c>
      <c r="D33" s="87" t="s">
        <v>54</v>
      </c>
      <c r="E33" s="95">
        <v>10931.74</v>
      </c>
      <c r="F33" s="85"/>
      <c r="G33" s="85">
        <f aca="true" t="shared" si="2" ref="G33:G45">ROUND(F33*G$5,2)</f>
        <v>0</v>
      </c>
      <c r="H33" s="85">
        <f>F33+G33</f>
        <v>0</v>
      </c>
      <c r="I33" s="101">
        <f t="shared" si="1"/>
        <v>0</v>
      </c>
      <c r="J33" s="265"/>
      <c r="K33" s="266"/>
    </row>
    <row r="34" spans="1:11" s="3" customFormat="1" ht="45">
      <c r="A34" s="208" t="e">
        <f>#REF!</f>
        <v>#REF!</v>
      </c>
      <c r="B34" s="94" t="s">
        <v>151</v>
      </c>
      <c r="C34" s="206" t="s">
        <v>122</v>
      </c>
      <c r="D34" s="87" t="s">
        <v>54</v>
      </c>
      <c r="E34" s="95">
        <v>310.45</v>
      </c>
      <c r="F34" s="85"/>
      <c r="G34" s="85">
        <f t="shared" si="2"/>
        <v>0</v>
      </c>
      <c r="H34" s="85">
        <f>F34+G34</f>
        <v>0</v>
      </c>
      <c r="I34" s="101">
        <f t="shared" si="1"/>
        <v>0</v>
      </c>
      <c r="J34" s="265"/>
      <c r="K34" s="266"/>
    </row>
    <row r="35" spans="1:11" s="3" customFormat="1" ht="45">
      <c r="A35" s="106" t="s">
        <v>123</v>
      </c>
      <c r="B35" s="94" t="s">
        <v>152</v>
      </c>
      <c r="C35" s="237" t="s">
        <v>124</v>
      </c>
      <c r="D35" s="87" t="s">
        <v>8</v>
      </c>
      <c r="E35" s="95">
        <v>838.44</v>
      </c>
      <c r="F35" s="85"/>
      <c r="G35" s="85">
        <f t="shared" si="2"/>
        <v>0</v>
      </c>
      <c r="H35" s="85">
        <f>F35+G35</f>
        <v>0</v>
      </c>
      <c r="I35" s="101">
        <f t="shared" si="1"/>
        <v>0</v>
      </c>
      <c r="J35" s="265"/>
      <c r="K35" s="266"/>
    </row>
    <row r="36" spans="1:11" s="3" customFormat="1" ht="45">
      <c r="A36" s="106" t="s">
        <v>125</v>
      </c>
      <c r="B36" s="94" t="s">
        <v>153</v>
      </c>
      <c r="C36" s="206" t="s">
        <v>126</v>
      </c>
      <c r="D36" s="87" t="s">
        <v>8</v>
      </c>
      <c r="E36" s="95">
        <v>914.07</v>
      </c>
      <c r="F36" s="85"/>
      <c r="G36" s="85">
        <f t="shared" si="2"/>
        <v>0</v>
      </c>
      <c r="H36" s="85">
        <f aca="true" t="shared" si="3" ref="H36:H44">F36+G36</f>
        <v>0</v>
      </c>
      <c r="I36" s="101">
        <f t="shared" si="1"/>
        <v>0</v>
      </c>
      <c r="J36" s="265"/>
      <c r="K36" s="266"/>
    </row>
    <row r="37" spans="1:11" s="3" customFormat="1" ht="45">
      <c r="A37" s="209" t="s">
        <v>127</v>
      </c>
      <c r="B37" s="94" t="s">
        <v>154</v>
      </c>
      <c r="C37" s="206" t="s">
        <v>128</v>
      </c>
      <c r="D37" s="87" t="s">
        <v>8</v>
      </c>
      <c r="E37" s="96">
        <v>723.84</v>
      </c>
      <c r="F37" s="85"/>
      <c r="G37" s="85">
        <f t="shared" si="2"/>
        <v>0</v>
      </c>
      <c r="H37" s="85">
        <f t="shared" si="3"/>
        <v>0</v>
      </c>
      <c r="I37" s="101">
        <f t="shared" si="1"/>
        <v>0</v>
      </c>
      <c r="J37" s="265"/>
      <c r="K37" s="266"/>
    </row>
    <row r="38" spans="1:11" s="3" customFormat="1" ht="45">
      <c r="A38" s="209" t="s">
        <v>129</v>
      </c>
      <c r="B38" s="94" t="s">
        <v>155</v>
      </c>
      <c r="C38" s="206" t="s">
        <v>130</v>
      </c>
      <c r="D38" s="87" t="s">
        <v>8</v>
      </c>
      <c r="E38" s="96">
        <v>1105.75</v>
      </c>
      <c r="F38" s="84"/>
      <c r="G38" s="85">
        <f t="shared" si="2"/>
        <v>0</v>
      </c>
      <c r="H38" s="85">
        <f t="shared" si="3"/>
        <v>0</v>
      </c>
      <c r="I38" s="101">
        <f t="shared" si="1"/>
        <v>0</v>
      </c>
      <c r="J38" s="265"/>
      <c r="K38" s="266"/>
    </row>
    <row r="39" spans="1:11" s="3" customFormat="1" ht="45">
      <c r="A39" s="209" t="s">
        <v>142</v>
      </c>
      <c r="B39" s="94" t="s">
        <v>168</v>
      </c>
      <c r="C39" s="206" t="s">
        <v>144</v>
      </c>
      <c r="D39" s="87" t="s">
        <v>8</v>
      </c>
      <c r="E39" s="96">
        <v>93.45</v>
      </c>
      <c r="F39" s="84"/>
      <c r="G39" s="85">
        <f t="shared" si="2"/>
        <v>0</v>
      </c>
      <c r="H39" s="85">
        <f t="shared" si="3"/>
        <v>0</v>
      </c>
      <c r="I39" s="101">
        <f t="shared" si="1"/>
        <v>0</v>
      </c>
      <c r="J39" s="265"/>
      <c r="K39" s="266"/>
    </row>
    <row r="40" spans="1:11" s="3" customFormat="1" ht="45">
      <c r="A40" s="209" t="s">
        <v>131</v>
      </c>
      <c r="B40" s="94" t="s">
        <v>169</v>
      </c>
      <c r="C40" s="93" t="s">
        <v>132</v>
      </c>
      <c r="D40" s="97" t="s">
        <v>3</v>
      </c>
      <c r="E40" s="96">
        <v>34</v>
      </c>
      <c r="F40" s="84"/>
      <c r="G40" s="85">
        <f t="shared" si="2"/>
        <v>0</v>
      </c>
      <c r="H40" s="85">
        <f t="shared" si="3"/>
        <v>0</v>
      </c>
      <c r="I40" s="101">
        <f t="shared" si="1"/>
        <v>0</v>
      </c>
      <c r="J40" s="265"/>
      <c r="K40" s="266"/>
    </row>
    <row r="41" spans="1:11" s="3" customFormat="1" ht="30">
      <c r="A41" s="209" t="s">
        <v>133</v>
      </c>
      <c r="B41" s="94" t="s">
        <v>170</v>
      </c>
      <c r="C41" s="93" t="s">
        <v>134</v>
      </c>
      <c r="D41" s="97" t="s">
        <v>3</v>
      </c>
      <c r="E41" s="96">
        <v>34</v>
      </c>
      <c r="F41" s="84"/>
      <c r="G41" s="85">
        <f t="shared" si="2"/>
        <v>0</v>
      </c>
      <c r="H41" s="85">
        <f t="shared" si="3"/>
        <v>0</v>
      </c>
      <c r="I41" s="101">
        <f t="shared" si="1"/>
        <v>0</v>
      </c>
      <c r="J41" s="265"/>
      <c r="K41" s="266"/>
    </row>
    <row r="42" spans="1:11" s="3" customFormat="1" ht="30">
      <c r="A42" s="209" t="s">
        <v>135</v>
      </c>
      <c r="B42" s="94" t="s">
        <v>171</v>
      </c>
      <c r="C42" s="206" t="s">
        <v>136</v>
      </c>
      <c r="D42" s="97" t="s">
        <v>3</v>
      </c>
      <c r="E42" s="96">
        <v>34</v>
      </c>
      <c r="F42" s="84"/>
      <c r="G42" s="85">
        <f t="shared" si="2"/>
        <v>0</v>
      </c>
      <c r="H42" s="85">
        <f t="shared" si="3"/>
        <v>0</v>
      </c>
      <c r="I42" s="101">
        <f t="shared" si="1"/>
        <v>0</v>
      </c>
      <c r="J42" s="265"/>
      <c r="K42" s="266"/>
    </row>
    <row r="43" spans="1:11" s="3" customFormat="1" ht="45">
      <c r="A43" s="210" t="e">
        <f>#REF!</f>
        <v>#REF!</v>
      </c>
      <c r="B43" s="94" t="s">
        <v>172</v>
      </c>
      <c r="C43" s="206" t="s">
        <v>137</v>
      </c>
      <c r="D43" s="97" t="s">
        <v>3</v>
      </c>
      <c r="E43" s="96">
        <v>52</v>
      </c>
      <c r="F43" s="84"/>
      <c r="G43" s="85">
        <f t="shared" si="2"/>
        <v>0</v>
      </c>
      <c r="H43" s="85">
        <f t="shared" si="3"/>
        <v>0</v>
      </c>
      <c r="I43" s="101">
        <f t="shared" si="1"/>
        <v>0</v>
      </c>
      <c r="J43" s="265"/>
      <c r="K43" s="266"/>
    </row>
    <row r="44" spans="1:11" s="3" customFormat="1" ht="45">
      <c r="A44" s="210" t="e">
        <f>#REF!</f>
        <v>#REF!</v>
      </c>
      <c r="B44" s="94" t="s">
        <v>173</v>
      </c>
      <c r="C44" s="206" t="s">
        <v>138</v>
      </c>
      <c r="D44" s="97" t="s">
        <v>3</v>
      </c>
      <c r="E44" s="211">
        <v>40</v>
      </c>
      <c r="F44" s="84"/>
      <c r="G44" s="85">
        <f t="shared" si="2"/>
        <v>0</v>
      </c>
      <c r="H44" s="85">
        <f t="shared" si="3"/>
        <v>0</v>
      </c>
      <c r="I44" s="101">
        <f t="shared" si="1"/>
        <v>0</v>
      </c>
      <c r="J44" s="265"/>
      <c r="K44" s="266"/>
    </row>
    <row r="45" spans="1:11" s="3" customFormat="1" ht="45">
      <c r="A45" s="210" t="e">
        <f>#REF!</f>
        <v>#REF!</v>
      </c>
      <c r="B45" s="94" t="s">
        <v>174</v>
      </c>
      <c r="C45" s="206" t="s">
        <v>143</v>
      </c>
      <c r="D45" s="97" t="s">
        <v>3</v>
      </c>
      <c r="E45" s="211">
        <v>2</v>
      </c>
      <c r="F45" s="84"/>
      <c r="G45" s="85">
        <f t="shared" si="2"/>
        <v>0</v>
      </c>
      <c r="H45" s="85">
        <f>F45+G45</f>
        <v>0</v>
      </c>
      <c r="I45" s="101">
        <f t="shared" si="1"/>
        <v>0</v>
      </c>
      <c r="J45" s="265"/>
      <c r="K45" s="266"/>
    </row>
    <row r="46" spans="1:11" s="3" customFormat="1" ht="18.75" customHeight="1">
      <c r="A46" s="145"/>
      <c r="B46" s="146">
        <v>6</v>
      </c>
      <c r="C46" s="147" t="s">
        <v>88</v>
      </c>
      <c r="D46" s="148"/>
      <c r="E46" s="149"/>
      <c r="F46" s="150"/>
      <c r="G46" s="150"/>
      <c r="H46" s="151"/>
      <c r="I46" s="152">
        <f>SUM(I47:I54)</f>
        <v>0</v>
      </c>
      <c r="J46" s="265"/>
      <c r="K46" s="266"/>
    </row>
    <row r="47" spans="1:12" s="3" customFormat="1" ht="30">
      <c r="A47" s="106" t="e">
        <f>#REF!</f>
        <v>#REF!</v>
      </c>
      <c r="B47" s="94" t="s">
        <v>175</v>
      </c>
      <c r="C47" s="98" t="s">
        <v>89</v>
      </c>
      <c r="D47" s="87" t="s">
        <v>53</v>
      </c>
      <c r="E47" s="95">
        <v>1239.54</v>
      </c>
      <c r="F47" s="85"/>
      <c r="G47" s="85">
        <f aca="true" t="shared" si="4" ref="G47:G54">ROUND(F47*G$5,2)</f>
        <v>0</v>
      </c>
      <c r="H47" s="85">
        <f aca="true" t="shared" si="5" ref="H47:H53">F47+G47</f>
        <v>0</v>
      </c>
      <c r="I47" s="101">
        <f aca="true" t="shared" si="6" ref="I47:I54">ROUND(E47*H47,2)</f>
        <v>0</v>
      </c>
      <c r="J47" s="265"/>
      <c r="K47" s="266"/>
      <c r="L47" s="132"/>
    </row>
    <row r="48" spans="1:12" s="3" customFormat="1" ht="30">
      <c r="A48" s="106" t="e">
        <f>#REF!</f>
        <v>#REF!</v>
      </c>
      <c r="B48" s="94" t="s">
        <v>176</v>
      </c>
      <c r="C48" s="98" t="s">
        <v>90</v>
      </c>
      <c r="D48" s="87" t="s">
        <v>53</v>
      </c>
      <c r="E48" s="95">
        <v>150.8</v>
      </c>
      <c r="F48" s="85"/>
      <c r="G48" s="85">
        <f t="shared" si="4"/>
        <v>0</v>
      </c>
      <c r="H48" s="85">
        <f t="shared" si="5"/>
        <v>0</v>
      </c>
      <c r="I48" s="101">
        <f t="shared" si="6"/>
        <v>0</v>
      </c>
      <c r="J48" s="265"/>
      <c r="K48" s="266"/>
      <c r="L48" s="132"/>
    </row>
    <row r="49" spans="1:11" s="3" customFormat="1" ht="30">
      <c r="A49" s="106" t="e">
        <f>#REF!</f>
        <v>#REF!</v>
      </c>
      <c r="B49" s="94" t="s">
        <v>177</v>
      </c>
      <c r="C49" s="98" t="s">
        <v>91</v>
      </c>
      <c r="D49" s="87" t="s">
        <v>53</v>
      </c>
      <c r="E49" s="95">
        <v>236.93</v>
      </c>
      <c r="F49" s="85"/>
      <c r="G49" s="85">
        <f t="shared" si="4"/>
        <v>0</v>
      </c>
      <c r="H49" s="85">
        <f t="shared" si="5"/>
        <v>0</v>
      </c>
      <c r="I49" s="101">
        <f t="shared" si="6"/>
        <v>0</v>
      </c>
      <c r="J49" s="265"/>
      <c r="K49" s="266"/>
    </row>
    <row r="50" spans="1:11" s="3" customFormat="1" ht="30">
      <c r="A50" s="106" t="e">
        <f>#REF!</f>
        <v>#REF!</v>
      </c>
      <c r="B50" s="94" t="s">
        <v>178</v>
      </c>
      <c r="C50" s="98" t="s">
        <v>92</v>
      </c>
      <c r="D50" s="87" t="s">
        <v>53</v>
      </c>
      <c r="E50" s="95">
        <v>2717.44</v>
      </c>
      <c r="F50" s="85"/>
      <c r="G50" s="85">
        <f t="shared" si="4"/>
        <v>0</v>
      </c>
      <c r="H50" s="85">
        <f t="shared" si="5"/>
        <v>0</v>
      </c>
      <c r="I50" s="101">
        <f t="shared" si="6"/>
        <v>0</v>
      </c>
      <c r="J50" s="265"/>
      <c r="K50" s="266"/>
    </row>
    <row r="51" spans="1:11" s="3" customFormat="1" ht="30">
      <c r="A51" s="106" t="s">
        <v>96</v>
      </c>
      <c r="B51" s="94" t="s">
        <v>179</v>
      </c>
      <c r="C51" s="99" t="s">
        <v>93</v>
      </c>
      <c r="D51" s="97" t="s">
        <v>3</v>
      </c>
      <c r="E51" s="95">
        <v>61</v>
      </c>
      <c r="F51" s="85"/>
      <c r="G51" s="85">
        <f t="shared" si="4"/>
        <v>0</v>
      </c>
      <c r="H51" s="85">
        <f t="shared" si="5"/>
        <v>0</v>
      </c>
      <c r="I51" s="101">
        <f t="shared" si="6"/>
        <v>0</v>
      </c>
      <c r="J51" s="265"/>
      <c r="K51" s="266"/>
    </row>
    <row r="52" spans="1:11" s="3" customFormat="1" ht="30">
      <c r="A52" s="106" t="s">
        <v>97</v>
      </c>
      <c r="B52" s="94" t="s">
        <v>180</v>
      </c>
      <c r="C52" s="99" t="s">
        <v>94</v>
      </c>
      <c r="D52" s="97" t="s">
        <v>3</v>
      </c>
      <c r="E52" s="96">
        <v>100</v>
      </c>
      <c r="F52" s="84"/>
      <c r="G52" s="85">
        <f t="shared" si="4"/>
        <v>0</v>
      </c>
      <c r="H52" s="84">
        <f t="shared" si="5"/>
        <v>0</v>
      </c>
      <c r="I52" s="101">
        <f t="shared" si="6"/>
        <v>0</v>
      </c>
      <c r="J52" s="265"/>
      <c r="K52" s="266"/>
    </row>
    <row r="53" spans="1:11" s="3" customFormat="1" ht="30">
      <c r="A53" s="106" t="s">
        <v>98</v>
      </c>
      <c r="B53" s="94" t="s">
        <v>181</v>
      </c>
      <c r="C53" s="99" t="s">
        <v>95</v>
      </c>
      <c r="D53" s="97" t="s">
        <v>3</v>
      </c>
      <c r="E53" s="96">
        <v>124</v>
      </c>
      <c r="F53" s="84"/>
      <c r="G53" s="85">
        <f t="shared" si="4"/>
        <v>0</v>
      </c>
      <c r="H53" s="84">
        <f t="shared" si="5"/>
        <v>0</v>
      </c>
      <c r="I53" s="101">
        <f t="shared" si="6"/>
        <v>0</v>
      </c>
      <c r="J53" s="265"/>
      <c r="K53" s="266"/>
    </row>
    <row r="54" spans="1:11" s="3" customFormat="1" ht="45.75" thickBot="1">
      <c r="A54" s="137" t="s">
        <v>99</v>
      </c>
      <c r="B54" s="94" t="s">
        <v>182</v>
      </c>
      <c r="C54" s="138" t="s">
        <v>159</v>
      </c>
      <c r="D54" s="139" t="s">
        <v>3</v>
      </c>
      <c r="E54" s="140">
        <v>285</v>
      </c>
      <c r="F54" s="141"/>
      <c r="G54" s="85">
        <f t="shared" si="4"/>
        <v>0</v>
      </c>
      <c r="H54" s="141">
        <f>F54+G54</f>
        <v>0</v>
      </c>
      <c r="I54" s="101">
        <f t="shared" si="6"/>
        <v>0</v>
      </c>
      <c r="J54" s="265"/>
      <c r="K54" s="266"/>
    </row>
    <row r="55" spans="1:13" s="3" customFormat="1" ht="37.5" customHeight="1" thickBot="1">
      <c r="A55" s="243"/>
      <c r="B55" s="244"/>
      <c r="C55" s="245" t="s">
        <v>47</v>
      </c>
      <c r="D55" s="246"/>
      <c r="E55" s="247"/>
      <c r="F55" s="247"/>
      <c r="G55" s="248"/>
      <c r="H55" s="248"/>
      <c r="I55" s="249">
        <f>I8+I10+I25+I12+I30+I46</f>
        <v>0</v>
      </c>
      <c r="J55" s="265"/>
      <c r="L55" s="6"/>
      <c r="M55" s="6"/>
    </row>
    <row r="57" ht="12.75">
      <c r="I57" s="253"/>
    </row>
    <row r="58" ht="12.75">
      <c r="I58" s="253"/>
    </row>
    <row r="59" ht="12.75">
      <c r="I59" s="253"/>
    </row>
    <row r="60" ht="12.75">
      <c r="J60" s="14"/>
    </row>
    <row r="62" ht="12.75">
      <c r="J62" s="14"/>
    </row>
    <row r="64" spans="1:9" ht="12.75" customHeight="1">
      <c r="A64" s="283"/>
      <c r="B64" s="283"/>
      <c r="C64" s="283"/>
      <c r="D64" s="283"/>
      <c r="E64" s="283"/>
      <c r="F64" s="283"/>
      <c r="G64" s="283"/>
      <c r="H64" s="283"/>
      <c r="I64" s="283"/>
    </row>
    <row r="65" spans="1:9" ht="12.75" customHeight="1">
      <c r="A65" s="283"/>
      <c r="B65" s="283"/>
      <c r="C65" s="283"/>
      <c r="D65" s="283"/>
      <c r="E65" s="283"/>
      <c r="F65" s="283"/>
      <c r="G65" s="283"/>
      <c r="H65" s="283"/>
      <c r="I65" s="283"/>
    </row>
    <row r="66" spans="1:9" ht="12.75" customHeight="1">
      <c r="A66" s="283"/>
      <c r="B66" s="283"/>
      <c r="C66" s="283"/>
      <c r="D66" s="283"/>
      <c r="E66" s="283"/>
      <c r="F66" s="283"/>
      <c r="G66" s="283"/>
      <c r="H66" s="283"/>
      <c r="I66" s="283"/>
    </row>
    <row r="67" spans="1:9" ht="12.75" customHeight="1">
      <c r="A67" s="283"/>
      <c r="B67" s="283"/>
      <c r="C67" s="283"/>
      <c r="D67" s="283"/>
      <c r="E67" s="283"/>
      <c r="F67" s="283"/>
      <c r="G67" s="283"/>
      <c r="H67" s="283"/>
      <c r="I67" s="283"/>
    </row>
  </sheetData>
  <sheetProtection/>
  <mergeCells count="13">
    <mergeCell ref="A1:I1"/>
    <mergeCell ref="A2:I2"/>
    <mergeCell ref="A6:A7"/>
    <mergeCell ref="B6:B7"/>
    <mergeCell ref="C6:C7"/>
    <mergeCell ref="D6:E6"/>
    <mergeCell ref="F6:I6"/>
    <mergeCell ref="A64:I64"/>
    <mergeCell ref="A65:I65"/>
    <mergeCell ref="A67:I67"/>
    <mergeCell ref="A66:I66"/>
    <mergeCell ref="H3:I5"/>
    <mergeCell ref="A3:C5"/>
  </mergeCells>
  <printOptions horizontalCentered="1"/>
  <pageMargins left="0.3937007874015748" right="0.3937007874015748" top="0.1968503937007874" bottom="0" header="0.31496062992125984" footer="0"/>
  <pageSetup fitToHeight="3" horizontalDpi="600" verticalDpi="600" orientation="landscape" paperSize="9" scale="64" r:id="rId1"/>
  <rowBreaks count="2" manualBreakCount="2">
    <brk id="29" max="8" man="1"/>
    <brk id="45" max="8" man="1"/>
  </rowBreaks>
  <ignoredErrors>
    <ignoredError sqref="I25 I30 I46 I12 I10 G20 G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6"/>
  <sheetViews>
    <sheetView showGridLines="0" view="pageBreakPreview" zoomScaleSheetLayoutView="100" zoomScalePageLayoutView="0" workbookViewId="0" topLeftCell="A1">
      <selection activeCell="A1" sqref="A1:O1"/>
    </sheetView>
  </sheetViews>
  <sheetFormatPr defaultColWidth="9.140625" defaultRowHeight="12"/>
  <cols>
    <col min="1" max="1" width="6.7109375" style="107" customWidth="1"/>
    <col min="2" max="2" width="35.57421875" style="107" bestFit="1" customWidth="1"/>
    <col min="3" max="3" width="17.57421875" style="107" customWidth="1"/>
    <col min="4" max="4" width="9.140625" style="107" customWidth="1"/>
    <col min="5" max="5" width="16.00390625" style="107" customWidth="1"/>
    <col min="6" max="6" width="9.00390625" style="107" customWidth="1"/>
    <col min="7" max="7" width="17.28125" style="107" customWidth="1"/>
    <col min="8" max="8" width="8.7109375" style="107" customWidth="1"/>
    <col min="9" max="9" width="17.7109375" style="107" customWidth="1"/>
    <col min="10" max="10" width="8.57421875" style="107" customWidth="1"/>
    <col min="11" max="11" width="17.57421875" style="107" customWidth="1"/>
    <col min="12" max="12" width="8.57421875" style="107" customWidth="1"/>
    <col min="13" max="13" width="17.421875" style="107" customWidth="1"/>
    <col min="14" max="14" width="9.421875" style="107" customWidth="1"/>
    <col min="15" max="15" width="18.8515625" style="107" customWidth="1"/>
    <col min="16" max="16" width="9.28125" style="107" bestFit="1" customWidth="1"/>
    <col min="17" max="19" width="12.7109375" style="107" customWidth="1"/>
    <col min="20" max="16384" width="9.140625" style="107" customWidth="1"/>
  </cols>
  <sheetData>
    <row r="1" spans="1:15" ht="37.5" customHeight="1" thickBot="1">
      <c r="A1" s="320" t="str">
        <f>'Orçamento - Não Desonerado'!A1:I1</f>
        <v>DISTRITO DE BOA ESPERANÇA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2"/>
    </row>
    <row r="2" spans="1:15" ht="24" customHeight="1">
      <c r="A2" s="323" t="s">
        <v>86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5"/>
    </row>
    <row r="3" spans="1:15" ht="24" customHeight="1" thickBot="1">
      <c r="A3" s="323" t="s">
        <v>24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5"/>
    </row>
    <row r="4" spans="1:15" ht="22.5" customHeight="1" thickBot="1" thickTop="1">
      <c r="A4" s="313" t="s">
        <v>25</v>
      </c>
      <c r="B4" s="316" t="s">
        <v>26</v>
      </c>
      <c r="C4" s="317"/>
      <c r="D4" s="326" t="s">
        <v>166</v>
      </c>
      <c r="E4" s="327"/>
      <c r="F4" s="328"/>
      <c r="G4" s="328"/>
      <c r="H4" s="328"/>
      <c r="I4" s="328"/>
      <c r="J4" s="328"/>
      <c r="K4" s="328"/>
      <c r="L4" s="328"/>
      <c r="M4" s="328"/>
      <c r="N4" s="328"/>
      <c r="O4" s="329"/>
    </row>
    <row r="5" spans="1:15" ht="13.5" customHeight="1" thickTop="1">
      <c r="A5" s="314"/>
      <c r="B5" s="318"/>
      <c r="C5" s="319"/>
      <c r="D5" s="330" t="s">
        <v>27</v>
      </c>
      <c r="E5" s="331"/>
      <c r="F5" s="332"/>
      <c r="G5" s="332"/>
      <c r="H5" s="332"/>
      <c r="I5" s="332"/>
      <c r="J5" s="332"/>
      <c r="K5" s="332"/>
      <c r="L5" s="332"/>
      <c r="M5" s="332"/>
      <c r="N5" s="332"/>
      <c r="O5" s="333"/>
    </row>
    <row r="6" spans="1:15" ht="13.5" customHeight="1">
      <c r="A6" s="314"/>
      <c r="B6" s="334" t="s">
        <v>28</v>
      </c>
      <c r="C6" s="9" t="s">
        <v>18</v>
      </c>
      <c r="D6" s="336" t="s">
        <v>29</v>
      </c>
      <c r="E6" s="337"/>
      <c r="F6" s="336" t="s">
        <v>30</v>
      </c>
      <c r="G6" s="337"/>
      <c r="H6" s="336" t="s">
        <v>31</v>
      </c>
      <c r="I6" s="337"/>
      <c r="J6" s="336" t="s">
        <v>32</v>
      </c>
      <c r="K6" s="337"/>
      <c r="L6" s="336" t="s">
        <v>33</v>
      </c>
      <c r="M6" s="337"/>
      <c r="N6" s="336" t="s">
        <v>34</v>
      </c>
      <c r="O6" s="338"/>
    </row>
    <row r="7" spans="1:15" ht="13.5" thickBot="1">
      <c r="A7" s="315"/>
      <c r="B7" s="335"/>
      <c r="C7" s="10" t="s">
        <v>35</v>
      </c>
      <c r="D7" s="53" t="s">
        <v>36</v>
      </c>
      <c r="E7" s="54" t="s">
        <v>37</v>
      </c>
      <c r="F7" s="53" t="s">
        <v>36</v>
      </c>
      <c r="G7" s="54" t="s">
        <v>37</v>
      </c>
      <c r="H7" s="53" t="s">
        <v>36</v>
      </c>
      <c r="I7" s="54" t="s">
        <v>37</v>
      </c>
      <c r="J7" s="53" t="s">
        <v>36</v>
      </c>
      <c r="K7" s="54" t="s">
        <v>37</v>
      </c>
      <c r="L7" s="53" t="s">
        <v>36</v>
      </c>
      <c r="M7" s="54" t="s">
        <v>37</v>
      </c>
      <c r="N7" s="53" t="s">
        <v>36</v>
      </c>
      <c r="O7" s="55" t="s">
        <v>37</v>
      </c>
    </row>
    <row r="8" spans="1:15" ht="4.5" customHeight="1" thickTop="1">
      <c r="A8" s="56"/>
      <c r="B8" s="57"/>
      <c r="C8" s="11"/>
      <c r="D8" s="58"/>
      <c r="E8" s="59"/>
      <c r="F8" s="58"/>
      <c r="G8" s="59"/>
      <c r="H8" s="58"/>
      <c r="I8" s="59"/>
      <c r="J8" s="58"/>
      <c r="K8" s="59"/>
      <c r="L8" s="58"/>
      <c r="M8" s="59"/>
      <c r="N8" s="58"/>
      <c r="O8" s="60"/>
    </row>
    <row r="9" spans="1:17" ht="13.5" customHeight="1">
      <c r="A9" s="154">
        <v>1</v>
      </c>
      <c r="B9" s="157" t="str">
        <f>'Orçamento - Não Desonerado'!C8</f>
        <v>SERVIÇOS PRELIMINARES</v>
      </c>
      <c r="C9" s="214">
        <f>'Orçamento - Não Desonerado'!I8</f>
        <v>0</v>
      </c>
      <c r="D9" s="61">
        <v>1</v>
      </c>
      <c r="E9" s="173">
        <f>D9*$C9</f>
        <v>0</v>
      </c>
      <c r="F9" s="61">
        <v>0</v>
      </c>
      <c r="G9" s="173">
        <f>F9*$C9</f>
        <v>0</v>
      </c>
      <c r="H9" s="61">
        <v>0</v>
      </c>
      <c r="I9" s="173">
        <f>H9*$C9</f>
        <v>0</v>
      </c>
      <c r="J9" s="61">
        <v>0</v>
      </c>
      <c r="K9" s="173">
        <f>J9*$C9</f>
        <v>0</v>
      </c>
      <c r="L9" s="61">
        <v>0</v>
      </c>
      <c r="M9" s="173">
        <f>L9*$C9</f>
        <v>0</v>
      </c>
      <c r="N9" s="61">
        <v>0</v>
      </c>
      <c r="O9" s="175">
        <f>N9*$C9</f>
        <v>0</v>
      </c>
      <c r="P9" s="108"/>
      <c r="Q9" s="109"/>
    </row>
    <row r="10" spans="1:17" ht="13.5" customHeight="1">
      <c r="A10" s="154"/>
      <c r="B10" s="157"/>
      <c r="C10" s="214"/>
      <c r="D10" s="61"/>
      <c r="E10" s="173"/>
      <c r="F10" s="61"/>
      <c r="G10" s="173"/>
      <c r="H10" s="61"/>
      <c r="I10" s="173"/>
      <c r="J10" s="61"/>
      <c r="K10" s="173"/>
      <c r="L10" s="61"/>
      <c r="M10" s="173"/>
      <c r="N10" s="61"/>
      <c r="O10" s="175"/>
      <c r="P10" s="108"/>
      <c r="Q10" s="109"/>
    </row>
    <row r="11" spans="1:17" ht="13.5" customHeight="1">
      <c r="A11" s="154">
        <f>'Orçamento - Não Desonerado'!B10</f>
        <v>2</v>
      </c>
      <c r="B11" s="213" t="str">
        <f>'Orçamento - Não Desonerado'!C10</f>
        <v>DEMOLIÇÃO</v>
      </c>
      <c r="C11" s="214">
        <f>'Orçamento - Não Desonerado'!I10</f>
        <v>0</v>
      </c>
      <c r="D11" s="61">
        <v>0</v>
      </c>
      <c r="E11" s="173">
        <f>D11*$C11</f>
        <v>0</v>
      </c>
      <c r="F11" s="61">
        <v>1</v>
      </c>
      <c r="G11" s="173">
        <f>F11*$C11</f>
        <v>0</v>
      </c>
      <c r="H11" s="61">
        <v>0</v>
      </c>
      <c r="I11" s="173">
        <f>H11*$C11</f>
        <v>0</v>
      </c>
      <c r="J11" s="61">
        <v>0</v>
      </c>
      <c r="K11" s="173">
        <f>J11*$C11</f>
        <v>0</v>
      </c>
      <c r="L11" s="61">
        <v>0</v>
      </c>
      <c r="M11" s="173">
        <f>L11*$C11</f>
        <v>0</v>
      </c>
      <c r="N11" s="61">
        <v>0</v>
      </c>
      <c r="O11" s="175">
        <f>N11*$C11</f>
        <v>0</v>
      </c>
      <c r="P11" s="108"/>
      <c r="Q11" s="109"/>
    </row>
    <row r="12" spans="1:17" ht="13.5" customHeight="1">
      <c r="A12" s="154"/>
      <c r="B12" s="157"/>
      <c r="C12" s="214"/>
      <c r="D12" s="61"/>
      <c r="E12" s="173"/>
      <c r="F12" s="61"/>
      <c r="G12" s="173"/>
      <c r="H12" s="61"/>
      <c r="I12" s="173"/>
      <c r="J12" s="61"/>
      <c r="K12" s="173"/>
      <c r="L12" s="61"/>
      <c r="M12" s="173"/>
      <c r="N12" s="61"/>
      <c r="O12" s="175"/>
      <c r="P12" s="108"/>
      <c r="Q12" s="109"/>
    </row>
    <row r="13" spans="1:17" ht="13.5" customHeight="1">
      <c r="A13" s="154">
        <f>'Orçamento - Não Desonerado'!B12</f>
        <v>3</v>
      </c>
      <c r="B13" s="158" t="str">
        <f>'Orçamento - Não Desonerado'!C12</f>
        <v>TERRAPLENAGEM E PAVIMENTAÇÃO</v>
      </c>
      <c r="C13" s="214">
        <f>'Orçamento - Não Desonerado'!I12</f>
        <v>0</v>
      </c>
      <c r="D13" s="61">
        <v>0.1</v>
      </c>
      <c r="E13" s="173">
        <f>D13*$C13</f>
        <v>0</v>
      </c>
      <c r="F13" s="61">
        <v>0.2</v>
      </c>
      <c r="G13" s="173">
        <f>F13*$C13</f>
        <v>0</v>
      </c>
      <c r="H13" s="61">
        <v>0.2</v>
      </c>
      <c r="I13" s="173">
        <f>H13*$C13</f>
        <v>0</v>
      </c>
      <c r="J13" s="61">
        <v>0.2</v>
      </c>
      <c r="K13" s="173">
        <f>J13*$C13</f>
        <v>0</v>
      </c>
      <c r="L13" s="61">
        <v>0.2</v>
      </c>
      <c r="M13" s="173">
        <f>L13*$C13</f>
        <v>0</v>
      </c>
      <c r="N13" s="61">
        <v>0.1</v>
      </c>
      <c r="O13" s="175">
        <f>N13*$C13</f>
        <v>0</v>
      </c>
      <c r="P13" s="108"/>
      <c r="Q13" s="109"/>
    </row>
    <row r="14" spans="1:17" ht="13.5" customHeight="1">
      <c r="A14" s="154"/>
      <c r="B14" s="157"/>
      <c r="C14" s="214"/>
      <c r="D14" s="61"/>
      <c r="E14" s="173"/>
      <c r="F14" s="61"/>
      <c r="G14" s="173"/>
      <c r="H14" s="61"/>
      <c r="I14" s="173"/>
      <c r="J14" s="61"/>
      <c r="K14" s="173"/>
      <c r="L14" s="61"/>
      <c r="M14" s="173"/>
      <c r="N14" s="61"/>
      <c r="O14" s="175"/>
      <c r="P14" s="108"/>
      <c r="Q14" s="109"/>
    </row>
    <row r="15" spans="1:17" ht="26.25" customHeight="1">
      <c r="A15" s="154">
        <f>'Orçamento - Não Desonerado'!B25</f>
        <v>4</v>
      </c>
      <c r="B15" s="158" t="str">
        <f>'Orçamento - Não Desonerado'!C25</f>
        <v>FORNECIMENTO E AQUISIÇÃO DE MATERIAL ASFÁLTICO</v>
      </c>
      <c r="C15" s="214">
        <f>'Orçamento - Não Desonerado'!I25</f>
        <v>0</v>
      </c>
      <c r="D15" s="61">
        <v>0</v>
      </c>
      <c r="E15" s="173">
        <f>D15*$C15</f>
        <v>0</v>
      </c>
      <c r="F15" s="61">
        <v>0.1</v>
      </c>
      <c r="G15" s="173">
        <f>F15*$C15</f>
        <v>0</v>
      </c>
      <c r="H15" s="61">
        <v>0.2</v>
      </c>
      <c r="I15" s="173">
        <f>H15*$C15</f>
        <v>0</v>
      </c>
      <c r="J15" s="61">
        <v>0.2</v>
      </c>
      <c r="K15" s="173">
        <f>J15*$C15</f>
        <v>0</v>
      </c>
      <c r="L15" s="61">
        <v>0.2</v>
      </c>
      <c r="M15" s="173">
        <f>L15*$C15</f>
        <v>0</v>
      </c>
      <c r="N15" s="61">
        <v>0.3</v>
      </c>
      <c r="O15" s="175">
        <f>N15*$C15</f>
        <v>0</v>
      </c>
      <c r="P15" s="108"/>
      <c r="Q15" s="109"/>
    </row>
    <row r="16" spans="1:17" ht="13.5" customHeight="1">
      <c r="A16" s="154"/>
      <c r="B16" s="157"/>
      <c r="C16" s="214"/>
      <c r="D16" s="61"/>
      <c r="E16" s="173"/>
      <c r="F16" s="61"/>
      <c r="G16" s="173"/>
      <c r="H16" s="61"/>
      <c r="I16" s="173"/>
      <c r="J16" s="61"/>
      <c r="K16" s="173"/>
      <c r="L16" s="61"/>
      <c r="M16" s="173"/>
      <c r="N16" s="61"/>
      <c r="O16" s="175"/>
      <c r="P16" s="108"/>
      <c r="Q16" s="109"/>
    </row>
    <row r="17" spans="1:17" ht="13.5" customHeight="1">
      <c r="A17" s="154">
        <f>'Orçamento - Não Desonerado'!B30</f>
        <v>5</v>
      </c>
      <c r="B17" s="158" t="str">
        <f>'Orçamento - Não Desonerado'!C30</f>
        <v>DRENAGEM PLUVIAL</v>
      </c>
      <c r="C17" s="214">
        <f>'Orçamento - Não Desonerado'!I30</f>
        <v>0</v>
      </c>
      <c r="D17" s="61">
        <v>0.2</v>
      </c>
      <c r="E17" s="173">
        <f>D17*$C17</f>
        <v>0</v>
      </c>
      <c r="F17" s="61">
        <v>0.2</v>
      </c>
      <c r="G17" s="173">
        <f>F17*$C17</f>
        <v>0</v>
      </c>
      <c r="H17" s="61">
        <v>0.2</v>
      </c>
      <c r="I17" s="173">
        <f>H17*$C17</f>
        <v>0</v>
      </c>
      <c r="J17" s="61">
        <v>0.2</v>
      </c>
      <c r="K17" s="173">
        <f>J17*$C17</f>
        <v>0</v>
      </c>
      <c r="L17" s="61">
        <v>0.2</v>
      </c>
      <c r="M17" s="173">
        <f>L17*$C17</f>
        <v>0</v>
      </c>
      <c r="N17" s="61">
        <v>0</v>
      </c>
      <c r="O17" s="175">
        <f>N17*$C17</f>
        <v>0</v>
      </c>
      <c r="P17" s="108"/>
      <c r="Q17" s="109"/>
    </row>
    <row r="18" spans="1:17" ht="13.5" customHeight="1">
      <c r="A18" s="154"/>
      <c r="B18" s="157"/>
      <c r="C18" s="214"/>
      <c r="D18" s="61"/>
      <c r="E18" s="173"/>
      <c r="F18" s="61"/>
      <c r="G18" s="173"/>
      <c r="H18" s="61"/>
      <c r="I18" s="173"/>
      <c r="J18" s="61"/>
      <c r="K18" s="173"/>
      <c r="L18" s="61"/>
      <c r="M18" s="173"/>
      <c r="N18" s="61"/>
      <c r="O18" s="175"/>
      <c r="P18" s="108"/>
      <c r="Q18" s="109"/>
    </row>
    <row r="19" spans="1:17" ht="13.5" customHeight="1">
      <c r="A19" s="164">
        <f>'Orçamento - Não Desonerado'!B46</f>
        <v>6</v>
      </c>
      <c r="B19" s="165" t="str">
        <f>'Orçamento - Não Desonerado'!C46</f>
        <v>EXECUÇÃO DA SINALIZAÇÃO  VIÁRIA</v>
      </c>
      <c r="C19" s="215">
        <f>'Orçamento - Não Desonerado'!I46</f>
        <v>0</v>
      </c>
      <c r="D19" s="200">
        <v>0</v>
      </c>
      <c r="E19" s="201">
        <f>D19*$C19</f>
        <v>0</v>
      </c>
      <c r="F19" s="200">
        <v>0</v>
      </c>
      <c r="G19" s="201">
        <f>F19*$C19</f>
        <v>0</v>
      </c>
      <c r="H19" s="200">
        <v>0</v>
      </c>
      <c r="I19" s="201">
        <f>H19*$C19</f>
        <v>0</v>
      </c>
      <c r="J19" s="200">
        <v>0</v>
      </c>
      <c r="K19" s="201">
        <f>J19*$C19</f>
        <v>0</v>
      </c>
      <c r="L19" s="200">
        <v>0.5</v>
      </c>
      <c r="M19" s="201">
        <f>L19*$C19</f>
        <v>0</v>
      </c>
      <c r="N19" s="200">
        <v>0.5</v>
      </c>
      <c r="O19" s="202">
        <f>N19*$C19</f>
        <v>0</v>
      </c>
      <c r="P19" s="108"/>
      <c r="Q19" s="109"/>
    </row>
    <row r="20" spans="1:17" ht="13.5" customHeight="1">
      <c r="A20" s="154"/>
      <c r="B20" s="163"/>
      <c r="C20" s="167"/>
      <c r="D20" s="170"/>
      <c r="E20" s="203"/>
      <c r="F20" s="170"/>
      <c r="G20" s="204"/>
      <c r="H20" s="170"/>
      <c r="I20" s="204"/>
      <c r="J20" s="170"/>
      <c r="K20" s="204"/>
      <c r="L20" s="168"/>
      <c r="M20" s="204"/>
      <c r="N20" s="170"/>
      <c r="O20" s="205"/>
      <c r="P20" s="108"/>
      <c r="Q20" s="109"/>
    </row>
    <row r="21" spans="1:17" ht="17.25" customHeight="1">
      <c r="A21" s="339" t="s">
        <v>38</v>
      </c>
      <c r="B21" s="340"/>
      <c r="C21" s="110"/>
      <c r="D21" s="180" t="e">
        <f>ROUND(E21/$C$22,4)</f>
        <v>#DIV/0!</v>
      </c>
      <c r="E21" s="217">
        <f>SUM(E9:E19)</f>
        <v>0</v>
      </c>
      <c r="F21" s="180" t="e">
        <f>ROUND(G21/$C$22,4)</f>
        <v>#DIV/0!</v>
      </c>
      <c r="G21" s="217">
        <f>SUM(G9:G19)</f>
        <v>0</v>
      </c>
      <c r="H21" s="180" t="e">
        <f>ROUND(I21/$C$22,4)</f>
        <v>#DIV/0!</v>
      </c>
      <c r="I21" s="217">
        <f>SUM(I9:I19)</f>
        <v>0</v>
      </c>
      <c r="J21" s="180" t="e">
        <f>ROUND(K21/$C$22,4)</f>
        <v>#DIV/0!</v>
      </c>
      <c r="K21" s="217">
        <f>SUM(K9:K19)</f>
        <v>0</v>
      </c>
      <c r="L21" s="180" t="e">
        <f>ROUND(M21/$C$22,4)</f>
        <v>#DIV/0!</v>
      </c>
      <c r="M21" s="217">
        <f>SUM(M9:M19)</f>
        <v>0</v>
      </c>
      <c r="N21" s="180" t="e">
        <f>ROUND(O21/$C$22,4)</f>
        <v>#DIV/0!</v>
      </c>
      <c r="O21" s="219">
        <f>SUM(O9:O19)</f>
        <v>0</v>
      </c>
      <c r="Q21" s="111"/>
    </row>
    <row r="22" spans="1:15" ht="17.25" customHeight="1" thickBot="1">
      <c r="A22" s="341" t="s">
        <v>39</v>
      </c>
      <c r="B22" s="342"/>
      <c r="C22" s="216">
        <f>C9+C11+C15+C13+C17+C19</f>
        <v>0</v>
      </c>
      <c r="D22" s="181" t="e">
        <f>ROUND(E22/$C$22,4)</f>
        <v>#DIV/0!</v>
      </c>
      <c r="E22" s="218">
        <f>E21</f>
        <v>0</v>
      </c>
      <c r="F22" s="181" t="e">
        <f>ROUND(G22/$C$22,4)</f>
        <v>#DIV/0!</v>
      </c>
      <c r="G22" s="218">
        <f>SUM(E22+G21)</f>
        <v>0</v>
      </c>
      <c r="H22" s="181" t="e">
        <f>ROUND(I22/$C$22,4)</f>
        <v>#DIV/0!</v>
      </c>
      <c r="I22" s="218">
        <f>SUM(G22+I21)</f>
        <v>0</v>
      </c>
      <c r="J22" s="181" t="e">
        <f>ROUND(K22/$C$22,4)</f>
        <v>#DIV/0!</v>
      </c>
      <c r="K22" s="218">
        <f>SUM(I22+K21)</f>
        <v>0</v>
      </c>
      <c r="L22" s="181" t="e">
        <f>ROUND(M22/$C$22,4)</f>
        <v>#DIV/0!</v>
      </c>
      <c r="M22" s="218">
        <f>SUM(K22+M21)</f>
        <v>0</v>
      </c>
      <c r="N22" s="181" t="e">
        <f>ROUND(O22/$C$22,4)</f>
        <v>#DIV/0!</v>
      </c>
      <c r="O22" s="220">
        <f>SUM(M22+O21)</f>
        <v>0</v>
      </c>
    </row>
    <row r="23" spans="1:15" ht="12.75" customHeight="1" thickBot="1" thickTop="1">
      <c r="A23" s="112"/>
      <c r="B23" s="113"/>
      <c r="C23" s="114"/>
      <c r="D23" s="62"/>
      <c r="E23" s="115"/>
      <c r="F23" s="62"/>
      <c r="G23" s="115"/>
      <c r="H23" s="62"/>
      <c r="I23" s="115"/>
      <c r="J23" s="62"/>
      <c r="K23" s="115"/>
      <c r="L23" s="62"/>
      <c r="M23" s="115"/>
      <c r="N23" s="62"/>
      <c r="O23" s="116"/>
    </row>
    <row r="24" spans="1:15" ht="22.5" customHeight="1" thickBot="1" thickTop="1">
      <c r="A24" s="313" t="s">
        <v>25</v>
      </c>
      <c r="B24" s="316" t="s">
        <v>26</v>
      </c>
      <c r="C24" s="317"/>
      <c r="D24" s="343" t="s">
        <v>40</v>
      </c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5"/>
    </row>
    <row r="25" spans="1:17" ht="13.5" thickTop="1">
      <c r="A25" s="314"/>
      <c r="B25" s="318"/>
      <c r="C25" s="319"/>
      <c r="D25" s="346" t="s">
        <v>27</v>
      </c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3"/>
      <c r="Q25" s="109"/>
    </row>
    <row r="26" spans="1:15" ht="13.5" customHeight="1">
      <c r="A26" s="314"/>
      <c r="B26" s="334" t="s">
        <v>28</v>
      </c>
      <c r="C26" s="9" t="s">
        <v>18</v>
      </c>
      <c r="D26" s="336" t="s">
        <v>29</v>
      </c>
      <c r="E26" s="337"/>
      <c r="F26" s="336" t="s">
        <v>30</v>
      </c>
      <c r="G26" s="337"/>
      <c r="H26" s="336" t="s">
        <v>31</v>
      </c>
      <c r="I26" s="337"/>
      <c r="J26" s="336" t="s">
        <v>32</v>
      </c>
      <c r="K26" s="337"/>
      <c r="L26" s="336" t="s">
        <v>33</v>
      </c>
      <c r="M26" s="337"/>
      <c r="N26" s="336" t="s">
        <v>34</v>
      </c>
      <c r="O26" s="338"/>
    </row>
    <row r="27" spans="1:15" ht="13.5" customHeight="1" thickBot="1">
      <c r="A27" s="315"/>
      <c r="B27" s="335"/>
      <c r="C27" s="10" t="s">
        <v>35</v>
      </c>
      <c r="D27" s="53" t="s">
        <v>36</v>
      </c>
      <c r="E27" s="54" t="s">
        <v>37</v>
      </c>
      <c r="F27" s="53" t="s">
        <v>36</v>
      </c>
      <c r="G27" s="54" t="s">
        <v>37</v>
      </c>
      <c r="H27" s="53" t="s">
        <v>36</v>
      </c>
      <c r="I27" s="54" t="s">
        <v>37</v>
      </c>
      <c r="J27" s="53" t="s">
        <v>36</v>
      </c>
      <c r="K27" s="54" t="s">
        <v>37</v>
      </c>
      <c r="L27" s="53" t="s">
        <v>36</v>
      </c>
      <c r="M27" s="54" t="s">
        <v>37</v>
      </c>
      <c r="N27" s="53" t="s">
        <v>36</v>
      </c>
      <c r="O27" s="55" t="s">
        <v>37</v>
      </c>
    </row>
    <row r="28" spans="1:15" ht="7.5" customHeight="1" thickTop="1">
      <c r="A28" s="56"/>
      <c r="B28" s="57"/>
      <c r="C28" s="11"/>
      <c r="D28" s="63"/>
      <c r="E28" s="64"/>
      <c r="F28" s="63"/>
      <c r="G28" s="64"/>
      <c r="H28" s="63"/>
      <c r="I28" s="64"/>
      <c r="J28" s="63"/>
      <c r="K28" s="64"/>
      <c r="L28" s="63"/>
      <c r="M28" s="64"/>
      <c r="N28" s="63"/>
      <c r="O28" s="177"/>
    </row>
    <row r="29" spans="1:17" ht="13.5" customHeight="1">
      <c r="A29" s="154">
        <f aca="true" t="shared" si="0" ref="A29:O29">A9</f>
        <v>1</v>
      </c>
      <c r="B29" s="157" t="str">
        <f t="shared" si="0"/>
        <v>SERVIÇOS PRELIMINARES</v>
      </c>
      <c r="C29" s="214">
        <f t="shared" si="0"/>
        <v>0</v>
      </c>
      <c r="D29" s="65">
        <f t="shared" si="0"/>
        <v>1</v>
      </c>
      <c r="E29" s="174">
        <f t="shared" si="0"/>
        <v>0</v>
      </c>
      <c r="F29" s="65">
        <f t="shared" si="0"/>
        <v>0</v>
      </c>
      <c r="G29" s="174">
        <f t="shared" si="0"/>
        <v>0</v>
      </c>
      <c r="H29" s="65">
        <f t="shared" si="0"/>
        <v>0</v>
      </c>
      <c r="I29" s="174">
        <f t="shared" si="0"/>
        <v>0</v>
      </c>
      <c r="J29" s="65">
        <f t="shared" si="0"/>
        <v>0</v>
      </c>
      <c r="K29" s="174">
        <f t="shared" si="0"/>
        <v>0</v>
      </c>
      <c r="L29" s="65">
        <f t="shared" si="0"/>
        <v>0</v>
      </c>
      <c r="M29" s="174">
        <f t="shared" si="0"/>
        <v>0</v>
      </c>
      <c r="N29" s="65">
        <f t="shared" si="0"/>
        <v>0</v>
      </c>
      <c r="O29" s="178">
        <f t="shared" si="0"/>
        <v>0</v>
      </c>
      <c r="P29" s="108"/>
      <c r="Q29" s="109"/>
    </row>
    <row r="30" spans="1:17" ht="13.5" customHeight="1">
      <c r="A30" s="155"/>
      <c r="B30" s="157"/>
      <c r="C30" s="214"/>
      <c r="D30" s="65"/>
      <c r="E30" s="174"/>
      <c r="F30" s="65"/>
      <c r="G30" s="174"/>
      <c r="H30" s="65"/>
      <c r="I30" s="174"/>
      <c r="J30" s="65"/>
      <c r="K30" s="174"/>
      <c r="L30" s="65"/>
      <c r="M30" s="174"/>
      <c r="N30" s="65"/>
      <c r="O30" s="178"/>
      <c r="P30" s="108"/>
      <c r="Q30" s="109"/>
    </row>
    <row r="31" spans="1:17" ht="13.5" customHeight="1">
      <c r="A31" s="154">
        <f>A11</f>
        <v>2</v>
      </c>
      <c r="B31" s="213" t="str">
        <f>B11</f>
        <v>DEMOLIÇÃO</v>
      </c>
      <c r="C31" s="214">
        <f>C11</f>
        <v>0</v>
      </c>
      <c r="D31" s="65">
        <f>D11</f>
        <v>0</v>
      </c>
      <c r="E31" s="174">
        <f aca="true" t="shared" si="1" ref="E31:O31">E11</f>
        <v>0</v>
      </c>
      <c r="F31" s="65">
        <f t="shared" si="1"/>
        <v>1</v>
      </c>
      <c r="G31" s="174">
        <f t="shared" si="1"/>
        <v>0</v>
      </c>
      <c r="H31" s="65">
        <f t="shared" si="1"/>
        <v>0</v>
      </c>
      <c r="I31" s="174">
        <f t="shared" si="1"/>
        <v>0</v>
      </c>
      <c r="J31" s="65">
        <f t="shared" si="1"/>
        <v>0</v>
      </c>
      <c r="K31" s="174">
        <f t="shared" si="1"/>
        <v>0</v>
      </c>
      <c r="L31" s="65">
        <f t="shared" si="1"/>
        <v>0</v>
      </c>
      <c r="M31" s="174">
        <f t="shared" si="1"/>
        <v>0</v>
      </c>
      <c r="N31" s="65">
        <f t="shared" si="1"/>
        <v>0</v>
      </c>
      <c r="O31" s="178">
        <f t="shared" si="1"/>
        <v>0</v>
      </c>
      <c r="P31" s="108"/>
      <c r="Q31" s="109"/>
    </row>
    <row r="32" spans="1:17" ht="13.5" customHeight="1">
      <c r="A32" s="155"/>
      <c r="B32" s="157"/>
      <c r="C32" s="214"/>
      <c r="D32" s="65"/>
      <c r="E32" s="174"/>
      <c r="F32" s="65"/>
      <c r="G32" s="174"/>
      <c r="H32" s="65"/>
      <c r="I32" s="174"/>
      <c r="J32" s="65"/>
      <c r="K32" s="174"/>
      <c r="L32" s="65"/>
      <c r="M32" s="174"/>
      <c r="N32" s="65"/>
      <c r="O32" s="178"/>
      <c r="P32" s="108"/>
      <c r="Q32" s="109"/>
    </row>
    <row r="33" spans="1:17" ht="13.5" customHeight="1">
      <c r="A33" s="154">
        <f aca="true" t="shared" si="2" ref="A33:O33">A13</f>
        <v>3</v>
      </c>
      <c r="B33" s="158" t="str">
        <f t="shared" si="2"/>
        <v>TERRAPLENAGEM E PAVIMENTAÇÃO</v>
      </c>
      <c r="C33" s="214">
        <f t="shared" si="2"/>
        <v>0</v>
      </c>
      <c r="D33" s="65">
        <f t="shared" si="2"/>
        <v>0.1</v>
      </c>
      <c r="E33" s="174">
        <f t="shared" si="2"/>
        <v>0</v>
      </c>
      <c r="F33" s="65">
        <f t="shared" si="2"/>
        <v>0.2</v>
      </c>
      <c r="G33" s="174">
        <f t="shared" si="2"/>
        <v>0</v>
      </c>
      <c r="H33" s="65">
        <f t="shared" si="2"/>
        <v>0.2</v>
      </c>
      <c r="I33" s="174">
        <f t="shared" si="2"/>
        <v>0</v>
      </c>
      <c r="J33" s="65">
        <f t="shared" si="2"/>
        <v>0.2</v>
      </c>
      <c r="K33" s="174">
        <f t="shared" si="2"/>
        <v>0</v>
      </c>
      <c r="L33" s="65">
        <f t="shared" si="2"/>
        <v>0.2</v>
      </c>
      <c r="M33" s="174">
        <f t="shared" si="2"/>
        <v>0</v>
      </c>
      <c r="N33" s="65">
        <f t="shared" si="2"/>
        <v>0.1</v>
      </c>
      <c r="O33" s="178">
        <f t="shared" si="2"/>
        <v>0</v>
      </c>
      <c r="P33" s="108"/>
      <c r="Q33" s="109"/>
    </row>
    <row r="34" spans="1:17" ht="13.5" customHeight="1">
      <c r="A34" s="155"/>
      <c r="B34" s="157"/>
      <c r="C34" s="214"/>
      <c r="D34" s="65"/>
      <c r="E34" s="174"/>
      <c r="F34" s="65"/>
      <c r="G34" s="174"/>
      <c r="H34" s="65"/>
      <c r="I34" s="174"/>
      <c r="J34" s="65"/>
      <c r="K34" s="174"/>
      <c r="L34" s="65"/>
      <c r="M34" s="174"/>
      <c r="N34" s="65"/>
      <c r="O34" s="178"/>
      <c r="P34" s="108"/>
      <c r="Q34" s="109"/>
    </row>
    <row r="35" spans="1:17" ht="26.25" customHeight="1">
      <c r="A35" s="154">
        <f>A15</f>
        <v>4</v>
      </c>
      <c r="B35" s="157" t="str">
        <f aca="true" t="shared" si="3" ref="B35:O35">B15</f>
        <v>FORNECIMENTO E AQUISIÇÃO DE MATERIAL ASFÁLTICO</v>
      </c>
      <c r="C35" s="214">
        <f t="shared" si="3"/>
        <v>0</v>
      </c>
      <c r="D35" s="65">
        <f t="shared" si="3"/>
        <v>0</v>
      </c>
      <c r="E35" s="174">
        <f t="shared" si="3"/>
        <v>0</v>
      </c>
      <c r="F35" s="65">
        <f t="shared" si="3"/>
        <v>0.1</v>
      </c>
      <c r="G35" s="174">
        <f t="shared" si="3"/>
        <v>0</v>
      </c>
      <c r="H35" s="65">
        <f t="shared" si="3"/>
        <v>0.2</v>
      </c>
      <c r="I35" s="174">
        <f t="shared" si="3"/>
        <v>0</v>
      </c>
      <c r="J35" s="65">
        <f t="shared" si="3"/>
        <v>0.2</v>
      </c>
      <c r="K35" s="174">
        <f t="shared" si="3"/>
        <v>0</v>
      </c>
      <c r="L35" s="65">
        <f t="shared" si="3"/>
        <v>0.2</v>
      </c>
      <c r="M35" s="174">
        <f t="shared" si="3"/>
        <v>0</v>
      </c>
      <c r="N35" s="65">
        <f t="shared" si="3"/>
        <v>0.3</v>
      </c>
      <c r="O35" s="178">
        <f t="shared" si="3"/>
        <v>0</v>
      </c>
      <c r="P35" s="108"/>
      <c r="Q35" s="109"/>
    </row>
    <row r="36" spans="1:17" ht="13.5" customHeight="1">
      <c r="A36" s="155"/>
      <c r="B36" s="157"/>
      <c r="C36" s="214"/>
      <c r="D36" s="65"/>
      <c r="E36" s="174"/>
      <c r="F36" s="65"/>
      <c r="G36" s="174"/>
      <c r="H36" s="65"/>
      <c r="I36" s="174"/>
      <c r="J36" s="65"/>
      <c r="K36" s="174"/>
      <c r="L36" s="65"/>
      <c r="M36" s="174"/>
      <c r="N36" s="65"/>
      <c r="O36" s="178"/>
      <c r="P36" s="108"/>
      <c r="Q36" s="109"/>
    </row>
    <row r="37" spans="1:17" ht="13.5" customHeight="1">
      <c r="A37" s="154">
        <f>A17</f>
        <v>5</v>
      </c>
      <c r="B37" s="157" t="str">
        <f aca="true" t="shared" si="4" ref="B37:O37">B17</f>
        <v>DRENAGEM PLUVIAL</v>
      </c>
      <c r="C37" s="214">
        <f t="shared" si="4"/>
        <v>0</v>
      </c>
      <c r="D37" s="65">
        <f t="shared" si="4"/>
        <v>0.2</v>
      </c>
      <c r="E37" s="174">
        <f t="shared" si="4"/>
        <v>0</v>
      </c>
      <c r="F37" s="65">
        <f t="shared" si="4"/>
        <v>0.2</v>
      </c>
      <c r="G37" s="174">
        <f t="shared" si="4"/>
        <v>0</v>
      </c>
      <c r="H37" s="65">
        <f t="shared" si="4"/>
        <v>0.2</v>
      </c>
      <c r="I37" s="174">
        <f t="shared" si="4"/>
        <v>0</v>
      </c>
      <c r="J37" s="65">
        <f t="shared" si="4"/>
        <v>0.2</v>
      </c>
      <c r="K37" s="174">
        <f t="shared" si="4"/>
        <v>0</v>
      </c>
      <c r="L37" s="65">
        <f t="shared" si="4"/>
        <v>0.2</v>
      </c>
      <c r="M37" s="174">
        <f t="shared" si="4"/>
        <v>0</v>
      </c>
      <c r="N37" s="65">
        <f t="shared" si="4"/>
        <v>0</v>
      </c>
      <c r="O37" s="178">
        <f t="shared" si="4"/>
        <v>0</v>
      </c>
      <c r="P37" s="108"/>
      <c r="Q37" s="109"/>
    </row>
    <row r="38" spans="1:17" ht="13.5" customHeight="1">
      <c r="A38" s="155"/>
      <c r="B38" s="157"/>
      <c r="C38" s="214"/>
      <c r="D38" s="65"/>
      <c r="E38" s="174"/>
      <c r="F38" s="65"/>
      <c r="G38" s="174"/>
      <c r="H38" s="65"/>
      <c r="I38" s="174"/>
      <c r="J38" s="65"/>
      <c r="K38" s="174"/>
      <c r="L38" s="65"/>
      <c r="M38" s="174"/>
      <c r="N38" s="65"/>
      <c r="O38" s="178"/>
      <c r="P38" s="108"/>
      <c r="Q38" s="109"/>
    </row>
    <row r="39" spans="1:17" ht="13.5" customHeight="1">
      <c r="A39" s="164">
        <f>A19</f>
        <v>6</v>
      </c>
      <c r="B39" s="165" t="str">
        <f>B19</f>
        <v>EXECUÇÃO DA SINALIZAÇÃO  VIÁRIA</v>
      </c>
      <c r="C39" s="215">
        <f>C19</f>
        <v>0</v>
      </c>
      <c r="D39" s="166">
        <f>D19</f>
        <v>0</v>
      </c>
      <c r="E39" s="174">
        <f aca="true" t="shared" si="5" ref="E39:O39">E19</f>
        <v>0</v>
      </c>
      <c r="F39" s="65">
        <f t="shared" si="5"/>
        <v>0</v>
      </c>
      <c r="G39" s="174">
        <f t="shared" si="5"/>
        <v>0</v>
      </c>
      <c r="H39" s="166">
        <f t="shared" si="5"/>
        <v>0</v>
      </c>
      <c r="I39" s="174">
        <f t="shared" si="5"/>
        <v>0</v>
      </c>
      <c r="J39" s="166">
        <f t="shared" si="5"/>
        <v>0</v>
      </c>
      <c r="K39" s="174">
        <f t="shared" si="5"/>
        <v>0</v>
      </c>
      <c r="L39" s="65">
        <f t="shared" si="5"/>
        <v>0.5</v>
      </c>
      <c r="M39" s="174">
        <f t="shared" si="5"/>
        <v>0</v>
      </c>
      <c r="N39" s="166">
        <f t="shared" si="5"/>
        <v>0.5</v>
      </c>
      <c r="O39" s="178">
        <f t="shared" si="5"/>
        <v>0</v>
      </c>
      <c r="P39" s="108"/>
      <c r="Q39" s="109"/>
    </row>
    <row r="40" spans="1:17" ht="13.5" customHeight="1">
      <c r="A40" s="154"/>
      <c r="B40" s="163"/>
      <c r="C40" s="167"/>
      <c r="D40" s="168"/>
      <c r="E40" s="169"/>
      <c r="F40" s="170"/>
      <c r="G40" s="169"/>
      <c r="H40" s="168"/>
      <c r="I40" s="169"/>
      <c r="J40" s="168"/>
      <c r="K40" s="169"/>
      <c r="L40" s="170"/>
      <c r="M40" s="169"/>
      <c r="N40" s="168"/>
      <c r="O40" s="179"/>
      <c r="P40" s="108"/>
      <c r="Q40" s="109"/>
    </row>
    <row r="41" spans="1:17" ht="16.5" customHeight="1">
      <c r="A41" s="161" t="s">
        <v>38</v>
      </c>
      <c r="B41" s="162"/>
      <c r="C41" s="117"/>
      <c r="D41" s="171" t="e">
        <f>ROUND(E41/$C$42,4)</f>
        <v>#DIV/0!</v>
      </c>
      <c r="E41" s="221">
        <f>SUM(E29:E39)</f>
        <v>0</v>
      </c>
      <c r="F41" s="171" t="e">
        <f>ROUND(G41/$C$22,4)</f>
        <v>#DIV/0!</v>
      </c>
      <c r="G41" s="221">
        <f>SUM(G29:G39)</f>
        <v>0</v>
      </c>
      <c r="H41" s="171" t="e">
        <f>ROUND(I41/$C$22,4)</f>
        <v>#DIV/0!</v>
      </c>
      <c r="I41" s="221">
        <f>SUM(I29:I39)</f>
        <v>0</v>
      </c>
      <c r="J41" s="171" t="e">
        <f>ROUND(K41/$C$22,4)</f>
        <v>#DIV/0!</v>
      </c>
      <c r="K41" s="221">
        <f>SUM(K29:K39)</f>
        <v>0</v>
      </c>
      <c r="L41" s="171" t="e">
        <f>ROUND(M41/$C$22,4)</f>
        <v>#DIV/0!</v>
      </c>
      <c r="M41" s="221">
        <f>SUM(M29:M39)</f>
        <v>0</v>
      </c>
      <c r="N41" s="171" t="e">
        <f>ROUND(O41/$C$22,4)</f>
        <v>#DIV/0!</v>
      </c>
      <c r="O41" s="223">
        <f>SUM(O29:O39)</f>
        <v>0</v>
      </c>
      <c r="Q41" s="111"/>
    </row>
    <row r="42" spans="1:15" ht="19.5" customHeight="1" thickBot="1">
      <c r="A42" s="159" t="s">
        <v>39</v>
      </c>
      <c r="B42" s="160"/>
      <c r="C42" s="216">
        <f>C22</f>
        <v>0</v>
      </c>
      <c r="D42" s="172" t="e">
        <f>ROUND(E42/$C$42,4)</f>
        <v>#DIV/0!</v>
      </c>
      <c r="E42" s="222">
        <f>E41</f>
        <v>0</v>
      </c>
      <c r="F42" s="172" t="e">
        <f>ROUND(G42/$C$42,4)</f>
        <v>#DIV/0!</v>
      </c>
      <c r="G42" s="222">
        <f>SUM(E42+G41)</f>
        <v>0</v>
      </c>
      <c r="H42" s="172" t="e">
        <f>ROUND(I42/$C$42,4)</f>
        <v>#DIV/0!</v>
      </c>
      <c r="I42" s="222">
        <f>SUM(G42+I41)</f>
        <v>0</v>
      </c>
      <c r="J42" s="172" t="e">
        <f>ROUND(K42/$C$42,4)</f>
        <v>#DIV/0!</v>
      </c>
      <c r="K42" s="222">
        <f>SUM(I42+K41)</f>
        <v>0</v>
      </c>
      <c r="L42" s="172" t="e">
        <f>ROUND(M42/$C$42,4)</f>
        <v>#DIV/0!</v>
      </c>
      <c r="M42" s="222">
        <f>SUM(K42+M41)</f>
        <v>0</v>
      </c>
      <c r="N42" s="172" t="e">
        <f>ROUND(O42/$C$42,4)</f>
        <v>#DIV/0!</v>
      </c>
      <c r="O42" s="224">
        <f>SUM(M42+O41)</f>
        <v>0</v>
      </c>
    </row>
    <row r="43" spans="1:15" ht="7.5" customHeight="1" thickBot="1" thickTop="1">
      <c r="A43" s="73"/>
      <c r="B43" s="66"/>
      <c r="C43" s="118"/>
      <c r="D43" s="67"/>
      <c r="E43" s="119"/>
      <c r="F43" s="120"/>
      <c r="G43" s="120"/>
      <c r="H43" s="120"/>
      <c r="I43" s="120"/>
      <c r="J43" s="120"/>
      <c r="K43" s="120"/>
      <c r="L43" s="120"/>
      <c r="M43" s="120"/>
      <c r="N43" s="120"/>
      <c r="O43" s="121"/>
    </row>
    <row r="44" spans="1:15" ht="13.5" customHeight="1" thickTop="1">
      <c r="A44" s="136" t="s">
        <v>41</v>
      </c>
      <c r="B44" s="68"/>
      <c r="C44" s="122"/>
      <c r="D44" s="69"/>
      <c r="E44" s="123"/>
      <c r="F44" s="124"/>
      <c r="G44" s="184"/>
      <c r="H44" s="176" t="s">
        <v>42</v>
      </c>
      <c r="I44" s="124"/>
      <c r="J44" s="124"/>
      <c r="K44" s="124"/>
      <c r="L44" s="124"/>
      <c r="M44" s="124"/>
      <c r="N44" s="124"/>
      <c r="O44" s="125"/>
    </row>
    <row r="45" spans="1:15" ht="13.5" customHeight="1">
      <c r="A45" s="126"/>
      <c r="B45" s="66"/>
      <c r="C45" s="118"/>
      <c r="D45" s="67"/>
      <c r="E45" s="119"/>
      <c r="F45" s="120"/>
      <c r="G45" s="185"/>
      <c r="H45" s="182"/>
      <c r="I45" s="120"/>
      <c r="J45" s="120"/>
      <c r="K45" s="120"/>
      <c r="L45" s="120"/>
      <c r="M45" s="120"/>
      <c r="N45" s="120"/>
      <c r="O45" s="121"/>
    </row>
    <row r="46" spans="1:15" ht="13.5" customHeight="1" thickBot="1">
      <c r="A46" s="70"/>
      <c r="B46" s="71"/>
      <c r="C46" s="127"/>
      <c r="D46" s="72"/>
      <c r="E46" s="128"/>
      <c r="F46" s="130"/>
      <c r="G46" s="129"/>
      <c r="H46" s="183"/>
      <c r="I46" s="130"/>
      <c r="J46" s="130"/>
      <c r="K46" s="130"/>
      <c r="L46" s="130"/>
      <c r="M46" s="130"/>
      <c r="N46" s="130"/>
      <c r="O46" s="131"/>
    </row>
  </sheetData>
  <sheetProtection/>
  <mergeCells count="27">
    <mergeCell ref="D24:O24"/>
    <mergeCell ref="D25:O25"/>
    <mergeCell ref="B26:B27"/>
    <mergeCell ref="D26:E26"/>
    <mergeCell ref="F26:G26"/>
    <mergeCell ref="H26:I26"/>
    <mergeCell ref="J26:K26"/>
    <mergeCell ref="L26:M26"/>
    <mergeCell ref="N26:O26"/>
    <mergeCell ref="H6:I6"/>
    <mergeCell ref="J6:K6"/>
    <mergeCell ref="L6:M6"/>
    <mergeCell ref="N6:O6"/>
    <mergeCell ref="A21:B21"/>
    <mergeCell ref="A22:B22"/>
    <mergeCell ref="D6:E6"/>
    <mergeCell ref="F6:G6"/>
    <mergeCell ref="A24:A27"/>
    <mergeCell ref="B24:C25"/>
    <mergeCell ref="A1:O1"/>
    <mergeCell ref="A2:O2"/>
    <mergeCell ref="A3:O3"/>
    <mergeCell ref="A4:A7"/>
    <mergeCell ref="B4:C5"/>
    <mergeCell ref="D4:O4"/>
    <mergeCell ref="D5:O5"/>
    <mergeCell ref="B6:B7"/>
  </mergeCell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2"/>
  <sheetViews>
    <sheetView showGridLines="0" view="pageBreakPreview" zoomScaleSheetLayoutView="100" zoomScalePageLayoutView="0" workbookViewId="0" topLeftCell="A1">
      <selection activeCell="E21" sqref="E21"/>
    </sheetView>
  </sheetViews>
  <sheetFormatPr defaultColWidth="9.140625" defaultRowHeight="12"/>
  <cols>
    <col min="1" max="1" width="17.8515625" style="12" customWidth="1"/>
    <col min="2" max="2" width="42.7109375" style="12" customWidth="1"/>
    <col min="3" max="3" width="17.8515625" style="12" customWidth="1"/>
    <col min="4" max="16384" width="9.140625" style="12" customWidth="1"/>
  </cols>
  <sheetData>
    <row r="1" spans="1:3" ht="36.75" customHeight="1">
      <c r="A1" s="347" t="s">
        <v>163</v>
      </c>
      <c r="B1" s="348"/>
      <c r="C1" s="349"/>
    </row>
    <row r="2" spans="1:3" ht="15">
      <c r="A2" s="358" t="s">
        <v>68</v>
      </c>
      <c r="B2" s="359"/>
      <c r="C2" s="41"/>
    </row>
    <row r="3" spans="1:3" ht="15">
      <c r="A3" s="42" t="s">
        <v>69</v>
      </c>
      <c r="B3" s="40"/>
      <c r="C3" s="43"/>
    </row>
    <row r="4" spans="1:3" ht="15">
      <c r="A4" s="44" t="s">
        <v>70</v>
      </c>
      <c r="B4" s="40"/>
      <c r="C4" s="43"/>
    </row>
    <row r="5" spans="1:3" ht="15">
      <c r="A5" s="44" t="s">
        <v>71</v>
      </c>
      <c r="B5" s="40"/>
      <c r="C5" s="43"/>
    </row>
    <row r="6" spans="1:3" ht="15">
      <c r="A6" s="44" t="s">
        <v>72</v>
      </c>
      <c r="B6" s="40"/>
      <c r="C6" s="43"/>
    </row>
    <row r="7" spans="1:3" ht="15">
      <c r="A7" s="44" t="s">
        <v>73</v>
      </c>
      <c r="B7" s="40"/>
      <c r="C7" s="43"/>
    </row>
    <row r="8" spans="1:3" ht="15">
      <c r="A8" s="350" t="s">
        <v>74</v>
      </c>
      <c r="B8" s="351"/>
      <c r="C8" s="45"/>
    </row>
    <row r="9" spans="1:3" ht="15">
      <c r="A9" s="358" t="s">
        <v>43</v>
      </c>
      <c r="B9" s="359"/>
      <c r="C9" s="41"/>
    </row>
    <row r="10" spans="1:3" ht="15">
      <c r="A10" s="42" t="s">
        <v>75</v>
      </c>
      <c r="B10" s="39"/>
      <c r="C10" s="46"/>
    </row>
    <row r="11" spans="1:3" ht="15">
      <c r="A11" s="350" t="s">
        <v>74</v>
      </c>
      <c r="B11" s="351"/>
      <c r="C11" s="45"/>
    </row>
    <row r="12" spans="1:3" ht="15">
      <c r="A12" s="358" t="s">
        <v>76</v>
      </c>
      <c r="B12" s="359"/>
      <c r="C12" s="41"/>
    </row>
    <row r="13" spans="1:3" ht="15">
      <c r="A13" s="44" t="s">
        <v>77</v>
      </c>
      <c r="B13" s="40"/>
      <c r="C13" s="43"/>
    </row>
    <row r="14" spans="1:3" ht="15">
      <c r="A14" s="44" t="s">
        <v>78</v>
      </c>
      <c r="B14" s="40"/>
      <c r="C14" s="43"/>
    </row>
    <row r="15" spans="1:3" ht="15">
      <c r="A15" s="44" t="s">
        <v>195</v>
      </c>
      <c r="B15" s="40"/>
      <c r="C15" s="43"/>
    </row>
    <row r="16" spans="1:3" ht="15">
      <c r="A16" s="44" t="s">
        <v>79</v>
      </c>
      <c r="B16" s="40"/>
      <c r="C16" s="43"/>
    </row>
    <row r="17" spans="1:3" ht="15">
      <c r="A17" s="350" t="s">
        <v>74</v>
      </c>
      <c r="B17" s="351"/>
      <c r="C17" s="45"/>
    </row>
    <row r="18" spans="1:3" ht="15">
      <c r="A18" s="352"/>
      <c r="B18" s="353"/>
      <c r="C18" s="47"/>
    </row>
    <row r="19" spans="1:3" ht="15">
      <c r="A19" s="354"/>
      <c r="B19" s="355"/>
      <c r="C19" s="48"/>
    </row>
    <row r="20" spans="1:3" ht="15">
      <c r="A20" s="354"/>
      <c r="B20" s="355"/>
      <c r="C20" s="48"/>
    </row>
    <row r="21" spans="1:3" ht="15.75" thickBot="1">
      <c r="A21" s="356" t="s">
        <v>81</v>
      </c>
      <c r="B21" s="357"/>
      <c r="C21" s="49"/>
    </row>
    <row r="22" spans="1:3" ht="15.75" thickBot="1">
      <c r="A22" s="135"/>
      <c r="B22" s="133"/>
      <c r="C22" s="134"/>
    </row>
  </sheetData>
  <sheetProtection/>
  <mergeCells count="9">
    <mergeCell ref="A1:C1"/>
    <mergeCell ref="A17:B17"/>
    <mergeCell ref="A18:B20"/>
    <mergeCell ref="A21:B21"/>
    <mergeCell ref="A2:B2"/>
    <mergeCell ref="A8:B8"/>
    <mergeCell ref="A9:B9"/>
    <mergeCell ref="A11:B11"/>
    <mergeCell ref="A12:B12"/>
  </mergeCells>
  <printOptions horizontalCentered="1"/>
  <pageMargins left="0.3937007874015748" right="0.3937007874015748" top="0.5905511811023623" bottom="0.3937007874015748" header="0.31496062992125984" footer="0.31496062992125984"/>
  <pageSetup fitToHeight="0" horizontalDpi="600" verticalDpi="600" orientation="landscape" paperSize="9" scale="130" r:id="rId3"/>
  <legacyDrawing r:id="rId2"/>
  <oleObjects>
    <oleObject progId="Equation.3" shapeId="39793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"/>
  <sheetViews>
    <sheetView showGridLines="0" view="pageBreakPreview" zoomScaleSheetLayoutView="100" zoomScalePageLayoutView="0" workbookViewId="0" topLeftCell="A1">
      <selection activeCell="F18" sqref="F18"/>
    </sheetView>
  </sheetViews>
  <sheetFormatPr defaultColWidth="9.140625" defaultRowHeight="12"/>
  <cols>
    <col min="1" max="1" width="17.8515625" style="12" customWidth="1"/>
    <col min="2" max="2" width="42.7109375" style="12" customWidth="1"/>
    <col min="3" max="3" width="17.8515625" style="12" customWidth="1"/>
    <col min="4" max="16384" width="9.140625" style="12" customWidth="1"/>
  </cols>
  <sheetData>
    <row r="1" spans="1:3" ht="36.75" customHeight="1">
      <c r="A1" s="347" t="s">
        <v>162</v>
      </c>
      <c r="B1" s="348"/>
      <c r="C1" s="349"/>
    </row>
    <row r="2" spans="1:3" ht="15">
      <c r="A2" s="358" t="s">
        <v>68</v>
      </c>
      <c r="B2" s="359"/>
      <c r="C2" s="41"/>
    </row>
    <row r="3" spans="1:3" ht="15">
      <c r="A3" s="42" t="s">
        <v>69</v>
      </c>
      <c r="B3" s="40"/>
      <c r="C3" s="43"/>
    </row>
    <row r="4" spans="1:3" ht="15">
      <c r="A4" s="44" t="s">
        <v>70</v>
      </c>
      <c r="B4" s="40"/>
      <c r="C4" s="43"/>
    </row>
    <row r="5" spans="1:3" ht="15">
      <c r="A5" s="44" t="s">
        <v>71</v>
      </c>
      <c r="B5" s="40"/>
      <c r="C5" s="43"/>
    </row>
    <row r="6" spans="1:3" ht="15">
      <c r="A6" s="44" t="s">
        <v>83</v>
      </c>
      <c r="B6" s="40"/>
      <c r="C6" s="43"/>
    </row>
    <row r="7" spans="1:3" ht="15">
      <c r="A7" s="350" t="s">
        <v>74</v>
      </c>
      <c r="B7" s="351"/>
      <c r="C7" s="45"/>
    </row>
    <row r="8" spans="1:3" ht="15">
      <c r="A8" s="358" t="s">
        <v>43</v>
      </c>
      <c r="B8" s="359"/>
      <c r="C8" s="41"/>
    </row>
    <row r="9" spans="1:3" ht="15">
      <c r="A9" s="42" t="s">
        <v>75</v>
      </c>
      <c r="B9" s="39"/>
      <c r="C9" s="46"/>
    </row>
    <row r="10" spans="1:3" ht="15">
      <c r="A10" s="350" t="s">
        <v>74</v>
      </c>
      <c r="B10" s="351"/>
      <c r="C10" s="45"/>
    </row>
    <row r="11" spans="1:3" ht="15">
      <c r="A11" s="358" t="s">
        <v>76</v>
      </c>
      <c r="B11" s="359"/>
      <c r="C11" s="41"/>
    </row>
    <row r="12" spans="1:3" ht="15">
      <c r="A12" s="44" t="s">
        <v>77</v>
      </c>
      <c r="B12" s="40"/>
      <c r="C12" s="43"/>
    </row>
    <row r="13" spans="1:3" ht="15">
      <c r="A13" s="44" t="s">
        <v>78</v>
      </c>
      <c r="B13" s="40"/>
      <c r="C13" s="43"/>
    </row>
    <row r="14" spans="1:3" ht="15">
      <c r="A14" s="44" t="s">
        <v>195</v>
      </c>
      <c r="B14" s="40"/>
      <c r="C14" s="43"/>
    </row>
    <row r="15" spans="1:3" ht="15">
      <c r="A15" s="44" t="s">
        <v>79</v>
      </c>
      <c r="B15" s="40"/>
      <c r="C15" s="43"/>
    </row>
    <row r="16" spans="1:3" ht="15">
      <c r="A16" s="350" t="s">
        <v>74</v>
      </c>
      <c r="B16" s="351"/>
      <c r="C16" s="45"/>
    </row>
    <row r="17" spans="1:3" ht="15">
      <c r="A17" s="352"/>
      <c r="B17" s="353"/>
      <c r="C17" s="47"/>
    </row>
    <row r="18" spans="1:3" ht="15">
      <c r="A18" s="354"/>
      <c r="B18" s="355"/>
      <c r="C18" s="48"/>
    </row>
    <row r="19" spans="1:3" ht="15">
      <c r="A19" s="354"/>
      <c r="B19" s="355"/>
      <c r="C19" s="48"/>
    </row>
    <row r="20" spans="1:3" ht="15.75" thickBot="1">
      <c r="A20" s="356" t="s">
        <v>82</v>
      </c>
      <c r="B20" s="357"/>
      <c r="C20" s="49">
        <f>(1+C3+C6+C5)*(1+C4)*(1+C10)/(1-C16)-1</f>
        <v>0</v>
      </c>
    </row>
    <row r="21" spans="1:3" ht="15.75" thickBot="1">
      <c r="A21" s="135" t="s">
        <v>103</v>
      </c>
      <c r="B21" s="133"/>
      <c r="C21" s="134"/>
    </row>
  </sheetData>
  <sheetProtection/>
  <mergeCells count="9">
    <mergeCell ref="A1:C1"/>
    <mergeCell ref="A16:B16"/>
    <mergeCell ref="A17:B19"/>
    <mergeCell ref="A20:B20"/>
    <mergeCell ref="A2:B2"/>
    <mergeCell ref="A7:B7"/>
    <mergeCell ref="A8:B8"/>
    <mergeCell ref="A10:B10"/>
    <mergeCell ref="A11:B11"/>
  </mergeCells>
  <printOptions horizontalCentered="1"/>
  <pageMargins left="0.3937007874015748" right="0.3937007874015748" top="0.5905511811023623" bottom="0.3937007874015748" header="0.31496062992125984" footer="0.31496062992125984"/>
  <pageSetup fitToHeight="0" fitToWidth="0" horizontalDpi="600" verticalDpi="600" orientation="landscape" paperSize="9" scale="130" r:id="rId3"/>
  <legacyDrawing r:id="rId2"/>
  <oleObjects>
    <oleObject progId="Equation.3" shapeId="3979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Conectiva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Cassiane</dc:creator>
  <cp:keywords/>
  <dc:description/>
  <cp:lastModifiedBy>LUCIENI SANTANA DE LIMA</cp:lastModifiedBy>
  <cp:lastPrinted>2022-04-27T12:13:33Z</cp:lastPrinted>
  <dcterms:created xsi:type="dcterms:W3CDTF">2012-10-10T13:01:19Z</dcterms:created>
  <dcterms:modified xsi:type="dcterms:W3CDTF">2022-04-27T12:39:19Z</dcterms:modified>
  <cp:category/>
  <cp:version/>
  <cp:contentType/>
  <cp:contentStatus/>
</cp:coreProperties>
</file>