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20" tabRatio="923" activeTab="2"/>
  </bookViews>
  <sheets>
    <sheet name="Loteamento" sheetId="1" r:id="rId1"/>
    <sheet name="Composição" sheetId="2" r:id="rId2"/>
    <sheet name="Cronograma" sheetId="3" r:id="rId3"/>
    <sheet name="BDI (2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d100" localSheetId="2">#REF!</definedName>
    <definedName name="_ind100" localSheetId="0">#REF!</definedName>
    <definedName name="_ind100">#REF!</definedName>
    <definedName name="_mem2">'[1]Mat Asf'!$H$37</definedName>
    <definedName name="_prd1" localSheetId="2">#REF!</definedName>
    <definedName name="_prd1" localSheetId="0">#REF!</definedName>
    <definedName name="_prd1">#REF!</definedName>
    <definedName name="_prt1" localSheetId="2">#REF!</definedName>
    <definedName name="_prt1" localSheetId="0">#REF!</definedName>
    <definedName name="_prt1">#REF!</definedName>
    <definedName name="_RET1" localSheetId="2">#REF!</definedName>
    <definedName name="_RET1" localSheetId="0">#REF!</definedName>
    <definedName name="_RET1">#REF!</definedName>
    <definedName name="_xlfn.SHEET" hidden="1">#NAME?</definedName>
    <definedName name="abc">'[2]Aterro PonteSul'!#REF!</definedName>
    <definedName name="_xlnm.Print_Area" localSheetId="1">'Composição'!$A$1:$F$338</definedName>
    <definedName name="_xlnm.Print_Area" localSheetId="2">'Cronograma'!$A$1:$P$39</definedName>
    <definedName name="_xlnm.Print_Area" localSheetId="0">'Loteamento'!$A$1:$I$44</definedName>
    <definedName name="areafog" localSheetId="2">#REF!</definedName>
    <definedName name="areafog" localSheetId="0">#REF!</definedName>
    <definedName name="areafog">#REF!</definedName>
    <definedName name="areatsd" localSheetId="2">#REF!</definedName>
    <definedName name="areatsd" localSheetId="0">#REF!</definedName>
    <definedName name="areatsd">#REF!</definedName>
    <definedName name="areatss">#REF!</definedName>
    <definedName name="aterro">'[2]Aterro PonteSul'!#REF!</definedName>
    <definedName name="bacia" localSheetId="2">#REF!</definedName>
    <definedName name="bacia" localSheetId="0">#REF!</definedName>
    <definedName name="bacia">#REF!</definedName>
    <definedName name="bbdcc15" localSheetId="2">#REF!</definedName>
    <definedName name="bbdcc15" localSheetId="0">#REF!</definedName>
    <definedName name="bbdcc15">#REF!</definedName>
    <definedName name="bbdcc20" localSheetId="2">#REF!</definedName>
    <definedName name="bbdcc20" localSheetId="0">#REF!</definedName>
    <definedName name="bbdcc20">#REF!</definedName>
    <definedName name="bbdcc25">#REF!</definedName>
    <definedName name="bbdcc30">#REF!</definedName>
    <definedName name="bbdtc04">#REF!</definedName>
    <definedName name="bbdtc06">#REF!</definedName>
    <definedName name="bbdtc08">#REF!</definedName>
    <definedName name="bbdtc10">#REF!</definedName>
    <definedName name="bbdtc12">#REF!</definedName>
    <definedName name="bbdtc15">#REF!</definedName>
    <definedName name="bbscc15">#REF!</definedName>
    <definedName name="bbscc20">#REF!</definedName>
    <definedName name="bbscc25">#REF!</definedName>
    <definedName name="bbscc30">#REF!</definedName>
    <definedName name="bbstc04">#REF!</definedName>
    <definedName name="bbstc06">#REF!</definedName>
    <definedName name="bbstc08">#REF!</definedName>
    <definedName name="bbstc10">#REF!</definedName>
    <definedName name="bbstc12">#REF!</definedName>
    <definedName name="bbstc15">#REF!</definedName>
    <definedName name="bbtcc15">'[2]DMT_EV'!#REF!</definedName>
    <definedName name="bbtcc20">'[2]DMT_EV'!#REF!</definedName>
    <definedName name="bbtcc25">'[2]DMT_EV'!#REF!</definedName>
    <definedName name="bbtcc30">'[2]DMT_EV'!#REF!</definedName>
    <definedName name="bbttc04" localSheetId="2">#REF!</definedName>
    <definedName name="bbttc04" localSheetId="0">#REF!</definedName>
    <definedName name="bbttc04">#REF!</definedName>
    <definedName name="bbttc06" localSheetId="2">#REF!</definedName>
    <definedName name="bbttc06" localSheetId="0">#REF!</definedName>
    <definedName name="bbttc06">#REF!</definedName>
    <definedName name="bbttc08" localSheetId="2">#REF!</definedName>
    <definedName name="bbttc08" localSheetId="0">#REF!</definedName>
    <definedName name="bbttc08">#REF!</definedName>
    <definedName name="bbttc10">#REF!</definedName>
    <definedName name="bbttc12">#REF!</definedName>
    <definedName name="bbttc15">#REF!</definedName>
    <definedName name="betume">#REF!</definedName>
    <definedName name="cabeca" localSheetId="2">#REF!</definedName>
    <definedName name="cabeca" localSheetId="0">#REF!</definedName>
    <definedName name="cabeca">#REF!</definedName>
    <definedName name="cabeca1" localSheetId="2">#REF!</definedName>
    <definedName name="cabeca1" localSheetId="0">#REF!</definedName>
    <definedName name="cabeca1">#REF!</definedName>
    <definedName name="cabeçalho" localSheetId="2">#REF!</definedName>
    <definedName name="cabeçalho" localSheetId="0">#REF!</definedName>
    <definedName name="cabeçalho">#REF!</definedName>
    <definedName name="cabeçalho1" localSheetId="2">#REF!</definedName>
    <definedName name="cabeçalho1" localSheetId="0">#REF!</definedName>
    <definedName name="cabeçalho1">#REF!</definedName>
    <definedName name="cbdcc15" localSheetId="2">#REF!</definedName>
    <definedName name="cbdcc15" localSheetId="0">#REF!</definedName>
    <definedName name="cbdcc15">#REF!</definedName>
    <definedName name="cbdcc20" localSheetId="2">#REF!</definedName>
    <definedName name="cbdcc20" localSheetId="0">#REF!</definedName>
    <definedName name="cbdcc20">#REF!</definedName>
    <definedName name="cbdcc25" localSheetId="2">#REF!</definedName>
    <definedName name="cbdcc25" localSheetId="0">#REF!</definedName>
    <definedName name="cbdcc25">#REF!</definedName>
    <definedName name="cbdcc30">#REF!</definedName>
    <definedName name="cbdtc04">#REF!</definedName>
    <definedName name="cbdtc06">#REF!</definedName>
    <definedName name="cbdtc08">#REF!</definedName>
    <definedName name="cbdtc10">#REF!</definedName>
    <definedName name="cbdtc12">#REF!</definedName>
    <definedName name="cbdtc15">#REF!</definedName>
    <definedName name="cbscc15">#REF!</definedName>
    <definedName name="cbscc20">#REF!</definedName>
    <definedName name="cbscc25">#REF!</definedName>
    <definedName name="cbscc30">#REF!</definedName>
    <definedName name="cbstc04">#REF!</definedName>
    <definedName name="cbstc06">#REF!</definedName>
    <definedName name="cbstc08">#REF!</definedName>
    <definedName name="cbstc10">#REF!</definedName>
    <definedName name="cbstc12">#REF!</definedName>
    <definedName name="cbstc15">#REF!</definedName>
    <definedName name="cbtcc15">'[2]DMT_EV'!#REF!</definedName>
    <definedName name="cbtcc20">'[2]DMT_EV'!#REF!</definedName>
    <definedName name="cbtcc25">'[2]DMT_EV'!#REF!</definedName>
    <definedName name="cbtcc30">'[2]DMT_EV'!#REF!</definedName>
    <definedName name="cbttc04" localSheetId="2">#REF!</definedName>
    <definedName name="cbttc04" localSheetId="0">#REF!</definedName>
    <definedName name="cbttc04">#REF!</definedName>
    <definedName name="cbttc06" localSheetId="2">#REF!</definedName>
    <definedName name="cbttc06" localSheetId="0">#REF!</definedName>
    <definedName name="cbttc06">#REF!</definedName>
    <definedName name="cbttc08" localSheetId="2">#REF!</definedName>
    <definedName name="cbttc08" localSheetId="0">#REF!</definedName>
    <definedName name="cbttc08">#REF!</definedName>
    <definedName name="cbttc10">#REF!</definedName>
    <definedName name="cbttc12">#REF!</definedName>
    <definedName name="cbttc15">#REF!</definedName>
    <definedName name="ccerca">#REF!</definedName>
    <definedName name="cesar" localSheetId="2">#REF!</definedName>
    <definedName name="cesar" localSheetId="0">#REF!</definedName>
    <definedName name="cesar">#REF!</definedName>
    <definedName name="cm_30">#REF!</definedName>
    <definedName name="comp100">#REF!</definedName>
    <definedName name="comp95">#REF!</definedName>
    <definedName name="compala">#REF!</definedName>
    <definedName name="conap">#REF!</definedName>
    <definedName name="conass">#REF!</definedName>
    <definedName name="connum">#REF!</definedName>
    <definedName name="conpro">#REF!</definedName>
    <definedName name="contrato">#REF!</definedName>
    <definedName name="corte">#REF!</definedName>
    <definedName name="DATA" localSheetId="2">#REF!</definedName>
    <definedName name="DATA" localSheetId="0">#REF!</definedName>
    <definedName name="DATA">#REF!</definedName>
    <definedName name="defensa" localSheetId="2">#REF!</definedName>
    <definedName name="defensa" localSheetId="0">#REF!</definedName>
    <definedName name="defensa">#REF!</definedName>
    <definedName name="dmt_1000" localSheetId="2">#REF!</definedName>
    <definedName name="dmt_1000" localSheetId="0">#REF!</definedName>
    <definedName name="dmt_1000">#REF!</definedName>
    <definedName name="dmt_1200" localSheetId="2">#REF!</definedName>
    <definedName name="dmt_1200" localSheetId="0">#REF!</definedName>
    <definedName name="dmt_1200">#REF!</definedName>
    <definedName name="dmt_1400" localSheetId="2">#REF!</definedName>
    <definedName name="dmt_1400" localSheetId="0">#REF!</definedName>
    <definedName name="dmt_1400">#REF!</definedName>
    <definedName name="dmt_200" localSheetId="2">#REF!</definedName>
    <definedName name="dmt_200" localSheetId="0">#REF!</definedName>
    <definedName name="dmt_200">#REF!</definedName>
    <definedName name="dmt_400" localSheetId="2">#REF!</definedName>
    <definedName name="dmt_400" localSheetId="0">#REF!</definedName>
    <definedName name="dmt_400">#REF!</definedName>
    <definedName name="dmt_50" localSheetId="2">#REF!</definedName>
    <definedName name="dmt_50" localSheetId="0">#REF!</definedName>
    <definedName name="dmt_50">#REF!</definedName>
    <definedName name="dmt_600" localSheetId="2">#REF!</definedName>
    <definedName name="dmt_600" localSheetId="0">#REF!</definedName>
    <definedName name="dmt_600">#REF!</definedName>
    <definedName name="dmt_800" localSheetId="2">#REF!</definedName>
    <definedName name="dmt_800" localSheetId="0">#REF!</definedName>
    <definedName name="dmt_800">#REF!</definedName>
    <definedName name="drena" localSheetId="2">#REF!</definedName>
    <definedName name="drena" localSheetId="0">#REF!</definedName>
    <definedName name="drena">#REF!</definedName>
    <definedName name="dreno" localSheetId="2">#REF!</definedName>
    <definedName name="dreno" localSheetId="0">#REF!</definedName>
    <definedName name="dreno">#REF!</definedName>
    <definedName name="dtipo1" localSheetId="2">#REF!</definedName>
    <definedName name="dtipo1" localSheetId="0">#REF!</definedName>
    <definedName name="dtipo1">#REF!</definedName>
    <definedName name="dtipo2">#REF!</definedName>
    <definedName name="empo2" localSheetId="2">#REF!</definedName>
    <definedName name="empo2" localSheetId="0">#REF!</definedName>
    <definedName name="empo2">#REF!</definedName>
    <definedName name="Empola2" localSheetId="2">#REF!</definedName>
    <definedName name="Empola2" localSheetId="0">#REF!</definedName>
    <definedName name="Empola2">#REF!</definedName>
    <definedName name="Empolo2" localSheetId="2">#REF!</definedName>
    <definedName name="Empolo2" localSheetId="0">#REF!</definedName>
    <definedName name="Empolo2">#REF!</definedName>
    <definedName name="empolo3" localSheetId="2">#REF!</definedName>
    <definedName name="empolo3" localSheetId="0">#REF!</definedName>
    <definedName name="empolo3">#REF!</definedName>
    <definedName name="eng">'[1]Mat Asf'!$C$36</definedName>
    <definedName name="engfiscal" localSheetId="2">#REF!</definedName>
    <definedName name="engfiscal" localSheetId="0">#REF!</definedName>
    <definedName name="engfiscal">#REF!</definedName>
    <definedName name="engm1" localSheetId="2">#REF!</definedName>
    <definedName name="engm1" localSheetId="0">#REF!</definedName>
    <definedName name="engm1">#REF!</definedName>
    <definedName name="engm2" localSheetId="2">#REF!</definedName>
    <definedName name="engm2" localSheetId="0">#REF!</definedName>
    <definedName name="engm2">#REF!</definedName>
    <definedName name="engmds">#REF!</definedName>
    <definedName name="escavd">#REF!</definedName>
    <definedName name="escavgd">#REF!</definedName>
    <definedName name="escavgs">#REF!</definedName>
    <definedName name="escavgt">'[2]DMT_EV'!#REF!</definedName>
    <definedName name="escavs" localSheetId="2">#REF!</definedName>
    <definedName name="escavs" localSheetId="0">#REF!</definedName>
    <definedName name="escavs">#REF!</definedName>
    <definedName name="escavt" localSheetId="2">#REF!</definedName>
    <definedName name="escavt" localSheetId="0">#REF!</definedName>
    <definedName name="escavt">#REF!</definedName>
    <definedName name="etipo1" localSheetId="2">#REF!</definedName>
    <definedName name="etipo1" localSheetId="0">#REF!</definedName>
    <definedName name="etipo1">#REF!</definedName>
    <definedName name="etipo2">#REF!</definedName>
    <definedName name="faixa">#REF!</definedName>
    <definedName name="fator100">#REF!</definedName>
    <definedName name="fator50">#REF!</definedName>
    <definedName name="fdreno">#REF!</definedName>
    <definedName name="fir" localSheetId="3">'[9]RELATÓRIO'!$B$12</definedName>
    <definedName name="fir" localSheetId="2">'[3]RELATÓRIO'!$B$12</definedName>
    <definedName name="fir" localSheetId="0">'[3]RELATÓRIO'!$B$12</definedName>
    <definedName name="fir">'[4]RELATÓRIO'!$B$12</definedName>
    <definedName name="firma" localSheetId="2">#REF!</definedName>
    <definedName name="firma" localSheetId="0">#REF!</definedName>
    <definedName name="firma">#REF!</definedName>
    <definedName name="foac" localSheetId="2">#REF!</definedName>
    <definedName name="foac" localSheetId="0">#REF!</definedName>
    <definedName name="foac">#REF!</definedName>
    <definedName name="foae" localSheetId="2">#REF!</definedName>
    <definedName name="foae" localSheetId="0">#REF!</definedName>
    <definedName name="foae">#REF!</definedName>
    <definedName name="foc">#REF!</definedName>
    <definedName name="FOG">#REF!</definedName>
    <definedName name="fpavi">#REF!</definedName>
    <definedName name="fsinal">#REF!</definedName>
    <definedName name="fterra">#REF!</definedName>
    <definedName name="grama" localSheetId="2">#REF!</definedName>
    <definedName name="grama" localSheetId="0">#REF!</definedName>
    <definedName name="grama">#REF!</definedName>
    <definedName name="Guias" localSheetId="2">#REF!</definedName>
    <definedName name="Guias" localSheetId="0">#REF!</definedName>
    <definedName name="Guias">#REF!</definedName>
    <definedName name="horad6" localSheetId="2">#REF!</definedName>
    <definedName name="horad6" localSheetId="0">#REF!</definedName>
    <definedName name="horad6">#REF!</definedName>
    <definedName name="horad8" localSheetId="2">#REF!</definedName>
    <definedName name="horad8" localSheetId="0">#REF!</definedName>
    <definedName name="horad8">#REF!</definedName>
    <definedName name="imparea">#REF!</definedName>
    <definedName name="ksinal">'[5]Indice de Reajuste'!#REF!</definedName>
    <definedName name="licerra" localSheetId="2">#REF!</definedName>
    <definedName name="licerra" localSheetId="0">#REF!</definedName>
    <definedName name="licerra">#REF!</definedName>
    <definedName name="limata" localSheetId="2">#REF!</definedName>
    <definedName name="limata" localSheetId="0">#REF!</definedName>
    <definedName name="limata">#REF!</definedName>
    <definedName name="luis" localSheetId="3">'[9]REAJU (2)'!$H$35</definedName>
    <definedName name="luis" localSheetId="2">'[3]REAJU (2)'!$H$35</definedName>
    <definedName name="luis" localSheetId="0">'[3]REAJU (2)'!$H$35</definedName>
    <definedName name="luis">'[4]REAJU (2)'!$H$35</definedName>
    <definedName name="Macro1">#REF!</definedName>
    <definedName name="macro2">#REF!</definedName>
    <definedName name="marco" localSheetId="2">#REF!</definedName>
    <definedName name="marco" localSheetId="0">#REF!</definedName>
    <definedName name="marco">#REF!</definedName>
    <definedName name="mds" localSheetId="2">#REF!</definedName>
    <definedName name="mds" localSheetId="0">#REF!</definedName>
    <definedName name="mds">#REF!</definedName>
    <definedName name="Mem">'[1]Mat Asf'!$C$37</definedName>
    <definedName name="mo_base" localSheetId="2">#REF!</definedName>
    <definedName name="mo_base" localSheetId="0">#REF!</definedName>
    <definedName name="mo_base">#REF!</definedName>
    <definedName name="mo_sub_base" localSheetId="2">#REF!</definedName>
    <definedName name="mo_sub_base" localSheetId="0">#REF!</definedName>
    <definedName name="mo_sub_base">#REF!</definedName>
    <definedName name="mobase" localSheetId="2">#REF!</definedName>
    <definedName name="mobase" localSheetId="0">#REF!</definedName>
    <definedName name="mobase">#REF!</definedName>
    <definedName name="mocomercial" localSheetId="2">#REF!</definedName>
    <definedName name="mocomercial" localSheetId="0">#REF!</definedName>
    <definedName name="mocomercial">#REF!</definedName>
    <definedName name="molocal">#REF!</definedName>
    <definedName name="mosub">#REF!</definedName>
    <definedName name="muro">#REF!</definedName>
    <definedName name="nÁID">'[2]Aterro PonteSul'!#REF!</definedName>
    <definedName name="OAC" localSheetId="2">#REF!</definedName>
    <definedName name="OAC" localSheetId="0">#REF!</definedName>
    <definedName name="OAC">#REF!</definedName>
    <definedName name="OAE">#REF!</definedName>
    <definedName name="obra" localSheetId="2">#REF!</definedName>
    <definedName name="obra" localSheetId="0">#REF!</definedName>
    <definedName name="obra">#REF!</definedName>
    <definedName name="OCOM" localSheetId="2">#REF!</definedName>
    <definedName name="OCOM" localSheetId="0">#REF!</definedName>
    <definedName name="OCOM">#REF!</definedName>
    <definedName name="Orçamento" localSheetId="2">#REF!</definedName>
    <definedName name="Orçamento" localSheetId="0">#REF!</definedName>
    <definedName name="Orçamento">#REF!</definedName>
    <definedName name="ordem" localSheetId="2">#REF!</definedName>
    <definedName name="ordem" localSheetId="0">#REF!</definedName>
    <definedName name="ordem">#REF!</definedName>
    <definedName name="orlando" localSheetId="2">#REF!</definedName>
    <definedName name="orlando" localSheetId="0">#REF!</definedName>
    <definedName name="orlando">#REF!</definedName>
    <definedName name="pal1x1" localSheetId="2">#REF!</definedName>
    <definedName name="pal1x1" localSheetId="0">#REF!</definedName>
    <definedName name="pal1x1">#REF!</definedName>
    <definedName name="patrolamento">#REF!</definedName>
    <definedName name="pavi" localSheetId="2">#REF!</definedName>
    <definedName name="pavi" localSheetId="0">#REF!</definedName>
    <definedName name="pavi">#REF!</definedName>
    <definedName name="pcat" localSheetId="2">#REF!</definedName>
    <definedName name="pcat" localSheetId="0">#REF!</definedName>
    <definedName name="pcat">#REF!</definedName>
    <definedName name="pdmt" localSheetId="2">#REF!</definedName>
    <definedName name="pdmt" localSheetId="0">#REF!</definedName>
    <definedName name="pdmt">#REF!</definedName>
    <definedName name="pdmt1000">#REF!</definedName>
    <definedName name="pdmt1200">#REF!</definedName>
    <definedName name="pdmt200">#REF!</definedName>
    <definedName name="pdmt400">#REF!</definedName>
    <definedName name="pdmt50">#REF!</definedName>
    <definedName name="pdmt600">#REF!</definedName>
    <definedName name="pdmt800">#REF!</definedName>
    <definedName name="PEDREIRA">#REF!</definedName>
    <definedName name="perac">#REF!</definedName>
    <definedName name="persim">#REF!</definedName>
    <definedName name="pil2x05">#REF!</definedName>
    <definedName name="pil2x1">#REF!</definedName>
    <definedName name="pir">#REF!</definedName>
    <definedName name="portfiscal">#REF!</definedName>
    <definedName name="portm1">#REF!</definedName>
    <definedName name="portm2">#REF!</definedName>
    <definedName name="pro">#REF!</definedName>
    <definedName name="pz" localSheetId="2">#REF!</definedName>
    <definedName name="pz" localSheetId="0">#REF!</definedName>
    <definedName name="pz">#REF!</definedName>
    <definedName name="rdreno">#REF!</definedName>
    <definedName name="reatd" localSheetId="2">#REF!</definedName>
    <definedName name="reatd" localSheetId="0">#REF!</definedName>
    <definedName name="reatd">#REF!</definedName>
    <definedName name="reatgd" localSheetId="2">#REF!</definedName>
    <definedName name="reatgd" localSheetId="0">#REF!</definedName>
    <definedName name="reatgd">#REF!</definedName>
    <definedName name="reatgs" localSheetId="2">#REF!</definedName>
    <definedName name="reatgs" localSheetId="0">#REF!</definedName>
    <definedName name="reatgs">#REF!</definedName>
    <definedName name="reatgt">'[2]DMT_EV'!#REF!</definedName>
    <definedName name="reats" localSheetId="2">#REF!</definedName>
    <definedName name="reats" localSheetId="0">#REF!</definedName>
    <definedName name="reats">#REF!</definedName>
    <definedName name="reatt" localSheetId="2">#REF!</definedName>
    <definedName name="reatt" localSheetId="0">#REF!</definedName>
    <definedName name="reatt">#REF!</definedName>
    <definedName name="referência" localSheetId="2">#REF!</definedName>
    <definedName name="referência" localSheetId="0">#REF!</definedName>
    <definedName name="referência">#REF!</definedName>
    <definedName name="REGULA">#REF!</definedName>
    <definedName name="REMOÇÃO" localSheetId="2">#REF!</definedName>
    <definedName name="REMOÇÃO" localSheetId="0">#REF!</definedName>
    <definedName name="REMOÇÃO">#REF!</definedName>
    <definedName name="roac">#REF!</definedName>
    <definedName name="roae">#REF!</definedName>
    <definedName name="roc">#REF!</definedName>
    <definedName name="rodovia">#REF!</definedName>
    <definedName name="rpavi">#REF!</definedName>
    <definedName name="RR_2C">#REF!</definedName>
    <definedName name="rrcerca">#REF!</definedName>
    <definedName name="rsinal">#REF!</definedName>
    <definedName name="rterra">#REF!</definedName>
    <definedName name="saterro">#REF!</definedName>
    <definedName name="scat">#REF!</definedName>
    <definedName name="scorte">#REF!</definedName>
    <definedName name="sdmt">#REF!</definedName>
    <definedName name="sdmt1000">#REF!</definedName>
    <definedName name="sdmt1200">#REF!</definedName>
    <definedName name="sdmt200">#REF!</definedName>
    <definedName name="sdmt400">#REF!</definedName>
    <definedName name="sdmt50">#REF!</definedName>
    <definedName name="sdmt600">#REF!</definedName>
    <definedName name="sdmt800">#REF!</definedName>
    <definedName name="Serviços" localSheetId="2">'[6]Serviços'!$A$3:$E$1403</definedName>
    <definedName name="Serviços">'[7]Serviços'!$A$3:$E$1403</definedName>
    <definedName name="SINALI">#REF!</definedName>
    <definedName name="subrog">#REF!</definedName>
    <definedName name="tcat" localSheetId="2">#REF!</definedName>
    <definedName name="tcat" localSheetId="0">#REF!</definedName>
    <definedName name="tcat">#REF!</definedName>
    <definedName name="terra" localSheetId="2">#REF!</definedName>
    <definedName name="terra" localSheetId="0">#REF!</definedName>
    <definedName name="terra">#REF!</definedName>
    <definedName name="teste" localSheetId="2">#REF!</definedName>
    <definedName name="teste" localSheetId="0">#REF!</definedName>
    <definedName name="teste">#REF!</definedName>
    <definedName name="teste2" localSheetId="2">#REF!</definedName>
    <definedName name="teste2" localSheetId="0">#REF!</definedName>
    <definedName name="teste2">#REF!</definedName>
    <definedName name="trecho" localSheetId="2">#REF!</definedName>
    <definedName name="trecho" localSheetId="0">#REF!</definedName>
    <definedName name="trecho">#REF!</definedName>
    <definedName name="TSD" localSheetId="2">#REF!</definedName>
    <definedName name="TSD" localSheetId="0">#REF!</definedName>
    <definedName name="TSD">#REF!</definedName>
    <definedName name="TSs" localSheetId="2">#REF!</definedName>
    <definedName name="TSs" localSheetId="0">#REF!</definedName>
    <definedName name="TSs">#REF!</definedName>
    <definedName name="valeta">#REF!</definedName>
    <definedName name="volbase">#REF!</definedName>
    <definedName name="volsub">#REF!</definedName>
    <definedName name="zebra">#REF!</definedName>
    <definedName name="zenil" localSheetId="2">#REF!</definedName>
    <definedName name="zenil" localSheetId="0">#REF!</definedName>
    <definedName name="zenil">#REF!</definedName>
  </definedNames>
  <calcPr fullCalcOnLoad="1"/>
</workbook>
</file>

<file path=xl/sharedStrings.xml><?xml version="1.0" encoding="utf-8"?>
<sst xmlns="http://schemas.openxmlformats.org/spreadsheetml/2006/main" count="1200" uniqueCount="505">
  <si>
    <t>Código</t>
  </si>
  <si>
    <t>Item</t>
  </si>
  <si>
    <t>ESPECIFICAÇÃO</t>
  </si>
  <si>
    <t>Quantidade</t>
  </si>
  <si>
    <t>Unid.</t>
  </si>
  <si>
    <t>1.0</t>
  </si>
  <si>
    <t>SERVIÇOS PRELIMINARES</t>
  </si>
  <si>
    <t>74209/001</t>
  </si>
  <si>
    <t>1.1</t>
  </si>
  <si>
    <t>1.2</t>
  </si>
  <si>
    <t>2.0</t>
  </si>
  <si>
    <t>2.1</t>
  </si>
  <si>
    <t>2.2</t>
  </si>
  <si>
    <t>2.3</t>
  </si>
  <si>
    <t>3.0</t>
  </si>
  <si>
    <t>DRENAGEM PLUVIAL</t>
  </si>
  <si>
    <t>3.1</t>
  </si>
  <si>
    <t>m</t>
  </si>
  <si>
    <t>3.2</t>
  </si>
  <si>
    <t>3.3</t>
  </si>
  <si>
    <t>3.4</t>
  </si>
  <si>
    <t>3.5</t>
  </si>
  <si>
    <t>3.7</t>
  </si>
  <si>
    <t>3.8</t>
  </si>
  <si>
    <t>3.9</t>
  </si>
  <si>
    <t>3.10</t>
  </si>
  <si>
    <t>4.0</t>
  </si>
  <si>
    <t>TERRAPLENAGEM E PAVIMENTAÇÃO</t>
  </si>
  <si>
    <t>74205/001</t>
  </si>
  <si>
    <t>Total</t>
  </si>
  <si>
    <t>TOTAL</t>
  </si>
  <si>
    <t xml:space="preserve">                            Obra: Execução de Obras de Drenagem Pluvial e Pavimentação Asfáltica</t>
  </si>
  <si>
    <t>BDI</t>
  </si>
  <si>
    <t>Indicador Físico</t>
  </si>
  <si>
    <t>PREÇO R$</t>
  </si>
  <si>
    <t>Custo Direto</t>
  </si>
  <si>
    <t>P. Total</t>
  </si>
  <si>
    <t>3.6</t>
  </si>
  <si>
    <t xml:space="preserve">DRENAGEM E PAVIMENTAÇÃO ASFÁLTICA </t>
  </si>
  <si>
    <t>ÁREA URBANA</t>
  </si>
  <si>
    <t>Obra: DRENAGEM E PAVIMENTAÇÃO ASFALTICA DE VIAS URBANAS</t>
  </si>
  <si>
    <t>DRENAGEM E PAVIMENTAÇÃO ASFÁLTICA</t>
  </si>
  <si>
    <t>(REFERÊNCIA ITENS DE SERVIÇOS)</t>
  </si>
  <si>
    <t>ITEM</t>
  </si>
  <si>
    <t>SERVIÇOS</t>
  </si>
  <si>
    <t xml:space="preserve">CRONOGRAMA FÍSICO </t>
  </si>
  <si>
    <t>DIAS CONSECUTIVOS</t>
  </si>
  <si>
    <t>DISCRIMINAÇÃO</t>
  </si>
  <si>
    <t>30 dias</t>
  </si>
  <si>
    <t>60 dias</t>
  </si>
  <si>
    <t>90 dias</t>
  </si>
  <si>
    <t>120 dias</t>
  </si>
  <si>
    <t>150 dias</t>
  </si>
  <si>
    <t>180 dias</t>
  </si>
  <si>
    <t>(R$)</t>
  </si>
  <si>
    <t>%</t>
  </si>
  <si>
    <t>VALOR</t>
  </si>
  <si>
    <t>SERV. PRELIMINARES</t>
  </si>
  <si>
    <t>TERRAPLANAGEM E PAVIMENTAÇÃO</t>
  </si>
  <si>
    <t xml:space="preserve"> FATURAMENTO SIMPLES (R$)</t>
  </si>
  <si>
    <t xml:space="preserve"> FATURAMENTO ACUMULADO (R$)</t>
  </si>
  <si>
    <t>CRONOGRAMA FINANCEIRO (DESEMBOLSO)</t>
  </si>
  <si>
    <t xml:space="preserve"> Responsável</t>
  </si>
  <si>
    <t xml:space="preserve"> Vistos</t>
  </si>
  <si>
    <t>COMPOSIÇÃO ANALÍTICA DA TAXA DE BONIFICAÇÃO E DESPESAS INDIRETAS (BDI)</t>
  </si>
  <si>
    <t>CUSTOS INDIRETOS</t>
  </si>
  <si>
    <t>Administração Central</t>
  </si>
  <si>
    <t>1.3</t>
  </si>
  <si>
    <t>1.4</t>
  </si>
  <si>
    <t>Riscos</t>
  </si>
  <si>
    <t>Despesas Financeiras</t>
  </si>
  <si>
    <t>TRIBUTOS</t>
  </si>
  <si>
    <t>Pis</t>
  </si>
  <si>
    <t>Cofins</t>
  </si>
  <si>
    <t>LUCRO</t>
  </si>
  <si>
    <t>Lucro</t>
  </si>
  <si>
    <t>TAXA TOTAL DE BDI</t>
  </si>
  <si>
    <t>3.11</t>
  </si>
  <si>
    <t>3.</t>
  </si>
  <si>
    <t>DRENAGEM</t>
  </si>
  <si>
    <t>83627</t>
  </si>
  <si>
    <t>83659</t>
  </si>
  <si>
    <t>BOCA DE LOBO SIMPLES EM ALVENARIA TIJOLO MACICO, REVESTIDA C/ ARGAMASSA DE CIMENTO E AREIA 1:3, SOBRE LASTRO DE CONCRETO 10CM E TAMPA DE CONCRETO ARMADO</t>
  </si>
  <si>
    <t>3.13</t>
  </si>
  <si>
    <t>REATERRO MANUAL DE VALAS COM COMPACTAÇÃO MECANIZADA. AF_04/2016</t>
  </si>
  <si>
    <t xml:space="preserve"> 96401 </t>
  </si>
  <si>
    <t xml:space="preserve">94269 </t>
  </si>
  <si>
    <t xml:space="preserve">94102 </t>
  </si>
  <si>
    <t>LASTRO DE VALA COM PREPARO DE FUNDO, LARGURA MENOR QUE 1,5 M, COM CAMADA DE AREIA, LANÇAMENTO MANUAL, EM LOCAL COM NÍVEL BAIXO DE INTERFERÊNCIA. AF_06/2016</t>
  </si>
  <si>
    <t>DISTRITO DE BOA ESPERANÇA DO NORTE</t>
  </si>
  <si>
    <t xml:space="preserve">                                     Bairro:  DISTRITO DE BOA ESPERANÇA DO NORTE - MT</t>
  </si>
  <si>
    <t>BOCA DE LOBO DUPLA EM ALVENARIA TIJOLO MACICO, REVESTIDA C/ ARGAMASSA DE CIMENTO E AREIA 1:3, SOBRE LASTRO DE CONCRETO 10CM E TAMPA DE CONCRETO ARMADO</t>
  </si>
  <si>
    <t>EXECUÇÃO DE IMPRIMAÇÃO COM ASFALTO DILUÍDO CM-30. AF_11/2019</t>
  </si>
  <si>
    <t>BOCA DE LOBO TRIPLA EM ALVENARIA TIJOLO MACICO, REVESTIDA C/ ARGAMASSA DE CIMENTO E AREIA 1:3, SOBRE LASTRO DE CONCRETO 10CM E TAMPA DE CONCRETO ARMADO</t>
  </si>
  <si>
    <t>ESCAVACAO MECANICA DE MATERIAL 1A. CATEGORIA, PROVENIENTE DE CORTE DE SUBLEITO (C/TRATOR ESTEIRAS 160HP)</t>
  </si>
  <si>
    <t>SERVICOS TOPOGRAFICOS PARA PAVIMENTACAO, INCLUSIVE NOTA DE SERVICOS, ACOMPANHAMENTO E GREIDE</t>
  </si>
  <si>
    <t>PLACA DE OBRA EM CHAPA DE AÇO GALVANIZADO</t>
  </si>
  <si>
    <t>99318</t>
  </si>
  <si>
    <t>CHAMINÉ CIRCULAR PARA POÇO DE VISITA PARA DRENAGEM, EM CONCRETO PRÉ-MOLDADO, DIÂMETRO INTERNO = 0,6 M. AF_05/2018</t>
  </si>
  <si>
    <t>CONSTRUÇÃO DE PAVIMENTO COM TRATAMENTO SUPERFICIAL DUPLO, COM EMULSÃO ASFÁLTICA RR-2C. AF_01/2018</t>
  </si>
  <si>
    <t>97805</t>
  </si>
  <si>
    <t>NÃO AFERIDA</t>
  </si>
  <si>
    <t>M3</t>
  </si>
  <si>
    <t>SEM CADERNO TÉCNICO ATRIBUÍDO</t>
  </si>
  <si>
    <t>COMPOSICAO</t>
  </si>
  <si>
    <t>88316</t>
  </si>
  <si>
    <t>SERVENTE COM ENCARGOS COMPLEMENTARES</t>
  </si>
  <si>
    <t>H</t>
  </si>
  <si>
    <t>CHP</t>
  </si>
  <si>
    <t>M3XKM</t>
  </si>
  <si>
    <t>Transporte com caminhão basculante</t>
  </si>
  <si>
    <t>CHI</t>
  </si>
  <si>
    <t>03.MOVT.REVA.023/01</t>
  </si>
  <si>
    <t>93382</t>
  </si>
  <si>
    <t>Reaterro de valas</t>
  </si>
  <si>
    <t>0,6500000</t>
  </si>
  <si>
    <t>91533</t>
  </si>
  <si>
    <t>COMPACTADOR DE SOLOS DE PERCUSSÃO (SOQUETE) COM MOTOR A GASOLINA 4 TEMPOS, POTÊNCIA 4 CV - CHP DIURNO. AF_08/2015</t>
  </si>
  <si>
    <t>0,2740000</t>
  </si>
  <si>
    <t>91534</t>
  </si>
  <si>
    <t>COMPACTADOR DE SOLOS DE PERCUSSÃO (SOQUETE) COM MOTOR A GASOLINA 4 TEMPOS, POTÊNCIA 4 CV - CHI DIURNO. AF_08/2015</t>
  </si>
  <si>
    <t>0,2540000</t>
  </si>
  <si>
    <t>95606</t>
  </si>
  <si>
    <t>UMIDIFICAÇÃO DE MATERIAL PARA VALAS COM CAMINHÃO PIPA 10000L. AF_11/2016</t>
  </si>
  <si>
    <t>1,0000000</t>
  </si>
  <si>
    <t>03.MOVT.VALA.053/01</t>
  </si>
  <si>
    <t>94102</t>
  </si>
  <si>
    <t>Escoramento e preparo de fundo de valas</t>
  </si>
  <si>
    <t>INSUMO</t>
  </si>
  <si>
    <t>370</t>
  </si>
  <si>
    <t>AREIA MEDIA - POSTO JAZIDA/FORNECEDOR (RETIRADO NA JAZIDA, SEM TRANSPORTE)</t>
  </si>
  <si>
    <t>1,1000000</t>
  </si>
  <si>
    <t>88309</t>
  </si>
  <si>
    <t>PEDREIRO COM ENCARGOS COMPLEMENTARES</t>
  </si>
  <si>
    <t>2,0650000</t>
  </si>
  <si>
    <t>3,0970000</t>
  </si>
  <si>
    <t>0,0690000</t>
  </si>
  <si>
    <t>0,0640000</t>
  </si>
  <si>
    <t>M</t>
  </si>
  <si>
    <t>Assentamento de tubos de esgoto ou drenagem pluvial em concreto</t>
  </si>
  <si>
    <t>5631</t>
  </si>
  <si>
    <t>ESCAVADEIRA HIDRÁULICA SOBRE ESTEIRAS, CAÇAMBA 0,80 M3, PESO OPERACIONAL 17 T, POTENCIA BRUTA 111 HP - CHP DIURNO. AF_06/2014</t>
  </si>
  <si>
    <t>0,0740000</t>
  </si>
  <si>
    <t>5632</t>
  </si>
  <si>
    <t>ESCAVADEIRA HIDRÁULICA SOBRE ESTEIRAS, CAÇAMBA 0,80 M3, PESO OPERACIONAL 17 T, POTENCIA BRUTA 111 HP - CHI DIURNO. AF_06/2014</t>
  </si>
  <si>
    <t>0,1550000</t>
  </si>
  <si>
    <t>88246</t>
  </si>
  <si>
    <t>ASSENTADOR DE TUBOS COM ENCARGOS COMPLEMENTARES</t>
  </si>
  <si>
    <t>0,3460000</t>
  </si>
  <si>
    <t>0,6920000</t>
  </si>
  <si>
    <t>88629</t>
  </si>
  <si>
    <t>ARGAMASSA TRAÇO 1:3 (EM VOLUME DE CIMENTO E AREIA MÉDIA ÚMIDA), PREPARO MANUAL. AF_08/2019</t>
  </si>
  <si>
    <t>0,0020000</t>
  </si>
  <si>
    <t>0,1050000</t>
  </si>
  <si>
    <t>0,2210000</t>
  </si>
  <si>
    <t>0,4930000</t>
  </si>
  <si>
    <t>0,9860000</t>
  </si>
  <si>
    <t>0,0050000</t>
  </si>
  <si>
    <t>0,1360000</t>
  </si>
  <si>
    <t>0,2870000</t>
  </si>
  <si>
    <t>0,6400000</t>
  </si>
  <si>
    <t>1,2800000</t>
  </si>
  <si>
    <t>0,0120000</t>
  </si>
  <si>
    <t>BOCA DE LOBO EM ALVENARIA TIJOLO MACICO, REVESTIDA C/ ARGAMASSA DE CIMENTO E AREIA 1:3, SOBRE LASTRO DE CONCRETO 10CM E TAMPA DE CONCRETO ARMADO</t>
  </si>
  <si>
    <t>UN</t>
  </si>
  <si>
    <t>34</t>
  </si>
  <si>
    <t>ACO CA-50, 10,0 MM, VERGALHAO</t>
  </si>
  <si>
    <t>KG</t>
  </si>
  <si>
    <t>4,2600000</t>
  </si>
  <si>
    <t>337</t>
  </si>
  <si>
    <t>ARAME RECOZIDO 18 BWG, 1,25 MM (0,01 KG/M)</t>
  </si>
  <si>
    <t>0,0720000</t>
  </si>
  <si>
    <t>367</t>
  </si>
  <si>
    <t>AREIA GROSSA - POSTO JAZIDA/FORNECEDOR (RETIRADO NA JAZIDA, SEM TRANSPORTE)</t>
  </si>
  <si>
    <t>0,3690000</t>
  </si>
  <si>
    <t>1106</t>
  </si>
  <si>
    <t>CAL HIDRATADA CH-I PARA ARGAMASSAS</t>
  </si>
  <si>
    <t>24,8880000</t>
  </si>
  <si>
    <t>1350</t>
  </si>
  <si>
    <t>CHAPA DE MADEIRA COMPENSADA RESINADA PARA FORMA DE CONCRETO, DE *2,2 X 1,1* M, E = 10 MM</t>
  </si>
  <si>
    <t>0,1338843</t>
  </si>
  <si>
    <t>1379</t>
  </si>
  <si>
    <t>CIMENTO PORTLAND COMPOSTO CP II-32</t>
  </si>
  <si>
    <t>87,1860000</t>
  </si>
  <si>
    <t>4718</t>
  </si>
  <si>
    <t>PEDRA BRITADA N. 2 (19 A 38 MM) POSTO PEDREIRA/FORNECEDOR, SEM FRETE</t>
  </si>
  <si>
    <t>0,1260000</t>
  </si>
  <si>
    <t>4721</t>
  </si>
  <si>
    <t>PEDRA BRITADA N. 1 (9,5 a 19 MM) POSTO PEDREIRA/FORNECEDOR, SEM FRETE</t>
  </si>
  <si>
    <t>0,0320000</t>
  </si>
  <si>
    <t>6189</t>
  </si>
  <si>
    <t>TABUA DE MADEIRA NAO APARELHADA *2,5 X 30* CM, CEDRINHO OU EQUIVALENTE DA REGIAO</t>
  </si>
  <si>
    <t>0,3074900</t>
  </si>
  <si>
    <t>7258</t>
  </si>
  <si>
    <t>TIJOLO CERAMICO MACICO *5 X 10 X 20* CM</t>
  </si>
  <si>
    <t>381,6000000</t>
  </si>
  <si>
    <t>88245</t>
  </si>
  <si>
    <t>ARMADOR COM ENCARGOS COMPLEMENTARES</t>
  </si>
  <si>
    <t>0,4130000</t>
  </si>
  <si>
    <t>88262</t>
  </si>
  <si>
    <t>CARPINTEIRO DE FORMAS COM ENCARGOS COMPLEMENTARES</t>
  </si>
  <si>
    <t>1,9600000</t>
  </si>
  <si>
    <t>8,2110000</t>
  </si>
  <si>
    <t>18,2110000</t>
  </si>
  <si>
    <t>M2</t>
  </si>
  <si>
    <t>03.DROP.PVIS.121/02</t>
  </si>
  <si>
    <t>Poços e Caixas Enterradas</t>
  </si>
  <si>
    <t>5678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</si>
  <si>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</si>
  <si>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0,0742000</t>
  </si>
  <si>
    <t>5679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</si>
  <si>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</si>
  <si>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0,2495000</t>
  </si>
  <si>
    <t>12532</t>
  </si>
  <si>
    <t>ANEL DE CONCRETO ARMADO, D = 0,60 M, H = 0,50 M</t>
  </si>
  <si>
    <t>2,0000000</t>
  </si>
  <si>
    <t>0,5548000</t>
  </si>
  <si>
    <t>88628</t>
  </si>
  <si>
    <t>ARGAMASSA TRAÇO 1:3 (EM VOLUME DE CIMENTO E AREIA MÉDIA ÚMIDA), PREPARO MECÂNICO COM BETONEIRA 400 L. AF_08/2019</t>
  </si>
  <si>
    <t>0,0248000</t>
  </si>
  <si>
    <t>TAMPAO FOFO ARTICULADO, CLASSE B125 CARGA MAX 12,5 T, REDONDO TAMPA 600 MM, REDE PLUVIAL/ESGOTO, P = CHAMINE CX AREIA / POCO VISITA ASSENTADO COM ARG CIM/AREIA 1:4, FORNECIMENTO E ASSENTAMENTO</t>
  </si>
  <si>
    <t>11301</t>
  </si>
  <si>
    <t>TAMPAO FOFO ARTICULADO, CLASSE B125 CARGA MAX 12,5 T, REDONDO TAMPA 600 MM, REDE PLUVIAL/ESGOTO</t>
  </si>
  <si>
    <t>87316</t>
  </si>
  <si>
    <t>ARGAMASSA TRAÇO 1:4 (EM VOLUME DE CIMENTO E AREIA GROSSA ÚMIDA) PARA CHAPISCO CONVENCIONAL, PREPARO MECÂNICO COM BETONEIRA 400 L. AF_08/2019</t>
  </si>
  <si>
    <t>78472</t>
  </si>
  <si>
    <t>6204</t>
  </si>
  <si>
    <t>SARRAFO DE MADEIRA NAO APARELHADA *2,5 X 15* CM, MACARANDUBA, ANGELIM OU EQUIVALENTE DA REGIAO</t>
  </si>
  <si>
    <t>0,0028860</t>
  </si>
  <si>
    <t>88253</t>
  </si>
  <si>
    <t>AUXILIAR DE TOPÓGRAFO COM ENCARGOS COMPLEMENTARES</t>
  </si>
  <si>
    <t>0,0025000</t>
  </si>
  <si>
    <t>88288</t>
  </si>
  <si>
    <t>NIVELADOR COM ENCARGOS COMPLEMENTARES</t>
  </si>
  <si>
    <t>0,0075000</t>
  </si>
  <si>
    <t>88597</t>
  </si>
  <si>
    <t>DESENHISTA DETALHISTA COM ENCARGOS COMPLEMENTARES</t>
  </si>
  <si>
    <t>92145</t>
  </si>
  <si>
    <t>CAMINHONETE CABINE SIMPLES COM MOTOR 1.6 FLEX, CÂMBIO MANUAL, POTÊNCIA 101/104 CV, 2 PORTAS - CHP DIURNO. AF_11/2015</t>
  </si>
  <si>
    <t>0,0010000</t>
  </si>
  <si>
    <t>74205/1</t>
  </si>
  <si>
    <t>ESCAVACAO MECANICA DE MATERIAL 1A. CATEGORIA, PROVENIENTE DE CORTE DE SUBLEITO (C/TRATOR ESTEIRAS  160HP)</t>
  </si>
  <si>
    <t>5847</t>
  </si>
  <si>
    <t>TRATOR DE ESTEIRAS, POTÊNCIA 170 HP, PESO OPERACIONAL 19 T, CAÇAMBA 5,2 M3 - CHP DIURNO. AF_06/2014</t>
  </si>
  <si>
    <t>0,0079400</t>
  </si>
  <si>
    <t>0,0069000</t>
  </si>
  <si>
    <t>Aterros, Bases, Sub bases e Imprimações</t>
  </si>
  <si>
    <t>0,0060000</t>
  </si>
  <si>
    <t>03.PAVI.BASE.107/01</t>
  </si>
  <si>
    <t>96401</t>
  </si>
  <si>
    <t>5839</t>
  </si>
  <si>
    <t>VASSOURA MECÂNICA REBOCÁVEL COM ESCOVA CILÍNDRICA, LARGURA ÚTIL DE VARRIMENTO DE 2,44 M - CHP DIURNO. AF_06/2014</t>
  </si>
  <si>
    <t>5841</t>
  </si>
  <si>
    <t>VASSOURA MECÂNICA REBOCÁVEL COM ESCOVA CILÍNDRICA, LARGURA ÚTIL DE VARRIMENTO DE 2,44 M - CHI DIURNO. AF_06/2014</t>
  </si>
  <si>
    <t>0,0040000</t>
  </si>
  <si>
    <t>41901</t>
  </si>
  <si>
    <t>ASFALTO DILUIDO DE PETROLEO CM-30 (COLETADO CAIXA NA ANP ACRESCIDO DE ICMS)</t>
  </si>
  <si>
    <t>1,2000000</t>
  </si>
  <si>
    <t>83362</t>
  </si>
  <si>
    <t>ESPARGIDOR DE ASFALTO PRESSURIZADO, TANQUE 6 M3 COM ISOLAÇÃO TÉRMICA, AQUECIDO COM 2 MAÇARICOS, COM BARRA ESPARGIDORA 3,60 M, MONTADO SOBRE CAMINHÃO  TOCO, PBT 14.300 KG, POTÊNCIA 185 CV - CHP DIURNO. AF_08/2015</t>
  </si>
  <si>
    <t>89035</t>
  </si>
  <si>
    <t>TRATOR DE PNEUS, POTÊNCIA 85 CV, TRAÇÃO 4X4, PESO COM LASTRO DE 4.675 KG - CHP DIURNO. AF_06/2014</t>
  </si>
  <si>
    <t>89036</t>
  </si>
  <si>
    <t>TRATOR DE PNEUS, POTÊNCIA 85 CV, TRAÇÃO 4X4, PESO COM LASTRO DE 4.675 KG - CHI DIURNO. AF_06/2014</t>
  </si>
  <si>
    <t>91486</t>
  </si>
  <si>
    <t>ESPARGIDOR DE ASFALTO PRESSURIZADO, TANQUE 6 M3 COM ISOLAÇÃO TÉRMICA, AQUECIDO COM 2 MAÇARICOS, COM BARRA ESPARGIDORA 3,60 M, MONTADO SOBRE CAMINHÃO  TOCO, PBT 14.300 KG, POTÊNCIA 185 CV - CHI DIURNO. AF_08/2015</t>
  </si>
  <si>
    <t>03.PAVI.TSUP.005/01</t>
  </si>
  <si>
    <t>Tratamentos Superficiais</t>
  </si>
  <si>
    <t>4720</t>
  </si>
  <si>
    <t>PEDRA BRITADA N. 0, OU PEDRISCO (4,8 A 9,5 MM) POSTO PEDREIRA/FORNECEDOR, SEM FRETE</t>
  </si>
  <si>
    <t>0,0055000</t>
  </si>
  <si>
    <t>0,0115000</t>
  </si>
  <si>
    <t>7030</t>
  </si>
  <si>
    <t>TANQUE DE ASFALTO ESTACIONÁRIO COM SERPENTINA, CAPACIDADE 30.000 L - CHP DIURNO. AF_06/2014</t>
  </si>
  <si>
    <t>0,0047000</t>
  </si>
  <si>
    <t>41903</t>
  </si>
  <si>
    <t>EMULSAO ASFALTICA CATIONICA RR-2C PARA USO EM PAVIMENTACAO ASFALTICA (COLETADO CAIXA NA ANP ACRESCIDO DE ICMS)</t>
  </si>
  <si>
    <t>2,1000000</t>
  </si>
  <si>
    <t>0,0003000</t>
  </si>
  <si>
    <t>0,0187000</t>
  </si>
  <si>
    <t>0,0021000</t>
  </si>
  <si>
    <t>96035</t>
  </si>
  <si>
    <t>CAMINHÃO BASCULANTE 10 M3, TRUCADO, POTÊNCIA 230 CV, INCLUSIVE CAÇAMBA METÁLICA, COM DISTRIBUIDOR DE AGREGADOS ACOPLADO - CHP DIURNO. AF_02/2017</t>
  </si>
  <si>
    <t>0,0004000</t>
  </si>
  <si>
    <t>96036</t>
  </si>
  <si>
    <t>CAMINHÃO BASCULANTE 10 M3, TRUCADO, POTÊNCIA 230 CV, INCLUSIVE CAÇAMBA METÁLICA, COM DISTRIBUIDOR DE AGREGADOS ACOPLADO - CHI DIURNO. AF_02/2017</t>
  </si>
  <si>
    <t>96155</t>
  </si>
  <si>
    <t>TRATOR DE PNEUS COM POTÊNCIA DE 85 CV, TRAÇÃO 4X4, COM VASSOURA MECÂNICA ACOPLADA - CHI DIURNO. AF_02/2017</t>
  </si>
  <si>
    <t>0,0019000</t>
  </si>
  <si>
    <t>96157</t>
  </si>
  <si>
    <t>TRATOR DE PNEUS COM POTÊNCIA DE 85 CV, TRAÇÃO 4X4, COM VASSOURA MECÂNICA ACOPLADA - CHP DIURNO. AF_03/2017</t>
  </si>
  <si>
    <t>0,0005000</t>
  </si>
  <si>
    <t>96463</t>
  </si>
  <si>
    <t>ROLO COMPACTADOR DE PNEUS, ESTATICO, PRESSAO VARIAVEL, POTENCIA 110 HP, PESO SEM/COM LASTRO 10,8/27 T, LARGURA DE ROLAGEM 2,30 M - CHP DIURNO. AF_06/2017</t>
  </si>
  <si>
    <t>0,0008000</t>
  </si>
  <si>
    <t>96464</t>
  </si>
  <si>
    <t>ROLO COMPACTADOR DE PNEUS, ESTATICO, PRESSAO VARIAVEL, POTENCIA 110 HP, PESO SEM/COM LASTRO 10,8/27 T, LARGURA DE ROLAGEM 2,30 M - CHI DIURNO. AF_06/2017</t>
  </si>
  <si>
    <t>0,0016000</t>
  </si>
  <si>
    <t>03.DROP.GUSA.007/01</t>
  </si>
  <si>
    <t>94269</t>
  </si>
  <si>
    <t>GUIA (MEIO-FIO) E SARJETA CONJUGADOS DE CONCRETO, MOLDADA  IN LOCO  EM TRECHO RETO COM EXTRUSORA, 60 CM BASE (15 CM BASE DA GUIA + 45 CM BASE DA SARJETA) X 26 CM ALTURA. AF_06/2016</t>
  </si>
  <si>
    <t>Guias e sarjetas</t>
  </si>
  <si>
    <t>0,0200000</t>
  </si>
  <si>
    <t>34492</t>
  </si>
  <si>
    <t>CONCRETO USINADO BOMBEAVEL, CLASSE DE RESISTENCIA C20, COM BRITA 0 E 1, SLUMP = 100 +/- 20 MM, EXCLUI SERVICO DE BOMBEAMENTO (NBR 8953)</t>
  </si>
  <si>
    <t>0,1000000</t>
  </si>
  <si>
    <t>88243</t>
  </si>
  <si>
    <t>AJUDANTE ESPECIALIZADO COM ENCARGOS COMPLEMENTARES</t>
  </si>
  <si>
    <t>0,1520000</t>
  </si>
  <si>
    <t>0,2860000</t>
  </si>
  <si>
    <t>0,5730000</t>
  </si>
  <si>
    <t>88631</t>
  </si>
  <si>
    <t>ARGAMASSA TRAÇO 1:4 (EM VOLUME DE CIMENTO E AREIA MÉDIA ÚMIDA), PREPARO MANUAL. AF_08/2019</t>
  </si>
  <si>
    <t>92960</t>
  </si>
  <si>
    <t>MÁQUINA EXTRUSORA DE CONCRETO PARA GUIAS E SARJETAS, MOTOR A DIESEL, POTÊNCIA 14 CV - CHP DIURNO. AF_12/2015</t>
  </si>
  <si>
    <t>0,0250000</t>
  </si>
  <si>
    <t>92961</t>
  </si>
  <si>
    <t>MÁQUINA EXTRUSORA DE CONCRETO PARA GUIAS E SARJETAS, MOTOR A DIESEL, POTÊNCIA 14 CV - CHI DIURNO. AF_12/2015</t>
  </si>
  <si>
    <t>0,1270000</t>
  </si>
  <si>
    <t>INDENIZAÇÃO MATERIAL DE JAZIDA</t>
  </si>
  <si>
    <t>2.4</t>
  </si>
  <si>
    <t>2.5</t>
  </si>
  <si>
    <t>2.6</t>
  </si>
  <si>
    <t>2.7</t>
  </si>
  <si>
    <t>2.9</t>
  </si>
  <si>
    <t>2.10</t>
  </si>
  <si>
    <t>2.11</t>
  </si>
  <si>
    <t>2.12</t>
  </si>
  <si>
    <t>2.13</t>
  </si>
  <si>
    <t>3.14</t>
  </si>
  <si>
    <t>3.15</t>
  </si>
  <si>
    <t>3.16</t>
  </si>
  <si>
    <t>ÁREA DE PAVIMENTAÇÃO (m²):</t>
  </si>
  <si>
    <t>Sorriso, Janeiro de 2020</t>
  </si>
  <si>
    <t>Cotação Mercado</t>
  </si>
  <si>
    <t>92210</t>
  </si>
  <si>
    <t>92212</t>
  </si>
  <si>
    <t>92214</t>
  </si>
  <si>
    <t>TUBO DE CONCRETO PARA REDES COLETORAS DE ÁGUAS PLUVIAIS, DIÂMETRO DE 400 MM, JUNTA RÍGIDA, INSTALADO EM LOCAL COM BAIXO NÍVEL DE INTERFERÊNCIAS - FORNECIMENTO E ASSENTAMENTO. AF_12/2015</t>
  </si>
  <si>
    <t>TUBO DE CONCRETO PARA REDES COLETORAS DE ÁGUAS PLUVIAIS, DIÂMETRO DE 600 MM, JUNTA RÍGIDA, INSTALADO EM LOCAL COM BAIXO NÍVEL DE INTERFERÊNCIAS - FORNECIMENTO E ASSENTAMENTO. AF_12/2015</t>
  </si>
  <si>
    <t>TUBO DE CONCRETO PARA REDES COLETORAS DE ÁGUAS PLUVIAIS, DIÂMETRO DE 800 MM, JUNTA RÍGIDA, INSTALADO EM LOCAL COM BAIXO NÍVEL DE INTERFERÊNCIAS - FORNECIMENTO E ASSENTAMENTO. AF_12/2015</t>
  </si>
  <si>
    <t>2.14</t>
  </si>
  <si>
    <t>99259</t>
  </si>
  <si>
    <t>BASE PARA POÇO DE VISITA RETANGULAR PARA DRENAGEM, EM ALVENARIA COM BLOCOS DE CONCRETO, DIMENSÕES INTERNAS = 1X1,5 M, PROFUNDIDADE = 1,45 M, EXCLUIN DO TAMPÃO.</t>
  </si>
  <si>
    <t>FORNECIMENTO E TRANSPORTE COMERCIAL DE AGREGADO COM CAMINHÃO BASCULANTE, EM VIA RODOVIA PAVIMENTADA,  DMT=409,00KM</t>
  </si>
  <si>
    <t>TRANSPORTE DE EMULSÃO ASFÁLTICA RR-2C-DMT=529,00KM</t>
  </si>
  <si>
    <t>TRANSPORTE DE ASFALTO DILUÍDO CM-30 - DMT=529,00KM</t>
  </si>
  <si>
    <t>ESCAVAÇÃO VERTICAL A CÉU ABERTO, INCLUINDO CARGA, DESCARGA E TRANSPORTE, EM SOLO DE 1ª CATEGORIA COM ESCAVADEIRA HIDRÁULICA (CAÇAMBA: 1,2 M³ / 155 HP), FROTA DE 6 CAMINHÕES BASCULANTES DE 14 M³, DMT DE 2 KM E VELOCIDADE MÉDIA 20 KM/H. AF_02/2018</t>
  </si>
  <si>
    <t>TRANSPORTE COM CAMINHÃO BASCULANTE DE 18 M3, EM VIA URBANA EM LEITO NATURAL (UNIDADE: TXKM). AF_09/2016</t>
  </si>
  <si>
    <t>TRANSPORTE COM CAMINHÃO BASCULANTE DE 18 M3, EM VIA URBANA EM LEITO NATURAL. AF_09/2016</t>
  </si>
  <si>
    <t>GUIA (MEIO-FIO) E SARJETA CONJUGADOS DE CONCRETO, MOLDADA IN LOCO EM TRECHO RETO COM EXTRUSORA, 60 CM BASE (15 CM BASE DA GUIA + 45 CM BASE DA SARJETA) X 26 CM ALTURA. AF_06/2016</t>
  </si>
  <si>
    <t>GUIA (MEIO-FIO) E SARJETA CONJUGADOS DE CONCRETO, MOLDADA IN LOCO EM TRECHO CURVO COM EXTRUSORA, 60 CM BASE (15 CM BASE DA GUIA + 45 CM BASE DA SARJETA) X 26 CM ALTURA. AF_06/2016</t>
  </si>
  <si>
    <t>94270</t>
  </si>
  <si>
    <t>TRANSPORTE DE MATERIAL DE JAZIDA COM CAMINHÃO BASCULANTE DE 18 M3, EM VIA URBANA EM LEITO NATURAL - DMT=15,00KM</t>
  </si>
  <si>
    <t xml:space="preserve">ESCAV. E CARGA DE MATER. DE JAZIDA </t>
  </si>
  <si>
    <t>3.12</t>
  </si>
  <si>
    <t xml:space="preserve">REGULARIZAÇÃO DE SUBLEITO </t>
  </si>
  <si>
    <t>92816</t>
  </si>
  <si>
    <t>2.8</t>
  </si>
  <si>
    <t>TUBO DE CONCRETO PARA REDES COLETORAS DE ÁGUAS PLUVIAIS, DIÂMETRO DE 1200 MM, JUNTA RÍGIDA, INSTALADO EM LOCAL COM BAIXO NÍVEL DE INTERFERÊNCIAS - FORNECIMENTO E ASSENTAMENTO. AF_12/2015</t>
  </si>
  <si>
    <t xml:space="preserve"> TOTAL  DO  ORÇAMENTO</t>
  </si>
  <si>
    <t>SUB-BASE DE SOLO ESTABILIZADO GRANULOMETRICAMENTE SEM MISTURA COM MATERIAL DE JAZIDA</t>
  </si>
  <si>
    <t>BASE DE SOLO ESTABILIZADO GRANULOMETRICAMENTE SEM MISTURA COM MATERIAL DE JAZIDA</t>
  </si>
  <si>
    <t>89886</t>
  </si>
  <si>
    <t>SICRO 4011209</t>
  </si>
  <si>
    <t>SICRO 4011227</t>
  </si>
  <si>
    <t>SICRO 4011219</t>
  </si>
  <si>
    <t>m²</t>
  </si>
  <si>
    <t>m³</t>
  </si>
  <si>
    <t>m³.km</t>
  </si>
  <si>
    <t>t</t>
  </si>
  <si>
    <t>74209/1</t>
  </si>
  <si>
    <t>PLACA DE OBRA EM CHAPA DE ACO GALVANIZADO</t>
  </si>
  <si>
    <t>4417</t>
  </si>
  <si>
    <t>SARRAFO DE MADEIRA NAO APARELHADA *2,5 X 7* CM, MACARANDUBA, ANGELIM OU EQUIVALENTE DA REGIAO</t>
  </si>
  <si>
    <t>4491</t>
  </si>
  <si>
    <t>PONTALETE DE MADEIRA NAO APARELHADA *7,5 X 7,5* CM (3 X 3 ") PINUS, MISTA OU EQUIVALENTE DA REGIAO</t>
  </si>
  <si>
    <t>4,0000000</t>
  </si>
  <si>
    <t>4813</t>
  </si>
  <si>
    <t>PLACA DE OBRA (PARA CONSTRUCAO CIVIL) EM CHAPA GALVANIZADA *N. 22*, ADESIVADA, DE *2,0 X 1,125* M</t>
  </si>
  <si>
    <t>5075</t>
  </si>
  <si>
    <t>PREGO DE ACO POLIDO COM CABECA 18 X 30 (2 3/4 X 10)</t>
  </si>
  <si>
    <t>0,1100000</t>
  </si>
  <si>
    <t>94962</t>
  </si>
  <si>
    <t>CONCRETO MAGRO PARA LASTRO, TRAÇO 1:4,5:4,5 (CIMENTO/ AREIA MÉDIA/ BRITA 1)  - PREPARO MECÂNICO COM BETONEIRA 400 L. AF_07/2016</t>
  </si>
  <si>
    <t>0,0100000</t>
  </si>
  <si>
    <t>03.MOVT.ESCV.043/01</t>
  </si>
  <si>
    <t>98118</t>
  </si>
  <si>
    <t>Escavação Vertical</t>
  </si>
  <si>
    <t>0,0102000</t>
  </si>
  <si>
    <t>88907</t>
  </si>
  <si>
    <t>ESCAVADEIRA HIDRÁULICA SOBRE ESTEIRAS, CAÇAMBA 1,20 M3, PESO OPERACIONAL 21 T, POTÊNCIA BRUTA 155 HP - CHP DIURNO. AF_06/2014</t>
  </si>
  <si>
    <t>0,0081000</t>
  </si>
  <si>
    <t>88908</t>
  </si>
  <si>
    <t>ESCAVADEIRA HIDRÁULICA SOBRE ESTEIRAS, CAÇAMBA 1,20 M3, PESO OPERACIONAL 21 T, POTÊNCIA BRUTA 155 HP - CHI DIURNO. AF_06/2014</t>
  </si>
  <si>
    <t>89876</t>
  </si>
  <si>
    <t>CAMINHÃO BASCULANTE 14 M3, COM CAVALO MECÂNICO DE CAPACIDADE MÁXIMA DE TRAÇÃO COMBINADO DE 36000 KG, POTÊNCIA 286 CV, INCLUSIVE SEMIREBOQUE COM CAÇAMBA METÁLICA - CHP DIURNO. AF_12/2014</t>
  </si>
  <si>
    <t>0,0413000</t>
  </si>
  <si>
    <t>89877</t>
  </si>
  <si>
    <t>CAMINHÃO BASCULANTE 14 M3, COM CAVALO MECÂNICO DE CAPACIDADE MÁXIMA DE TRAÇÃO COMBINADO DE 36000 KG, POTÊNCIA 286 CV, INCLUSIVE SEMIREBOQUE COM CAÇAMBA METÁLICA - CHI DIURNO. AF_12/2014</t>
  </si>
  <si>
    <t>0,0197000</t>
  </si>
  <si>
    <t>03.MOVT.TRAN.007/01</t>
  </si>
  <si>
    <t>95425</t>
  </si>
  <si>
    <t>TRANSPORTE COM CAMINHÃO BASCULANTE DE 18 M3, EM VIA URBANA EM LEITO NATURAL (UNIDADE: M3XKM). AF_09/2016</t>
  </si>
  <si>
    <t>89883</t>
  </si>
  <si>
    <t>CAMINHÃO BASCULANTE 18 M3, COM CAVALO MECÂNICO DE CAPACIDADE MÁXIMA DE TRAÇÃO COMBINADO DE 45000 KG, POTÊNCIA 330 CV, INCLUSIVE SEMIREBOQUE COM CAÇAMBA METÁLICA - CHP DIURNO. AF_12/2014</t>
  </si>
  <si>
    <t>0,0048300</t>
  </si>
  <si>
    <t>89884</t>
  </si>
  <si>
    <t>CAMINHÃO BASCULANTE 18 M3, COM CAVALO MECÂNICO DE CAPACIDADE MÁXIMA DE TRAÇÃO COMBINADO DE 45000 KG, POTÊNCIA 330 CV, INCLUSIVE SEMIREBOQUE COM CAÇAMBA METÁLICA - CHI DIURNO. AF_12/2014</t>
  </si>
  <si>
    <t>0,0012100</t>
  </si>
  <si>
    <t>03.ASTU.CONC.002/01</t>
  </si>
  <si>
    <t>7745</t>
  </si>
  <si>
    <t>TUBO CONCRETO ARMADO, CLASSE PA-1, PB, DN 400 MM, PARA AGUAS PLUVIAIS (NBR 8890)</t>
  </si>
  <si>
    <t>1,0300000</t>
  </si>
  <si>
    <t>03.ASTU.CONC.004/01</t>
  </si>
  <si>
    <t>7725</t>
  </si>
  <si>
    <t>TUBO CONCRETO ARMADO, CLASSE PA-1, PB, DN 600 MM, PARA AGUAS PLUVIAIS (NBR 8890)</t>
  </si>
  <si>
    <t>03.ASTU.CONC.006/01</t>
  </si>
  <si>
    <t>7750</t>
  </si>
  <si>
    <t>TUBO CONCRETO ARMADO, CLASSE PA-1, PB, DN 800 MM, PARA AGUAS PLUVIAIS (NBR 8890)</t>
  </si>
  <si>
    <t>03.ASTU.CONC.009/01</t>
  </si>
  <si>
    <t>0,2090000</t>
  </si>
  <si>
    <t>0,4405000</t>
  </si>
  <si>
    <t>7757</t>
  </si>
  <si>
    <t>TUBO CONCRETO ARMADO, CLASSE PA-1, PB, DN 1200 MM, PARA AGUAS PLUVIAIS (NBR 8890)</t>
  </si>
  <si>
    <t>0,9849000</t>
  </si>
  <si>
    <t>1,9698000</t>
  </si>
  <si>
    <t>0,0350000</t>
  </si>
  <si>
    <t>COMPOSIÇÃO 2</t>
  </si>
  <si>
    <t>COMPOSIÇÃO 1</t>
  </si>
  <si>
    <t>Composição 1</t>
  </si>
  <si>
    <t>Composição 2</t>
  </si>
  <si>
    <t>03.DROP.PVIS.067/02</t>
  </si>
  <si>
    <t>BASE PARA POÇO DE VISITA RETANGULAR PARA DRENAGEM, EM ALVENARIA COM BLOCOS DE CONCRETO, DIMENSÕES INTERNAS = 1X1,5 M, PROFUNDIDADE = 1,45 M, EXCLUINDO TAMPÃO. AF_05/2018</t>
  </si>
  <si>
    <t>660</t>
  </si>
  <si>
    <t>CANALETA CONCRETO 19 X 19 X 19 CM (CLASSE C - NBR 6136)</t>
  </si>
  <si>
    <t>30,4500000</t>
  </si>
  <si>
    <t>0,1251000</t>
  </si>
  <si>
    <t>0,4208000</t>
  </si>
  <si>
    <t>25067</t>
  </si>
  <si>
    <t>BLOCO CONCRETO ESTRUTURAL 19 X 19 X 39 CM, FBK 4,5 MPA (NBR 6136)</t>
  </si>
  <si>
    <t>73,6058000</t>
  </si>
  <si>
    <t>0,0048000</t>
  </si>
  <si>
    <t>22,4873000</t>
  </si>
  <si>
    <t>0,6378000</t>
  </si>
  <si>
    <t>89993</t>
  </si>
  <si>
    <t>GRAUTEAMENTO VERTICAL EM ALVENARIA ESTRUTURAL. AF_01/2015</t>
  </si>
  <si>
    <t>0,0598000</t>
  </si>
  <si>
    <t>89995</t>
  </si>
  <si>
    <t>GRAUTEAMENTO DE CINTA SUPERIOR OU DE VERGA EM ALVENARIA ESTRUTURAL. AF_01/2015</t>
  </si>
  <si>
    <t>0,0892000</t>
  </si>
  <si>
    <t>89996</t>
  </si>
  <si>
    <t>ARMAÇÃO VERTICAL DE ALVENARIA ESTRUTURAL; DIÂMETRO DE 10,0 MM. AF_01/2015</t>
  </si>
  <si>
    <t>1,9744000</t>
  </si>
  <si>
    <t>89998</t>
  </si>
  <si>
    <t>ARMAÇÃO DE CINTA DE ALVENARIA ESTRUTURAL; DIÂMETRO DE 10,0 MM. AF_01/2015</t>
  </si>
  <si>
    <t>3,5786000</t>
  </si>
  <si>
    <t>92783</t>
  </si>
  <si>
    <t>ARMAÇÃO DE LAJE DE UMA ESTRUTURA CONVENCIONAL DE CONCRETO ARMADO EM UMA EDIFICAÇÃO TÉRREA OU SOBRADO UTILIZANDO AÇO CA-60 DE 4,2 MM - MONTAGEM. AF_12/2015</t>
  </si>
  <si>
    <t>16,3064000</t>
  </si>
  <si>
    <t>94116</t>
  </si>
  <si>
    <t>LASTRO COM PREPARO DE FUNDO, LARGURA MAIOR OU IGUAL A 1,5 M, COM CAMADA DE BRITA, LANÇAMENTO MECANIZADO, EM LOCAL COM NÍVEL BAIXO DE INTERFERÊNCIA. AF_06/2016</t>
  </si>
  <si>
    <t>0,7728000</t>
  </si>
  <si>
    <t>94970</t>
  </si>
  <si>
    <t>CONCRETO FCK = 20MPA, TRAÇO 1:2,7:3 (CIMENTO/ AREIA MÉDIA/ BRITA 1)  - PREPARO MECÂNICO COM BETONEIRA 600 L. AF_07/2016</t>
  </si>
  <si>
    <t>0,6143000</t>
  </si>
  <si>
    <t>97736</t>
  </si>
  <si>
    <t>PEÇA RETANGULAR PRÉ-MOLDADA, VOLUME DE CONCRETO ACIMA DE 100 LITROS, TAXA DE AÇO APROXIMADA DE 30KG/M³. AF_01/2018</t>
  </si>
  <si>
    <t>0,3566000</t>
  </si>
  <si>
    <t>97738</t>
  </si>
  <si>
    <t>PEÇA CIRCULAR PRÉ-MOLDADA, VOLUME DE CONCRETO DE 10 A 30 LITROS, TAXA DE FIBRA DE POLIPROPILENO APROXIMADA DE 6 KG/M³. AF_01/2018_P</t>
  </si>
  <si>
    <t>0,0221000</t>
  </si>
  <si>
    <t>PAVIMENTAÇÃO</t>
  </si>
  <si>
    <t>03.MOVT.ESCV.002/01</t>
  </si>
  <si>
    <t>ESCAVAÇÃO VERTICAL A CÉU ABERTO, INCLUINDO CARGA, DESCARGA E TRANSPORTE, EM SOLO DE 1ª CATEGORIA COM ESCAVADEIRA HIDRÁULICA (CAÇAMBA: 0,8 M³ / 111 HP), FROTA DE 3 CAMINHÕES BASCULANTES DE 14 M³, DMT DE 0,3 KM E VELOCIDADE MÉDIA 5,9 KM/H. AF_12/2013</t>
  </si>
  <si>
    <t>0,0114000</t>
  </si>
  <si>
    <t>0,0029000</t>
  </si>
  <si>
    <t>0,0143000</t>
  </si>
  <si>
    <t>0,0235000</t>
  </si>
  <si>
    <t>0,0193000</t>
  </si>
  <si>
    <t>03.DROP.GUSA.008/01</t>
  </si>
  <si>
    <t>GUIA (MEIO-FIO) E SARJETA CONJUGADOS DE CONCRETO, MOLDADA IN LOCO  EM TRECHO CURVO COM EXTRUSORA, 60 CM BASE (15 CM BASE DA GUIA + 45 CM BASE DA SARJETA) X 26 CM ALTURA. AF_06/2016</t>
  </si>
  <si>
    <t>0,2170000</t>
  </si>
  <si>
    <t>0,3520000</t>
  </si>
  <si>
    <t>0,7030000</t>
  </si>
  <si>
    <t>0,0360000</t>
  </si>
  <si>
    <t>0,1810000</t>
  </si>
  <si>
    <t>CAIXA DE LIGAÇÃO E PASSAGEM - CLP02 - AREIA E BRITA COMERCIAIS</t>
  </si>
  <si>
    <t>SICRO 2003644</t>
  </si>
  <si>
    <t>2.15</t>
  </si>
  <si>
    <t xml:space="preserve">Preço Base: SINAPI DEZ/2019                            SICRO JAN/2019 </t>
  </si>
  <si>
    <t>O regime de execução da obra será empreitada por preço global e a meta vinculada a esta obra será licitada em apenas um edital de Tomada de Preço.</t>
  </si>
  <si>
    <t>Declaramos que o ISS do município está pautado na Lei 2.285/2013 que dispõe sobre os Impostos de Serviços de Qualquer Natureza. No município de Sorriso é cobrado 40% sobre a taxa de 5% do ISS, que resulta em uma alíquota de 2,00% a incidir sobre o valor total da obra.</t>
  </si>
  <si>
    <t>I  →  Incidência de Impostos (PIS, COFINS e ISS)</t>
  </si>
  <si>
    <t>L  →  Taxa de Lucro/Remuneração</t>
  </si>
  <si>
    <t>DF    →  Despesas Financeiras</t>
  </si>
  <si>
    <t>G     →  Garantia</t>
  </si>
  <si>
    <t xml:space="preserve">R    →  Riscos </t>
  </si>
  <si>
    <t>S  →  Seguro</t>
  </si>
  <si>
    <t>AC  →  Administração Central</t>
  </si>
  <si>
    <t>Segundo Acórdão 2622/2013 do Tribunal de Contas da União – TCU, o cálculo do BDI deve ser feito da seguinte maneira:</t>
  </si>
  <si>
    <t>ISS (Lei Municipal 2.285/2013)</t>
  </si>
  <si>
    <t>Seguros + Garantia</t>
  </si>
  <si>
    <t>Oportunamente, declaramos que a opção de orçamento considerando os encargos sem desoneração é a opção mais vantajosa para a Administração Pública Municipal.</t>
  </si>
  <si>
    <t xml:space="preserve">A Prefeitura Municipal de Sorriso declara para os devidos e necessários fins que na elaboração do orçamento referente ao objeto 'Drenagem de Águas Pluviais ", foi adotado percentual de BDI de 20,70 % (conforme planilha da composição analítica abaixo) e encargos sem desoneração em conformidade com o estabelecido no SINAPI.
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</si>
</sst>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 * #,##0.00_ ;_ * \-#,##0.00_ ;_ * &quot;-&quot;??_ ;_ @_ "/>
    <numFmt numFmtId="180" formatCode="&quot;Cr$&quot;#,##0_);\(&quot;Cr$&quot;#,##0\)"/>
    <numFmt numFmtId="181" formatCode="_(* #,##0.000_);_(* \(#,##0.000\);_(* &quot;-&quot;??_);_(@_)"/>
    <numFmt numFmtId="182" formatCode="#,##0.000"/>
    <numFmt numFmtId="183" formatCode="_(* #,##0_);_(* \(#,##0\);_(* &quot;-&quot;??_);_(@_)"/>
    <numFmt numFmtId="184" formatCode="#,##0.0000"/>
    <numFmt numFmtId="185" formatCode="0.000"/>
    <numFmt numFmtId="186" formatCode="&quot;Cr$&quot;#,##0.00_);\(&quot;Cr$&quot;#,##0.00\)"/>
    <numFmt numFmtId="187" formatCode="_(* #,##0.00000_);_(* \(#,##0.00000\);_(* &quot;-&quot;??_);_(@_)"/>
    <numFmt numFmtId="188" formatCode="00"/>
    <numFmt numFmtId="189" formatCode="#,##0.0_);\(#,##0.0\)"/>
    <numFmt numFmtId="190" formatCode="#,##0;[Red]#,##0"/>
    <numFmt numFmtId="191" formatCode="#,##0.0;[Red]#,##0.0"/>
    <numFmt numFmtId="192" formatCode="#,##0.00;[Red]#,##0.00"/>
    <numFmt numFmtId="193" formatCode="_(* #,##0.0000_);_(* \(#,##0.0000\);_(* &quot;-&quot;??_);_(@_)"/>
    <numFmt numFmtId="194" formatCode="_(* #,##0.0_);_(* \(#,##0.0\);_(* &quot;-&quot;??_);_(@_)"/>
    <numFmt numFmtId="195" formatCode="0.0"/>
    <numFmt numFmtId="196" formatCode="#,##0.00_ ;[Red]\-#,##0.00\ "/>
    <numFmt numFmtId="197" formatCode="0_ ;[Red]\-0\ "/>
    <numFmt numFmtId="198" formatCode="dd/mm/yy"/>
    <numFmt numFmtId="199" formatCode="[$-416]dddd\,\ d&quot; de &quot;mmmm&quot; de &quot;yyyy"/>
    <numFmt numFmtId="200" formatCode="0.0000"/>
    <numFmt numFmtId="201" formatCode="#,##0.00000"/>
    <numFmt numFmtId="202" formatCode="_-* #,##0.000_-;\-* #,##0.000_-;_-* &quot;-&quot;???_-;_-@_-"/>
    <numFmt numFmtId="203" formatCode="#,##0.000000"/>
    <numFmt numFmtId="204" formatCode="&quot;R$&quot;\ #,##0.00"/>
    <numFmt numFmtId="205" formatCode="0.0000000"/>
    <numFmt numFmtId="206" formatCode="0.000000"/>
    <numFmt numFmtId="207" formatCode="0.00000"/>
    <numFmt numFmtId="208" formatCode="#,##0.0"/>
    <numFmt numFmtId="209" formatCode="#,##0.0000000"/>
  </numFmts>
  <fonts count="75"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8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MS Sans Serif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8"/>
      <name val="Times New Roman"/>
      <family val="1"/>
    </font>
    <font>
      <sz val="12"/>
      <name val="Arial"/>
      <family val="2"/>
    </font>
    <font>
      <sz val="8"/>
      <color indexed="8"/>
      <name val="Arial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hair"/>
      <right style="medium"/>
      <top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double"/>
    </border>
    <border>
      <left style="thin"/>
      <right/>
      <top style="medium"/>
      <bottom style="medium"/>
    </border>
  </borders>
  <cellStyleXfs count="1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9" fillId="0" borderId="0">
      <alignment/>
      <protection/>
    </xf>
    <xf numFmtId="43" fontId="19" fillId="0" borderId="0">
      <alignment/>
      <protection/>
    </xf>
    <xf numFmtId="43" fontId="19" fillId="0" borderId="0">
      <alignment/>
      <protection/>
    </xf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21" borderId="0" applyNumberFormat="0" applyBorder="0" applyAlignment="0" applyProtection="0"/>
    <xf numFmtId="0" fontId="23" fillId="11" borderId="0" applyNumberFormat="0" applyBorder="0" applyAlignment="0" applyProtection="0"/>
    <xf numFmtId="0" fontId="56" fillId="22" borderId="0" applyNumberFormat="0" applyBorder="0" applyAlignment="0" applyProtection="0"/>
    <xf numFmtId="0" fontId="23" fillId="23" borderId="0" applyNumberFormat="0" applyBorder="0" applyAlignment="0" applyProtection="0"/>
    <xf numFmtId="0" fontId="56" fillId="24" borderId="0" applyNumberFormat="0" applyBorder="0" applyAlignment="0" applyProtection="0"/>
    <xf numFmtId="0" fontId="23" fillId="25" borderId="0" applyNumberFormat="0" applyBorder="0" applyAlignment="0" applyProtection="0"/>
    <xf numFmtId="0" fontId="56" fillId="26" borderId="0" applyNumberFormat="0" applyBorder="0" applyAlignment="0" applyProtection="0"/>
    <xf numFmtId="0" fontId="23" fillId="18" borderId="0" applyNumberFormat="0" applyBorder="0" applyAlignment="0" applyProtection="0"/>
    <xf numFmtId="0" fontId="56" fillId="27" borderId="0" applyNumberFormat="0" applyBorder="0" applyAlignment="0" applyProtection="0"/>
    <xf numFmtId="0" fontId="23" fillId="11" borderId="0" applyNumberFormat="0" applyBorder="0" applyAlignment="0" applyProtection="0"/>
    <xf numFmtId="0" fontId="56" fillId="28" borderId="0" applyNumberFormat="0" applyBorder="0" applyAlignment="0" applyProtection="0"/>
    <xf numFmtId="0" fontId="23" fillId="5" borderId="0" applyNumberFormat="0" applyBorder="0" applyAlignment="0" applyProtection="0"/>
    <xf numFmtId="0" fontId="57" fillId="29" borderId="0" applyNumberFormat="0" applyBorder="0" applyAlignment="0" applyProtection="0"/>
    <xf numFmtId="0" fontId="24" fillId="11" borderId="0" applyNumberFormat="0" applyBorder="0" applyAlignment="0" applyProtection="0"/>
    <xf numFmtId="0" fontId="58" fillId="30" borderId="1" applyNumberFormat="0" applyAlignment="0" applyProtection="0"/>
    <xf numFmtId="0" fontId="25" fillId="31" borderId="2" applyNumberFormat="0" applyAlignment="0" applyProtection="0"/>
    <xf numFmtId="0" fontId="59" fillId="32" borderId="3" applyNumberFormat="0" applyAlignment="0" applyProtection="0"/>
    <xf numFmtId="0" fontId="26" fillId="33" borderId="4" applyNumberFormat="0" applyAlignment="0" applyProtection="0"/>
    <xf numFmtId="0" fontId="60" fillId="0" borderId="5" applyNumberFormat="0" applyFill="0" applyAlignment="0" applyProtection="0"/>
    <xf numFmtId="0" fontId="27" fillId="0" borderId="6" applyNumberFormat="0" applyFill="0" applyAlignment="0" applyProtection="0"/>
    <xf numFmtId="0" fontId="56" fillId="34" borderId="0" applyNumberFormat="0" applyBorder="0" applyAlignment="0" applyProtection="0"/>
    <xf numFmtId="0" fontId="23" fillId="35" borderId="0" applyNumberFormat="0" applyBorder="0" applyAlignment="0" applyProtection="0"/>
    <xf numFmtId="0" fontId="56" fillId="36" borderId="0" applyNumberFormat="0" applyBorder="0" applyAlignment="0" applyProtection="0"/>
    <xf numFmtId="0" fontId="23" fillId="23" borderId="0" applyNumberFormat="0" applyBorder="0" applyAlignment="0" applyProtection="0"/>
    <xf numFmtId="0" fontId="56" fillId="37" borderId="0" applyNumberFormat="0" applyBorder="0" applyAlignment="0" applyProtection="0"/>
    <xf numFmtId="0" fontId="23" fillId="25" borderId="0" applyNumberFormat="0" applyBorder="0" applyAlignment="0" applyProtection="0"/>
    <xf numFmtId="0" fontId="56" fillId="38" borderId="0" applyNumberFormat="0" applyBorder="0" applyAlignment="0" applyProtection="0"/>
    <xf numFmtId="0" fontId="23" fillId="39" borderId="0" applyNumberFormat="0" applyBorder="0" applyAlignment="0" applyProtection="0"/>
    <xf numFmtId="0" fontId="56" fillId="40" borderId="0" applyNumberFormat="0" applyBorder="0" applyAlignment="0" applyProtection="0"/>
    <xf numFmtId="0" fontId="23" fillId="41" borderId="0" applyNumberFormat="0" applyBorder="0" applyAlignment="0" applyProtection="0"/>
    <xf numFmtId="0" fontId="56" fillId="42" borderId="0" applyNumberFormat="0" applyBorder="0" applyAlignment="0" applyProtection="0"/>
    <xf numFmtId="0" fontId="23" fillId="43" borderId="0" applyNumberFormat="0" applyBorder="0" applyAlignment="0" applyProtection="0"/>
    <xf numFmtId="0" fontId="61" fillId="44" borderId="1" applyNumberFormat="0" applyAlignment="0" applyProtection="0"/>
    <xf numFmtId="0" fontId="28" fillId="16" borderId="2" applyNumberFormat="0" applyAlignment="0" applyProtection="0"/>
    <xf numFmtId="178" fontId="0" fillId="0" borderId="0" applyFont="0" applyFill="0" applyBorder="0" applyAlignment="0" applyProtection="0"/>
    <xf numFmtId="0" fontId="62" fillId="45" borderId="0" applyNumberFormat="0" applyBorder="0" applyAlignment="0" applyProtection="0"/>
    <xf numFmtId="0" fontId="29" fillId="46" borderId="0" applyNumberFormat="0" applyBorder="0" applyAlignment="0" applyProtection="0"/>
    <xf numFmtId="0" fontId="20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63" fillId="47" borderId="0" applyNumberFormat="0" applyBorder="0" applyAlignment="0" applyProtection="0"/>
    <xf numFmtId="0" fontId="30" fillId="16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4" fillId="0" borderId="0">
      <alignment/>
      <protection/>
    </xf>
    <xf numFmtId="0" fontId="21" fillId="0" borderId="0">
      <alignment/>
      <protection/>
    </xf>
    <xf numFmtId="49" fontId="2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5" fillId="30" borderId="9" applyNumberFormat="0" applyAlignment="0" applyProtection="0"/>
    <xf numFmtId="0" fontId="31" fillId="31" borderId="10" applyNumberFormat="0" applyAlignment="0" applyProtection="0"/>
    <xf numFmtId="17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21" fillId="0" borderId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40" fontId="2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33" fillId="0" borderId="12" applyNumberFormat="0" applyFill="0" applyAlignment="0" applyProtection="0"/>
    <xf numFmtId="0" fontId="70" fillId="0" borderId="13" applyNumberFormat="0" applyFill="0" applyAlignment="0" applyProtection="0"/>
    <xf numFmtId="0" fontId="34" fillId="0" borderId="14" applyNumberFormat="0" applyFill="0" applyAlignment="0" applyProtection="0"/>
    <xf numFmtId="0" fontId="71" fillId="0" borderId="15" applyNumberFormat="0" applyFill="0" applyAlignment="0" applyProtection="0"/>
    <xf numFmtId="0" fontId="35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37" fillId="0" borderId="18" applyNumberFormat="0" applyFill="0" applyAlignment="0" applyProtection="0"/>
    <xf numFmtId="177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103" applyFont="1" applyBorder="1" applyAlignment="1" quotePrefix="1">
      <alignment horizontal="center" vertical="center"/>
      <protection/>
    </xf>
    <xf numFmtId="0" fontId="2" fillId="0" borderId="0" xfId="103" applyBorder="1" applyAlignment="1">
      <alignment vertical="center"/>
      <protection/>
    </xf>
    <xf numFmtId="0" fontId="12" fillId="0" borderId="0" xfId="103" applyFont="1" applyBorder="1" applyAlignment="1">
      <alignment vertical="center"/>
      <protection/>
    </xf>
    <xf numFmtId="0" fontId="2" fillId="0" borderId="0" xfId="103" applyBorder="1" applyAlignment="1">
      <alignment horizontal="centerContinuous"/>
      <protection/>
    </xf>
    <xf numFmtId="40" fontId="2" fillId="0" borderId="0" xfId="103" applyNumberFormat="1" applyBorder="1" applyAlignment="1">
      <alignment vertical="center"/>
      <protection/>
    </xf>
    <xf numFmtId="40" fontId="2" fillId="0" borderId="0" xfId="103" applyNumberFormat="1" applyBorder="1" applyAlignment="1">
      <alignment horizontal="centerContinuous"/>
      <protection/>
    </xf>
    <xf numFmtId="40" fontId="14" fillId="31" borderId="0" xfId="136" applyFont="1" applyFill="1" applyBorder="1" applyAlignment="1">
      <alignment horizontal="right"/>
    </xf>
    <xf numFmtId="40" fontId="14" fillId="0" borderId="19" xfId="136" applyNumberFormat="1" applyFont="1" applyFill="1" applyBorder="1" applyAlignment="1">
      <alignment horizontal="right" vertical="center"/>
    </xf>
    <xf numFmtId="0" fontId="2" fillId="0" borderId="0" xfId="103" applyFont="1" applyBorder="1" applyAlignment="1">
      <alignment horizontal="centerContinuous" vertical="center"/>
      <protection/>
    </xf>
    <xf numFmtId="40" fontId="2" fillId="0" borderId="0" xfId="103" applyNumberFormat="1" applyFont="1" applyBorder="1" applyAlignment="1">
      <alignment vertical="center"/>
      <protection/>
    </xf>
    <xf numFmtId="0" fontId="2" fillId="0" borderId="0" xfId="103" applyFont="1" applyBorder="1" applyAlignment="1">
      <alignment vertical="center"/>
      <protection/>
    </xf>
    <xf numFmtId="40" fontId="14" fillId="49" borderId="19" xfId="136" applyFont="1" applyFill="1" applyBorder="1" applyAlignment="1">
      <alignment horizontal="right" vertical="center"/>
    </xf>
    <xf numFmtId="40" fontId="14" fillId="31" borderId="19" xfId="103" applyNumberFormat="1" applyFont="1" applyFill="1" applyBorder="1" applyAlignment="1">
      <alignment horizontal="center" vertical="center"/>
      <protection/>
    </xf>
    <xf numFmtId="40" fontId="2" fillId="0" borderId="0" xfId="103" applyNumberFormat="1" applyFont="1" applyBorder="1" applyAlignment="1">
      <alignment horizontal="centerContinuous" vertical="center"/>
      <protection/>
    </xf>
    <xf numFmtId="40" fontId="12" fillId="0" borderId="0" xfId="103" applyNumberFormat="1" applyFont="1" applyBorder="1" applyAlignment="1">
      <alignment vertical="center"/>
      <protection/>
    </xf>
    <xf numFmtId="0" fontId="18" fillId="0" borderId="0" xfId="103" applyFont="1" applyBorder="1" applyAlignment="1">
      <alignment vertical="center"/>
      <protection/>
    </xf>
    <xf numFmtId="40" fontId="12" fillId="0" borderId="0" xfId="136" applyFont="1" applyBorder="1" applyAlignment="1">
      <alignment vertical="center"/>
    </xf>
    <xf numFmtId="177" fontId="12" fillId="0" borderId="0" xfId="164" applyFont="1" applyBorder="1" applyAlignment="1">
      <alignment vertical="center"/>
    </xf>
    <xf numFmtId="0" fontId="2" fillId="0" borderId="0" xfId="103" applyAlignment="1">
      <alignment vertical="center"/>
      <protection/>
    </xf>
    <xf numFmtId="0" fontId="2" fillId="0" borderId="0" xfId="103" applyAlignment="1">
      <alignment horizontal="center" vertical="center"/>
      <protection/>
    </xf>
    <xf numFmtId="40" fontId="14" fillId="50" borderId="20" xfId="103" applyNumberFormat="1" applyFont="1" applyFill="1" applyBorder="1" applyAlignment="1">
      <alignment horizontal="center" vertical="center"/>
      <protection/>
    </xf>
    <xf numFmtId="40" fontId="14" fillId="50" borderId="20" xfId="136" applyFont="1" applyFill="1" applyBorder="1" applyAlignment="1">
      <alignment horizontal="right" vertical="center"/>
    </xf>
    <xf numFmtId="40" fontId="14" fillId="50" borderId="20" xfId="124" applyNumberFormat="1" applyFont="1" applyFill="1" applyBorder="1" applyAlignment="1">
      <alignment horizontal="center" vertical="center"/>
      <protection/>
    </xf>
    <xf numFmtId="40" fontId="14" fillId="50" borderId="20" xfId="146" applyFont="1" applyFill="1" applyBorder="1" applyAlignment="1">
      <alignment horizontal="right" vertical="center"/>
    </xf>
    <xf numFmtId="0" fontId="8" fillId="50" borderId="20" xfId="103" applyFont="1" applyFill="1" applyBorder="1" applyAlignment="1">
      <alignment horizontal="center" vertical="center"/>
      <protection/>
    </xf>
    <xf numFmtId="0" fontId="11" fillId="31" borderId="21" xfId="103" applyFont="1" applyFill="1" applyBorder="1" applyAlignment="1">
      <alignment horizontal="center" vertical="center"/>
      <protection/>
    </xf>
    <xf numFmtId="0" fontId="8" fillId="31" borderId="22" xfId="103" applyFont="1" applyFill="1" applyBorder="1" applyAlignment="1">
      <alignment horizontal="center" vertical="center"/>
      <protection/>
    </xf>
    <xf numFmtId="10" fontId="9" fillId="31" borderId="22" xfId="103" applyNumberFormat="1" applyFont="1" applyFill="1" applyBorder="1" applyAlignment="1">
      <alignment horizontal="center" vertical="center"/>
      <protection/>
    </xf>
    <xf numFmtId="0" fontId="0" fillId="0" borderId="0" xfId="116" applyAlignment="1" applyProtection="1">
      <alignment/>
      <protection/>
    </xf>
    <xf numFmtId="0" fontId="8" fillId="50" borderId="23" xfId="103" applyFont="1" applyFill="1" applyBorder="1" applyAlignment="1">
      <alignment vertical="center"/>
      <protection/>
    </xf>
    <xf numFmtId="0" fontId="8" fillId="50" borderId="24" xfId="103" applyFont="1" applyFill="1" applyBorder="1" applyAlignment="1">
      <alignment horizontal="center" vertical="center"/>
      <protection/>
    </xf>
    <xf numFmtId="0" fontId="14" fillId="31" borderId="25" xfId="103" applyFont="1" applyFill="1" applyBorder="1" applyAlignment="1">
      <alignment horizontal="center" vertical="center"/>
      <protection/>
    </xf>
    <xf numFmtId="0" fontId="14" fillId="31" borderId="26" xfId="103" applyFont="1" applyFill="1" applyBorder="1" applyAlignment="1">
      <alignment horizontal="center" vertical="center"/>
      <protection/>
    </xf>
    <xf numFmtId="0" fontId="14" fillId="31" borderId="27" xfId="103" applyFont="1" applyFill="1" applyBorder="1" applyAlignment="1">
      <alignment vertical="center"/>
      <protection/>
    </xf>
    <xf numFmtId="40" fontId="14" fillId="0" borderId="26" xfId="136" applyFont="1" applyFill="1" applyBorder="1" applyAlignment="1">
      <alignment horizontal="right" vertical="center"/>
    </xf>
    <xf numFmtId="0" fontId="2" fillId="0" borderId="0" xfId="103" applyBorder="1" applyAlignment="1">
      <alignment horizontal="left"/>
      <protection/>
    </xf>
    <xf numFmtId="0" fontId="14" fillId="50" borderId="23" xfId="103" applyFont="1" applyFill="1" applyBorder="1" applyAlignment="1">
      <alignment horizontal="right" vertical="center"/>
      <protection/>
    </xf>
    <xf numFmtId="40" fontId="14" fillId="50" borderId="28" xfId="136" applyNumberFormat="1" applyFont="1" applyFill="1" applyBorder="1" applyAlignment="1">
      <alignment horizontal="right" vertical="center"/>
    </xf>
    <xf numFmtId="40" fontId="14" fillId="0" borderId="19" xfId="136" applyFont="1" applyFill="1" applyBorder="1" applyAlignment="1">
      <alignment horizontal="right" vertical="center"/>
    </xf>
    <xf numFmtId="40" fontId="14" fillId="50" borderId="23" xfId="136" applyFont="1" applyFill="1" applyBorder="1" applyAlignment="1">
      <alignment horizontal="right" vertical="center"/>
    </xf>
    <xf numFmtId="2" fontId="14" fillId="50" borderId="20" xfId="103" applyNumberFormat="1" applyFont="1" applyFill="1" applyBorder="1" applyAlignment="1">
      <alignment horizontal="right" vertical="center"/>
      <protection/>
    </xf>
    <xf numFmtId="40" fontId="14" fillId="31" borderId="29" xfId="103" applyNumberFormat="1" applyFont="1" applyFill="1" applyBorder="1" applyAlignment="1">
      <alignment horizontal="center" vertical="center"/>
      <protection/>
    </xf>
    <xf numFmtId="40" fontId="14" fillId="49" borderId="30" xfId="136" applyFont="1" applyFill="1" applyBorder="1" applyAlignment="1">
      <alignment horizontal="right" vertical="center"/>
    </xf>
    <xf numFmtId="0" fontId="21" fillId="0" borderId="0" xfId="123" applyFont="1" applyFill="1">
      <alignment/>
      <protection/>
    </xf>
    <xf numFmtId="49" fontId="22" fillId="0" borderId="31" xfId="121" applyNumberFormat="1" applyFont="1" applyFill="1" applyBorder="1" applyAlignment="1">
      <alignment horizontal="left"/>
      <protection/>
    </xf>
    <xf numFmtId="49" fontId="22" fillId="0" borderId="32" xfId="121" applyNumberFormat="1" applyFont="1" applyFill="1" applyBorder="1" applyAlignment="1">
      <alignment horizontal="left"/>
      <protection/>
    </xf>
    <xf numFmtId="0" fontId="10" fillId="0" borderId="32" xfId="121" applyFont="1" applyFill="1" applyBorder="1" applyAlignment="1">
      <alignment horizontal="left"/>
      <protection/>
    </xf>
    <xf numFmtId="182" fontId="21" fillId="0" borderId="32" xfId="121" applyNumberFormat="1" applyFont="1" applyFill="1" applyBorder="1">
      <alignment/>
      <protection/>
    </xf>
    <xf numFmtId="0" fontId="21" fillId="0" borderId="32" xfId="121" applyFont="1" applyFill="1" applyBorder="1">
      <alignment/>
      <protection/>
    </xf>
    <xf numFmtId="0" fontId="21" fillId="0" borderId="33" xfId="121" applyFont="1" applyFill="1" applyBorder="1">
      <alignment/>
      <protection/>
    </xf>
    <xf numFmtId="0" fontId="10" fillId="0" borderId="34" xfId="121" applyFont="1" applyFill="1" applyBorder="1" applyAlignment="1">
      <alignment horizontal="left"/>
      <protection/>
    </xf>
    <xf numFmtId="49" fontId="22" fillId="0" borderId="0" xfId="121" applyNumberFormat="1" applyFont="1" applyFill="1" applyBorder="1" applyAlignment="1">
      <alignment horizontal="left"/>
      <protection/>
    </xf>
    <xf numFmtId="0" fontId="10" fillId="0" borderId="0" xfId="121" applyFont="1" applyFill="1" applyBorder="1" applyAlignment="1">
      <alignment horizontal="left"/>
      <protection/>
    </xf>
    <xf numFmtId="0" fontId="22" fillId="0" borderId="0" xfId="121" applyFont="1" applyFill="1" applyBorder="1" applyAlignment="1">
      <alignment horizontal="left"/>
      <protection/>
    </xf>
    <xf numFmtId="182" fontId="21" fillId="0" borderId="0" xfId="121" applyNumberFormat="1" applyFont="1" applyFill="1" applyBorder="1">
      <alignment/>
      <protection/>
    </xf>
    <xf numFmtId="0" fontId="21" fillId="0" borderId="0" xfId="121" applyFont="1" applyFill="1" applyBorder="1" applyAlignment="1">
      <alignment horizontal="right"/>
      <protection/>
    </xf>
    <xf numFmtId="0" fontId="21" fillId="0" borderId="27" xfId="121" applyFont="1" applyFill="1" applyBorder="1" applyAlignment="1">
      <alignment horizontal="right"/>
      <protection/>
    </xf>
    <xf numFmtId="0" fontId="21" fillId="0" borderId="0" xfId="121" applyFont="1" applyFill="1" applyBorder="1">
      <alignment/>
      <protection/>
    </xf>
    <xf numFmtId="0" fontId="21" fillId="0" borderId="27" xfId="121" applyFont="1" applyFill="1" applyBorder="1">
      <alignment/>
      <protection/>
    </xf>
    <xf numFmtId="0" fontId="10" fillId="0" borderId="34" xfId="121" applyFont="1" applyFill="1" applyBorder="1" applyAlignment="1">
      <alignment/>
      <protection/>
    </xf>
    <xf numFmtId="40" fontId="10" fillId="0" borderId="0" xfId="121" applyNumberFormat="1" applyFont="1" applyFill="1" applyBorder="1" applyAlignment="1">
      <alignment/>
      <protection/>
    </xf>
    <xf numFmtId="49" fontId="22" fillId="0" borderId="35" xfId="121" applyNumberFormat="1" applyFont="1" applyFill="1" applyBorder="1" applyAlignment="1">
      <alignment horizontal="left"/>
      <protection/>
    </xf>
    <xf numFmtId="49" fontId="22" fillId="0" borderId="36" xfId="121" applyNumberFormat="1" applyFont="1" applyFill="1" applyBorder="1" applyAlignment="1">
      <alignment horizontal="left"/>
      <protection/>
    </xf>
    <xf numFmtId="0" fontId="10" fillId="0" borderId="36" xfId="121" applyFont="1" applyFill="1" applyBorder="1" applyAlignment="1">
      <alignment horizontal="left"/>
      <protection/>
    </xf>
    <xf numFmtId="0" fontId="22" fillId="0" borderId="36" xfId="121" applyFont="1" applyFill="1" applyBorder="1" applyAlignment="1">
      <alignment horizontal="left"/>
      <protection/>
    </xf>
    <xf numFmtId="182" fontId="21" fillId="0" borderId="36" xfId="121" applyNumberFormat="1" applyFont="1" applyFill="1" applyBorder="1">
      <alignment/>
      <protection/>
    </xf>
    <xf numFmtId="0" fontId="21" fillId="0" borderId="36" xfId="121" applyFont="1" applyFill="1" applyBorder="1">
      <alignment/>
      <protection/>
    </xf>
    <xf numFmtId="0" fontId="21" fillId="0" borderId="37" xfId="121" applyFont="1" applyFill="1" applyBorder="1">
      <alignment/>
      <protection/>
    </xf>
    <xf numFmtId="0" fontId="21" fillId="0" borderId="38" xfId="121" applyFont="1" applyFill="1" applyBorder="1">
      <alignment/>
      <protection/>
    </xf>
    <xf numFmtId="0" fontId="21" fillId="0" borderId="21" xfId="121" applyFont="1" applyFill="1" applyBorder="1">
      <alignment/>
      <protection/>
    </xf>
    <xf numFmtId="49" fontId="22" fillId="0" borderId="34" xfId="121" applyNumberFormat="1" applyFont="1" applyFill="1" applyBorder="1" applyAlignment="1">
      <alignment horizontal="left"/>
      <protection/>
    </xf>
    <xf numFmtId="0" fontId="21" fillId="0" borderId="39" xfId="121" applyFont="1" applyFill="1" applyBorder="1" applyAlignment="1">
      <alignment horizontal="left"/>
      <protection/>
    </xf>
    <xf numFmtId="177" fontId="22" fillId="0" borderId="26" xfId="145" applyFont="1" applyFill="1" applyBorder="1" applyAlignment="1">
      <alignment horizontal="center" wrapText="1"/>
    </xf>
    <xf numFmtId="177" fontId="22" fillId="0" borderId="40" xfId="145" applyFont="1" applyFill="1" applyBorder="1" applyAlignment="1">
      <alignment horizontal="center" vertical="top" wrapText="1"/>
    </xf>
    <xf numFmtId="4" fontId="22" fillId="0" borderId="41" xfId="123" applyNumberFormat="1" applyFont="1" applyFill="1" applyBorder="1" applyAlignment="1">
      <alignment horizontal="center" vertical="center"/>
      <protection/>
    </xf>
    <xf numFmtId="4" fontId="22" fillId="0" borderId="42" xfId="123" applyNumberFormat="1" applyFont="1" applyFill="1" applyBorder="1" applyAlignment="1">
      <alignment horizontal="center" vertical="center"/>
      <protection/>
    </xf>
    <xf numFmtId="4" fontId="22" fillId="0" borderId="43" xfId="123" applyNumberFormat="1" applyFont="1" applyFill="1" applyBorder="1" applyAlignment="1">
      <alignment horizontal="center" vertical="center"/>
      <protection/>
    </xf>
    <xf numFmtId="49" fontId="22" fillId="0" borderId="34" xfId="123" applyNumberFormat="1" applyFont="1" applyFill="1" applyBorder="1" applyAlignment="1">
      <alignment horizontal="center" vertical="center"/>
      <protection/>
    </xf>
    <xf numFmtId="0" fontId="22" fillId="0" borderId="44" xfId="123" applyFont="1" applyFill="1" applyBorder="1" applyAlignment="1">
      <alignment horizontal="center" vertical="center" wrapText="1"/>
      <protection/>
    </xf>
    <xf numFmtId="0" fontId="22" fillId="0" borderId="27" xfId="123" applyFont="1" applyFill="1" applyBorder="1" applyAlignment="1">
      <alignment horizontal="center" vertical="center" wrapText="1"/>
      <protection/>
    </xf>
    <xf numFmtId="177" fontId="22" fillId="0" borderId="26" xfId="145" applyFont="1" applyFill="1" applyBorder="1" applyAlignment="1">
      <alignment horizontal="center" vertical="top" wrapText="1"/>
    </xf>
    <xf numFmtId="4" fontId="22" fillId="51" borderId="45" xfId="123" applyNumberFormat="1" applyFont="1" applyFill="1" applyBorder="1" applyAlignment="1">
      <alignment horizontal="center" vertical="center"/>
      <protection/>
    </xf>
    <xf numFmtId="4" fontId="22" fillId="0" borderId="46" xfId="123" applyNumberFormat="1" applyFont="1" applyFill="1" applyBorder="1" applyAlignment="1">
      <alignment horizontal="center" vertical="center"/>
      <protection/>
    </xf>
    <xf numFmtId="4" fontId="22" fillId="0" borderId="47" xfId="123" applyNumberFormat="1" applyFont="1" applyFill="1" applyBorder="1" applyAlignment="1">
      <alignment horizontal="center" vertical="center"/>
      <protection/>
    </xf>
    <xf numFmtId="49" fontId="21" fillId="0" borderId="34" xfId="123" applyNumberFormat="1" applyFont="1" applyFill="1" applyBorder="1" applyAlignment="1">
      <alignment horizontal="center" vertical="center"/>
      <protection/>
    </xf>
    <xf numFmtId="177" fontId="21" fillId="0" borderId="26" xfId="145" applyFont="1" applyFill="1" applyBorder="1" applyAlignment="1">
      <alignment vertical="center" wrapText="1"/>
    </xf>
    <xf numFmtId="10" fontId="21" fillId="51" borderId="45" xfId="128" applyNumberFormat="1" applyFont="1" applyFill="1" applyBorder="1" applyAlignment="1">
      <alignment horizontal="center" vertical="center"/>
    </xf>
    <xf numFmtId="177" fontId="21" fillId="0" borderId="46" xfId="145" applyNumberFormat="1" applyFont="1" applyFill="1" applyBorder="1" applyAlignment="1">
      <alignment horizontal="right" vertical="center"/>
    </xf>
    <xf numFmtId="177" fontId="21" fillId="0" borderId="47" xfId="145" applyNumberFormat="1" applyFont="1" applyFill="1" applyBorder="1" applyAlignment="1">
      <alignment horizontal="right" vertical="center"/>
    </xf>
    <xf numFmtId="10" fontId="21" fillId="0" borderId="0" xfId="123" applyNumberFormat="1" applyFont="1" applyFill="1">
      <alignment/>
      <protection/>
    </xf>
    <xf numFmtId="177" fontId="21" fillId="0" borderId="0" xfId="123" applyNumberFormat="1" applyFont="1" applyFill="1">
      <alignment/>
      <protection/>
    </xf>
    <xf numFmtId="0" fontId="21" fillId="0" borderId="44" xfId="123" applyFont="1" applyFill="1" applyBorder="1" applyAlignment="1">
      <alignment horizontal="left" vertical="center" wrapText="1"/>
      <protection/>
    </xf>
    <xf numFmtId="0" fontId="21" fillId="0" borderId="27" xfId="123" applyFont="1" applyFill="1" applyBorder="1" applyAlignment="1">
      <alignment horizontal="left" vertical="center" wrapText="1"/>
      <protection/>
    </xf>
    <xf numFmtId="177" fontId="21" fillId="0" borderId="48" xfId="123" applyNumberFormat="1" applyFont="1" applyFill="1" applyBorder="1" applyAlignment="1">
      <alignment vertical="center" wrapText="1"/>
      <protection/>
    </xf>
    <xf numFmtId="10" fontId="19" fillId="0" borderId="49" xfId="147" applyNumberFormat="1" applyFont="1" applyFill="1" applyBorder="1" applyAlignment="1">
      <alignment horizontal="center" vertical="center"/>
    </xf>
    <xf numFmtId="177" fontId="19" fillId="0" borderId="50" xfId="145" applyFont="1" applyFill="1" applyBorder="1" applyAlignment="1">
      <alignment vertical="center"/>
    </xf>
    <xf numFmtId="177" fontId="19" fillId="0" borderId="51" xfId="145" applyFont="1" applyFill="1" applyBorder="1" applyAlignment="1">
      <alignment vertical="center"/>
    </xf>
    <xf numFmtId="177" fontId="21" fillId="0" borderId="0" xfId="145" applyFont="1" applyFill="1" applyAlignment="1">
      <alignment/>
    </xf>
    <xf numFmtId="177" fontId="21" fillId="0" borderId="40" xfId="123" applyNumberFormat="1" applyFont="1" applyFill="1" applyBorder="1" applyAlignment="1">
      <alignment vertical="center" wrapText="1"/>
      <protection/>
    </xf>
    <xf numFmtId="10" fontId="19" fillId="0" borderId="52" xfId="147" applyNumberFormat="1" applyFont="1" applyFill="1" applyBorder="1" applyAlignment="1">
      <alignment horizontal="center" vertical="center"/>
    </xf>
    <xf numFmtId="177" fontId="19" fillId="0" borderId="53" xfId="145" applyFont="1" applyFill="1" applyBorder="1" applyAlignment="1">
      <alignment horizontal="right" vertical="center"/>
    </xf>
    <xf numFmtId="177" fontId="19" fillId="0" borderId="53" xfId="145" applyFont="1" applyFill="1" applyBorder="1" applyAlignment="1">
      <alignment vertical="center"/>
    </xf>
    <xf numFmtId="177" fontId="19" fillId="0" borderId="54" xfId="145" applyFont="1" applyFill="1" applyBorder="1" applyAlignment="1">
      <alignment vertical="center"/>
    </xf>
    <xf numFmtId="49" fontId="21" fillId="0" borderId="55" xfId="123" applyNumberFormat="1" applyFont="1" applyFill="1" applyBorder="1" applyAlignment="1">
      <alignment horizontal="left"/>
      <protection/>
    </xf>
    <xf numFmtId="49" fontId="21" fillId="0" borderId="56" xfId="123" applyNumberFormat="1" applyFont="1" applyFill="1" applyBorder="1" applyAlignment="1">
      <alignment horizontal="left"/>
      <protection/>
    </xf>
    <xf numFmtId="177" fontId="21" fillId="0" borderId="56" xfId="145" applyFont="1" applyFill="1" applyBorder="1" applyAlignment="1">
      <alignment wrapText="1"/>
    </xf>
    <xf numFmtId="10" fontId="19" fillId="0" borderId="56" xfId="147" applyNumberFormat="1" applyFont="1" applyFill="1" applyBorder="1" applyAlignment="1">
      <alignment horizontal="center"/>
    </xf>
    <xf numFmtId="177" fontId="19" fillId="0" borderId="56" xfId="145" applyFont="1" applyFill="1" applyBorder="1" applyAlignment="1">
      <alignment horizontal="right"/>
    </xf>
    <xf numFmtId="177" fontId="19" fillId="0" borderId="56" xfId="145" applyFont="1" applyFill="1" applyBorder="1" applyAlignment="1">
      <alignment/>
    </xf>
    <xf numFmtId="177" fontId="19" fillId="0" borderId="57" xfId="145" applyFont="1" applyFill="1" applyBorder="1" applyAlignment="1">
      <alignment horizontal="right"/>
    </xf>
    <xf numFmtId="4" fontId="22" fillId="0" borderId="45" xfId="123" applyNumberFormat="1" applyFont="1" applyFill="1" applyBorder="1" applyAlignment="1">
      <alignment horizontal="center" vertical="center"/>
      <protection/>
    </xf>
    <xf numFmtId="4" fontId="22" fillId="51" borderId="46" xfId="123" applyNumberFormat="1" applyFont="1" applyFill="1" applyBorder="1" applyAlignment="1">
      <alignment horizontal="center" vertical="center"/>
      <protection/>
    </xf>
    <xf numFmtId="10" fontId="21" fillId="0" borderId="45" xfId="128" applyNumberFormat="1" applyFont="1" applyFill="1" applyBorder="1" applyAlignment="1">
      <alignment horizontal="center" vertical="center"/>
    </xf>
    <xf numFmtId="177" fontId="21" fillId="51" borderId="46" xfId="145" applyNumberFormat="1" applyFont="1" applyFill="1" applyBorder="1" applyAlignment="1">
      <alignment horizontal="right" vertical="center"/>
    </xf>
    <xf numFmtId="0" fontId="21" fillId="0" borderId="45" xfId="123" applyFont="1" applyFill="1" applyBorder="1" applyAlignment="1">
      <alignment horizontal="center" vertical="center"/>
      <protection/>
    </xf>
    <xf numFmtId="177" fontId="21" fillId="0" borderId="48" xfId="145" applyFont="1" applyFill="1" applyBorder="1" applyAlignment="1">
      <alignment vertical="center" wrapText="1"/>
    </xf>
    <xf numFmtId="49" fontId="21" fillId="0" borderId="0" xfId="123" applyNumberFormat="1" applyFont="1" applyFill="1" applyBorder="1" applyAlignment="1">
      <alignment horizontal="center"/>
      <protection/>
    </xf>
    <xf numFmtId="0" fontId="21" fillId="0" borderId="0" xfId="123" applyFont="1" applyFill="1" applyBorder="1" applyAlignment="1">
      <alignment wrapText="1"/>
      <protection/>
    </xf>
    <xf numFmtId="0" fontId="21" fillId="0" borderId="0" xfId="123" applyFont="1" applyFill="1" applyBorder="1" applyAlignment="1">
      <alignment horizontal="center"/>
      <protection/>
    </xf>
    <xf numFmtId="182" fontId="21" fillId="0" borderId="0" xfId="123" applyNumberFormat="1" applyFont="1" applyFill="1" applyBorder="1" applyAlignment="1">
      <alignment/>
      <protection/>
    </xf>
    <xf numFmtId="4" fontId="21" fillId="0" borderId="0" xfId="123" applyNumberFormat="1" applyFont="1" applyFill="1" applyBorder="1" applyAlignment="1">
      <alignment horizontal="right"/>
      <protection/>
    </xf>
    <xf numFmtId="4" fontId="21" fillId="0" borderId="0" xfId="123" applyNumberFormat="1" applyFont="1" applyFill="1" applyBorder="1" applyAlignment="1">
      <alignment/>
      <protection/>
    </xf>
    <xf numFmtId="4" fontId="21" fillId="0" borderId="39" xfId="123" applyNumberFormat="1" applyFont="1" applyFill="1" applyBorder="1" applyAlignment="1">
      <alignment/>
      <protection/>
    </xf>
    <xf numFmtId="49" fontId="22" fillId="0" borderId="58" xfId="123" applyNumberFormat="1" applyFont="1" applyFill="1" applyBorder="1" applyAlignment="1">
      <alignment horizontal="left"/>
      <protection/>
    </xf>
    <xf numFmtId="49" fontId="21" fillId="0" borderId="59" xfId="123" applyNumberFormat="1" applyFont="1" applyFill="1" applyBorder="1" applyAlignment="1">
      <alignment horizontal="center"/>
      <protection/>
    </xf>
    <xf numFmtId="0" fontId="21" fillId="0" borderId="59" xfId="123" applyFont="1" applyFill="1" applyBorder="1" applyAlignment="1">
      <alignment wrapText="1"/>
      <protection/>
    </xf>
    <xf numFmtId="0" fontId="21" fillId="0" borderId="59" xfId="123" applyFont="1" applyFill="1" applyBorder="1" applyAlignment="1">
      <alignment horizontal="center"/>
      <protection/>
    </xf>
    <xf numFmtId="182" fontId="21" fillId="0" borderId="59" xfId="123" applyNumberFormat="1" applyFont="1" applyFill="1" applyBorder="1" applyAlignment="1">
      <alignment/>
      <protection/>
    </xf>
    <xf numFmtId="4" fontId="21" fillId="0" borderId="60" xfId="123" applyNumberFormat="1" applyFont="1" applyFill="1" applyBorder="1" applyAlignment="1">
      <alignment horizontal="right"/>
      <protection/>
    </xf>
    <xf numFmtId="49" fontId="22" fillId="0" borderId="61" xfId="123" applyNumberFormat="1" applyFont="1" applyFill="1" applyBorder="1" applyAlignment="1">
      <alignment horizontal="left"/>
      <protection/>
    </xf>
    <xf numFmtId="4" fontId="21" fillId="0" borderId="59" xfId="123" applyNumberFormat="1" applyFont="1" applyFill="1" applyBorder="1" applyAlignment="1">
      <alignment/>
      <protection/>
    </xf>
    <xf numFmtId="4" fontId="21" fillId="0" borderId="62" xfId="123" applyNumberFormat="1" applyFont="1" applyFill="1" applyBorder="1" applyAlignment="1">
      <alignment/>
      <protection/>
    </xf>
    <xf numFmtId="49" fontId="22" fillId="0" borderId="34" xfId="123" applyNumberFormat="1" applyFont="1" applyFill="1" applyBorder="1" applyAlignment="1">
      <alignment horizontal="left"/>
      <protection/>
    </xf>
    <xf numFmtId="4" fontId="21" fillId="0" borderId="27" xfId="123" applyNumberFormat="1" applyFont="1" applyFill="1" applyBorder="1" applyAlignment="1">
      <alignment horizontal="right"/>
      <protection/>
    </xf>
    <xf numFmtId="49" fontId="22" fillId="0" borderId="0" xfId="123" applyNumberFormat="1" applyFont="1" applyFill="1" applyBorder="1" applyAlignment="1">
      <alignment horizontal="left"/>
      <protection/>
    </xf>
    <xf numFmtId="49" fontId="21" fillId="0" borderId="63" xfId="123" applyNumberFormat="1" applyFont="1" applyFill="1" applyBorder="1" applyAlignment="1">
      <alignment horizontal="center"/>
      <protection/>
    </xf>
    <xf numFmtId="49" fontId="21" fillId="0" borderId="22" xfId="123" applyNumberFormat="1" applyFont="1" applyFill="1" applyBorder="1" applyAlignment="1">
      <alignment horizontal="center"/>
      <protection/>
    </xf>
    <xf numFmtId="0" fontId="21" fillId="0" borderId="22" xfId="123" applyFont="1" applyFill="1" applyBorder="1" applyAlignment="1">
      <alignment wrapText="1"/>
      <protection/>
    </xf>
    <xf numFmtId="0" fontId="21" fillId="0" borderId="22" xfId="123" applyFont="1" applyFill="1" applyBorder="1" applyAlignment="1">
      <alignment horizontal="center"/>
      <protection/>
    </xf>
    <xf numFmtId="182" fontId="21" fillId="0" borderId="22" xfId="123" applyNumberFormat="1" applyFont="1" applyFill="1" applyBorder="1" applyAlignment="1">
      <alignment/>
      <protection/>
    </xf>
    <xf numFmtId="4" fontId="21" fillId="0" borderId="64" xfId="123" applyNumberFormat="1" applyFont="1" applyFill="1" applyBorder="1" applyAlignment="1">
      <alignment horizontal="right"/>
      <protection/>
    </xf>
    <xf numFmtId="4" fontId="21" fillId="0" borderId="22" xfId="123" applyNumberFormat="1" applyFont="1" applyFill="1" applyBorder="1" applyAlignment="1">
      <alignment/>
      <protection/>
    </xf>
    <xf numFmtId="4" fontId="21" fillId="0" borderId="65" xfId="123" applyNumberFormat="1" applyFont="1" applyFill="1" applyBorder="1" applyAlignment="1">
      <alignment/>
      <protection/>
    </xf>
    <xf numFmtId="0" fontId="11" fillId="31" borderId="66" xfId="103" applyFont="1" applyFill="1" applyBorder="1" applyAlignment="1">
      <alignment horizontal="center" vertical="center"/>
      <protection/>
    </xf>
    <xf numFmtId="0" fontId="8" fillId="31" borderId="67" xfId="103" applyFont="1" applyFill="1" applyBorder="1" applyAlignment="1">
      <alignment horizontal="center" vertical="center"/>
      <protection/>
    </xf>
    <xf numFmtId="0" fontId="8" fillId="31" borderId="68" xfId="103" applyFont="1" applyFill="1" applyBorder="1" applyAlignment="1">
      <alignment horizontal="center" vertical="center"/>
      <protection/>
    </xf>
    <xf numFmtId="49" fontId="21" fillId="49" borderId="34" xfId="121" applyNumberFormat="1" applyFont="1" applyFill="1" applyBorder="1" applyAlignment="1">
      <alignment horizontal="center"/>
      <protection/>
    </xf>
    <xf numFmtId="49" fontId="21" fillId="49" borderId="0" xfId="121" applyNumberFormat="1" applyFont="1" applyFill="1" applyBorder="1" applyAlignment="1">
      <alignment horizontal="center"/>
      <protection/>
    </xf>
    <xf numFmtId="44" fontId="22" fillId="49" borderId="0" xfId="121" applyNumberFormat="1" applyFont="1" applyFill="1" applyBorder="1" applyAlignment="1">
      <alignment horizontal="left"/>
      <protection/>
    </xf>
    <xf numFmtId="0" fontId="39" fillId="49" borderId="0" xfId="121" applyFont="1" applyFill="1" applyBorder="1" applyAlignment="1">
      <alignment horizontal="center" vertical="center"/>
      <protection/>
    </xf>
    <xf numFmtId="182" fontId="39" fillId="49" borderId="0" xfId="121" applyNumberFormat="1" applyFont="1" applyFill="1" applyBorder="1" applyAlignment="1">
      <alignment horizontal="center" vertical="center"/>
      <protection/>
    </xf>
    <xf numFmtId="0" fontId="39" fillId="49" borderId="39" xfId="121" applyFont="1" applyFill="1" applyBorder="1" applyAlignment="1">
      <alignment horizontal="center" vertical="center"/>
      <protection/>
    </xf>
    <xf numFmtId="0" fontId="3" fillId="31" borderId="36" xfId="103" applyFont="1" applyFill="1" applyBorder="1" applyAlignment="1">
      <alignment horizontal="left" vertical="center"/>
      <protection/>
    </xf>
    <xf numFmtId="197" fontId="21" fillId="0" borderId="34" xfId="123" applyNumberFormat="1" applyFont="1" applyFill="1" applyBorder="1" applyAlignment="1">
      <alignment horizontal="center" vertical="center"/>
      <protection/>
    </xf>
    <xf numFmtId="0" fontId="3" fillId="31" borderId="36" xfId="103" applyFont="1" applyFill="1" applyBorder="1" applyAlignment="1">
      <alignment vertical="center"/>
      <protection/>
    </xf>
    <xf numFmtId="40" fontId="14" fillId="0" borderId="69" xfId="136" applyNumberFormat="1" applyFont="1" applyFill="1" applyBorder="1" applyAlignment="1">
      <alignment horizontal="right" vertical="center"/>
    </xf>
    <xf numFmtId="40" fontId="14" fillId="0" borderId="29" xfId="136" applyFont="1" applyFill="1" applyBorder="1" applyAlignment="1">
      <alignment horizontal="right" vertical="center"/>
    </xf>
    <xf numFmtId="40" fontId="14" fillId="0" borderId="70" xfId="103" applyNumberFormat="1" applyFont="1" applyFill="1" applyBorder="1" applyAlignment="1">
      <alignment horizontal="right" vertical="center"/>
      <protection/>
    </xf>
    <xf numFmtId="0" fontId="14" fillId="0" borderId="19" xfId="103" applyFont="1" applyFill="1" applyBorder="1" applyAlignment="1">
      <alignment vertical="center" wrapText="1"/>
      <protection/>
    </xf>
    <xf numFmtId="40" fontId="14" fillId="49" borderId="71" xfId="136" applyFont="1" applyFill="1" applyBorder="1" applyAlignment="1">
      <alignment horizontal="right" vertical="center"/>
    </xf>
    <xf numFmtId="40" fontId="14" fillId="0" borderId="71" xfId="136" applyNumberFormat="1" applyFont="1" applyFill="1" applyBorder="1" applyAlignment="1">
      <alignment horizontal="right" vertical="center"/>
    </xf>
    <xf numFmtId="38" fontId="14" fillId="49" borderId="29" xfId="103" applyNumberFormat="1" applyFont="1" applyFill="1" applyBorder="1" applyAlignment="1">
      <alignment horizontal="center" vertical="center"/>
      <protection/>
    </xf>
    <xf numFmtId="40" fontId="14" fillId="0" borderId="19" xfId="103" applyNumberFormat="1" applyFont="1" applyFill="1" applyBorder="1" applyAlignment="1">
      <alignment horizontal="right" vertical="center"/>
      <protection/>
    </xf>
    <xf numFmtId="40" fontId="14" fillId="0" borderId="71" xfId="136" applyFont="1" applyFill="1" applyBorder="1" applyAlignment="1">
      <alignment horizontal="right" vertical="center"/>
    </xf>
    <xf numFmtId="40" fontId="14" fillId="49" borderId="29" xfId="103" applyNumberFormat="1" applyFont="1" applyFill="1" applyBorder="1" applyAlignment="1">
      <alignment horizontal="right" vertical="center"/>
      <protection/>
    </xf>
    <xf numFmtId="40" fontId="14" fillId="49" borderId="19" xfId="103" applyNumberFormat="1" applyFont="1" applyFill="1" applyBorder="1" applyAlignment="1">
      <alignment horizontal="right" vertical="center"/>
      <protection/>
    </xf>
    <xf numFmtId="40" fontId="15" fillId="50" borderId="32" xfId="136" applyFont="1" applyFill="1" applyBorder="1" applyAlignment="1">
      <alignment horizontal="right" vertical="center"/>
    </xf>
    <xf numFmtId="40" fontId="16" fillId="50" borderId="0" xfId="103" applyNumberFormat="1" applyFont="1" applyFill="1" applyBorder="1" applyAlignment="1">
      <alignment vertical="center"/>
      <protection/>
    </xf>
    <xf numFmtId="38" fontId="15" fillId="50" borderId="22" xfId="103" applyNumberFormat="1" applyFont="1" applyFill="1" applyBorder="1" applyAlignment="1">
      <alignment vertical="center"/>
      <protection/>
    </xf>
    <xf numFmtId="40" fontId="8" fillId="50" borderId="72" xfId="136" applyNumberFormat="1" applyFont="1" applyFill="1" applyBorder="1" applyAlignment="1">
      <alignment horizontal="right" vertical="center"/>
    </xf>
    <xf numFmtId="49" fontId="14" fillId="0" borderId="73" xfId="124" applyFont="1" applyFill="1" applyBorder="1" applyAlignment="1">
      <alignment horizontal="center" vertical="center"/>
      <protection/>
    </xf>
    <xf numFmtId="49" fontId="14" fillId="0" borderId="74" xfId="124" applyFont="1" applyFill="1" applyBorder="1" applyAlignment="1">
      <alignment horizontal="center" vertical="center"/>
      <protection/>
    </xf>
    <xf numFmtId="49" fontId="14" fillId="50" borderId="75" xfId="124" applyFont="1" applyFill="1" applyBorder="1" applyAlignment="1">
      <alignment horizontal="center" vertical="center"/>
      <protection/>
    </xf>
    <xf numFmtId="38" fontId="8" fillId="50" borderId="20" xfId="124" applyNumberFormat="1" applyFont="1" applyFill="1" applyBorder="1" applyAlignment="1">
      <alignment horizontal="center" vertical="center"/>
      <protection/>
    </xf>
    <xf numFmtId="40" fontId="8" fillId="50" borderId="23" xfId="124" applyNumberFormat="1" applyFont="1" applyFill="1" applyBorder="1" applyAlignment="1">
      <alignment horizontal="justify" vertical="center" wrapText="1"/>
      <protection/>
    </xf>
    <xf numFmtId="38" fontId="14" fillId="0" borderId="29" xfId="103" applyNumberFormat="1" applyFont="1" applyFill="1" applyBorder="1" applyAlignment="1">
      <alignment horizontal="center" vertical="center"/>
      <protection/>
    </xf>
    <xf numFmtId="40" fontId="14" fillId="0" borderId="30" xfId="103" applyNumberFormat="1" applyFont="1" applyFill="1" applyBorder="1" applyAlignment="1">
      <alignment horizontal="center" vertical="center"/>
      <protection/>
    </xf>
    <xf numFmtId="40" fontId="14" fillId="0" borderId="71" xfId="103" applyNumberFormat="1" applyFont="1" applyFill="1" applyBorder="1" applyAlignment="1">
      <alignment horizontal="center" vertical="center"/>
      <protection/>
    </xf>
    <xf numFmtId="40" fontId="14" fillId="0" borderId="29" xfId="103" applyNumberFormat="1" applyFont="1" applyFill="1" applyBorder="1" applyAlignment="1">
      <alignment horizontal="justify" vertical="center" wrapText="1"/>
      <protection/>
    </xf>
    <xf numFmtId="40" fontId="14" fillId="0" borderId="19" xfId="103" applyNumberFormat="1" applyFont="1" applyFill="1" applyBorder="1" applyAlignment="1">
      <alignment horizontal="justify" vertical="center" wrapText="1"/>
      <protection/>
    </xf>
    <xf numFmtId="38" fontId="14" fillId="50" borderId="76" xfId="103" applyNumberFormat="1" applyFont="1" applyFill="1" applyBorder="1" applyAlignment="1">
      <alignment horizontal="center" vertical="center"/>
      <protection/>
    </xf>
    <xf numFmtId="38" fontId="8" fillId="50" borderId="20" xfId="103" applyNumberFormat="1" applyFont="1" applyFill="1" applyBorder="1" applyAlignment="1">
      <alignment horizontal="center" vertical="center"/>
      <protection/>
    </xf>
    <xf numFmtId="40" fontId="8" fillId="50" borderId="28" xfId="103" applyNumberFormat="1" applyFont="1" applyFill="1" applyBorder="1" applyAlignment="1">
      <alignment horizontal="justify" vertical="center" wrapText="1"/>
      <protection/>
    </xf>
    <xf numFmtId="40" fontId="14" fillId="50" borderId="20" xfId="103" applyNumberFormat="1" applyFont="1" applyFill="1" applyBorder="1" applyAlignment="1">
      <alignment horizontal="right" vertical="center"/>
      <protection/>
    </xf>
    <xf numFmtId="40" fontId="14" fillId="49" borderId="29" xfId="103" applyNumberFormat="1" applyFont="1" applyFill="1" applyBorder="1" applyAlignment="1">
      <alignment horizontal="left" vertical="center" wrapText="1"/>
      <protection/>
    </xf>
    <xf numFmtId="40" fontId="14" fillId="49" borderId="29" xfId="103" applyNumberFormat="1" applyFont="1" applyFill="1" applyBorder="1" applyAlignment="1">
      <alignment horizontal="center" vertical="center"/>
      <protection/>
    </xf>
    <xf numFmtId="40" fontId="14" fillId="49" borderId="77" xfId="103" applyNumberFormat="1" applyFont="1" applyFill="1" applyBorder="1" applyAlignment="1">
      <alignment horizontal="right" vertical="center"/>
      <protection/>
    </xf>
    <xf numFmtId="40" fontId="14" fillId="49" borderId="69" xfId="103" applyNumberFormat="1" applyFont="1" applyFill="1" applyBorder="1" applyAlignment="1">
      <alignment horizontal="justify" vertical="center" wrapText="1"/>
      <protection/>
    </xf>
    <xf numFmtId="40" fontId="14" fillId="0" borderId="29" xfId="103" applyNumberFormat="1" applyFont="1" applyFill="1" applyBorder="1" applyAlignment="1">
      <alignment horizontal="right" vertical="center"/>
      <protection/>
    </xf>
    <xf numFmtId="40" fontId="14" fillId="49" borderId="71" xfId="103" applyNumberFormat="1" applyFont="1" applyFill="1" applyBorder="1" applyAlignment="1">
      <alignment horizontal="justify" vertical="center" wrapText="1"/>
      <protection/>
    </xf>
    <xf numFmtId="0" fontId="14" fillId="49" borderId="19" xfId="103" applyFont="1" applyFill="1" applyBorder="1" applyAlignment="1">
      <alignment vertical="center" wrapText="1"/>
      <protection/>
    </xf>
    <xf numFmtId="0" fontId="14" fillId="49" borderId="19" xfId="103" applyFont="1" applyFill="1" applyBorder="1" applyAlignment="1">
      <alignment horizontal="left" vertical="center" wrapText="1"/>
      <protection/>
    </xf>
    <xf numFmtId="0" fontId="14" fillId="49" borderId="19" xfId="103" applyFont="1" applyFill="1" applyBorder="1" applyAlignment="1">
      <alignment vertical="center"/>
      <protection/>
    </xf>
    <xf numFmtId="0" fontId="14" fillId="49" borderId="78" xfId="103" applyFont="1" applyFill="1" applyBorder="1" applyAlignment="1">
      <alignment vertical="center" wrapText="1"/>
      <protection/>
    </xf>
    <xf numFmtId="0" fontId="14" fillId="0" borderId="78" xfId="103" applyFont="1" applyBorder="1" applyAlignment="1">
      <alignment vertical="center" wrapText="1"/>
      <protection/>
    </xf>
    <xf numFmtId="38" fontId="15" fillId="50" borderId="31" xfId="103" applyNumberFormat="1" applyFont="1" applyFill="1" applyBorder="1" applyAlignment="1">
      <alignment horizontal="center" vertical="center"/>
      <protection/>
    </xf>
    <xf numFmtId="38" fontId="15" fillId="50" borderId="32" xfId="103" applyNumberFormat="1" applyFont="1" applyFill="1" applyBorder="1" applyAlignment="1">
      <alignment horizontal="center" vertical="center"/>
      <protection/>
    </xf>
    <xf numFmtId="40" fontId="15" fillId="50" borderId="32" xfId="103" applyNumberFormat="1" applyFont="1" applyFill="1" applyBorder="1" applyAlignment="1">
      <alignment horizontal="center" vertical="center"/>
      <protection/>
    </xf>
    <xf numFmtId="40" fontId="17" fillId="50" borderId="32" xfId="103" applyNumberFormat="1" applyFont="1" applyFill="1" applyBorder="1" applyAlignment="1">
      <alignment horizontal="center" vertical="center"/>
      <protection/>
    </xf>
    <xf numFmtId="38" fontId="15" fillId="50" borderId="34" xfId="103" applyNumberFormat="1" applyFont="1" applyFill="1" applyBorder="1" applyAlignment="1">
      <alignment horizontal="center" vertical="center"/>
      <protection/>
    </xf>
    <xf numFmtId="38" fontId="15" fillId="50" borderId="0" xfId="103" applyNumberFormat="1" applyFont="1" applyFill="1" applyBorder="1" applyAlignment="1">
      <alignment horizontal="center" vertical="center"/>
      <protection/>
    </xf>
    <xf numFmtId="38" fontId="15" fillId="50" borderId="65" xfId="103" applyNumberFormat="1" applyFont="1" applyFill="1" applyBorder="1" applyAlignment="1">
      <alignment vertical="center"/>
      <protection/>
    </xf>
    <xf numFmtId="40" fontId="14" fillId="49" borderId="26" xfId="103" applyNumberFormat="1" applyFont="1" applyFill="1" applyBorder="1" applyAlignment="1">
      <alignment horizontal="right" vertical="center"/>
      <protection/>
    </xf>
    <xf numFmtId="0" fontId="14" fillId="49" borderId="71" xfId="103" applyFont="1" applyFill="1" applyBorder="1" applyAlignment="1">
      <alignment horizontal="left" vertical="center" wrapText="1"/>
      <protection/>
    </xf>
    <xf numFmtId="0" fontId="13" fillId="50" borderId="23" xfId="103" applyFont="1" applyFill="1" applyBorder="1" applyAlignment="1">
      <alignment vertical="center"/>
      <protection/>
    </xf>
    <xf numFmtId="0" fontId="8" fillId="50" borderId="35" xfId="103" applyFont="1" applyFill="1" applyBorder="1" applyAlignment="1">
      <alignment horizontal="center" vertical="center"/>
      <protection/>
    </xf>
    <xf numFmtId="0" fontId="8" fillId="50" borderId="28" xfId="103" applyFont="1" applyFill="1" applyBorder="1" applyAlignment="1">
      <alignment horizontal="center" vertical="center"/>
      <protection/>
    </xf>
    <xf numFmtId="0" fontId="14" fillId="0" borderId="29" xfId="0" applyFont="1" applyFill="1" applyBorder="1" applyAlignment="1">
      <alignment vertical="center" wrapText="1"/>
    </xf>
    <xf numFmtId="0" fontId="8" fillId="31" borderId="79" xfId="103" applyFont="1" applyFill="1" applyBorder="1" applyAlignment="1">
      <alignment horizontal="center" vertical="center"/>
      <protection/>
    </xf>
    <xf numFmtId="0" fontId="3" fillId="31" borderId="21" xfId="103" applyFont="1" applyFill="1" applyBorder="1" applyAlignment="1">
      <alignment horizontal="left" vertical="center"/>
      <protection/>
    </xf>
    <xf numFmtId="0" fontId="8" fillId="50" borderId="76" xfId="103" applyFont="1" applyFill="1" applyBorder="1" applyAlignment="1">
      <alignment horizontal="center" vertical="center"/>
      <protection/>
    </xf>
    <xf numFmtId="1" fontId="14" fillId="0" borderId="80" xfId="0" applyNumberFormat="1" applyFont="1" applyFill="1" applyBorder="1" applyAlignment="1">
      <alignment horizontal="center" vertical="center"/>
    </xf>
    <xf numFmtId="1" fontId="14" fillId="49" borderId="74" xfId="0" applyNumberFormat="1" applyFont="1" applyFill="1" applyBorder="1" applyAlignment="1">
      <alignment horizontal="center" vertical="center"/>
    </xf>
    <xf numFmtId="1" fontId="14" fillId="0" borderId="73" xfId="0" applyNumberFormat="1" applyFont="1" applyFill="1" applyBorder="1" applyAlignment="1">
      <alignment horizontal="center" vertical="center"/>
    </xf>
    <xf numFmtId="49" fontId="14" fillId="49" borderId="74" xfId="124" applyFont="1" applyFill="1" applyBorder="1" applyAlignment="1">
      <alignment horizontal="center" vertical="center"/>
      <protection/>
    </xf>
    <xf numFmtId="1" fontId="14" fillId="0" borderId="74" xfId="0" applyNumberFormat="1" applyFont="1" applyFill="1" applyBorder="1" applyAlignment="1">
      <alignment horizontal="center" vertical="center"/>
    </xf>
    <xf numFmtId="49" fontId="14" fillId="49" borderId="81" xfId="124" applyFont="1" applyFill="1" applyBorder="1" applyAlignment="1">
      <alignment horizontal="center" vertical="center"/>
      <protection/>
    </xf>
    <xf numFmtId="0" fontId="11" fillId="31" borderId="37" xfId="103" applyFont="1" applyFill="1" applyBorder="1" applyAlignment="1">
      <alignment horizontal="center" vertical="center"/>
      <protection/>
    </xf>
    <xf numFmtId="0" fontId="18" fillId="0" borderId="0" xfId="103" applyFont="1" applyBorder="1" applyAlignment="1" quotePrefix="1">
      <alignment horizontal="center" vertical="center"/>
      <protection/>
    </xf>
    <xf numFmtId="4" fontId="2" fillId="0" borderId="0" xfId="103" applyNumberFormat="1" applyAlignment="1">
      <alignment vertical="center"/>
      <protection/>
    </xf>
    <xf numFmtId="2" fontId="2" fillId="0" borderId="0" xfId="103" applyNumberFormat="1" applyBorder="1" applyAlignment="1">
      <alignment horizontal="left"/>
      <protection/>
    </xf>
    <xf numFmtId="0" fontId="18" fillId="0" borderId="0" xfId="103" applyFont="1" applyBorder="1" applyAlignment="1">
      <alignment horizontal="center" vertical="center"/>
      <protection/>
    </xf>
    <xf numFmtId="0" fontId="18" fillId="0" borderId="0" xfId="103" applyFont="1" applyBorder="1" applyAlignment="1">
      <alignment horizontal="centerContinuous"/>
      <protection/>
    </xf>
    <xf numFmtId="0" fontId="41" fillId="0" borderId="0" xfId="116" applyFont="1" applyAlignment="1" applyProtection="1">
      <alignment horizontal="center" vertical="center"/>
      <protection/>
    </xf>
    <xf numFmtId="196" fontId="2" fillId="0" borderId="0" xfId="103" applyNumberFormat="1" applyFont="1" applyBorder="1" applyAlignment="1">
      <alignment horizontal="centerContinuous" vertical="center"/>
      <protection/>
    </xf>
    <xf numFmtId="49" fontId="14" fillId="0" borderId="74" xfId="124" applyFont="1" applyBorder="1" applyAlignment="1">
      <alignment horizontal="center" vertical="center"/>
      <protection/>
    </xf>
    <xf numFmtId="38" fontId="14" fillId="0" borderId="29" xfId="103" applyNumberFormat="1" applyFont="1" applyBorder="1" applyAlignment="1">
      <alignment horizontal="center" vertical="center"/>
      <protection/>
    </xf>
    <xf numFmtId="40" fontId="14" fillId="0" borderId="19" xfId="103" applyNumberFormat="1" applyFont="1" applyBorder="1" applyAlignment="1">
      <alignment horizontal="justify" vertical="center" wrapText="1"/>
      <protection/>
    </xf>
    <xf numFmtId="40" fontId="14" fillId="0" borderId="71" xfId="10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6" fillId="31" borderId="22" xfId="103" applyNumberFormat="1" applyFont="1" applyFill="1" applyBorder="1" applyAlignment="1">
      <alignment horizontal="center" vertical="center"/>
      <protection/>
    </xf>
    <xf numFmtId="0" fontId="42" fillId="52" borderId="20" xfId="122" applyFont="1" applyFill="1" applyBorder="1" applyAlignment="1">
      <alignment horizontal="center" vertical="center" wrapText="1"/>
      <protection/>
    </xf>
    <xf numFmtId="0" fontId="42" fillId="52" borderId="20" xfId="122" applyFont="1" applyFill="1" applyBorder="1" applyAlignment="1">
      <alignment horizontal="left" vertical="center" wrapText="1"/>
      <protection/>
    </xf>
    <xf numFmtId="4" fontId="42" fillId="52" borderId="20" xfId="122" applyNumberFormat="1" applyFont="1" applyFill="1" applyBorder="1" applyAlignment="1">
      <alignment horizontal="center" vertical="center" wrapText="1"/>
      <protection/>
    </xf>
    <xf numFmtId="209" fontId="42" fillId="52" borderId="20" xfId="12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108">
      <alignment/>
      <protection/>
    </xf>
    <xf numFmtId="0" fontId="55" fillId="0" borderId="65" xfId="108" applyBorder="1">
      <alignment/>
      <protection/>
    </xf>
    <xf numFmtId="0" fontId="55" fillId="0" borderId="22" xfId="108" applyBorder="1">
      <alignment/>
      <protection/>
    </xf>
    <xf numFmtId="0" fontId="55" fillId="0" borderId="63" xfId="108" applyBorder="1">
      <alignment/>
      <protection/>
    </xf>
    <xf numFmtId="0" fontId="55" fillId="0" borderId="39" xfId="108" applyBorder="1">
      <alignment/>
      <protection/>
    </xf>
    <xf numFmtId="0" fontId="55" fillId="0" borderId="0" xfId="108" applyBorder="1">
      <alignment/>
      <protection/>
    </xf>
    <xf numFmtId="0" fontId="55" fillId="0" borderId="34" xfId="108" applyBorder="1">
      <alignment/>
      <protection/>
    </xf>
    <xf numFmtId="0" fontId="0" fillId="0" borderId="39" xfId="112" applyBorder="1">
      <alignment/>
      <protection/>
    </xf>
    <xf numFmtId="0" fontId="0" fillId="0" borderId="0" xfId="112" applyBorder="1">
      <alignment/>
      <protection/>
    </xf>
    <xf numFmtId="0" fontId="73" fillId="0" borderId="34" xfId="106" applyFont="1" applyFill="1" applyBorder="1">
      <alignment/>
      <protection/>
    </xf>
    <xf numFmtId="0" fontId="2" fillId="0" borderId="39" xfId="106" applyBorder="1">
      <alignment/>
      <protection/>
    </xf>
    <xf numFmtId="0" fontId="2" fillId="0" borderId="0" xfId="106" applyBorder="1">
      <alignment/>
      <protection/>
    </xf>
    <xf numFmtId="0" fontId="74" fillId="0" borderId="39" xfId="106" applyFont="1" applyBorder="1" applyAlignment="1">
      <alignment horizontal="left"/>
      <protection/>
    </xf>
    <xf numFmtId="0" fontId="74" fillId="0" borderId="0" xfId="106" applyFont="1" applyBorder="1" applyAlignment="1">
      <alignment horizontal="left"/>
      <protection/>
    </xf>
    <xf numFmtId="0" fontId="74" fillId="0" borderId="0" xfId="106" applyFont="1" applyBorder="1">
      <alignment/>
      <protection/>
    </xf>
    <xf numFmtId="0" fontId="74" fillId="0" borderId="39" xfId="106" applyFont="1" applyBorder="1">
      <alignment/>
      <protection/>
    </xf>
    <xf numFmtId="0" fontId="73" fillId="0" borderId="34" xfId="106" applyFont="1" applyBorder="1">
      <alignment/>
      <protection/>
    </xf>
    <xf numFmtId="10" fontId="44" fillId="24" borderId="82" xfId="108" applyNumberFormat="1" applyFont="1" applyFill="1" applyBorder="1">
      <alignment/>
      <protection/>
    </xf>
    <xf numFmtId="0" fontId="44" fillId="24" borderId="83" xfId="108" applyFont="1" applyFill="1" applyBorder="1" applyAlignment="1">
      <alignment horizontal="left"/>
      <protection/>
    </xf>
    <xf numFmtId="0" fontId="73" fillId="0" borderId="39" xfId="108" applyFont="1" applyBorder="1">
      <alignment/>
      <protection/>
    </xf>
    <xf numFmtId="0" fontId="73" fillId="0" borderId="0" xfId="108" applyFont="1" applyBorder="1">
      <alignment/>
      <protection/>
    </xf>
    <xf numFmtId="0" fontId="73" fillId="0" borderId="34" xfId="108" applyFont="1" applyBorder="1" applyAlignment="1">
      <alignment horizontal="left"/>
      <protection/>
    </xf>
    <xf numFmtId="10" fontId="73" fillId="0" borderId="21" xfId="108" applyNumberFormat="1" applyFont="1" applyBorder="1">
      <alignment/>
      <protection/>
    </xf>
    <xf numFmtId="0" fontId="73" fillId="0" borderId="38" xfId="108" applyFont="1" applyBorder="1">
      <alignment/>
      <protection/>
    </xf>
    <xf numFmtId="0" fontId="73" fillId="0" borderId="20" xfId="108" applyFont="1" applyBorder="1">
      <alignment/>
      <protection/>
    </xf>
    <xf numFmtId="0" fontId="73" fillId="0" borderId="76" xfId="108" applyFont="1" applyBorder="1" applyAlignment="1">
      <alignment horizontal="left"/>
      <protection/>
    </xf>
    <xf numFmtId="10" fontId="44" fillId="0" borderId="84" xfId="108" applyNumberFormat="1" applyFont="1" applyBorder="1" applyAlignment="1">
      <alignment/>
      <protection/>
    </xf>
    <xf numFmtId="0" fontId="44" fillId="0" borderId="76" xfId="108" applyFont="1" applyBorder="1" applyAlignment="1">
      <alignment horizontal="left"/>
      <protection/>
    </xf>
    <xf numFmtId="10" fontId="73" fillId="0" borderId="39" xfId="129" applyNumberFormat="1" applyFont="1" applyBorder="1" applyAlignment="1">
      <alignment/>
    </xf>
    <xf numFmtId="10" fontId="74" fillId="0" borderId="84" xfId="106" applyNumberFormat="1" applyFont="1" applyBorder="1">
      <alignment/>
      <protection/>
    </xf>
    <xf numFmtId="0" fontId="73" fillId="0" borderId="24" xfId="108" applyFont="1" applyBorder="1">
      <alignment/>
      <protection/>
    </xf>
    <xf numFmtId="0" fontId="74" fillId="0" borderId="20" xfId="106" applyFont="1" applyBorder="1">
      <alignment/>
      <protection/>
    </xf>
    <xf numFmtId="10" fontId="74" fillId="0" borderId="84" xfId="106" applyNumberFormat="1" applyFont="1" applyBorder="1" applyAlignment="1">
      <alignment horizontal="right"/>
      <protection/>
    </xf>
    <xf numFmtId="0" fontId="73" fillId="0" borderId="24" xfId="108" applyFont="1" applyBorder="1" applyAlignment="1">
      <alignment horizontal="left"/>
      <protection/>
    </xf>
    <xf numFmtId="10" fontId="74" fillId="0" borderId="21" xfId="106" applyNumberFormat="1" applyFont="1" applyBorder="1">
      <alignment/>
      <protection/>
    </xf>
    <xf numFmtId="10" fontId="73" fillId="0" borderId="39" xfId="108" applyNumberFormat="1" applyFont="1" applyBorder="1">
      <alignment/>
      <protection/>
    </xf>
    <xf numFmtId="188" fontId="46" fillId="0" borderId="39" xfId="108" applyNumberFormat="1" applyFont="1" applyBorder="1" applyAlignment="1">
      <alignment vertical="center"/>
      <protection/>
    </xf>
    <xf numFmtId="0" fontId="73" fillId="0" borderId="44" xfId="108" applyFont="1" applyBorder="1">
      <alignment/>
      <protection/>
    </xf>
    <xf numFmtId="0" fontId="43" fillId="0" borderId="0" xfId="108" applyFont="1" applyBorder="1">
      <alignment/>
      <protection/>
    </xf>
    <xf numFmtId="0" fontId="44" fillId="0" borderId="34" xfId="108" applyFont="1" applyBorder="1">
      <alignment/>
      <protection/>
    </xf>
    <xf numFmtId="4" fontId="73" fillId="0" borderId="0" xfId="108" applyNumberFormat="1" applyFont="1" applyBorder="1" applyAlignment="1">
      <alignment horizontal="left" wrapText="1"/>
      <protection/>
    </xf>
    <xf numFmtId="0" fontId="44" fillId="0" borderId="34" xfId="108" applyFont="1" applyBorder="1" applyAlignment="1">
      <alignment/>
      <protection/>
    </xf>
    <xf numFmtId="0" fontId="44" fillId="0" borderId="39" xfId="108" applyFont="1" applyBorder="1" applyAlignment="1">
      <alignment vertical="center" wrapText="1"/>
      <protection/>
    </xf>
    <xf numFmtId="0" fontId="44" fillId="0" borderId="44" xfId="108" applyFont="1" applyBorder="1" applyAlignment="1">
      <alignment vertical="center" wrapText="1"/>
      <protection/>
    </xf>
    <xf numFmtId="0" fontId="73" fillId="0" borderId="0" xfId="108" applyFont="1" applyBorder="1" applyAlignment="1">
      <alignment wrapText="1"/>
      <protection/>
    </xf>
    <xf numFmtId="38" fontId="9" fillId="50" borderId="63" xfId="103" applyNumberFormat="1" applyFont="1" applyFill="1" applyBorder="1" applyAlignment="1">
      <alignment horizontal="left" vertical="center"/>
      <protection/>
    </xf>
    <xf numFmtId="38" fontId="9" fillId="50" borderId="22" xfId="103" applyNumberFormat="1" applyFont="1" applyFill="1" applyBorder="1" applyAlignment="1">
      <alignment horizontal="left" vertical="center"/>
      <protection/>
    </xf>
    <xf numFmtId="40" fontId="6" fillId="50" borderId="85" xfId="103" applyNumberFormat="1" applyFont="1" applyFill="1" applyBorder="1" applyAlignment="1">
      <alignment horizontal="center" vertical="center"/>
      <protection/>
    </xf>
    <xf numFmtId="40" fontId="6" fillId="50" borderId="39" xfId="103" applyNumberFormat="1" applyFont="1" applyFill="1" applyBorder="1" applyAlignment="1">
      <alignment horizontal="center" vertical="center"/>
      <protection/>
    </xf>
    <xf numFmtId="0" fontId="40" fillId="49" borderId="86" xfId="103" applyFont="1" applyFill="1" applyBorder="1" applyAlignment="1">
      <alignment horizontal="center" vertical="center" wrapText="1"/>
      <protection/>
    </xf>
    <xf numFmtId="0" fontId="40" fillId="49" borderId="87" xfId="103" applyFont="1" applyFill="1" applyBorder="1" applyAlignment="1">
      <alignment horizontal="center" vertical="center"/>
      <protection/>
    </xf>
    <xf numFmtId="0" fontId="40" fillId="49" borderId="82" xfId="103" applyFont="1" applyFill="1" applyBorder="1" applyAlignment="1">
      <alignment horizontal="center" vertical="center"/>
      <protection/>
    </xf>
    <xf numFmtId="0" fontId="5" fillId="31" borderId="34" xfId="103" applyFont="1" applyFill="1" applyBorder="1" applyAlignment="1">
      <alignment horizontal="left" vertical="center"/>
      <protection/>
    </xf>
    <xf numFmtId="0" fontId="5" fillId="31" borderId="0" xfId="103" applyFont="1" applyFill="1" applyBorder="1" applyAlignment="1">
      <alignment horizontal="left" vertical="center"/>
      <protection/>
    </xf>
    <xf numFmtId="0" fontId="5" fillId="31" borderId="39" xfId="103" applyFont="1" applyFill="1" applyBorder="1" applyAlignment="1">
      <alignment horizontal="left" vertical="center"/>
      <protection/>
    </xf>
    <xf numFmtId="0" fontId="6" fillId="31" borderId="35" xfId="103" applyFont="1" applyFill="1" applyBorder="1" applyAlignment="1">
      <alignment horizontal="left" vertical="center"/>
      <protection/>
    </xf>
    <xf numFmtId="0" fontId="6" fillId="31" borderId="36" xfId="103" applyFont="1" applyFill="1" applyBorder="1" applyAlignment="1">
      <alignment horizontal="left" vertical="center"/>
      <protection/>
    </xf>
    <xf numFmtId="0" fontId="9" fillId="31" borderId="88" xfId="103" applyFont="1" applyFill="1" applyBorder="1" applyAlignment="1">
      <alignment horizontal="center" vertical="center" wrapText="1"/>
      <protection/>
    </xf>
    <xf numFmtId="0" fontId="9" fillId="31" borderId="89" xfId="103" applyFont="1" applyFill="1" applyBorder="1" applyAlignment="1">
      <alignment horizontal="center" vertical="center" wrapText="1"/>
      <protection/>
    </xf>
    <xf numFmtId="0" fontId="11" fillId="31" borderId="90" xfId="103" applyFont="1" applyFill="1" applyBorder="1" applyAlignment="1">
      <alignment horizontal="center" vertical="center"/>
      <protection/>
    </xf>
    <xf numFmtId="0" fontId="11" fillId="31" borderId="79" xfId="103" applyFont="1" applyFill="1" applyBorder="1" applyAlignment="1">
      <alignment horizontal="center" vertical="center"/>
      <protection/>
    </xf>
    <xf numFmtId="0" fontId="11" fillId="31" borderId="91" xfId="103" applyFont="1" applyFill="1" applyBorder="1" applyAlignment="1">
      <alignment horizontal="center" vertical="center"/>
      <protection/>
    </xf>
    <xf numFmtId="0" fontId="11" fillId="31" borderId="92" xfId="103" applyFont="1" applyFill="1" applyBorder="1" applyAlignment="1">
      <alignment horizontal="center" vertical="center"/>
      <protection/>
    </xf>
    <xf numFmtId="40" fontId="5" fillId="50" borderId="32" xfId="103" applyNumberFormat="1" applyFont="1" applyFill="1" applyBorder="1" applyAlignment="1">
      <alignment horizontal="right" vertical="center"/>
      <protection/>
    </xf>
    <xf numFmtId="40" fontId="5" fillId="50" borderId="0" xfId="103" applyNumberFormat="1" applyFont="1" applyFill="1" applyBorder="1" applyAlignment="1">
      <alignment horizontal="right" vertical="center"/>
      <protection/>
    </xf>
    <xf numFmtId="0" fontId="8" fillId="31" borderId="93" xfId="103" applyFont="1" applyFill="1" applyBorder="1" applyAlignment="1">
      <alignment horizontal="center" vertical="center" wrapText="1"/>
      <protection/>
    </xf>
    <xf numFmtId="0" fontId="8" fillId="31" borderId="88" xfId="103" applyFont="1" applyFill="1" applyBorder="1" applyAlignment="1">
      <alignment horizontal="center" vertical="center" wrapText="1"/>
      <protection/>
    </xf>
    <xf numFmtId="0" fontId="0" fillId="53" borderId="20" xfId="0" applyFont="1" applyFill="1" applyBorder="1" applyAlignment="1">
      <alignment horizontal="center" vertical="center"/>
    </xf>
    <xf numFmtId="0" fontId="21" fillId="0" borderId="44" xfId="123" applyFont="1" applyFill="1" applyBorder="1" applyAlignment="1">
      <alignment horizontal="left" vertical="center" wrapText="1"/>
      <protection/>
    </xf>
    <xf numFmtId="0" fontId="21" fillId="0" borderId="27" xfId="123" applyFont="1" applyFill="1" applyBorder="1" applyAlignment="1">
      <alignment horizontal="left" vertical="center" wrapText="1"/>
      <protection/>
    </xf>
    <xf numFmtId="0" fontId="22" fillId="0" borderId="94" xfId="123" applyFont="1" applyFill="1" applyBorder="1" applyAlignment="1">
      <alignment horizontal="center" vertical="center" wrapText="1"/>
      <protection/>
    </xf>
    <xf numFmtId="0" fontId="22" fillId="0" borderId="33" xfId="123" applyFont="1" applyFill="1" applyBorder="1" applyAlignment="1">
      <alignment horizontal="center" vertical="center" wrapText="1"/>
      <protection/>
    </xf>
    <xf numFmtId="0" fontId="22" fillId="0" borderId="95" xfId="123" applyFont="1" applyFill="1" applyBorder="1" applyAlignment="1">
      <alignment horizontal="center" vertical="center" wrapText="1"/>
      <protection/>
    </xf>
    <xf numFmtId="0" fontId="22" fillId="0" borderId="96" xfId="123" applyFont="1" applyFill="1" applyBorder="1" applyAlignment="1">
      <alignment horizontal="center" vertical="center" wrapText="1"/>
      <protection/>
    </xf>
    <xf numFmtId="49" fontId="22" fillId="0" borderId="24" xfId="123" applyNumberFormat="1" applyFont="1" applyFill="1" applyBorder="1" applyAlignment="1">
      <alignment horizontal="center" vertical="center"/>
      <protection/>
    </xf>
    <xf numFmtId="49" fontId="22" fillId="0" borderId="23" xfId="123" applyNumberFormat="1" applyFont="1" applyFill="1" applyBorder="1" applyAlignment="1">
      <alignment horizontal="center" vertical="center"/>
      <protection/>
    </xf>
    <xf numFmtId="4" fontId="21" fillId="0" borderId="44" xfId="123" applyNumberFormat="1" applyFont="1" applyFill="1" applyBorder="1" applyAlignment="1">
      <alignment horizontal="left" vertical="center" wrapText="1"/>
      <protection/>
    </xf>
    <xf numFmtId="4" fontId="22" fillId="0" borderId="97" xfId="123" applyNumberFormat="1" applyFont="1" applyFill="1" applyBorder="1" applyAlignment="1">
      <alignment horizontal="center" vertical="center"/>
      <protection/>
    </xf>
    <xf numFmtId="4" fontId="22" fillId="0" borderId="98" xfId="123" applyNumberFormat="1" applyFont="1" applyFill="1" applyBorder="1" applyAlignment="1">
      <alignment horizontal="center" vertical="center"/>
      <protection/>
    </xf>
    <xf numFmtId="4" fontId="22" fillId="0" borderId="99" xfId="123" applyNumberFormat="1" applyFont="1" applyFill="1" applyBorder="1" applyAlignment="1">
      <alignment horizontal="center" vertical="center"/>
      <protection/>
    </xf>
    <xf numFmtId="49" fontId="22" fillId="0" borderId="84" xfId="123" applyNumberFormat="1" applyFont="1" applyFill="1" applyBorder="1" applyAlignment="1">
      <alignment horizontal="center" vertical="center"/>
      <protection/>
    </xf>
    <xf numFmtId="49" fontId="21" fillId="0" borderId="31" xfId="123" applyNumberFormat="1" applyFont="1" applyFill="1" applyBorder="1" applyAlignment="1">
      <alignment vertical="center"/>
      <protection/>
    </xf>
    <xf numFmtId="49" fontId="21" fillId="0" borderId="32" xfId="123" applyNumberFormat="1" applyFont="1" applyFill="1" applyBorder="1" applyAlignment="1">
      <alignment vertical="center"/>
      <protection/>
    </xf>
    <xf numFmtId="49" fontId="21" fillId="0" borderId="33" xfId="123" applyNumberFormat="1" applyFont="1" applyFill="1" applyBorder="1" applyAlignment="1">
      <alignment vertical="center"/>
      <protection/>
    </xf>
    <xf numFmtId="49" fontId="22" fillId="0" borderId="100" xfId="123" applyNumberFormat="1" applyFont="1" applyFill="1" applyBorder="1" applyAlignment="1">
      <alignment horizontal="center" vertical="center"/>
      <protection/>
    </xf>
    <xf numFmtId="49" fontId="22" fillId="0" borderId="25" xfId="123" applyNumberFormat="1" applyFont="1" applyFill="1" applyBorder="1" applyAlignment="1">
      <alignment horizontal="center" vertical="center"/>
      <protection/>
    </xf>
    <xf numFmtId="49" fontId="22" fillId="0" borderId="101" xfId="123" applyNumberFormat="1" applyFont="1" applyFill="1" applyBorder="1" applyAlignment="1">
      <alignment horizontal="center" vertical="center"/>
      <protection/>
    </xf>
    <xf numFmtId="49" fontId="14" fillId="0" borderId="102" xfId="123" applyNumberFormat="1" applyFont="1" applyFill="1" applyBorder="1" applyAlignment="1">
      <alignment horizontal="center" vertical="center"/>
      <protection/>
    </xf>
    <xf numFmtId="49" fontId="14" fillId="0" borderId="103" xfId="123" applyNumberFormat="1" applyFont="1" applyFill="1" applyBorder="1" applyAlignment="1">
      <alignment horizontal="center" vertical="center"/>
      <protection/>
    </xf>
    <xf numFmtId="49" fontId="14" fillId="0" borderId="96" xfId="123" applyNumberFormat="1" applyFont="1" applyFill="1" applyBorder="1" applyAlignment="1">
      <alignment horizontal="left" vertical="center"/>
      <protection/>
    </xf>
    <xf numFmtId="49" fontId="21" fillId="0" borderId="102" xfId="123" applyNumberFormat="1" applyFont="1" applyFill="1" applyBorder="1" applyAlignment="1">
      <alignment horizontal="left" vertical="center"/>
      <protection/>
    </xf>
    <xf numFmtId="49" fontId="21" fillId="0" borderId="103" xfId="123" applyNumberFormat="1" applyFont="1" applyFill="1" applyBorder="1" applyAlignment="1">
      <alignment horizontal="left" vertical="center"/>
      <protection/>
    </xf>
    <xf numFmtId="49" fontId="21" fillId="0" borderId="96" xfId="123" applyNumberFormat="1" applyFont="1" applyFill="1" applyBorder="1" applyAlignment="1">
      <alignment horizontal="left" vertical="center"/>
      <protection/>
    </xf>
    <xf numFmtId="0" fontId="22" fillId="0" borderId="61" xfId="123" applyFont="1" applyFill="1" applyBorder="1" applyAlignment="1">
      <alignment horizontal="center" vertical="center" wrapText="1"/>
      <protection/>
    </xf>
    <xf numFmtId="0" fontId="22" fillId="0" borderId="59" xfId="123" applyFont="1" applyFill="1" applyBorder="1" applyAlignment="1">
      <alignment horizontal="center" vertical="center" wrapText="1"/>
      <protection/>
    </xf>
    <xf numFmtId="0" fontId="22" fillId="0" borderId="60" xfId="123" applyFont="1" applyFill="1" applyBorder="1" applyAlignment="1">
      <alignment horizontal="center" vertical="center" wrapText="1"/>
      <protection/>
    </xf>
    <xf numFmtId="0" fontId="22" fillId="0" borderId="38" xfId="123" applyFont="1" applyFill="1" applyBorder="1" applyAlignment="1">
      <alignment horizontal="center" vertical="center" wrapText="1"/>
      <protection/>
    </xf>
    <xf numFmtId="0" fontId="22" fillId="0" borderId="36" xfId="123" applyFont="1" applyFill="1" applyBorder="1" applyAlignment="1">
      <alignment horizontal="center" vertical="center" wrapText="1"/>
      <protection/>
    </xf>
    <xf numFmtId="0" fontId="22" fillId="0" borderId="37" xfId="123" applyFont="1" applyFill="1" applyBorder="1" applyAlignment="1">
      <alignment horizontal="center" vertical="center" wrapText="1"/>
      <protection/>
    </xf>
    <xf numFmtId="0" fontId="39" fillId="49" borderId="86" xfId="121" applyFont="1" applyFill="1" applyBorder="1" applyAlignment="1">
      <alignment horizontal="center" vertical="center" wrapText="1"/>
      <protection/>
    </xf>
    <xf numFmtId="0" fontId="39" fillId="49" borderId="87" xfId="121" applyFont="1" applyFill="1" applyBorder="1" applyAlignment="1">
      <alignment horizontal="center" vertical="center" wrapText="1"/>
      <protection/>
    </xf>
    <xf numFmtId="0" fontId="39" fillId="49" borderId="82" xfId="121" applyFont="1" applyFill="1" applyBorder="1" applyAlignment="1">
      <alignment horizontal="center" vertical="center" wrapText="1"/>
      <protection/>
    </xf>
    <xf numFmtId="0" fontId="38" fillId="49" borderId="34" xfId="121" applyFont="1" applyFill="1" applyBorder="1" applyAlignment="1">
      <alignment horizontal="center" vertical="center" wrapText="1"/>
      <protection/>
    </xf>
    <xf numFmtId="0" fontId="38" fillId="49" borderId="0" xfId="121" applyFont="1" applyFill="1" applyBorder="1" applyAlignment="1">
      <alignment horizontal="center" vertical="center" wrapText="1"/>
      <protection/>
    </xf>
    <xf numFmtId="0" fontId="38" fillId="49" borderId="39" xfId="121" applyFont="1" applyFill="1" applyBorder="1" applyAlignment="1">
      <alignment horizontal="center" vertical="center" wrapText="1"/>
      <protection/>
    </xf>
    <xf numFmtId="0" fontId="38" fillId="0" borderId="94" xfId="121" applyFont="1" applyFill="1" applyBorder="1" applyAlignment="1">
      <alignment horizontal="center" vertical="center"/>
      <protection/>
    </xf>
    <xf numFmtId="0" fontId="38" fillId="0" borderId="32" xfId="121" applyFont="1" applyFill="1" applyBorder="1" applyAlignment="1">
      <alignment horizontal="center" vertical="center"/>
      <protection/>
    </xf>
    <xf numFmtId="0" fontId="38" fillId="0" borderId="85" xfId="121" applyFont="1" applyFill="1" applyBorder="1" applyAlignment="1">
      <alignment horizontal="center" vertical="center"/>
      <protection/>
    </xf>
    <xf numFmtId="0" fontId="38" fillId="0" borderId="44" xfId="121" applyFont="1" applyFill="1" applyBorder="1" applyAlignment="1">
      <alignment horizontal="center" vertical="center"/>
      <protection/>
    </xf>
    <xf numFmtId="0" fontId="38" fillId="0" borderId="0" xfId="121" applyFont="1" applyFill="1" applyBorder="1" applyAlignment="1">
      <alignment horizontal="center" vertical="center"/>
      <protection/>
    </xf>
    <xf numFmtId="0" fontId="38" fillId="0" borderId="39" xfId="121" applyFont="1" applyFill="1" applyBorder="1" applyAlignment="1">
      <alignment horizontal="center" vertical="center"/>
      <protection/>
    </xf>
    <xf numFmtId="0" fontId="38" fillId="0" borderId="44" xfId="121" applyFont="1" applyFill="1" applyBorder="1" applyAlignment="1">
      <alignment horizontal="center"/>
      <protection/>
    </xf>
    <xf numFmtId="0" fontId="38" fillId="0" borderId="0" xfId="121" applyFont="1" applyFill="1" applyBorder="1" applyAlignment="1">
      <alignment horizontal="center"/>
      <protection/>
    </xf>
    <xf numFmtId="0" fontId="38" fillId="0" borderId="39" xfId="121" applyFont="1" applyFill="1" applyBorder="1" applyAlignment="1">
      <alignment horizontal="center"/>
      <protection/>
    </xf>
    <xf numFmtId="4" fontId="7" fillId="51" borderId="61" xfId="123" applyNumberFormat="1" applyFont="1" applyFill="1" applyBorder="1" applyAlignment="1">
      <alignment horizontal="center" vertical="center"/>
      <protection/>
    </xf>
    <xf numFmtId="4" fontId="7" fillId="51" borderId="59" xfId="123" applyNumberFormat="1" applyFont="1" applyFill="1" applyBorder="1" applyAlignment="1">
      <alignment horizontal="center" vertical="center"/>
      <protection/>
    </xf>
    <xf numFmtId="4" fontId="7" fillId="51" borderId="98" xfId="123" applyNumberFormat="1" applyFont="1" applyFill="1" applyBorder="1" applyAlignment="1">
      <alignment horizontal="center" vertical="center"/>
      <protection/>
    </xf>
    <xf numFmtId="4" fontId="7" fillId="51" borderId="99" xfId="123" applyNumberFormat="1" applyFont="1" applyFill="1" applyBorder="1" applyAlignment="1">
      <alignment horizontal="center" vertical="center"/>
      <protection/>
    </xf>
    <xf numFmtId="0" fontId="21" fillId="0" borderId="44" xfId="121" applyFont="1" applyFill="1" applyBorder="1" applyAlignment="1">
      <alignment horizontal="center"/>
      <protection/>
    </xf>
    <xf numFmtId="0" fontId="21" fillId="0" borderId="0" xfId="121" applyFont="1" applyFill="1" applyBorder="1" applyAlignment="1">
      <alignment horizontal="center"/>
      <protection/>
    </xf>
    <xf numFmtId="0" fontId="21" fillId="0" borderId="39" xfId="121" applyFont="1" applyFill="1" applyBorder="1" applyAlignment="1">
      <alignment horizontal="center"/>
      <protection/>
    </xf>
    <xf numFmtId="4" fontId="7" fillId="51" borderId="104" xfId="123" applyNumberFormat="1" applyFont="1" applyFill="1" applyBorder="1" applyAlignment="1">
      <alignment horizontal="center" vertical="center"/>
      <protection/>
    </xf>
    <xf numFmtId="4" fontId="7" fillId="51" borderId="56" xfId="123" applyNumberFormat="1" applyFont="1" applyFill="1" applyBorder="1" applyAlignment="1">
      <alignment horizontal="center" vertical="center"/>
      <protection/>
    </xf>
    <xf numFmtId="4" fontId="7" fillId="51" borderId="57" xfId="123" applyNumberFormat="1" applyFont="1" applyFill="1" applyBorder="1" applyAlignment="1">
      <alignment horizontal="center" vertical="center"/>
      <protection/>
    </xf>
    <xf numFmtId="4" fontId="22" fillId="0" borderId="61" xfId="123" applyNumberFormat="1" applyFont="1" applyFill="1" applyBorder="1" applyAlignment="1">
      <alignment horizontal="center" vertical="center"/>
      <protection/>
    </xf>
    <xf numFmtId="4" fontId="22" fillId="0" borderId="59" xfId="123" applyNumberFormat="1" applyFont="1" applyFill="1" applyBorder="1" applyAlignment="1">
      <alignment horizontal="center" vertical="center"/>
      <protection/>
    </xf>
    <xf numFmtId="0" fontId="44" fillId="24" borderId="105" xfId="108" applyFont="1" applyFill="1" applyBorder="1" applyAlignment="1">
      <alignment horizontal="left"/>
      <protection/>
    </xf>
    <xf numFmtId="0" fontId="44" fillId="24" borderId="87" xfId="108" applyFont="1" applyFill="1" applyBorder="1" applyAlignment="1">
      <alignment horizontal="left"/>
      <protection/>
    </xf>
    <xf numFmtId="0" fontId="43" fillId="0" borderId="34" xfId="106" applyFont="1" applyBorder="1" applyAlignment="1">
      <alignment horizontal="left" vertical="center" wrapText="1"/>
      <protection/>
    </xf>
    <xf numFmtId="0" fontId="43" fillId="0" borderId="0" xfId="106" applyFont="1" applyBorder="1" applyAlignment="1">
      <alignment horizontal="left" vertical="center" wrapText="1"/>
      <protection/>
    </xf>
    <xf numFmtId="0" fontId="43" fillId="0" borderId="39" xfId="106" applyFont="1" applyBorder="1" applyAlignment="1">
      <alignment horizontal="left" vertical="center" wrapText="1"/>
      <protection/>
    </xf>
    <xf numFmtId="0" fontId="74" fillId="0" borderId="34" xfId="108" applyFont="1" applyBorder="1" applyAlignment="1">
      <alignment horizontal="center" vertical="top" wrapText="1"/>
      <protection/>
    </xf>
    <xf numFmtId="0" fontId="74" fillId="0" borderId="0" xfId="108" applyFont="1" applyBorder="1" applyAlignment="1">
      <alignment horizontal="center" vertical="top" wrapText="1"/>
      <protection/>
    </xf>
    <xf numFmtId="0" fontId="74" fillId="0" borderId="39" xfId="108" applyFont="1" applyBorder="1" applyAlignment="1">
      <alignment horizontal="center" vertical="top" wrapText="1"/>
      <protection/>
    </xf>
    <xf numFmtId="0" fontId="74" fillId="0" borderId="34" xfId="108" applyFont="1" applyBorder="1" applyAlignment="1">
      <alignment horizontal="center" wrapText="1"/>
      <protection/>
    </xf>
    <xf numFmtId="0" fontId="74" fillId="0" borderId="0" xfId="108" applyFont="1" applyBorder="1" applyAlignment="1">
      <alignment horizontal="center" wrapText="1"/>
      <protection/>
    </xf>
    <xf numFmtId="0" fontId="74" fillId="0" borderId="39" xfId="108" applyFont="1" applyBorder="1" applyAlignment="1">
      <alignment horizontal="center" wrapText="1"/>
      <protection/>
    </xf>
    <xf numFmtId="0" fontId="44" fillId="0" borderId="86" xfId="108" applyFont="1" applyBorder="1" applyAlignment="1">
      <alignment horizontal="center" wrapText="1"/>
      <protection/>
    </xf>
    <xf numFmtId="0" fontId="44" fillId="0" borderId="87" xfId="108" applyFont="1" applyBorder="1" applyAlignment="1">
      <alignment horizontal="center" wrapText="1"/>
      <protection/>
    </xf>
    <xf numFmtId="0" fontId="44" fillId="0" borderId="82" xfId="108" applyFont="1" applyBorder="1" applyAlignment="1">
      <alignment horizontal="center" wrapText="1"/>
      <protection/>
    </xf>
    <xf numFmtId="0" fontId="45" fillId="0" borderId="55" xfId="108" applyFont="1" applyBorder="1" applyAlignment="1">
      <alignment horizontal="left" vertical="top" wrapText="1"/>
      <protection/>
    </xf>
    <xf numFmtId="0" fontId="45" fillId="0" borderId="56" xfId="108" applyFont="1" applyBorder="1" applyAlignment="1">
      <alignment horizontal="left" vertical="top" wrapText="1"/>
      <protection/>
    </xf>
    <xf numFmtId="0" fontId="45" fillId="0" borderId="57" xfId="108" applyFont="1" applyBorder="1" applyAlignment="1">
      <alignment horizontal="left" vertical="top" wrapText="1"/>
      <protection/>
    </xf>
    <xf numFmtId="0" fontId="45" fillId="0" borderId="35" xfId="108" applyFont="1" applyBorder="1" applyAlignment="1">
      <alignment horizontal="left" vertical="center" wrapText="1"/>
      <protection/>
    </xf>
    <xf numFmtId="0" fontId="45" fillId="0" borderId="36" xfId="108" applyFont="1" applyBorder="1" applyAlignment="1">
      <alignment horizontal="left" vertical="center" wrapText="1"/>
      <protection/>
    </xf>
    <xf numFmtId="0" fontId="45" fillId="0" borderId="21" xfId="108" applyFont="1" applyBorder="1" applyAlignment="1">
      <alignment horizontal="left" vertical="center" wrapText="1"/>
      <protection/>
    </xf>
    <xf numFmtId="0" fontId="44" fillId="0" borderId="24" xfId="108" applyFont="1" applyBorder="1" applyAlignment="1">
      <alignment horizontal="left"/>
      <protection/>
    </xf>
    <xf numFmtId="0" fontId="44" fillId="0" borderId="28" xfId="108" applyFont="1" applyBorder="1" applyAlignment="1">
      <alignment horizontal="left"/>
      <protection/>
    </xf>
  </cellXfs>
  <cellStyles count="156">
    <cellStyle name="Normal" xfId="0"/>
    <cellStyle name="12" xfId="15"/>
    <cellStyle name="12 2" xfId="16"/>
    <cellStyle name="12 2 2" xfId="17"/>
    <cellStyle name="20% - Ênfase1" xfId="18"/>
    <cellStyle name="20% - Ênfase1 2" xfId="19"/>
    <cellStyle name="20% - Ênfase1 2 2" xfId="20"/>
    <cellStyle name="20% - Ênfase2" xfId="21"/>
    <cellStyle name="20% - Ênfase2 2" xfId="22"/>
    <cellStyle name="20% - Ênfase2 2 2" xfId="23"/>
    <cellStyle name="20% - Ênfase3" xfId="24"/>
    <cellStyle name="20% - Ênfase3 2" xfId="25"/>
    <cellStyle name="20% - Ênfase3 2 2" xfId="26"/>
    <cellStyle name="20% - Ênfase4" xfId="27"/>
    <cellStyle name="20% - Ênfase4 2" xfId="28"/>
    <cellStyle name="20% - Ênfase4 2 2" xfId="29"/>
    <cellStyle name="20% - Ênfase5" xfId="30"/>
    <cellStyle name="20% - Ênfase5 2" xfId="31"/>
    <cellStyle name="20% - Ênfase5 2 2" xfId="32"/>
    <cellStyle name="20% - Ênfase6" xfId="33"/>
    <cellStyle name="20% - Ênfase6 2" xfId="34"/>
    <cellStyle name="20% - Ênfase6 2 2" xfId="35"/>
    <cellStyle name="40% - Ênfase1" xfId="36"/>
    <cellStyle name="40% - Ênfase1 2" xfId="37"/>
    <cellStyle name="40% - Ênfase1 2 2" xfId="38"/>
    <cellStyle name="40% - Ênfase2" xfId="39"/>
    <cellStyle name="40% - Ênfase2 2" xfId="40"/>
    <cellStyle name="40% - Ênfase2 2 2" xfId="41"/>
    <cellStyle name="40% - Ênfase3" xfId="42"/>
    <cellStyle name="40% - Ênfase3 2" xfId="43"/>
    <cellStyle name="40% - Ênfase3 2 2" xfId="44"/>
    <cellStyle name="40% - Ênfase4" xfId="45"/>
    <cellStyle name="40% - Ênfase4 2" xfId="46"/>
    <cellStyle name="40% - Ênfase4 2 2" xfId="47"/>
    <cellStyle name="40% - Ênfase5" xfId="48"/>
    <cellStyle name="40% - Ênfase5 2" xfId="49"/>
    <cellStyle name="40% - Ênfase5 2 2" xfId="50"/>
    <cellStyle name="40% - Ênfase6" xfId="51"/>
    <cellStyle name="40% - Ênfase6 2" xfId="52"/>
    <cellStyle name="40% - Ênfase6 2 2" xfId="53"/>
    <cellStyle name="60% - Ênfase1" xfId="54"/>
    <cellStyle name="60% - Ênfase1 2" xfId="55"/>
    <cellStyle name="60% - Ênfase2" xfId="56"/>
    <cellStyle name="60% - Ênfase2 2" xfId="57"/>
    <cellStyle name="60% - Ênfase3" xfId="58"/>
    <cellStyle name="60% - Ênfase3 2" xfId="59"/>
    <cellStyle name="60% - Ênfase4" xfId="60"/>
    <cellStyle name="60% - Ênfase4 2" xfId="61"/>
    <cellStyle name="60% - Ênfase5" xfId="62"/>
    <cellStyle name="60% - Ênfase5 2" xfId="63"/>
    <cellStyle name="60% - Ênfase6" xfId="64"/>
    <cellStyle name="60% - Ênfase6 2" xfId="65"/>
    <cellStyle name="Bom" xfId="66"/>
    <cellStyle name="Bom 2" xfId="67"/>
    <cellStyle name="Cálculo" xfId="68"/>
    <cellStyle name="Cálculo 2" xfId="69"/>
    <cellStyle name="Célula de Verificação" xfId="70"/>
    <cellStyle name="Célula de Verificação 2" xfId="71"/>
    <cellStyle name="Célula Vinculada" xfId="72"/>
    <cellStyle name="Célula Vinculada 2" xfId="73"/>
    <cellStyle name="Ênfase1" xfId="74"/>
    <cellStyle name="Ênfase1 2" xfId="75"/>
    <cellStyle name="Ênfase2" xfId="76"/>
    <cellStyle name="Ênfase2 2" xfId="77"/>
    <cellStyle name="Ênfase3" xfId="78"/>
    <cellStyle name="Ênfase3 2" xfId="79"/>
    <cellStyle name="Ênfase4" xfId="80"/>
    <cellStyle name="Ênfase4 2" xfId="81"/>
    <cellStyle name="Ênfase5" xfId="82"/>
    <cellStyle name="Ênfase5 2" xfId="83"/>
    <cellStyle name="Ênfase6" xfId="84"/>
    <cellStyle name="Ênfase6 2" xfId="85"/>
    <cellStyle name="Entrada" xfId="86"/>
    <cellStyle name="Entrada 2" xfId="87"/>
    <cellStyle name="Euro" xfId="88"/>
    <cellStyle name="Incorreto" xfId="89"/>
    <cellStyle name="Incorreto 2" xfId="90"/>
    <cellStyle name="Indefinido" xfId="91"/>
    <cellStyle name="Currency" xfId="92"/>
    <cellStyle name="Currency [0]" xfId="93"/>
    <cellStyle name="Moeda 2" xfId="94"/>
    <cellStyle name="Moeda 2 10" xfId="95"/>
    <cellStyle name="Moeda 2 3" xfId="96"/>
    <cellStyle name="Moeda 4" xfId="97"/>
    <cellStyle name="Moeda 4 2" xfId="98"/>
    <cellStyle name="Moeda 8 3 5" xfId="99"/>
    <cellStyle name="Neutra" xfId="100"/>
    <cellStyle name="Neutra 2" xfId="101"/>
    <cellStyle name="Normal 14" xfId="102"/>
    <cellStyle name="Normal 2" xfId="103"/>
    <cellStyle name="Normal 2 2" xfId="104"/>
    <cellStyle name="Normal 2 2 10" xfId="105"/>
    <cellStyle name="Normal 2 2 3" xfId="106"/>
    <cellStyle name="Normal 2 3" xfId="107"/>
    <cellStyle name="Normal 3" xfId="108"/>
    <cellStyle name="Normal 3 2" xfId="109"/>
    <cellStyle name="Normal 4" xfId="110"/>
    <cellStyle name="Normal 409" xfId="111"/>
    <cellStyle name="Normal 5" xfId="112"/>
    <cellStyle name="Normal 6" xfId="113"/>
    <cellStyle name="Normal 6 2" xfId="114"/>
    <cellStyle name="Normal 6 3 10" xfId="115"/>
    <cellStyle name="Normal 7" xfId="116"/>
    <cellStyle name="Normal 7 2" xfId="117"/>
    <cellStyle name="Normal 8" xfId="118"/>
    <cellStyle name="Normal 8 2" xfId="119"/>
    <cellStyle name="Normal 9" xfId="120"/>
    <cellStyle name="Normal_Mirassol" xfId="121"/>
    <cellStyle name="Normal_Pesquisa no referencial 10 de maio de 2013" xfId="122"/>
    <cellStyle name="Normal_PL. TRABALHO NOVA SAPEZAL-BR 364-2004 - (PREF.)" xfId="123"/>
    <cellStyle name="Normal_planilha resumo orçamentária" xfId="124"/>
    <cellStyle name="Nota" xfId="125"/>
    <cellStyle name="Nota 2" xfId="126"/>
    <cellStyle name="Percent" xfId="127"/>
    <cellStyle name="Porcentagem 2" xfId="128"/>
    <cellStyle name="Porcentagem 2 3" xfId="129"/>
    <cellStyle name="Porcentagem 3" xfId="130"/>
    <cellStyle name="Porcentagem 4" xfId="131"/>
    <cellStyle name="Porcentagem 5" xfId="132"/>
    <cellStyle name="Saída" xfId="133"/>
    <cellStyle name="Saída 2" xfId="134"/>
    <cellStyle name="Comma [0]" xfId="135"/>
    <cellStyle name="Separador de milhares 2" xfId="136"/>
    <cellStyle name="Separador de milhares 2 2" xfId="137"/>
    <cellStyle name="Separador de milhares 2 2 3" xfId="138"/>
    <cellStyle name="Separador de milhares 3" xfId="139"/>
    <cellStyle name="Separador de milhares 3 2" xfId="140"/>
    <cellStyle name="Separador de milhares 3 2 2" xfId="141"/>
    <cellStyle name="Separador de milhares 4" xfId="142"/>
    <cellStyle name="Separador de milhares 4 2" xfId="143"/>
    <cellStyle name="Separador de milhares 4 2 2" xfId="144"/>
    <cellStyle name="Separador de milhares_PL. TRABALHO NOVA SAPEZAL-BR 364-2004 - (PREF.)" xfId="145"/>
    <cellStyle name="Separador de milhares_planilha resumo orçamentária" xfId="146"/>
    <cellStyle name="Separador de milhares_Proposta-Prodeagro" xfId="147"/>
    <cellStyle name="Texto de Aviso" xfId="148"/>
    <cellStyle name="Texto de Aviso 2" xfId="149"/>
    <cellStyle name="Texto Explicativo" xfId="150"/>
    <cellStyle name="Texto Explicativo 2" xfId="151"/>
    <cellStyle name="Título" xfId="152"/>
    <cellStyle name="Título 1" xfId="153"/>
    <cellStyle name="Título 1 2" xfId="154"/>
    <cellStyle name="Título 2" xfId="155"/>
    <cellStyle name="Título 2 2" xfId="156"/>
    <cellStyle name="Título 3" xfId="157"/>
    <cellStyle name="Título 3 2" xfId="158"/>
    <cellStyle name="Título 4" xfId="159"/>
    <cellStyle name="Título 4 2" xfId="160"/>
    <cellStyle name="Título 5" xfId="161"/>
    <cellStyle name="Total" xfId="162"/>
    <cellStyle name="Total 2" xfId="163"/>
    <cellStyle name="Comma" xfId="164"/>
    <cellStyle name="Vírgula 2" xfId="165"/>
    <cellStyle name="Vírgula 2 10" xfId="166"/>
    <cellStyle name="Vírgula 2 10 2" xfId="167"/>
    <cellStyle name="Vírgula 3" xfId="168"/>
    <cellStyle name="Vírgula 3 2" xfId="169"/>
  </cellStyles>
  <dxfs count="4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179</xdr:row>
      <xdr:rowOff>523875</xdr:rowOff>
    </xdr:from>
    <xdr:to>
      <xdr:col>5</xdr:col>
      <xdr:colOff>1619250</xdr:colOff>
      <xdr:row>213</xdr:row>
      <xdr:rowOff>28575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53475"/>
          <a:ext cx="881062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95250</xdr:rowOff>
    </xdr:from>
    <xdr:to>
      <xdr:col>6</xdr:col>
      <xdr:colOff>28575</xdr:colOff>
      <xdr:row>250</xdr:row>
      <xdr:rowOff>85725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025550"/>
          <a:ext cx="884872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28575</xdr:rowOff>
    </xdr:from>
    <xdr:to>
      <xdr:col>6</xdr:col>
      <xdr:colOff>9525</xdr:colOff>
      <xdr:row>287</xdr:row>
      <xdr:rowOff>142875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750075"/>
          <a:ext cx="8829675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19050</xdr:rowOff>
    </xdr:from>
    <xdr:to>
      <xdr:col>6</xdr:col>
      <xdr:colOff>47625</xdr:colOff>
      <xdr:row>135</xdr:row>
      <xdr:rowOff>66675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460700"/>
          <a:ext cx="886777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24</xdr:row>
      <xdr:rowOff>9525</xdr:rowOff>
    </xdr:from>
    <xdr:to>
      <xdr:col>2</xdr:col>
      <xdr:colOff>628650</xdr:colOff>
      <xdr:row>27</xdr:row>
      <xdr:rowOff>9525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315075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38100</xdr:rowOff>
    </xdr:from>
    <xdr:to>
      <xdr:col>3</xdr:col>
      <xdr:colOff>266700</xdr:colOff>
      <xdr:row>3</xdr:row>
      <xdr:rowOff>285750</xdr:rowOff>
    </xdr:to>
    <xdr:pic>
      <xdr:nvPicPr>
        <xdr:cNvPr id="2" name="Picture 1" descr="brasã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28575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versos\PROTOTIPO%20DE%20MEDI&#199;&#195;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1\eng2\Obras\Sinop\Marginais%20-%2098\Medi&#231;&#245;es\Prefeitu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emar\meus%20documentos\Documents%20and%20Settings\Pc\Meus%20documentos\Ademar%2001\Predicon\Prefeitura%20Sorriso\Projeto%20S&#227;o%20Mateus\S&#227;o%20Mateus%20-%20Impress&#227;o\Pre&#231;os%20Sinapi%20-%20fev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emar\meus%20documentos\Documents%20and%20Settings\Eng&#186;%20Fernando\Configura&#231;&#245;es%20locais\Temp\Diret&#243;rio%20tempor&#225;rio%201%20para%20SINFRA-1MED-OK.zip\1&#170;%20Medi&#231;&#227;o%20Maio%2004-faltante-mar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semcid\arquivos\Users\Camila\AppData\Local\Microsoft\Windows\Temporary%20Internet%20Files\Content.IE5\TSJ4BF0P\planilha%20de%20quantitativos%20E%20OR&#199;AMENTO%20-%20bela%20vista%20-%20nova%20mutu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semcid\arquivos\Documents%20and%20Settings\Cassiane\Desktop\CASSIANE\PAVIMENTA&#199;&#195;O\SORRISO\BOA%20ESPERAN&#199;A%20I%20E%20II\PLANILHAS%20DE%20PROJETO\REVISAO%20SETEMBRO\ADITIV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T-170%20(BRASNORTE%20-%20AGRIMAT%20100km)\Medi&#231;&#245;es%20Agrimat\Triunfo\Obra\Obra%20n&#186;%20199\2&#170;%20Repactua&#231;&#227;o\4&#170;%20medi&#231;&#227;o%20199%20ap&#243;s%202&#170;%20repactua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semcid\arquivos\Documents%20and%20Settings\fabiano\Configura&#231;&#245;es%20locais\Temp\N.MUTUM-STA%20RITA%20DO%20TRIVELATO%20QUANTITATIVO%20(altera&#231;&#245;es%20do%20Fabiano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us%20documentos\DEISE\2005\SINFRA\MODELOS\N.MUTUM-STA%20RITA%20DO%20TRIVELATO%20QUANTITATIVO%20(altera&#231;&#245;es%20do%20Fabiano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semcid\arquivos\06_%20OBRAS%20PUBLICAS\03_PAVIMENTA&#199;&#195;O%20E%20DRENAGENS\DISTRITO%20BOA%20ESPERAN&#199;A%20-%20EDITAL%20-%20TP%20N&#186;%20018-2019\Obra\Medi&#231;&#227;o%2003\3&#176;%20Medi&#231;&#227;o%20-%20Drenagem%20Boa%20Esperan&#231;a%20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ssiane\Desktop\CASSIANE\PAVIMENTA&#199;&#195;O\SORRISO\BOA%20ESPERAN&#199;A%20I%20E%20II\PLANILHAS%20DE%20PROJETO\REVISAO%20SETEMBRO\AD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4">
        <row r="36">
          <cell r="C36" t="str">
            <v>Engº. ??????????????</v>
          </cell>
        </row>
        <row r="37">
          <cell r="C37" t="str">
            <v> Membro Port. GP Nº. ??????????????</v>
          </cell>
          <cell r="H37" t="str">
            <v>Fiscal Port. GP Nº. ????????????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ª MEDIÇÃO - MOD"/>
      <sheetName val="Orçamento"/>
      <sheetName val="4ª Medição"/>
      <sheetName val="5ª Medição"/>
      <sheetName val="Reajustamento-5ª Med"/>
      <sheetName val="Espelho 5ª Med"/>
      <sheetName val="Resumo"/>
      <sheetName val=" Analitico - 5ª Med"/>
      <sheetName val="Rel Exec - SINOP - 5ª Med  "/>
      <sheetName val="Contrato em Andamento - 5ª Med"/>
      <sheetName val="Boletim de Desempenho 5ª Med"/>
      <sheetName val="Boletim de Desempenho 6ª Med"/>
      <sheetName val="6ª Medição "/>
      <sheetName val="Reajustamento - 6ª Med"/>
      <sheetName val="Espelho - 6ª MED "/>
      <sheetName val=" Relatório 6ª Med"/>
      <sheetName val=" Analitico - 6ª Med"/>
      <sheetName val="Fis Fin 6ª Med"/>
      <sheetName val="Contrato em Andamento - 6ª Med"/>
      <sheetName val="Serviços"/>
      <sheetName val="Lote 01"/>
      <sheetName val="MT 235"/>
      <sheetName val="Lote 03"/>
      <sheetName val="Óleo Diesel 1"/>
      <sheetName val="Óleo Diesel 2"/>
      <sheetName val="Óleo Diesel 3"/>
      <sheetName val="Trecho Total"/>
      <sheetName val="Lote 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av.caixa 2"/>
      <sheetName val="Escav.caixa 1"/>
      <sheetName val="ESCAVAÇÃO LE"/>
      <sheetName val=" ESCAVAÇÃO LD"/>
      <sheetName val="Aterro Pista"/>
      <sheetName val="Aterro PonteNorte"/>
      <sheetName val="Aterro PonteSul"/>
      <sheetName val="Sub-base e base"/>
      <sheetName val="Construção OAC (BSTC)"/>
      <sheetName val="DMT_EV"/>
      <sheetName val="CALC.DMT-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an orçam - belavista"/>
      <sheetName val="Cronograma-bela vista"/>
      <sheetName val="BDI"/>
      <sheetName val="Escav mecân"/>
      <sheetName val="Carga solo"/>
      <sheetName val="Transp solo"/>
      <sheetName val="Subleito"/>
      <sheetName val="Estabil solo - sub base"/>
      <sheetName val="Estabil solo - 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. Orçam. -boa esperança I e I"/>
      <sheetName val="pl. Orçam. -boa esperança I (2)"/>
      <sheetName val="pl. Orçam. -boa esperança I (3)"/>
      <sheetName val="Escav mecân"/>
      <sheetName val="Carga solo"/>
      <sheetName val="Transp solo"/>
      <sheetName val="Subleito"/>
      <sheetName val="Estabil solo-sub base"/>
      <sheetName val="Estabil solo-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Indice de Reajuste"/>
      <sheetName val="Carimbo"/>
      <sheetName val="Sado de contrato a PI"/>
      <sheetName val="Cronograma atual"/>
      <sheetName val="Mat Asf "/>
      <sheetName val="Físico_med"/>
      <sheetName val="Ofício"/>
      <sheetName val="RESUMO-DVOP"/>
      <sheetName val="RELATÓRIO"/>
      <sheetName val="REAJU (2)"/>
      <sheetName val="REAJU (3)"/>
      <sheetName val="REAJU (4)"/>
      <sheetName val="Crono Físico-Financeiro"/>
      <sheetName val="Mat Asf"/>
      <sheetName val="Meio fio"/>
      <sheetName val="Desmatamento "/>
      <sheetName val="Limpeza da faixa de domínio"/>
      <sheetName val="Colchão drenante"/>
      <sheetName val="Remoção"/>
      <sheetName val="Compac alas"/>
      <sheetName val="OAC (2)"/>
      <sheetName val="OAC"/>
      <sheetName val="Patrolamento"/>
      <sheetName val="Regula"/>
      <sheetName val="Forro de cascalho"/>
      <sheetName val="Reforço do sub-leito"/>
      <sheetName val="Sub-base"/>
      <sheetName val="Base"/>
      <sheetName val="Imprimação"/>
      <sheetName val="TSD-FOG"/>
      <sheetName val="AGREGADOS (2)"/>
      <sheetName val="AGREGADOS"/>
      <sheetName val="Dreno"/>
      <sheetName val="Cerca"/>
      <sheetName val="Valeta"/>
      <sheetName val="Valeta (2)"/>
      <sheetName val="Valeta (3)"/>
      <sheetName val="DDL de Cerrado"/>
      <sheetName val="DMT"/>
      <sheetName val="Escalonamento"/>
      <sheetName val="Aterro (2)"/>
      <sheetName val="Aterro 100% (2)"/>
      <sheetName val="Aterro 95% (2)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</sheetNames>
    <sheetDataSet>
      <sheetData sheetId="0">
        <row r="3">
          <cell r="B3" t="str">
            <v>Atividades Auxiliares ou Básica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</sheetNames>
    <sheetDataSet>
      <sheetData sheetId="0">
        <row r="3">
          <cell r="B3" t="str">
            <v>Atividades Auxiliares ou Básica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 de medições"/>
      <sheetName val="Tubos"/>
      <sheetName val="Escav vala"/>
      <sheetName val="Reaterro"/>
      <sheetName val="Boca de Lobo Dupla"/>
      <sheetName val="Comp. 800 A 1000 MM"/>
      <sheetName val="comp. 1000 A 1500MM"/>
      <sheetName val="Comp. 1200 A 1500 MM"/>
      <sheetName val="Comp.1200 A 1500 MM"/>
      <sheetName val="Comp. Dissipador"/>
      <sheetName val="Materiais"/>
      <sheetName val="Cronograma"/>
      <sheetName val="Plan1"/>
      <sheetName val="Plan4"/>
      <sheetName val="Plan2"/>
    </sheetNames>
    <sheetDataSet>
      <sheetData sheetId="0">
        <row r="2">
          <cell r="C2" t="str">
            <v>Local: Distrito de Boa Esperança - Sorriso/MT</v>
          </cell>
        </row>
        <row r="3">
          <cell r="C3" t="str">
            <v>Tipo de Intervenção: Drenagem de águas pluviais  </v>
          </cell>
        </row>
        <row r="4">
          <cell r="C4" t="str">
            <v>Prazo de Execução: 120 Dias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. Orçam. -boa esperança I e I"/>
      <sheetName val="pl. Orçam. -boa esperança I (2)"/>
      <sheetName val="pl. Orçam. -boa esperança I (3)"/>
      <sheetName val="Escav mecân"/>
      <sheetName val="Carga solo"/>
      <sheetName val="Transp solo"/>
      <sheetName val="Subleito"/>
      <sheetName val="Estabil solo-sub base"/>
      <sheetName val="Estabil solo-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49"/>
  <sheetViews>
    <sheetView view="pageBreakPreview" zoomScale="75" zoomScaleNormal="75" zoomScaleSheetLayoutView="75" workbookViewId="0" topLeftCell="A10">
      <selection activeCell="K43" sqref="K43"/>
    </sheetView>
  </sheetViews>
  <sheetFormatPr defaultColWidth="11.421875" defaultRowHeight="12"/>
  <cols>
    <col min="1" max="1" width="15.7109375" style="20" customWidth="1"/>
    <col min="2" max="2" width="9.8515625" style="19" customWidth="1"/>
    <col min="3" max="3" width="86.57421875" style="19" customWidth="1"/>
    <col min="4" max="4" width="8.7109375" style="20" customWidth="1"/>
    <col min="5" max="5" width="14.28125" style="19" customWidth="1"/>
    <col min="6" max="6" width="13.7109375" style="19" customWidth="1"/>
    <col min="7" max="7" width="9.8515625" style="20" customWidth="1"/>
    <col min="8" max="8" width="9.7109375" style="20" customWidth="1"/>
    <col min="9" max="9" width="18.00390625" style="20" bestFit="1" customWidth="1"/>
    <col min="10" max="10" width="16.57421875" style="19" customWidth="1"/>
    <col min="11" max="11" width="17.421875" style="19" bestFit="1" customWidth="1"/>
    <col min="12" max="12" width="17.28125" style="19" bestFit="1" customWidth="1"/>
    <col min="13" max="13" width="10.28125" style="19" customWidth="1"/>
    <col min="14" max="16384" width="11.421875" style="19" customWidth="1"/>
  </cols>
  <sheetData>
    <row r="1" spans="1:12" s="2" customFormat="1" ht="48" customHeight="1" thickBot="1">
      <c r="A1" s="289" t="s">
        <v>89</v>
      </c>
      <c r="B1" s="290"/>
      <c r="C1" s="290"/>
      <c r="D1" s="290"/>
      <c r="E1" s="290"/>
      <c r="F1" s="290"/>
      <c r="G1" s="290"/>
      <c r="H1" s="290"/>
      <c r="I1" s="291"/>
      <c r="J1" s="1"/>
      <c r="K1" s="1"/>
      <c r="L1" s="1"/>
    </row>
    <row r="2" spans="1:13" s="2" customFormat="1" ht="21" customHeight="1">
      <c r="A2" s="292" t="s">
        <v>31</v>
      </c>
      <c r="B2" s="293"/>
      <c r="C2" s="293"/>
      <c r="D2" s="293"/>
      <c r="E2" s="293"/>
      <c r="F2" s="293"/>
      <c r="G2" s="293"/>
      <c r="H2" s="293"/>
      <c r="I2" s="294"/>
      <c r="J2" s="219"/>
      <c r="K2" s="219"/>
      <c r="L2" s="219"/>
      <c r="M2" s="222"/>
    </row>
    <row r="3" spans="1:13" s="2" customFormat="1" ht="21" customHeight="1" thickBot="1">
      <c r="A3" s="295" t="s">
        <v>90</v>
      </c>
      <c r="B3" s="296"/>
      <c r="C3" s="296"/>
      <c r="D3" s="27" t="s">
        <v>32</v>
      </c>
      <c r="E3" s="28">
        <v>0.15</v>
      </c>
      <c r="F3" s="155"/>
      <c r="G3" s="153"/>
      <c r="H3" s="153"/>
      <c r="I3" s="210"/>
      <c r="J3" s="219"/>
      <c r="K3" s="219"/>
      <c r="L3" s="219"/>
      <c r="M3" s="222"/>
    </row>
    <row r="4" spans="1:13" s="2" customFormat="1" ht="36.75" customHeight="1" thickBot="1">
      <c r="A4" s="305" t="s">
        <v>332</v>
      </c>
      <c r="B4" s="306"/>
      <c r="C4" s="232">
        <v>41348.97</v>
      </c>
      <c r="D4" s="27" t="s">
        <v>32</v>
      </c>
      <c r="E4" s="28">
        <f>'BDI (2)'!D21</f>
        <v>0.22266362493163783</v>
      </c>
      <c r="F4" s="297" t="s">
        <v>490</v>
      </c>
      <c r="G4" s="297"/>
      <c r="H4" s="297"/>
      <c r="I4" s="298"/>
      <c r="J4" s="16"/>
      <c r="K4" s="222"/>
      <c r="L4" s="222"/>
      <c r="M4" s="222"/>
    </row>
    <row r="5" spans="1:13" s="3" customFormat="1" ht="19.5" customHeight="1">
      <c r="A5" s="145" t="s">
        <v>0</v>
      </c>
      <c r="B5" s="146" t="s">
        <v>1</v>
      </c>
      <c r="C5" s="209" t="s">
        <v>2</v>
      </c>
      <c r="D5" s="299" t="s">
        <v>33</v>
      </c>
      <c r="E5" s="300"/>
      <c r="F5" s="299" t="s">
        <v>34</v>
      </c>
      <c r="G5" s="301"/>
      <c r="H5" s="301"/>
      <c r="I5" s="302"/>
      <c r="J5" s="16"/>
      <c r="K5" s="222"/>
      <c r="L5" s="222"/>
      <c r="M5" s="222"/>
    </row>
    <row r="6" spans="1:13" s="2" customFormat="1" ht="17.25" customHeight="1">
      <c r="A6" s="206"/>
      <c r="B6" s="207"/>
      <c r="C6" s="205"/>
      <c r="D6" s="144" t="s">
        <v>4</v>
      </c>
      <c r="E6" s="144" t="s">
        <v>3</v>
      </c>
      <c r="F6" s="144" t="s">
        <v>35</v>
      </c>
      <c r="G6" s="144" t="s">
        <v>32</v>
      </c>
      <c r="H6" s="218" t="s">
        <v>36</v>
      </c>
      <c r="I6" s="26" t="s">
        <v>29</v>
      </c>
      <c r="J6" s="223"/>
      <c r="K6" s="224"/>
      <c r="L6" s="224"/>
      <c r="M6" s="224"/>
    </row>
    <row r="7" spans="1:13" s="2" customFormat="1" ht="15" customHeight="1">
      <c r="A7" s="211"/>
      <c r="B7" s="25" t="s">
        <v>5</v>
      </c>
      <c r="C7" s="30" t="s">
        <v>6</v>
      </c>
      <c r="D7" s="25"/>
      <c r="E7" s="25"/>
      <c r="F7" s="25"/>
      <c r="G7" s="31"/>
      <c r="H7" s="25"/>
      <c r="I7" s="170">
        <f>I8</f>
        <v>4114.275324531211</v>
      </c>
      <c r="J7" s="223"/>
      <c r="K7" s="224"/>
      <c r="L7" s="224"/>
      <c r="M7" s="224"/>
    </row>
    <row r="8" spans="1:14" s="2" customFormat="1" ht="15" customHeight="1">
      <c r="A8" s="32" t="s">
        <v>7</v>
      </c>
      <c r="B8" s="33" t="s">
        <v>8</v>
      </c>
      <c r="C8" s="34" t="s">
        <v>96</v>
      </c>
      <c r="D8" s="33" t="s">
        <v>367</v>
      </c>
      <c r="E8" s="35">
        <v>9</v>
      </c>
      <c r="F8" s="203">
        <v>373.89</v>
      </c>
      <c r="G8" s="156">
        <f>F8*$E$4</f>
        <v>83.25170272569007</v>
      </c>
      <c r="H8" s="157">
        <f>F8+G8</f>
        <v>457.14170272569004</v>
      </c>
      <c r="I8" s="158">
        <f>E8*H8</f>
        <v>4114.275324531211</v>
      </c>
      <c r="J8" s="36"/>
      <c r="K8" s="29"/>
      <c r="L8" s="29"/>
      <c r="M8" s="29"/>
      <c r="N8" s="5"/>
    </row>
    <row r="9" spans="1:14" s="2" customFormat="1" ht="15" customHeight="1">
      <c r="A9" s="173"/>
      <c r="B9" s="174" t="s">
        <v>10</v>
      </c>
      <c r="C9" s="175" t="s">
        <v>15</v>
      </c>
      <c r="D9" s="23"/>
      <c r="E9" s="24"/>
      <c r="F9" s="37"/>
      <c r="G9" s="38"/>
      <c r="H9" s="22"/>
      <c r="I9" s="170">
        <f>SUM(I10:I24)</f>
        <v>949396.5316469625</v>
      </c>
      <c r="J9" s="36"/>
      <c r="K9" s="29"/>
      <c r="L9" s="29"/>
      <c r="M9" s="29"/>
      <c r="N9" s="5"/>
    </row>
    <row r="10" spans="1:14" s="2" customFormat="1" ht="60">
      <c r="A10" s="212">
        <v>98118</v>
      </c>
      <c r="B10" s="176" t="s">
        <v>11</v>
      </c>
      <c r="C10" s="179" t="s">
        <v>347</v>
      </c>
      <c r="D10" s="177" t="s">
        <v>368</v>
      </c>
      <c r="E10" s="157">
        <v>10214.45776</v>
      </c>
      <c r="F10" s="157">
        <v>10.15</v>
      </c>
      <c r="G10" s="156">
        <f aca="true" t="shared" si="0" ref="G10:G24">F10*$E$4</f>
        <v>2.260035793056124</v>
      </c>
      <c r="H10" s="157">
        <f aca="true" t="shared" si="1" ref="H10:H24">F10+G10</f>
        <v>12.410035793056124</v>
      </c>
      <c r="I10" s="158">
        <f aca="true" t="shared" si="2" ref="I10:I24">E10*H10</f>
        <v>126761.78640825988</v>
      </c>
      <c r="J10" s="36"/>
      <c r="K10" s="29"/>
      <c r="L10" s="29"/>
      <c r="M10" s="29"/>
      <c r="N10" s="5"/>
    </row>
    <row r="11" spans="1:14" s="2" customFormat="1" ht="32.25" customHeight="1">
      <c r="A11" s="213">
        <v>95425</v>
      </c>
      <c r="B11" s="176" t="s">
        <v>12</v>
      </c>
      <c r="C11" s="190" t="s">
        <v>348</v>
      </c>
      <c r="D11" s="178" t="s">
        <v>369</v>
      </c>
      <c r="E11" s="39">
        <v>28271.38202729359</v>
      </c>
      <c r="F11" s="39">
        <v>1.08</v>
      </c>
      <c r="G11" s="156">
        <f t="shared" si="0"/>
        <v>0.24047671492616887</v>
      </c>
      <c r="H11" s="157">
        <f t="shared" si="1"/>
        <v>1.320476714926169</v>
      </c>
      <c r="I11" s="158">
        <f t="shared" si="2"/>
        <v>37331.70166582338</v>
      </c>
      <c r="J11" s="36"/>
      <c r="K11" s="6"/>
      <c r="L11" s="4"/>
      <c r="M11" s="5"/>
      <c r="N11" s="5"/>
    </row>
    <row r="12" spans="1:14" s="2" customFormat="1" ht="15">
      <c r="A12" s="214">
        <v>93382</v>
      </c>
      <c r="B12" s="176" t="s">
        <v>13</v>
      </c>
      <c r="C12" s="208" t="s">
        <v>84</v>
      </c>
      <c r="D12" s="178" t="s">
        <v>368</v>
      </c>
      <c r="E12" s="39">
        <v>4503.148577061867</v>
      </c>
      <c r="F12" s="39">
        <v>19.71</v>
      </c>
      <c r="G12" s="156">
        <f t="shared" si="0"/>
        <v>4.3887000474025815</v>
      </c>
      <c r="H12" s="157">
        <f t="shared" si="1"/>
        <v>24.09870004740258</v>
      </c>
      <c r="I12" s="158">
        <f t="shared" si="2"/>
        <v>108520.02682750169</v>
      </c>
      <c r="J12" s="36"/>
      <c r="K12" s="6"/>
      <c r="L12" s="4"/>
      <c r="M12" s="5"/>
      <c r="N12" s="5"/>
    </row>
    <row r="13" spans="1:14" s="2" customFormat="1" ht="45">
      <c r="A13" s="171" t="s">
        <v>87</v>
      </c>
      <c r="B13" s="176" t="s">
        <v>320</v>
      </c>
      <c r="C13" s="179" t="s">
        <v>88</v>
      </c>
      <c r="D13" s="178" t="s">
        <v>368</v>
      </c>
      <c r="E13" s="39">
        <v>150.6804</v>
      </c>
      <c r="F13" s="12">
        <v>152.47</v>
      </c>
      <c r="G13" s="156">
        <f t="shared" si="0"/>
        <v>33.94952289332682</v>
      </c>
      <c r="H13" s="157">
        <f t="shared" si="1"/>
        <v>186.4195228933268</v>
      </c>
      <c r="I13" s="158">
        <f t="shared" si="2"/>
        <v>28089.76827737564</v>
      </c>
      <c r="J13" s="36"/>
      <c r="K13" s="6"/>
      <c r="L13" s="4"/>
      <c r="M13" s="5"/>
      <c r="N13" s="5"/>
    </row>
    <row r="14" spans="1:14" s="2" customFormat="1" ht="45">
      <c r="A14" s="172" t="s">
        <v>335</v>
      </c>
      <c r="B14" s="176" t="s">
        <v>321</v>
      </c>
      <c r="C14" s="180" t="s">
        <v>338</v>
      </c>
      <c r="D14" s="178" t="s">
        <v>17</v>
      </c>
      <c r="E14" s="39">
        <v>224.96000000000004</v>
      </c>
      <c r="F14" s="39">
        <v>103.28</v>
      </c>
      <c r="G14" s="156">
        <f t="shared" si="0"/>
        <v>22.996699182939555</v>
      </c>
      <c r="H14" s="157">
        <f t="shared" si="1"/>
        <v>126.27669918293955</v>
      </c>
      <c r="I14" s="158">
        <f t="shared" si="2"/>
        <v>28407.206248194085</v>
      </c>
      <c r="J14" s="36"/>
      <c r="K14" s="7"/>
      <c r="L14" s="4"/>
      <c r="M14" s="5"/>
      <c r="N14" s="5"/>
    </row>
    <row r="15" spans="1:14" s="2" customFormat="1" ht="45">
      <c r="A15" s="172" t="s">
        <v>336</v>
      </c>
      <c r="B15" s="176" t="s">
        <v>322</v>
      </c>
      <c r="C15" s="180" t="s">
        <v>339</v>
      </c>
      <c r="D15" s="178" t="s">
        <v>17</v>
      </c>
      <c r="E15" s="39">
        <v>372.77</v>
      </c>
      <c r="F15" s="39">
        <v>171.29</v>
      </c>
      <c r="G15" s="156">
        <f t="shared" si="0"/>
        <v>38.14005231454024</v>
      </c>
      <c r="H15" s="157">
        <f t="shared" si="1"/>
        <v>209.43005231454023</v>
      </c>
      <c r="I15" s="158">
        <f t="shared" si="2"/>
        <v>78069.24060129115</v>
      </c>
      <c r="J15" s="36"/>
      <c r="K15" s="7"/>
      <c r="L15" s="4"/>
      <c r="M15" s="5"/>
      <c r="N15" s="5"/>
    </row>
    <row r="16" spans="1:14" s="2" customFormat="1" ht="45">
      <c r="A16" s="172" t="s">
        <v>337</v>
      </c>
      <c r="B16" s="176" t="s">
        <v>323</v>
      </c>
      <c r="C16" s="180" t="s">
        <v>340</v>
      </c>
      <c r="D16" s="178" t="s">
        <v>17</v>
      </c>
      <c r="E16" s="39">
        <v>58.44</v>
      </c>
      <c r="F16" s="39">
        <v>261.69</v>
      </c>
      <c r="G16" s="156">
        <f t="shared" si="0"/>
        <v>58.268844008360304</v>
      </c>
      <c r="H16" s="157">
        <f t="shared" si="1"/>
        <v>319.9588440083603</v>
      </c>
      <c r="I16" s="158">
        <f t="shared" si="2"/>
        <v>18698.394843848575</v>
      </c>
      <c r="J16" s="36"/>
      <c r="K16" s="7"/>
      <c r="L16" s="4"/>
      <c r="M16" s="5"/>
      <c r="N16" s="5"/>
    </row>
    <row r="17" spans="1:14" s="2" customFormat="1" ht="45">
      <c r="A17" s="226" t="s">
        <v>357</v>
      </c>
      <c r="B17" s="227" t="s">
        <v>358</v>
      </c>
      <c r="C17" s="228" t="s">
        <v>359</v>
      </c>
      <c r="D17" s="229" t="s">
        <v>17</v>
      </c>
      <c r="E17" s="39">
        <v>746.06</v>
      </c>
      <c r="F17" s="39">
        <v>491.27</v>
      </c>
      <c r="G17" s="156">
        <f t="shared" si="0"/>
        <v>109.38795902016571</v>
      </c>
      <c r="H17" s="157">
        <f t="shared" si="1"/>
        <v>600.6579590201657</v>
      </c>
      <c r="I17" s="158">
        <f t="shared" si="2"/>
        <v>448126.8769065848</v>
      </c>
      <c r="J17" s="36"/>
      <c r="K17" s="7"/>
      <c r="L17" s="4"/>
      <c r="M17" s="5"/>
      <c r="N17" s="5"/>
    </row>
    <row r="18" spans="1:14" s="2" customFormat="1" ht="44.25" customHeight="1">
      <c r="A18" s="172" t="s">
        <v>81</v>
      </c>
      <c r="B18" s="176" t="s">
        <v>324</v>
      </c>
      <c r="C18" s="180" t="s">
        <v>82</v>
      </c>
      <c r="D18" s="178" t="s">
        <v>4</v>
      </c>
      <c r="E18" s="39">
        <v>20</v>
      </c>
      <c r="F18" s="39">
        <v>712.06</v>
      </c>
      <c r="G18" s="156">
        <f t="shared" si="0"/>
        <v>158.54986076882201</v>
      </c>
      <c r="H18" s="157">
        <f t="shared" si="1"/>
        <v>870.6098607688219</v>
      </c>
      <c r="I18" s="158">
        <f t="shared" si="2"/>
        <v>17412.19721537644</v>
      </c>
      <c r="J18" s="36"/>
      <c r="K18" s="6"/>
      <c r="L18" s="4"/>
      <c r="M18" s="5"/>
      <c r="N18" s="5"/>
    </row>
    <row r="19" spans="1:14" s="2" customFormat="1" ht="44.25" customHeight="1">
      <c r="A19" s="172" t="s">
        <v>430</v>
      </c>
      <c r="B19" s="176" t="s">
        <v>325</v>
      </c>
      <c r="C19" s="180" t="s">
        <v>91</v>
      </c>
      <c r="D19" s="178" t="s">
        <v>4</v>
      </c>
      <c r="E19" s="39">
        <v>5</v>
      </c>
      <c r="F19" s="39">
        <v>1424.12</v>
      </c>
      <c r="G19" s="156">
        <f t="shared" si="0"/>
        <v>317.09972153764403</v>
      </c>
      <c r="H19" s="157">
        <f t="shared" si="1"/>
        <v>1741.2197215376439</v>
      </c>
      <c r="I19" s="158">
        <f t="shared" si="2"/>
        <v>8706.09860768822</v>
      </c>
      <c r="J19" s="36"/>
      <c r="K19" s="6"/>
      <c r="L19" s="4"/>
      <c r="M19" s="5"/>
      <c r="N19" s="5"/>
    </row>
    <row r="20" spans="1:14" s="2" customFormat="1" ht="44.25" customHeight="1">
      <c r="A20" s="172" t="s">
        <v>431</v>
      </c>
      <c r="B20" s="176" t="s">
        <v>326</v>
      </c>
      <c r="C20" s="180" t="s">
        <v>93</v>
      </c>
      <c r="D20" s="178" t="s">
        <v>4</v>
      </c>
      <c r="E20" s="39">
        <v>6</v>
      </c>
      <c r="F20" s="39">
        <v>2136.18</v>
      </c>
      <c r="G20" s="156">
        <f t="shared" si="0"/>
        <v>475.6495823064661</v>
      </c>
      <c r="H20" s="157">
        <f t="shared" si="1"/>
        <v>2611.829582306466</v>
      </c>
      <c r="I20" s="158">
        <f t="shared" si="2"/>
        <v>15670.977493838796</v>
      </c>
      <c r="J20" s="36"/>
      <c r="K20" s="6"/>
      <c r="L20" s="4"/>
      <c r="M20" s="5"/>
      <c r="N20" s="5"/>
    </row>
    <row r="21" spans="1:14" s="2" customFormat="1" ht="15">
      <c r="A21" s="172" t="s">
        <v>488</v>
      </c>
      <c r="B21" s="176" t="s">
        <v>327</v>
      </c>
      <c r="C21" s="180" t="s">
        <v>487</v>
      </c>
      <c r="D21" s="178" t="s">
        <v>4</v>
      </c>
      <c r="E21" s="39">
        <v>1</v>
      </c>
      <c r="F21" s="39">
        <v>1144.33</v>
      </c>
      <c r="G21" s="156">
        <f t="shared" si="0"/>
        <v>254.8006659180211</v>
      </c>
      <c r="H21" s="157">
        <f t="shared" si="1"/>
        <v>1399.1306659180211</v>
      </c>
      <c r="I21" s="158">
        <f t="shared" si="2"/>
        <v>1399.1306659180211</v>
      </c>
      <c r="J21" s="36"/>
      <c r="K21" s="6"/>
      <c r="L21" s="4"/>
      <c r="M21" s="5"/>
      <c r="N21" s="5"/>
    </row>
    <row r="22" spans="1:14" s="2" customFormat="1" ht="45">
      <c r="A22" s="215" t="s">
        <v>342</v>
      </c>
      <c r="B22" s="176" t="s">
        <v>328</v>
      </c>
      <c r="C22" s="159" t="s">
        <v>343</v>
      </c>
      <c r="D22" s="178" t="s">
        <v>4</v>
      </c>
      <c r="E22" s="8">
        <v>9</v>
      </c>
      <c r="F22" s="8">
        <v>2345.2</v>
      </c>
      <c r="G22" s="156">
        <f t="shared" si="0"/>
        <v>522.190733189677</v>
      </c>
      <c r="H22" s="157">
        <f t="shared" si="1"/>
        <v>2867.3907331896767</v>
      </c>
      <c r="I22" s="158">
        <f t="shared" si="2"/>
        <v>25806.51659870709</v>
      </c>
      <c r="J22" s="36"/>
      <c r="K22" s="6"/>
      <c r="L22" s="4"/>
      <c r="M22" s="5"/>
      <c r="N22" s="5"/>
    </row>
    <row r="23" spans="1:14" s="2" customFormat="1" ht="30">
      <c r="A23" s="215" t="s">
        <v>97</v>
      </c>
      <c r="B23" s="176" t="s">
        <v>341</v>
      </c>
      <c r="C23" s="159" t="s">
        <v>98</v>
      </c>
      <c r="D23" s="178" t="s">
        <v>4</v>
      </c>
      <c r="E23" s="161">
        <v>9</v>
      </c>
      <c r="F23" s="8">
        <v>198.03</v>
      </c>
      <c r="G23" s="156">
        <f t="shared" si="0"/>
        <v>44.09407764521224</v>
      </c>
      <c r="H23" s="157">
        <f t="shared" si="1"/>
        <v>242.12407764521225</v>
      </c>
      <c r="I23" s="158">
        <f t="shared" si="2"/>
        <v>2179.1166988069103</v>
      </c>
      <c r="J23" s="36"/>
      <c r="K23" s="6"/>
      <c r="L23" s="4"/>
      <c r="M23" s="5"/>
      <c r="N23" s="5"/>
    </row>
    <row r="24" spans="1:14" s="2" customFormat="1" ht="45">
      <c r="A24" s="215" t="s">
        <v>80</v>
      </c>
      <c r="B24" s="176" t="s">
        <v>489</v>
      </c>
      <c r="C24" s="180" t="s">
        <v>220</v>
      </c>
      <c r="D24" s="178" t="s">
        <v>4</v>
      </c>
      <c r="E24" s="164">
        <v>9</v>
      </c>
      <c r="F24" s="39">
        <v>383.27</v>
      </c>
      <c r="G24" s="156">
        <f t="shared" si="0"/>
        <v>85.34028752754882</v>
      </c>
      <c r="H24" s="157">
        <f t="shared" si="1"/>
        <v>468.6102875275488</v>
      </c>
      <c r="I24" s="158">
        <f t="shared" si="2"/>
        <v>4217.492587747939</v>
      </c>
      <c r="J24" s="36"/>
      <c r="K24" s="6"/>
      <c r="L24" s="4"/>
      <c r="M24" s="5"/>
      <c r="N24" s="5"/>
    </row>
    <row r="25" spans="1:14" s="11" customFormat="1" ht="15" customHeight="1">
      <c r="A25" s="181"/>
      <c r="B25" s="182" t="s">
        <v>14</v>
      </c>
      <c r="C25" s="183" t="s">
        <v>27</v>
      </c>
      <c r="D25" s="21"/>
      <c r="E25" s="40"/>
      <c r="F25" s="184"/>
      <c r="G25" s="38"/>
      <c r="H25" s="41"/>
      <c r="I25" s="170">
        <f>SUM(I26:I41)</f>
        <v>2261446.9559339713</v>
      </c>
      <c r="J25" s="221"/>
      <c r="K25" s="6"/>
      <c r="L25" s="9"/>
      <c r="M25" s="10"/>
      <c r="N25" s="10"/>
    </row>
    <row r="26" spans="1:14" s="11" customFormat="1" ht="30">
      <c r="A26" s="172" t="s">
        <v>225</v>
      </c>
      <c r="B26" s="162" t="s">
        <v>16</v>
      </c>
      <c r="C26" s="185" t="s">
        <v>95</v>
      </c>
      <c r="D26" s="186" t="s">
        <v>367</v>
      </c>
      <c r="E26" s="165">
        <v>42727.26900000001</v>
      </c>
      <c r="F26" s="187">
        <v>0.25</v>
      </c>
      <c r="G26" s="156">
        <f aca="true" t="shared" si="3" ref="G26:G39">F26*$E$4</f>
        <v>0.05566590623290946</v>
      </c>
      <c r="H26" s="157">
        <f aca="true" t="shared" si="4" ref="H26:H41">F26+G26</f>
        <v>0.30566590623290946</v>
      </c>
      <c r="I26" s="158">
        <f aca="true" t="shared" si="5" ref="I26:I41">E26*H26</f>
        <v>13060.269399742301</v>
      </c>
      <c r="J26" s="36"/>
      <c r="K26" s="6"/>
      <c r="L26" s="9"/>
      <c r="M26" s="10"/>
      <c r="N26" s="10"/>
    </row>
    <row r="27" spans="1:12" s="11" customFormat="1" ht="30">
      <c r="A27" s="215" t="s">
        <v>28</v>
      </c>
      <c r="B27" s="162" t="s">
        <v>18</v>
      </c>
      <c r="C27" s="188" t="s">
        <v>94</v>
      </c>
      <c r="D27" s="42" t="s">
        <v>368</v>
      </c>
      <c r="E27" s="43">
        <v>23608.4</v>
      </c>
      <c r="F27" s="189">
        <v>1.29</v>
      </c>
      <c r="G27" s="156">
        <f t="shared" si="3"/>
        <v>0.2872360761618128</v>
      </c>
      <c r="H27" s="157">
        <f t="shared" si="4"/>
        <v>1.577236076161813</v>
      </c>
      <c r="I27" s="158">
        <f t="shared" si="5"/>
        <v>37236.020180458545</v>
      </c>
      <c r="J27" s="36"/>
      <c r="K27" s="6"/>
      <c r="L27" s="9"/>
    </row>
    <row r="28" spans="1:12" s="11" customFormat="1" ht="30">
      <c r="A28" s="213">
        <v>95425</v>
      </c>
      <c r="B28" s="162" t="s">
        <v>19</v>
      </c>
      <c r="C28" s="190" t="s">
        <v>349</v>
      </c>
      <c r="D28" s="13" t="s">
        <v>369</v>
      </c>
      <c r="E28" s="12">
        <v>11804.2</v>
      </c>
      <c r="F28" s="39">
        <v>1.08</v>
      </c>
      <c r="G28" s="156">
        <f t="shared" si="3"/>
        <v>0.24047671492616887</v>
      </c>
      <c r="H28" s="157">
        <f t="shared" si="4"/>
        <v>1.320476714926169</v>
      </c>
      <c r="I28" s="158">
        <f t="shared" si="5"/>
        <v>15587.171238331484</v>
      </c>
      <c r="J28" s="36"/>
      <c r="K28" s="6"/>
      <c r="L28" s="9"/>
    </row>
    <row r="29" spans="1:12" s="11" customFormat="1" ht="15">
      <c r="A29" s="215" t="s">
        <v>364</v>
      </c>
      <c r="B29" s="162" t="s">
        <v>20</v>
      </c>
      <c r="C29" s="191" t="s">
        <v>356</v>
      </c>
      <c r="D29" s="13" t="s">
        <v>367</v>
      </c>
      <c r="E29" s="166">
        <v>42727.26900000001</v>
      </c>
      <c r="F29" s="163">
        <v>0.76</v>
      </c>
      <c r="G29" s="156">
        <f t="shared" si="3"/>
        <v>0.16922435494804475</v>
      </c>
      <c r="H29" s="157">
        <f t="shared" si="4"/>
        <v>0.9292243549480448</v>
      </c>
      <c r="I29" s="158">
        <f t="shared" si="5"/>
        <v>39703.218975216594</v>
      </c>
      <c r="J29" s="36"/>
      <c r="K29" s="6"/>
      <c r="L29" s="225"/>
    </row>
    <row r="30" spans="1:12" s="11" customFormat="1" ht="30">
      <c r="A30" s="172" t="s">
        <v>365</v>
      </c>
      <c r="B30" s="162" t="s">
        <v>21</v>
      </c>
      <c r="C30" s="191" t="s">
        <v>361</v>
      </c>
      <c r="D30" s="13" t="s">
        <v>368</v>
      </c>
      <c r="E30" s="160">
        <v>6615.8351999999995</v>
      </c>
      <c r="F30" s="163">
        <v>7.89</v>
      </c>
      <c r="G30" s="156">
        <f t="shared" si="3"/>
        <v>1.7568160007106224</v>
      </c>
      <c r="H30" s="157">
        <f t="shared" si="4"/>
        <v>9.646816000710622</v>
      </c>
      <c r="I30" s="158">
        <f t="shared" si="5"/>
        <v>63821.74486542455</v>
      </c>
      <c r="J30" s="36"/>
      <c r="K30" s="6"/>
      <c r="L30" s="14"/>
    </row>
    <row r="31" spans="1:12" s="11" customFormat="1" ht="30">
      <c r="A31" s="172" t="s">
        <v>366</v>
      </c>
      <c r="B31" s="162" t="s">
        <v>37</v>
      </c>
      <c r="C31" s="191" t="s">
        <v>362</v>
      </c>
      <c r="D31" s="13" t="s">
        <v>368</v>
      </c>
      <c r="E31" s="160">
        <v>6202.3454999999985</v>
      </c>
      <c r="F31" s="163">
        <v>8.28</v>
      </c>
      <c r="G31" s="156">
        <f t="shared" si="3"/>
        <v>1.843654814433961</v>
      </c>
      <c r="H31" s="157">
        <f t="shared" si="4"/>
        <v>10.12365481443396</v>
      </c>
      <c r="I31" s="158">
        <f t="shared" si="5"/>
        <v>62790.404881857794</v>
      </c>
      <c r="J31" s="36"/>
      <c r="K31" s="6"/>
      <c r="L31" s="9"/>
    </row>
    <row r="32" spans="1:12" s="11" customFormat="1" ht="19.5" customHeight="1">
      <c r="A32" s="172" t="s">
        <v>363</v>
      </c>
      <c r="B32" s="162" t="s">
        <v>22</v>
      </c>
      <c r="C32" s="192" t="s">
        <v>354</v>
      </c>
      <c r="D32" s="13" t="s">
        <v>368</v>
      </c>
      <c r="E32" s="160">
        <v>9510.263099999998</v>
      </c>
      <c r="F32" s="163">
        <v>6.94</v>
      </c>
      <c r="G32" s="156">
        <f t="shared" si="3"/>
        <v>1.5452855570255666</v>
      </c>
      <c r="H32" s="157">
        <f t="shared" si="4"/>
        <v>8.485285557025566</v>
      </c>
      <c r="I32" s="158">
        <f t="shared" si="5"/>
        <v>80697.29812594317</v>
      </c>
      <c r="J32" s="36"/>
      <c r="K32" s="6"/>
      <c r="L32" s="9"/>
    </row>
    <row r="33" spans="1:12" s="11" customFormat="1" ht="19.5" customHeight="1">
      <c r="A33" s="172" t="s">
        <v>334</v>
      </c>
      <c r="B33" s="162" t="s">
        <v>23</v>
      </c>
      <c r="C33" s="204" t="s">
        <v>319</v>
      </c>
      <c r="D33" s="13" t="s">
        <v>368</v>
      </c>
      <c r="E33" s="160">
        <v>9510.263099999998</v>
      </c>
      <c r="F33" s="163">
        <v>5</v>
      </c>
      <c r="G33" s="156">
        <f t="shared" si="3"/>
        <v>1.1133181246581891</v>
      </c>
      <c r="H33" s="157">
        <f t="shared" si="4"/>
        <v>6.113318124658189</v>
      </c>
      <c r="I33" s="158">
        <f t="shared" si="5"/>
        <v>58139.26377949797</v>
      </c>
      <c r="J33" s="36"/>
      <c r="K33" s="6"/>
      <c r="L33" s="9"/>
    </row>
    <row r="34" spans="1:12" s="11" customFormat="1" ht="30">
      <c r="A34" s="216">
        <v>95425</v>
      </c>
      <c r="B34" s="162" t="s">
        <v>24</v>
      </c>
      <c r="C34" s="190" t="s">
        <v>353</v>
      </c>
      <c r="D34" s="13" t="s">
        <v>369</v>
      </c>
      <c r="E34" s="160">
        <v>185450.13045</v>
      </c>
      <c r="F34" s="39">
        <v>1.08</v>
      </c>
      <c r="G34" s="156">
        <f t="shared" si="3"/>
        <v>0.24047671492616887</v>
      </c>
      <c r="H34" s="157">
        <f t="shared" si="4"/>
        <v>1.320476714926169</v>
      </c>
      <c r="I34" s="158">
        <f t="shared" si="5"/>
        <v>244882.5790392455</v>
      </c>
      <c r="J34" s="36"/>
      <c r="K34" s="6"/>
      <c r="L34" s="9"/>
    </row>
    <row r="35" spans="1:12" s="11" customFormat="1" ht="19.5" customHeight="1">
      <c r="A35" s="172" t="s">
        <v>85</v>
      </c>
      <c r="B35" s="162" t="s">
        <v>25</v>
      </c>
      <c r="C35" s="193" t="s">
        <v>92</v>
      </c>
      <c r="D35" s="13" t="s">
        <v>367</v>
      </c>
      <c r="E35" s="160">
        <v>38592.372</v>
      </c>
      <c r="F35" s="163">
        <v>7.66</v>
      </c>
      <c r="G35" s="156">
        <f t="shared" si="3"/>
        <v>1.7056033669763457</v>
      </c>
      <c r="H35" s="157">
        <f t="shared" si="4"/>
        <v>9.365603366976346</v>
      </c>
      <c r="I35" s="158">
        <f t="shared" si="5"/>
        <v>361440.8491428037</v>
      </c>
      <c r="J35" s="36"/>
      <c r="K35" s="6"/>
      <c r="L35" s="9"/>
    </row>
    <row r="36" spans="1:12" s="11" customFormat="1" ht="30">
      <c r="A36" s="172" t="s">
        <v>100</v>
      </c>
      <c r="B36" s="162" t="s">
        <v>77</v>
      </c>
      <c r="C36" s="194" t="s">
        <v>99</v>
      </c>
      <c r="D36" s="13" t="s">
        <v>367</v>
      </c>
      <c r="E36" s="12">
        <v>38592.372</v>
      </c>
      <c r="F36" s="163">
        <v>9.82</v>
      </c>
      <c r="G36" s="156">
        <f t="shared" si="3"/>
        <v>2.1865567968286834</v>
      </c>
      <c r="H36" s="157">
        <f t="shared" si="4"/>
        <v>12.006556796828683</v>
      </c>
      <c r="I36" s="158">
        <f t="shared" si="5"/>
        <v>463361.50634234096</v>
      </c>
      <c r="J36" s="36"/>
      <c r="K36" s="6"/>
      <c r="L36" s="9"/>
    </row>
    <row r="37" spans="1:11" s="3" customFormat="1" ht="45">
      <c r="A37" s="172" t="s">
        <v>86</v>
      </c>
      <c r="B37" s="162" t="s">
        <v>355</v>
      </c>
      <c r="C37" s="194" t="s">
        <v>350</v>
      </c>
      <c r="D37" s="13" t="s">
        <v>17</v>
      </c>
      <c r="E37" s="12">
        <v>8374.869999999999</v>
      </c>
      <c r="F37" s="163">
        <v>53.74</v>
      </c>
      <c r="G37" s="156">
        <f t="shared" si="3"/>
        <v>11.965943203826217</v>
      </c>
      <c r="H37" s="157">
        <f t="shared" si="4"/>
        <v>65.70594320382622</v>
      </c>
      <c r="I37" s="158">
        <f t="shared" si="5"/>
        <v>550278.7325594281</v>
      </c>
      <c r="J37" s="36"/>
      <c r="K37" s="6"/>
    </row>
    <row r="38" spans="1:11" s="3" customFormat="1" ht="45">
      <c r="A38" s="172" t="s">
        <v>352</v>
      </c>
      <c r="B38" s="162" t="s">
        <v>83</v>
      </c>
      <c r="C38" s="194" t="s">
        <v>351</v>
      </c>
      <c r="D38" s="13" t="s">
        <v>17</v>
      </c>
      <c r="E38" s="12">
        <v>320.4699999999999</v>
      </c>
      <c r="F38" s="163">
        <v>58.4</v>
      </c>
      <c r="G38" s="156">
        <f t="shared" si="3"/>
        <v>13.003555696007648</v>
      </c>
      <c r="H38" s="157">
        <f t="shared" si="4"/>
        <v>71.40355569600764</v>
      </c>
      <c r="I38" s="158">
        <f t="shared" si="5"/>
        <v>22882.697493899563</v>
      </c>
      <c r="J38" s="36"/>
      <c r="K38" s="6"/>
    </row>
    <row r="39" spans="1:11" s="3" customFormat="1" ht="30">
      <c r="A39" s="215" t="s">
        <v>334</v>
      </c>
      <c r="B39" s="162" t="s">
        <v>329</v>
      </c>
      <c r="C39" s="195" t="s">
        <v>344</v>
      </c>
      <c r="D39" s="13" t="s">
        <v>370</v>
      </c>
      <c r="E39" s="12">
        <v>1538.1816840000001</v>
      </c>
      <c r="F39" s="163">
        <v>101.45</v>
      </c>
      <c r="G39" s="156">
        <f t="shared" si="3"/>
        <v>22.58922474931466</v>
      </c>
      <c r="H39" s="157">
        <f t="shared" si="4"/>
        <v>124.03922474931466</v>
      </c>
      <c r="I39" s="158">
        <f t="shared" si="5"/>
        <v>190794.8636069553</v>
      </c>
      <c r="J39" s="36"/>
      <c r="K39" s="6"/>
    </row>
    <row r="40" spans="1:11" s="3" customFormat="1" ht="19.5" customHeight="1">
      <c r="A40" s="215" t="s">
        <v>334</v>
      </c>
      <c r="B40" s="162" t="s">
        <v>330</v>
      </c>
      <c r="C40" s="190" t="s">
        <v>346</v>
      </c>
      <c r="D40" s="13" t="s">
        <v>370</v>
      </c>
      <c r="E40" s="12">
        <v>46.3108464</v>
      </c>
      <c r="F40" s="163">
        <v>266.49</v>
      </c>
      <c r="G40" s="156">
        <f>F40*$E$3</f>
        <v>39.9735</v>
      </c>
      <c r="H40" s="157">
        <f t="shared" si="4"/>
        <v>306.4635</v>
      </c>
      <c r="I40" s="158">
        <f t="shared" si="5"/>
        <v>14192.584075706402</v>
      </c>
      <c r="J40" s="36"/>
      <c r="K40" s="6"/>
    </row>
    <row r="41" spans="1:13" s="3" customFormat="1" ht="19.5" customHeight="1">
      <c r="A41" s="217" t="s">
        <v>334</v>
      </c>
      <c r="B41" s="162" t="s">
        <v>331</v>
      </c>
      <c r="C41" s="190" t="s">
        <v>345</v>
      </c>
      <c r="D41" s="13" t="s">
        <v>370</v>
      </c>
      <c r="E41" s="12">
        <v>138.9325392</v>
      </c>
      <c r="F41" s="163">
        <v>266.49</v>
      </c>
      <c r="G41" s="156">
        <f>F41*$E$3</f>
        <v>39.9735</v>
      </c>
      <c r="H41" s="157">
        <f t="shared" si="4"/>
        <v>306.4635</v>
      </c>
      <c r="I41" s="158">
        <f t="shared" si="5"/>
        <v>42577.75222711921</v>
      </c>
      <c r="J41" s="36"/>
      <c r="K41" s="6"/>
      <c r="M41" s="15"/>
    </row>
    <row r="42" spans="1:15" s="3" customFormat="1" ht="15.75" customHeight="1">
      <c r="A42" s="196"/>
      <c r="B42" s="197"/>
      <c r="C42" s="303" t="s">
        <v>360</v>
      </c>
      <c r="D42" s="198"/>
      <c r="E42" s="167"/>
      <c r="F42" s="167"/>
      <c r="G42" s="199"/>
      <c r="H42" s="199"/>
      <c r="I42" s="287">
        <f>I25+I9+I7</f>
        <v>3214957.762905465</v>
      </c>
      <c r="M42" s="17"/>
      <c r="N42" s="16"/>
      <c r="O42" s="16"/>
    </row>
    <row r="43" spans="1:15" s="3" customFormat="1" ht="15.75" customHeight="1">
      <c r="A43" s="200"/>
      <c r="B43" s="201"/>
      <c r="C43" s="304"/>
      <c r="D43" s="168"/>
      <c r="E43" s="168"/>
      <c r="F43" s="168"/>
      <c r="G43" s="168"/>
      <c r="H43" s="168"/>
      <c r="I43" s="288"/>
      <c r="M43" s="17"/>
      <c r="N43" s="16"/>
      <c r="O43" s="16"/>
    </row>
    <row r="44" spans="1:15" s="3" customFormat="1" ht="23.25" customHeight="1" thickBot="1">
      <c r="A44" s="285" t="s">
        <v>333</v>
      </c>
      <c r="B44" s="286"/>
      <c r="C44" s="286"/>
      <c r="D44" s="169"/>
      <c r="E44" s="169"/>
      <c r="F44" s="169"/>
      <c r="G44" s="169"/>
      <c r="H44" s="169"/>
      <c r="I44" s="202"/>
      <c r="J44" s="18"/>
      <c r="K44" s="15"/>
      <c r="M44" s="15"/>
      <c r="O44" s="16"/>
    </row>
    <row r="47" ht="12.75">
      <c r="K47" s="220"/>
    </row>
    <row r="49" ht="12.75">
      <c r="K49" s="220"/>
    </row>
  </sheetData>
  <sheetProtection/>
  <mergeCells count="10">
    <mergeCell ref="A44:C44"/>
    <mergeCell ref="I42:I43"/>
    <mergeCell ref="A1:I1"/>
    <mergeCell ref="A2:I2"/>
    <mergeCell ref="A3:C3"/>
    <mergeCell ref="F4:I4"/>
    <mergeCell ref="D5:E5"/>
    <mergeCell ref="F5:I5"/>
    <mergeCell ref="C42:C43"/>
    <mergeCell ref="A4:B4"/>
  </mergeCells>
  <printOptions horizontalCentered="1" verticalCentered="1"/>
  <pageMargins left="0.7" right="0.7" top="0.75" bottom="0.75" header="0.3" footer="0.3"/>
  <pageSetup fitToHeight="2" horizontalDpi="300" verticalDpi="300" orientation="landscape" paperSize="9" scale="64" r:id="rId1"/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8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"/>
  <cols>
    <col min="1" max="1" width="12.8515625" style="237" customWidth="1"/>
    <col min="2" max="2" width="14.00390625" style="237" customWidth="1"/>
    <col min="3" max="3" width="55.8515625" style="239" customWidth="1"/>
    <col min="4" max="4" width="9.140625" style="237" customWidth="1"/>
    <col min="5" max="5" width="16.00390625" style="237" customWidth="1"/>
    <col min="6" max="6" width="24.421875" style="237" customWidth="1"/>
    <col min="7" max="16384" width="9.140625" style="237" customWidth="1"/>
  </cols>
  <sheetData>
    <row r="1" spans="1:6" ht="12">
      <c r="A1" s="307" t="s">
        <v>6</v>
      </c>
      <c r="B1" s="307"/>
      <c r="C1" s="307"/>
      <c r="D1" s="307"/>
      <c r="E1" s="307"/>
      <c r="F1" s="307"/>
    </row>
    <row r="2" spans="1:6" ht="22.5">
      <c r="A2" s="233" t="s">
        <v>101</v>
      </c>
      <c r="B2" s="233" t="s">
        <v>371</v>
      </c>
      <c r="C2" s="234" t="s">
        <v>372</v>
      </c>
      <c r="D2" s="233" t="s">
        <v>204</v>
      </c>
      <c r="E2" s="235">
        <v>9</v>
      </c>
      <c r="F2" s="235" t="s">
        <v>103</v>
      </c>
    </row>
    <row r="3" spans="1:6" ht="22.5">
      <c r="A3" s="233" t="s">
        <v>128</v>
      </c>
      <c r="B3" s="233" t="s">
        <v>373</v>
      </c>
      <c r="C3" s="234" t="s">
        <v>374</v>
      </c>
      <c r="D3" s="233" t="s">
        <v>138</v>
      </c>
      <c r="E3" s="235" t="s">
        <v>124</v>
      </c>
      <c r="F3" s="235">
        <v>9</v>
      </c>
    </row>
    <row r="4" spans="1:6" ht="22.5">
      <c r="A4" s="233" t="s">
        <v>128</v>
      </c>
      <c r="B4" s="233" t="s">
        <v>375</v>
      </c>
      <c r="C4" s="234" t="s">
        <v>376</v>
      </c>
      <c r="D4" s="233" t="s">
        <v>138</v>
      </c>
      <c r="E4" s="235" t="s">
        <v>377</v>
      </c>
      <c r="F4" s="235">
        <v>36</v>
      </c>
    </row>
    <row r="5" spans="1:6" ht="22.5">
      <c r="A5" s="233" t="s">
        <v>128</v>
      </c>
      <c r="B5" s="233" t="s">
        <v>378</v>
      </c>
      <c r="C5" s="234" t="s">
        <v>379</v>
      </c>
      <c r="D5" s="233" t="s">
        <v>204</v>
      </c>
      <c r="E5" s="235" t="s">
        <v>124</v>
      </c>
      <c r="F5" s="235">
        <v>9</v>
      </c>
    </row>
    <row r="6" spans="1:6" ht="12">
      <c r="A6" s="233" t="s">
        <v>128</v>
      </c>
      <c r="B6" s="233" t="s">
        <v>380</v>
      </c>
      <c r="C6" s="234" t="s">
        <v>381</v>
      </c>
      <c r="D6" s="233" t="s">
        <v>167</v>
      </c>
      <c r="E6" s="235" t="s">
        <v>382</v>
      </c>
      <c r="F6" s="235">
        <v>0.99</v>
      </c>
    </row>
    <row r="7" spans="1:6" ht="12">
      <c r="A7" s="233" t="s">
        <v>104</v>
      </c>
      <c r="B7" s="233" t="s">
        <v>199</v>
      </c>
      <c r="C7" s="234" t="s">
        <v>200</v>
      </c>
      <c r="D7" s="233" t="s">
        <v>107</v>
      </c>
      <c r="E7" s="235" t="s">
        <v>124</v>
      </c>
      <c r="F7" s="235">
        <v>9</v>
      </c>
    </row>
    <row r="8" spans="1:6" ht="12">
      <c r="A8" s="233" t="s">
        <v>104</v>
      </c>
      <c r="B8" s="233" t="s">
        <v>105</v>
      </c>
      <c r="C8" s="234" t="s">
        <v>106</v>
      </c>
      <c r="D8" s="233" t="s">
        <v>107</v>
      </c>
      <c r="E8" s="235" t="s">
        <v>215</v>
      </c>
      <c r="F8" s="235">
        <v>18</v>
      </c>
    </row>
    <row r="9" spans="1:6" ht="33.75">
      <c r="A9" s="233" t="s">
        <v>104</v>
      </c>
      <c r="B9" s="233" t="s">
        <v>383</v>
      </c>
      <c r="C9" s="234" t="s">
        <v>384</v>
      </c>
      <c r="D9" s="233" t="s">
        <v>102</v>
      </c>
      <c r="E9" s="235" t="s">
        <v>385</v>
      </c>
      <c r="F9" s="235">
        <v>0.09</v>
      </c>
    </row>
    <row r="10" spans="1:6" ht="12">
      <c r="A10" s="307" t="s">
        <v>79</v>
      </c>
      <c r="B10" s="307"/>
      <c r="C10" s="307"/>
      <c r="D10" s="307"/>
      <c r="E10" s="307"/>
      <c r="F10" s="307"/>
    </row>
    <row r="11" spans="1:6" ht="56.25">
      <c r="A11" s="233" t="s">
        <v>386</v>
      </c>
      <c r="B11" s="233" t="s">
        <v>387</v>
      </c>
      <c r="C11" s="234" t="s">
        <v>347</v>
      </c>
      <c r="D11" s="233" t="s">
        <v>102</v>
      </c>
      <c r="E11" s="235">
        <v>10214.45776</v>
      </c>
      <c r="F11" s="235" t="s">
        <v>388</v>
      </c>
    </row>
    <row r="12" spans="1:6" ht="12">
      <c r="A12" s="233" t="s">
        <v>104</v>
      </c>
      <c r="B12" s="233" t="s">
        <v>105</v>
      </c>
      <c r="C12" s="234" t="s">
        <v>106</v>
      </c>
      <c r="D12" s="233" t="s">
        <v>107</v>
      </c>
      <c r="E12" s="235" t="s">
        <v>389</v>
      </c>
      <c r="F12" s="235">
        <v>104.187469152</v>
      </c>
    </row>
    <row r="13" spans="1:6" ht="34.5" customHeight="1">
      <c r="A13" s="233" t="s">
        <v>104</v>
      </c>
      <c r="B13" s="233" t="s">
        <v>390</v>
      </c>
      <c r="C13" s="234" t="s">
        <v>391</v>
      </c>
      <c r="D13" s="233" t="s">
        <v>108</v>
      </c>
      <c r="E13" s="235" t="s">
        <v>392</v>
      </c>
      <c r="F13" s="235">
        <v>82.737107856</v>
      </c>
    </row>
    <row r="14" spans="1:6" ht="36" customHeight="1">
      <c r="A14" s="233" t="s">
        <v>104</v>
      </c>
      <c r="B14" s="233" t="s">
        <v>393</v>
      </c>
      <c r="C14" s="234" t="s">
        <v>394</v>
      </c>
      <c r="D14" s="233" t="s">
        <v>111</v>
      </c>
      <c r="E14" s="235" t="s">
        <v>152</v>
      </c>
      <c r="F14" s="235">
        <v>20.42891552</v>
      </c>
    </row>
    <row r="15" spans="1:6" ht="45">
      <c r="A15" s="233" t="s">
        <v>104</v>
      </c>
      <c r="B15" s="233" t="s">
        <v>395</v>
      </c>
      <c r="C15" s="234" t="s">
        <v>396</v>
      </c>
      <c r="D15" s="233" t="s">
        <v>108</v>
      </c>
      <c r="E15" s="235" t="s">
        <v>397</v>
      </c>
      <c r="F15" s="235">
        <v>421.857105488</v>
      </c>
    </row>
    <row r="16" spans="1:6" ht="45">
      <c r="A16" s="233" t="s">
        <v>104</v>
      </c>
      <c r="B16" s="233" t="s">
        <v>398</v>
      </c>
      <c r="C16" s="234" t="s">
        <v>399</v>
      </c>
      <c r="D16" s="233" t="s">
        <v>111</v>
      </c>
      <c r="E16" s="235" t="s">
        <v>400</v>
      </c>
      <c r="F16" s="235">
        <v>201.22481787199996</v>
      </c>
    </row>
    <row r="17" spans="1:6" ht="22.5">
      <c r="A17" s="233" t="s">
        <v>401</v>
      </c>
      <c r="B17" s="233" t="s">
        <v>402</v>
      </c>
      <c r="C17" s="234" t="s">
        <v>403</v>
      </c>
      <c r="D17" s="233" t="s">
        <v>109</v>
      </c>
      <c r="E17" s="235">
        <v>28271.38202729359</v>
      </c>
      <c r="F17" s="235" t="s">
        <v>110</v>
      </c>
    </row>
    <row r="18" spans="1:6" ht="45">
      <c r="A18" s="233" t="s">
        <v>104</v>
      </c>
      <c r="B18" s="233" t="s">
        <v>404</v>
      </c>
      <c r="C18" s="234" t="s">
        <v>405</v>
      </c>
      <c r="D18" s="233" t="s">
        <v>108</v>
      </c>
      <c r="E18" s="235" t="s">
        <v>406</v>
      </c>
      <c r="F18" s="235">
        <v>136.55077519182805</v>
      </c>
    </row>
    <row r="19" spans="1:6" ht="45">
      <c r="A19" s="233" t="s">
        <v>104</v>
      </c>
      <c r="B19" s="233" t="s">
        <v>407</v>
      </c>
      <c r="C19" s="234" t="s">
        <v>408</v>
      </c>
      <c r="D19" s="233" t="s">
        <v>111</v>
      </c>
      <c r="E19" s="235" t="s">
        <v>409</v>
      </c>
      <c r="F19" s="235">
        <v>34.208372253025246</v>
      </c>
    </row>
    <row r="20" spans="1:6" ht="22.5">
      <c r="A20" s="233" t="s">
        <v>112</v>
      </c>
      <c r="B20" s="233" t="s">
        <v>113</v>
      </c>
      <c r="C20" s="234" t="s">
        <v>84</v>
      </c>
      <c r="D20" s="233" t="s">
        <v>102</v>
      </c>
      <c r="E20" s="235">
        <v>4503.148577061867</v>
      </c>
      <c r="F20" s="235" t="s">
        <v>114</v>
      </c>
    </row>
    <row r="21" spans="1:6" ht="12">
      <c r="A21" s="233" t="s">
        <v>104</v>
      </c>
      <c r="B21" s="233" t="s">
        <v>105</v>
      </c>
      <c r="C21" s="234" t="s">
        <v>106</v>
      </c>
      <c r="D21" s="233" t="s">
        <v>107</v>
      </c>
      <c r="E21" s="235" t="s">
        <v>115</v>
      </c>
      <c r="F21" s="235">
        <v>2927.046575090214</v>
      </c>
    </row>
    <row r="22" spans="1:6" ht="22.5">
      <c r="A22" s="233" t="s">
        <v>104</v>
      </c>
      <c r="B22" s="233" t="s">
        <v>116</v>
      </c>
      <c r="C22" s="234" t="s">
        <v>117</v>
      </c>
      <c r="D22" s="233" t="s">
        <v>108</v>
      </c>
      <c r="E22" s="235" t="s">
        <v>118</v>
      </c>
      <c r="F22" s="235">
        <v>1233.8627101149518</v>
      </c>
    </row>
    <row r="23" spans="1:6" ht="22.5">
      <c r="A23" s="233" t="s">
        <v>104</v>
      </c>
      <c r="B23" s="233" t="s">
        <v>119</v>
      </c>
      <c r="C23" s="234" t="s">
        <v>120</v>
      </c>
      <c r="D23" s="233" t="s">
        <v>111</v>
      </c>
      <c r="E23" s="235" t="s">
        <v>121</v>
      </c>
      <c r="F23" s="235">
        <v>1143.7997385737144</v>
      </c>
    </row>
    <row r="24" spans="1:6" ht="22.5">
      <c r="A24" s="233" t="s">
        <v>104</v>
      </c>
      <c r="B24" s="233" t="s">
        <v>122</v>
      </c>
      <c r="C24" s="234" t="s">
        <v>123</v>
      </c>
      <c r="D24" s="233" t="s">
        <v>102</v>
      </c>
      <c r="E24" s="235" t="s">
        <v>124</v>
      </c>
      <c r="F24" s="235">
        <v>4503.148577061867</v>
      </c>
    </row>
    <row r="25" spans="1:6" ht="33.75">
      <c r="A25" s="233" t="s">
        <v>125</v>
      </c>
      <c r="B25" s="233" t="s">
        <v>126</v>
      </c>
      <c r="C25" s="234" t="s">
        <v>88</v>
      </c>
      <c r="D25" s="233" t="s">
        <v>102</v>
      </c>
      <c r="E25" s="235">
        <v>150.6804</v>
      </c>
      <c r="F25" s="235" t="s">
        <v>127</v>
      </c>
    </row>
    <row r="26" spans="1:6" ht="22.5">
      <c r="A26" s="233" t="s">
        <v>128</v>
      </c>
      <c r="B26" s="233" t="s">
        <v>129</v>
      </c>
      <c r="C26" s="234" t="s">
        <v>130</v>
      </c>
      <c r="D26" s="233" t="s">
        <v>102</v>
      </c>
      <c r="E26" s="235" t="s">
        <v>131</v>
      </c>
      <c r="F26" s="235">
        <v>165.74844000000002</v>
      </c>
    </row>
    <row r="27" spans="1:6" ht="12">
      <c r="A27" s="233" t="s">
        <v>104</v>
      </c>
      <c r="B27" s="233" t="s">
        <v>132</v>
      </c>
      <c r="C27" s="234" t="s">
        <v>133</v>
      </c>
      <c r="D27" s="233" t="s">
        <v>107</v>
      </c>
      <c r="E27" s="235" t="s">
        <v>134</v>
      </c>
      <c r="F27" s="235">
        <v>311.15502599999996</v>
      </c>
    </row>
    <row r="28" spans="1:6" ht="12">
      <c r="A28" s="233" t="s">
        <v>104</v>
      </c>
      <c r="B28" s="233" t="s">
        <v>105</v>
      </c>
      <c r="C28" s="234" t="s">
        <v>106</v>
      </c>
      <c r="D28" s="233" t="s">
        <v>107</v>
      </c>
      <c r="E28" s="235" t="s">
        <v>135</v>
      </c>
      <c r="F28" s="235">
        <v>466.65719879999995</v>
      </c>
    </row>
    <row r="29" spans="1:6" ht="22.5">
      <c r="A29" s="233" t="s">
        <v>104</v>
      </c>
      <c r="B29" s="233" t="s">
        <v>116</v>
      </c>
      <c r="C29" s="234" t="s">
        <v>117</v>
      </c>
      <c r="D29" s="233" t="s">
        <v>108</v>
      </c>
      <c r="E29" s="235" t="s">
        <v>136</v>
      </c>
      <c r="F29" s="235">
        <v>10.3969476</v>
      </c>
    </row>
    <row r="30" spans="1:6" ht="22.5">
      <c r="A30" s="233" t="s">
        <v>104</v>
      </c>
      <c r="B30" s="233" t="s">
        <v>119</v>
      </c>
      <c r="C30" s="234" t="s">
        <v>120</v>
      </c>
      <c r="D30" s="233" t="s">
        <v>111</v>
      </c>
      <c r="E30" s="235" t="s">
        <v>137</v>
      </c>
      <c r="F30" s="235">
        <v>9.6435456</v>
      </c>
    </row>
    <row r="31" spans="1:6" ht="45">
      <c r="A31" s="233" t="s">
        <v>410</v>
      </c>
      <c r="B31" s="233" t="s">
        <v>335</v>
      </c>
      <c r="C31" s="234" t="s">
        <v>338</v>
      </c>
      <c r="D31" s="233" t="s">
        <v>138</v>
      </c>
      <c r="E31" s="235">
        <v>224.96000000000004</v>
      </c>
      <c r="F31" s="235" t="s">
        <v>139</v>
      </c>
    </row>
    <row r="32" spans="1:6" ht="33" customHeight="1">
      <c r="A32" s="233" t="s">
        <v>104</v>
      </c>
      <c r="B32" s="233" t="s">
        <v>140</v>
      </c>
      <c r="C32" s="234" t="s">
        <v>141</v>
      </c>
      <c r="D32" s="233" t="s">
        <v>108</v>
      </c>
      <c r="E32" s="235" t="s">
        <v>142</v>
      </c>
      <c r="F32" s="235">
        <v>16.64704</v>
      </c>
    </row>
    <row r="33" spans="1:6" ht="33" customHeight="1">
      <c r="A33" s="233" t="s">
        <v>104</v>
      </c>
      <c r="B33" s="233" t="s">
        <v>143</v>
      </c>
      <c r="C33" s="234" t="s">
        <v>144</v>
      </c>
      <c r="D33" s="233" t="s">
        <v>111</v>
      </c>
      <c r="E33" s="235" t="s">
        <v>145</v>
      </c>
      <c r="F33" s="235">
        <v>34.86880000000001</v>
      </c>
    </row>
    <row r="34" spans="1:6" ht="22.5">
      <c r="A34" s="233" t="s">
        <v>128</v>
      </c>
      <c r="B34" s="233" t="s">
        <v>411</v>
      </c>
      <c r="C34" s="234" t="s">
        <v>412</v>
      </c>
      <c r="D34" s="233" t="s">
        <v>138</v>
      </c>
      <c r="E34" s="235" t="s">
        <v>413</v>
      </c>
      <c r="F34" s="235">
        <v>231.70880000000005</v>
      </c>
    </row>
    <row r="35" spans="1:6" ht="12">
      <c r="A35" s="233" t="s">
        <v>104</v>
      </c>
      <c r="B35" s="233" t="s">
        <v>146</v>
      </c>
      <c r="C35" s="234" t="s">
        <v>147</v>
      </c>
      <c r="D35" s="233" t="s">
        <v>107</v>
      </c>
      <c r="E35" s="235" t="s">
        <v>148</v>
      </c>
      <c r="F35" s="235">
        <v>77.83616</v>
      </c>
    </row>
    <row r="36" spans="1:6" ht="12">
      <c r="A36" s="233" t="s">
        <v>104</v>
      </c>
      <c r="B36" s="233" t="s">
        <v>105</v>
      </c>
      <c r="C36" s="234" t="s">
        <v>106</v>
      </c>
      <c r="D36" s="233" t="s">
        <v>107</v>
      </c>
      <c r="E36" s="235" t="s">
        <v>149</v>
      </c>
      <c r="F36" s="235">
        <v>155.67232</v>
      </c>
    </row>
    <row r="37" spans="1:6" ht="22.5">
      <c r="A37" s="233" t="s">
        <v>104</v>
      </c>
      <c r="B37" s="233" t="s">
        <v>150</v>
      </c>
      <c r="C37" s="234" t="s">
        <v>151</v>
      </c>
      <c r="D37" s="233" t="s">
        <v>102</v>
      </c>
      <c r="E37" s="235" t="s">
        <v>152</v>
      </c>
      <c r="F37" s="235">
        <v>0.4499200000000001</v>
      </c>
    </row>
    <row r="38" spans="1:6" ht="45">
      <c r="A38" s="233" t="s">
        <v>414</v>
      </c>
      <c r="B38" s="233" t="s">
        <v>336</v>
      </c>
      <c r="C38" s="234" t="s">
        <v>339</v>
      </c>
      <c r="D38" s="233" t="s">
        <v>138</v>
      </c>
      <c r="E38" s="235">
        <v>372.77</v>
      </c>
      <c r="F38" s="235" t="s">
        <v>139</v>
      </c>
    </row>
    <row r="39" spans="1:6" ht="34.5" customHeight="1">
      <c r="A39" s="233" t="s">
        <v>104</v>
      </c>
      <c r="B39" s="233" t="s">
        <v>140</v>
      </c>
      <c r="C39" s="234" t="s">
        <v>141</v>
      </c>
      <c r="D39" s="233" t="s">
        <v>108</v>
      </c>
      <c r="E39" s="235" t="s">
        <v>153</v>
      </c>
      <c r="F39" s="235">
        <v>39.14084999999999</v>
      </c>
    </row>
    <row r="40" spans="1:6" ht="35.25" customHeight="1">
      <c r="A40" s="233" t="s">
        <v>104</v>
      </c>
      <c r="B40" s="233" t="s">
        <v>143</v>
      </c>
      <c r="C40" s="234" t="s">
        <v>144</v>
      </c>
      <c r="D40" s="233" t="s">
        <v>111</v>
      </c>
      <c r="E40" s="235" t="s">
        <v>154</v>
      </c>
      <c r="F40" s="235">
        <v>82.38217</v>
      </c>
    </row>
    <row r="41" spans="1:6" ht="22.5">
      <c r="A41" s="233" t="s">
        <v>128</v>
      </c>
      <c r="B41" s="233" t="s">
        <v>415</v>
      </c>
      <c r="C41" s="234" t="s">
        <v>416</v>
      </c>
      <c r="D41" s="233" t="s">
        <v>138</v>
      </c>
      <c r="E41" s="235" t="s">
        <v>413</v>
      </c>
      <c r="F41" s="235">
        <v>383.9531</v>
      </c>
    </row>
    <row r="42" spans="1:6" ht="12">
      <c r="A42" s="233" t="s">
        <v>104</v>
      </c>
      <c r="B42" s="233" t="s">
        <v>146</v>
      </c>
      <c r="C42" s="234" t="s">
        <v>147</v>
      </c>
      <c r="D42" s="233" t="s">
        <v>107</v>
      </c>
      <c r="E42" s="235" t="s">
        <v>155</v>
      </c>
      <c r="F42" s="235">
        <v>183.77561</v>
      </c>
    </row>
    <row r="43" spans="1:6" ht="12">
      <c r="A43" s="233" t="s">
        <v>104</v>
      </c>
      <c r="B43" s="233" t="s">
        <v>105</v>
      </c>
      <c r="C43" s="234" t="s">
        <v>106</v>
      </c>
      <c r="D43" s="233" t="s">
        <v>107</v>
      </c>
      <c r="E43" s="235" t="s">
        <v>156</v>
      </c>
      <c r="F43" s="235">
        <v>367.55122</v>
      </c>
    </row>
    <row r="44" spans="1:6" ht="22.5">
      <c r="A44" s="233" t="s">
        <v>104</v>
      </c>
      <c r="B44" s="233" t="s">
        <v>150</v>
      </c>
      <c r="C44" s="234" t="s">
        <v>151</v>
      </c>
      <c r="D44" s="233" t="s">
        <v>102</v>
      </c>
      <c r="E44" s="235" t="s">
        <v>157</v>
      </c>
      <c r="F44" s="235">
        <v>1.86385</v>
      </c>
    </row>
    <row r="45" spans="1:6" ht="45">
      <c r="A45" s="233" t="s">
        <v>417</v>
      </c>
      <c r="B45" s="233" t="s">
        <v>337</v>
      </c>
      <c r="C45" s="234" t="s">
        <v>340</v>
      </c>
      <c r="D45" s="233" t="s">
        <v>138</v>
      </c>
      <c r="E45" s="235">
        <v>58.44</v>
      </c>
      <c r="F45" s="235" t="s">
        <v>139</v>
      </c>
    </row>
    <row r="46" spans="1:6" ht="33" customHeight="1">
      <c r="A46" s="233" t="s">
        <v>104</v>
      </c>
      <c r="B46" s="233" t="s">
        <v>140</v>
      </c>
      <c r="C46" s="234" t="s">
        <v>141</v>
      </c>
      <c r="D46" s="233" t="s">
        <v>108</v>
      </c>
      <c r="E46" s="235" t="s">
        <v>158</v>
      </c>
      <c r="F46" s="235">
        <v>7.94784</v>
      </c>
    </row>
    <row r="47" spans="1:6" ht="33" customHeight="1">
      <c r="A47" s="233" t="s">
        <v>104</v>
      </c>
      <c r="B47" s="233" t="s">
        <v>143</v>
      </c>
      <c r="C47" s="234" t="s">
        <v>144</v>
      </c>
      <c r="D47" s="233" t="s">
        <v>111</v>
      </c>
      <c r="E47" s="235" t="s">
        <v>159</v>
      </c>
      <c r="F47" s="235">
        <v>16.77228</v>
      </c>
    </row>
    <row r="48" spans="1:6" ht="22.5">
      <c r="A48" s="233" t="s">
        <v>128</v>
      </c>
      <c r="B48" s="233" t="s">
        <v>418</v>
      </c>
      <c r="C48" s="234" t="s">
        <v>419</v>
      </c>
      <c r="D48" s="233" t="s">
        <v>138</v>
      </c>
      <c r="E48" s="235" t="s">
        <v>413</v>
      </c>
      <c r="F48" s="235">
        <v>60.1932</v>
      </c>
    </row>
    <row r="49" spans="1:6" ht="12">
      <c r="A49" s="233" t="s">
        <v>104</v>
      </c>
      <c r="B49" s="233" t="s">
        <v>146</v>
      </c>
      <c r="C49" s="234" t="s">
        <v>147</v>
      </c>
      <c r="D49" s="233" t="s">
        <v>107</v>
      </c>
      <c r="E49" s="235" t="s">
        <v>160</v>
      </c>
      <c r="F49" s="235">
        <v>37.4016</v>
      </c>
    </row>
    <row r="50" spans="1:6" ht="12">
      <c r="A50" s="233" t="s">
        <v>104</v>
      </c>
      <c r="B50" s="233" t="s">
        <v>105</v>
      </c>
      <c r="C50" s="234" t="s">
        <v>106</v>
      </c>
      <c r="D50" s="233" t="s">
        <v>107</v>
      </c>
      <c r="E50" s="235" t="s">
        <v>161</v>
      </c>
      <c r="F50" s="235">
        <v>74.8032</v>
      </c>
    </row>
    <row r="51" spans="1:6" ht="22.5">
      <c r="A51" s="233" t="s">
        <v>104</v>
      </c>
      <c r="B51" s="233" t="s">
        <v>150</v>
      </c>
      <c r="C51" s="234" t="s">
        <v>151</v>
      </c>
      <c r="D51" s="233" t="s">
        <v>102</v>
      </c>
      <c r="E51" s="235" t="s">
        <v>162</v>
      </c>
      <c r="F51" s="235">
        <v>0.70128</v>
      </c>
    </row>
    <row r="52" spans="1:6" ht="45">
      <c r="A52" s="233" t="s">
        <v>420</v>
      </c>
      <c r="B52" s="233" t="s">
        <v>357</v>
      </c>
      <c r="C52" s="234" t="s">
        <v>359</v>
      </c>
      <c r="D52" s="233" t="s">
        <v>138</v>
      </c>
      <c r="E52" s="235">
        <v>746.06</v>
      </c>
      <c r="F52" s="235" t="s">
        <v>139</v>
      </c>
    </row>
    <row r="53" spans="1:6" ht="33" customHeight="1">
      <c r="A53" s="233" t="s">
        <v>104</v>
      </c>
      <c r="B53" s="233" t="s">
        <v>140</v>
      </c>
      <c r="C53" s="234" t="s">
        <v>141</v>
      </c>
      <c r="D53" s="233" t="s">
        <v>108</v>
      </c>
      <c r="E53" s="235" t="s">
        <v>421</v>
      </c>
      <c r="F53" s="235">
        <v>155.92654</v>
      </c>
    </row>
    <row r="54" spans="1:6" ht="33.75" customHeight="1">
      <c r="A54" s="233" t="s">
        <v>104</v>
      </c>
      <c r="B54" s="233" t="s">
        <v>143</v>
      </c>
      <c r="C54" s="234" t="s">
        <v>144</v>
      </c>
      <c r="D54" s="233" t="s">
        <v>111</v>
      </c>
      <c r="E54" s="235" t="s">
        <v>422</v>
      </c>
      <c r="F54" s="235">
        <v>328.63943</v>
      </c>
    </row>
    <row r="55" spans="1:6" ht="22.5">
      <c r="A55" s="233" t="s">
        <v>128</v>
      </c>
      <c r="B55" s="233" t="s">
        <v>423</v>
      </c>
      <c r="C55" s="234" t="s">
        <v>424</v>
      </c>
      <c r="D55" s="233" t="s">
        <v>138</v>
      </c>
      <c r="E55" s="235" t="s">
        <v>413</v>
      </c>
      <c r="F55" s="235">
        <v>768.4418</v>
      </c>
    </row>
    <row r="56" spans="1:6" ht="12">
      <c r="A56" s="233" t="s">
        <v>104</v>
      </c>
      <c r="B56" s="233" t="s">
        <v>146</v>
      </c>
      <c r="C56" s="234" t="s">
        <v>147</v>
      </c>
      <c r="D56" s="233" t="s">
        <v>107</v>
      </c>
      <c r="E56" s="235" t="s">
        <v>425</v>
      </c>
      <c r="F56" s="235">
        <v>734.794494</v>
      </c>
    </row>
    <row r="57" spans="1:6" ht="12">
      <c r="A57" s="233" t="s">
        <v>104</v>
      </c>
      <c r="B57" s="233" t="s">
        <v>105</v>
      </c>
      <c r="C57" s="234" t="s">
        <v>106</v>
      </c>
      <c r="D57" s="233" t="s">
        <v>107</v>
      </c>
      <c r="E57" s="235" t="s">
        <v>426</v>
      </c>
      <c r="F57" s="235">
        <v>1469.588988</v>
      </c>
    </row>
    <row r="58" spans="1:6" ht="22.5">
      <c r="A58" s="233" t="s">
        <v>104</v>
      </c>
      <c r="B58" s="233" t="s">
        <v>150</v>
      </c>
      <c r="C58" s="234" t="s">
        <v>151</v>
      </c>
      <c r="D58" s="233" t="s">
        <v>102</v>
      </c>
      <c r="E58" s="235" t="s">
        <v>427</v>
      </c>
      <c r="F58" s="235">
        <v>26.1121</v>
      </c>
    </row>
    <row r="59" spans="1:6" ht="33.75">
      <c r="A59" s="233" t="s">
        <v>101</v>
      </c>
      <c r="B59" s="233" t="s">
        <v>81</v>
      </c>
      <c r="C59" s="234" t="s">
        <v>163</v>
      </c>
      <c r="D59" s="233" t="s">
        <v>164</v>
      </c>
      <c r="E59" s="235">
        <v>20</v>
      </c>
      <c r="F59" s="235" t="s">
        <v>103</v>
      </c>
    </row>
    <row r="60" spans="1:6" ht="12">
      <c r="A60" s="233" t="s">
        <v>128</v>
      </c>
      <c r="B60" s="233" t="s">
        <v>165</v>
      </c>
      <c r="C60" s="234" t="s">
        <v>166</v>
      </c>
      <c r="D60" s="233" t="s">
        <v>167</v>
      </c>
      <c r="E60" s="235" t="s">
        <v>168</v>
      </c>
      <c r="F60" s="235">
        <v>85.19999999999999</v>
      </c>
    </row>
    <row r="61" spans="1:6" ht="12">
      <c r="A61" s="233" t="s">
        <v>128</v>
      </c>
      <c r="B61" s="233" t="s">
        <v>169</v>
      </c>
      <c r="C61" s="234" t="s">
        <v>170</v>
      </c>
      <c r="D61" s="233" t="s">
        <v>167</v>
      </c>
      <c r="E61" s="235" t="s">
        <v>171</v>
      </c>
      <c r="F61" s="235">
        <v>1.44</v>
      </c>
    </row>
    <row r="62" spans="1:6" ht="22.5">
      <c r="A62" s="233" t="s">
        <v>128</v>
      </c>
      <c r="B62" s="233" t="s">
        <v>172</v>
      </c>
      <c r="C62" s="234" t="s">
        <v>173</v>
      </c>
      <c r="D62" s="233" t="s">
        <v>102</v>
      </c>
      <c r="E62" s="235" t="s">
        <v>174</v>
      </c>
      <c r="F62" s="235">
        <v>7.38</v>
      </c>
    </row>
    <row r="63" spans="1:6" ht="12">
      <c r="A63" s="233" t="s">
        <v>128</v>
      </c>
      <c r="B63" s="233" t="s">
        <v>175</v>
      </c>
      <c r="C63" s="234" t="s">
        <v>176</v>
      </c>
      <c r="D63" s="233" t="s">
        <v>167</v>
      </c>
      <c r="E63" s="235" t="s">
        <v>177</v>
      </c>
      <c r="F63" s="235">
        <v>497.76000000000005</v>
      </c>
    </row>
    <row r="64" spans="1:6" ht="22.5">
      <c r="A64" s="233" t="s">
        <v>128</v>
      </c>
      <c r="B64" s="233" t="s">
        <v>178</v>
      </c>
      <c r="C64" s="234" t="s">
        <v>179</v>
      </c>
      <c r="D64" s="233" t="s">
        <v>164</v>
      </c>
      <c r="E64" s="235" t="s">
        <v>180</v>
      </c>
      <c r="F64" s="235">
        <v>2.6776860000000005</v>
      </c>
    </row>
    <row r="65" spans="1:6" ht="12">
      <c r="A65" s="233" t="s">
        <v>128</v>
      </c>
      <c r="B65" s="233" t="s">
        <v>181</v>
      </c>
      <c r="C65" s="234" t="s">
        <v>182</v>
      </c>
      <c r="D65" s="233" t="s">
        <v>167</v>
      </c>
      <c r="E65" s="235" t="s">
        <v>183</v>
      </c>
      <c r="F65" s="235">
        <v>1743.7200000000003</v>
      </c>
    </row>
    <row r="66" spans="1:6" ht="22.5">
      <c r="A66" s="233" t="s">
        <v>128</v>
      </c>
      <c r="B66" s="233" t="s">
        <v>184</v>
      </c>
      <c r="C66" s="234" t="s">
        <v>185</v>
      </c>
      <c r="D66" s="233" t="s">
        <v>102</v>
      </c>
      <c r="E66" s="235" t="s">
        <v>186</v>
      </c>
      <c r="F66" s="235">
        <v>2.52</v>
      </c>
    </row>
    <row r="67" spans="1:6" ht="22.5">
      <c r="A67" s="233" t="s">
        <v>128</v>
      </c>
      <c r="B67" s="233" t="s">
        <v>187</v>
      </c>
      <c r="C67" s="234" t="s">
        <v>188</v>
      </c>
      <c r="D67" s="233" t="s">
        <v>102</v>
      </c>
      <c r="E67" s="235" t="s">
        <v>189</v>
      </c>
      <c r="F67" s="235">
        <v>0.64</v>
      </c>
    </row>
    <row r="68" spans="1:6" ht="22.5">
      <c r="A68" s="233" t="s">
        <v>128</v>
      </c>
      <c r="B68" s="233" t="s">
        <v>190</v>
      </c>
      <c r="C68" s="234" t="s">
        <v>191</v>
      </c>
      <c r="D68" s="233" t="s">
        <v>138</v>
      </c>
      <c r="E68" s="235" t="s">
        <v>192</v>
      </c>
      <c r="F68" s="235">
        <v>6.1498</v>
      </c>
    </row>
    <row r="69" spans="1:6" ht="12">
      <c r="A69" s="233" t="s">
        <v>128</v>
      </c>
      <c r="B69" s="233" t="s">
        <v>193</v>
      </c>
      <c r="C69" s="234" t="s">
        <v>194</v>
      </c>
      <c r="D69" s="233" t="s">
        <v>164</v>
      </c>
      <c r="E69" s="235" t="s">
        <v>195</v>
      </c>
      <c r="F69" s="235">
        <v>7632</v>
      </c>
    </row>
    <row r="70" spans="1:6" ht="12">
      <c r="A70" s="233" t="s">
        <v>104</v>
      </c>
      <c r="B70" s="233" t="s">
        <v>196</v>
      </c>
      <c r="C70" s="234" t="s">
        <v>197</v>
      </c>
      <c r="D70" s="233" t="s">
        <v>107</v>
      </c>
      <c r="E70" s="235" t="s">
        <v>198</v>
      </c>
      <c r="F70" s="235">
        <v>8.26</v>
      </c>
    </row>
    <row r="71" spans="1:6" ht="12">
      <c r="A71" s="233" t="s">
        <v>104</v>
      </c>
      <c r="B71" s="233" t="s">
        <v>199</v>
      </c>
      <c r="C71" s="234" t="s">
        <v>200</v>
      </c>
      <c r="D71" s="233" t="s">
        <v>107</v>
      </c>
      <c r="E71" s="235" t="s">
        <v>201</v>
      </c>
      <c r="F71" s="235">
        <v>39.2</v>
      </c>
    </row>
    <row r="72" spans="1:6" ht="12">
      <c r="A72" s="233" t="s">
        <v>104</v>
      </c>
      <c r="B72" s="233" t="s">
        <v>132</v>
      </c>
      <c r="C72" s="234" t="s">
        <v>133</v>
      </c>
      <c r="D72" s="233" t="s">
        <v>107</v>
      </c>
      <c r="E72" s="235" t="s">
        <v>202</v>
      </c>
      <c r="F72" s="235">
        <v>164.22</v>
      </c>
    </row>
    <row r="73" spans="1:6" ht="12">
      <c r="A73" s="233" t="s">
        <v>104</v>
      </c>
      <c r="B73" s="233" t="s">
        <v>105</v>
      </c>
      <c r="C73" s="234" t="s">
        <v>106</v>
      </c>
      <c r="D73" s="233" t="s">
        <v>107</v>
      </c>
      <c r="E73" s="235" t="s">
        <v>203</v>
      </c>
      <c r="F73" s="235">
        <v>364.21999999999997</v>
      </c>
    </row>
    <row r="74" spans="1:6" ht="33.75">
      <c r="A74" s="233" t="s">
        <v>101</v>
      </c>
      <c r="B74" s="233" t="s">
        <v>429</v>
      </c>
      <c r="C74" s="234" t="s">
        <v>91</v>
      </c>
      <c r="D74" s="233" t="s">
        <v>164</v>
      </c>
      <c r="E74" s="235">
        <v>5</v>
      </c>
      <c r="F74" s="235" t="s">
        <v>103</v>
      </c>
    </row>
    <row r="75" spans="1:6" ht="12">
      <c r="A75" s="233" t="s">
        <v>128</v>
      </c>
      <c r="B75" s="233" t="s">
        <v>165</v>
      </c>
      <c r="C75" s="234" t="s">
        <v>166</v>
      </c>
      <c r="D75" s="233" t="s">
        <v>167</v>
      </c>
      <c r="E75" s="236">
        <v>8.52</v>
      </c>
      <c r="F75" s="235">
        <v>42.599999999999994</v>
      </c>
    </row>
    <row r="76" spans="1:6" ht="12">
      <c r="A76" s="233" t="s">
        <v>128</v>
      </c>
      <c r="B76" s="233" t="s">
        <v>169</v>
      </c>
      <c r="C76" s="234" t="s">
        <v>170</v>
      </c>
      <c r="D76" s="233" t="s">
        <v>167</v>
      </c>
      <c r="E76" s="236">
        <v>0.144</v>
      </c>
      <c r="F76" s="235">
        <v>0.72</v>
      </c>
    </row>
    <row r="77" spans="1:6" ht="22.5">
      <c r="A77" s="233" t="s">
        <v>128</v>
      </c>
      <c r="B77" s="233" t="s">
        <v>172</v>
      </c>
      <c r="C77" s="234" t="s">
        <v>173</v>
      </c>
      <c r="D77" s="233" t="s">
        <v>102</v>
      </c>
      <c r="E77" s="236">
        <v>0.738</v>
      </c>
      <c r="F77" s="235">
        <v>3.69</v>
      </c>
    </row>
    <row r="78" spans="1:6" ht="12">
      <c r="A78" s="233" t="s">
        <v>128</v>
      </c>
      <c r="B78" s="233" t="s">
        <v>175</v>
      </c>
      <c r="C78" s="234" t="s">
        <v>176</v>
      </c>
      <c r="D78" s="233" t="s">
        <v>167</v>
      </c>
      <c r="E78" s="236">
        <v>49.776</v>
      </c>
      <c r="F78" s="235">
        <v>248.88000000000002</v>
      </c>
    </row>
    <row r="79" spans="1:6" ht="22.5">
      <c r="A79" s="233" t="s">
        <v>128</v>
      </c>
      <c r="B79" s="233" t="s">
        <v>178</v>
      </c>
      <c r="C79" s="234" t="s">
        <v>179</v>
      </c>
      <c r="D79" s="233" t="s">
        <v>164</v>
      </c>
      <c r="E79" s="236">
        <v>0.2677686</v>
      </c>
      <c r="F79" s="235">
        <v>1.3388430000000002</v>
      </c>
    </row>
    <row r="80" spans="1:6" ht="12">
      <c r="A80" s="233" t="s">
        <v>128</v>
      </c>
      <c r="B80" s="233" t="s">
        <v>181</v>
      </c>
      <c r="C80" s="234" t="s">
        <v>182</v>
      </c>
      <c r="D80" s="233" t="s">
        <v>167</v>
      </c>
      <c r="E80" s="236">
        <v>174.372</v>
      </c>
      <c r="F80" s="235">
        <v>871.8600000000001</v>
      </c>
    </row>
    <row r="81" spans="1:6" ht="22.5">
      <c r="A81" s="233" t="s">
        <v>128</v>
      </c>
      <c r="B81" s="233" t="s">
        <v>184</v>
      </c>
      <c r="C81" s="234" t="s">
        <v>185</v>
      </c>
      <c r="D81" s="233" t="s">
        <v>102</v>
      </c>
      <c r="E81" s="236">
        <v>0.252</v>
      </c>
      <c r="F81" s="235">
        <v>1.26</v>
      </c>
    </row>
    <row r="82" spans="1:6" ht="22.5">
      <c r="A82" s="233" t="s">
        <v>128</v>
      </c>
      <c r="B82" s="233" t="s">
        <v>187</v>
      </c>
      <c r="C82" s="234" t="s">
        <v>188</v>
      </c>
      <c r="D82" s="233" t="s">
        <v>102</v>
      </c>
      <c r="E82" s="236">
        <v>0.064</v>
      </c>
      <c r="F82" s="235">
        <v>0.32</v>
      </c>
    </row>
    <row r="83" spans="1:6" ht="22.5">
      <c r="A83" s="233" t="s">
        <v>128</v>
      </c>
      <c r="B83" s="233" t="s">
        <v>190</v>
      </c>
      <c r="C83" s="234" t="s">
        <v>191</v>
      </c>
      <c r="D83" s="233" t="s">
        <v>138</v>
      </c>
      <c r="E83" s="236">
        <v>0.61498</v>
      </c>
      <c r="F83" s="235">
        <v>3.0749</v>
      </c>
    </row>
    <row r="84" spans="1:6" ht="12">
      <c r="A84" s="233" t="s">
        <v>128</v>
      </c>
      <c r="B84" s="233" t="s">
        <v>193</v>
      </c>
      <c r="C84" s="234" t="s">
        <v>194</v>
      </c>
      <c r="D84" s="233" t="s">
        <v>164</v>
      </c>
      <c r="E84" s="236">
        <v>763.2</v>
      </c>
      <c r="F84" s="235">
        <v>3816</v>
      </c>
    </row>
    <row r="85" spans="1:6" ht="12">
      <c r="A85" s="233" t="s">
        <v>104</v>
      </c>
      <c r="B85" s="233" t="s">
        <v>196</v>
      </c>
      <c r="C85" s="234" t="s">
        <v>197</v>
      </c>
      <c r="D85" s="233" t="s">
        <v>107</v>
      </c>
      <c r="E85" s="236">
        <v>0.826</v>
      </c>
      <c r="F85" s="235">
        <v>4.13</v>
      </c>
    </row>
    <row r="86" spans="1:6" ht="12">
      <c r="A86" s="233" t="s">
        <v>104</v>
      </c>
      <c r="B86" s="233" t="s">
        <v>199</v>
      </c>
      <c r="C86" s="234" t="s">
        <v>200</v>
      </c>
      <c r="D86" s="233" t="s">
        <v>107</v>
      </c>
      <c r="E86" s="236">
        <v>3.92</v>
      </c>
      <c r="F86" s="235">
        <v>19.6</v>
      </c>
    </row>
    <row r="87" spans="1:6" ht="12">
      <c r="A87" s="233" t="s">
        <v>104</v>
      </c>
      <c r="B87" s="233" t="s">
        <v>132</v>
      </c>
      <c r="C87" s="234" t="s">
        <v>133</v>
      </c>
      <c r="D87" s="233" t="s">
        <v>107</v>
      </c>
      <c r="E87" s="236">
        <v>16.422</v>
      </c>
      <c r="F87" s="235">
        <v>82.11</v>
      </c>
    </row>
    <row r="88" spans="1:6" ht="12">
      <c r="A88" s="233" t="s">
        <v>104</v>
      </c>
      <c r="B88" s="233" t="s">
        <v>105</v>
      </c>
      <c r="C88" s="234" t="s">
        <v>106</v>
      </c>
      <c r="D88" s="233" t="s">
        <v>107</v>
      </c>
      <c r="E88" s="236">
        <v>36.422</v>
      </c>
      <c r="F88" s="235">
        <v>182.10999999999999</v>
      </c>
    </row>
    <row r="89" spans="1:6" ht="33.75">
      <c r="A89" s="233" t="s">
        <v>101</v>
      </c>
      <c r="B89" s="233" t="s">
        <v>428</v>
      </c>
      <c r="C89" s="234" t="s">
        <v>93</v>
      </c>
      <c r="D89" s="233" t="s">
        <v>164</v>
      </c>
      <c r="E89" s="235">
        <v>6</v>
      </c>
      <c r="F89" s="235" t="s">
        <v>103</v>
      </c>
    </row>
    <row r="90" spans="1:6" ht="12">
      <c r="A90" s="233" t="s">
        <v>128</v>
      </c>
      <c r="B90" s="233" t="s">
        <v>165</v>
      </c>
      <c r="C90" s="234" t="s">
        <v>166</v>
      </c>
      <c r="D90" s="233" t="s">
        <v>167</v>
      </c>
      <c r="E90" s="236">
        <v>12.78</v>
      </c>
      <c r="F90" s="235">
        <v>76.67999999999999</v>
      </c>
    </row>
    <row r="91" spans="1:6" ht="12">
      <c r="A91" s="233" t="s">
        <v>128</v>
      </c>
      <c r="B91" s="233" t="s">
        <v>169</v>
      </c>
      <c r="C91" s="234" t="s">
        <v>170</v>
      </c>
      <c r="D91" s="233" t="s">
        <v>167</v>
      </c>
      <c r="E91" s="236">
        <v>0.21599999999999997</v>
      </c>
      <c r="F91" s="235">
        <v>1.2959999999999998</v>
      </c>
    </row>
    <row r="92" spans="1:6" ht="22.5">
      <c r="A92" s="233" t="s">
        <v>128</v>
      </c>
      <c r="B92" s="233" t="s">
        <v>172</v>
      </c>
      <c r="C92" s="234" t="s">
        <v>173</v>
      </c>
      <c r="D92" s="233" t="s">
        <v>102</v>
      </c>
      <c r="E92" s="236">
        <v>1.107</v>
      </c>
      <c r="F92" s="235">
        <v>6.6419999999999995</v>
      </c>
    </row>
    <row r="93" spans="1:6" ht="12">
      <c r="A93" s="233" t="s">
        <v>128</v>
      </c>
      <c r="B93" s="233" t="s">
        <v>175</v>
      </c>
      <c r="C93" s="234" t="s">
        <v>176</v>
      </c>
      <c r="D93" s="233" t="s">
        <v>167</v>
      </c>
      <c r="E93" s="236">
        <v>74.664</v>
      </c>
      <c r="F93" s="235">
        <v>447.98400000000004</v>
      </c>
    </row>
    <row r="94" spans="1:6" ht="22.5">
      <c r="A94" s="233" t="s">
        <v>128</v>
      </c>
      <c r="B94" s="233" t="s">
        <v>178</v>
      </c>
      <c r="C94" s="234" t="s">
        <v>179</v>
      </c>
      <c r="D94" s="233" t="s">
        <v>164</v>
      </c>
      <c r="E94" s="236">
        <v>0.40165290000000003</v>
      </c>
      <c r="F94" s="235">
        <v>2.4099174000000003</v>
      </c>
    </row>
    <row r="95" spans="1:6" ht="12">
      <c r="A95" s="233" t="s">
        <v>128</v>
      </c>
      <c r="B95" s="233" t="s">
        <v>181</v>
      </c>
      <c r="C95" s="234" t="s">
        <v>182</v>
      </c>
      <c r="D95" s="233" t="s">
        <v>167</v>
      </c>
      <c r="E95" s="236">
        <v>261.558</v>
      </c>
      <c r="F95" s="235">
        <v>1569.348</v>
      </c>
    </row>
    <row r="96" spans="1:6" ht="22.5">
      <c r="A96" s="233" t="s">
        <v>128</v>
      </c>
      <c r="B96" s="233" t="s">
        <v>184</v>
      </c>
      <c r="C96" s="234" t="s">
        <v>185</v>
      </c>
      <c r="D96" s="233" t="s">
        <v>102</v>
      </c>
      <c r="E96" s="236">
        <v>0.378</v>
      </c>
      <c r="F96" s="235">
        <v>2.268</v>
      </c>
    </row>
    <row r="97" spans="1:6" ht="22.5">
      <c r="A97" s="233" t="s">
        <v>128</v>
      </c>
      <c r="B97" s="233" t="s">
        <v>187</v>
      </c>
      <c r="C97" s="234" t="s">
        <v>188</v>
      </c>
      <c r="D97" s="233" t="s">
        <v>102</v>
      </c>
      <c r="E97" s="236">
        <v>0.096</v>
      </c>
      <c r="F97" s="235">
        <v>0.5760000000000001</v>
      </c>
    </row>
    <row r="98" spans="1:6" ht="22.5">
      <c r="A98" s="233" t="s">
        <v>128</v>
      </c>
      <c r="B98" s="233" t="s">
        <v>190</v>
      </c>
      <c r="C98" s="234" t="s">
        <v>191</v>
      </c>
      <c r="D98" s="233" t="s">
        <v>138</v>
      </c>
      <c r="E98" s="236">
        <v>0.9224699999999999</v>
      </c>
      <c r="F98" s="235">
        <v>5.53482</v>
      </c>
    </row>
    <row r="99" spans="1:6" ht="12">
      <c r="A99" s="233" t="s">
        <v>128</v>
      </c>
      <c r="B99" s="233" t="s">
        <v>193</v>
      </c>
      <c r="C99" s="234" t="s">
        <v>194</v>
      </c>
      <c r="D99" s="233" t="s">
        <v>164</v>
      </c>
      <c r="E99" s="236">
        <v>1144.8000000000002</v>
      </c>
      <c r="F99" s="235">
        <v>6868.800000000001</v>
      </c>
    </row>
    <row r="100" spans="1:6" ht="12">
      <c r="A100" s="233" t="s">
        <v>104</v>
      </c>
      <c r="B100" s="233" t="s">
        <v>196</v>
      </c>
      <c r="C100" s="234" t="s">
        <v>197</v>
      </c>
      <c r="D100" s="233" t="s">
        <v>107</v>
      </c>
      <c r="E100" s="236">
        <v>1.2389999999999999</v>
      </c>
      <c r="F100" s="235">
        <v>7.433999999999999</v>
      </c>
    </row>
    <row r="101" spans="1:6" ht="12">
      <c r="A101" s="233" t="s">
        <v>104</v>
      </c>
      <c r="B101" s="233" t="s">
        <v>199</v>
      </c>
      <c r="C101" s="234" t="s">
        <v>200</v>
      </c>
      <c r="D101" s="233" t="s">
        <v>107</v>
      </c>
      <c r="E101" s="236">
        <v>5.88</v>
      </c>
      <c r="F101" s="235">
        <v>35.28</v>
      </c>
    </row>
    <row r="102" spans="1:6" ht="12">
      <c r="A102" s="233" t="s">
        <v>104</v>
      </c>
      <c r="B102" s="233" t="s">
        <v>132</v>
      </c>
      <c r="C102" s="234" t="s">
        <v>133</v>
      </c>
      <c r="D102" s="233" t="s">
        <v>107</v>
      </c>
      <c r="E102" s="236">
        <v>24.633000000000003</v>
      </c>
      <c r="F102" s="235">
        <v>147.798</v>
      </c>
    </row>
    <row r="103" spans="1:6" ht="12">
      <c r="A103" s="233" t="s">
        <v>104</v>
      </c>
      <c r="B103" s="233" t="s">
        <v>105</v>
      </c>
      <c r="C103" s="234" t="s">
        <v>106</v>
      </c>
      <c r="D103" s="233" t="s">
        <v>107</v>
      </c>
      <c r="E103" s="236">
        <v>54.632999999999996</v>
      </c>
      <c r="F103" s="235">
        <v>327.798</v>
      </c>
    </row>
    <row r="104" spans="1:6" ht="12">
      <c r="A104" s="233"/>
      <c r="B104" s="233"/>
      <c r="C104" s="234"/>
      <c r="D104" s="233"/>
      <c r="E104" s="236"/>
      <c r="F104" s="235"/>
    </row>
    <row r="105" spans="1:6" ht="12">
      <c r="A105" s="233"/>
      <c r="B105" s="233"/>
      <c r="C105" s="234"/>
      <c r="D105" s="233"/>
      <c r="E105" s="236"/>
      <c r="F105" s="235"/>
    </row>
    <row r="106" spans="1:6" ht="12">
      <c r="A106" s="233"/>
      <c r="B106" s="233"/>
      <c r="C106" s="234"/>
      <c r="D106" s="233"/>
      <c r="E106" s="236"/>
      <c r="F106" s="235"/>
    </row>
    <row r="107" spans="1:6" ht="12">
      <c r="A107" s="233"/>
      <c r="B107" s="233"/>
      <c r="C107" s="234"/>
      <c r="D107" s="233"/>
      <c r="E107" s="236"/>
      <c r="F107" s="235"/>
    </row>
    <row r="108" spans="1:6" ht="12">
      <c r="A108" s="233"/>
      <c r="B108" s="233"/>
      <c r="C108" s="234"/>
      <c r="D108" s="233"/>
      <c r="E108" s="236"/>
      <c r="F108" s="235"/>
    </row>
    <row r="109" spans="1:6" ht="12">
      <c r="A109" s="233"/>
      <c r="B109" s="233"/>
      <c r="C109" s="234"/>
      <c r="D109" s="233"/>
      <c r="E109" s="236"/>
      <c r="F109" s="235"/>
    </row>
    <row r="110" spans="1:6" ht="12">
      <c r="A110" s="233"/>
      <c r="B110" s="233"/>
      <c r="C110" s="234"/>
      <c r="D110" s="233"/>
      <c r="E110" s="236"/>
      <c r="F110" s="235"/>
    </row>
    <row r="111" spans="1:6" ht="12">
      <c r="A111" s="233"/>
      <c r="B111" s="233"/>
      <c r="C111" s="234"/>
      <c r="D111" s="233"/>
      <c r="E111" s="236"/>
      <c r="F111" s="235"/>
    </row>
    <row r="112" spans="1:6" ht="12">
      <c r="A112" s="233"/>
      <c r="B112" s="233"/>
      <c r="C112" s="234"/>
      <c r="D112" s="233"/>
      <c r="E112" s="236"/>
      <c r="F112" s="235"/>
    </row>
    <row r="113" spans="1:6" ht="12">
      <c r="A113" s="233"/>
      <c r="B113" s="233"/>
      <c r="C113" s="234"/>
      <c r="D113" s="233"/>
      <c r="E113" s="236"/>
      <c r="F113" s="235"/>
    </row>
    <row r="114" spans="1:6" ht="12">
      <c r="A114" s="233"/>
      <c r="B114" s="233"/>
      <c r="C114" s="234"/>
      <c r="D114" s="233"/>
      <c r="E114" s="236"/>
      <c r="F114" s="235"/>
    </row>
    <row r="115" spans="1:6" ht="12">
      <c r="A115" s="233"/>
      <c r="B115" s="233"/>
      <c r="C115" s="234"/>
      <c r="D115" s="233"/>
      <c r="E115" s="236"/>
      <c r="F115" s="235"/>
    </row>
    <row r="116" spans="1:6" ht="12">
      <c r="A116" s="233"/>
      <c r="B116" s="233"/>
      <c r="C116" s="234"/>
      <c r="D116" s="233"/>
      <c r="E116" s="236"/>
      <c r="F116" s="235"/>
    </row>
    <row r="117" spans="1:6" ht="12">
      <c r="A117" s="233"/>
      <c r="B117" s="233"/>
      <c r="C117" s="234"/>
      <c r="D117" s="233"/>
      <c r="E117" s="236"/>
      <c r="F117" s="235"/>
    </row>
    <row r="118" spans="1:6" ht="12">
      <c r="A118" s="233"/>
      <c r="B118" s="233"/>
      <c r="C118" s="234"/>
      <c r="D118" s="233"/>
      <c r="E118" s="236"/>
      <c r="F118" s="235"/>
    </row>
    <row r="119" spans="1:6" ht="12">
      <c r="A119" s="233"/>
      <c r="B119" s="233"/>
      <c r="C119" s="234"/>
      <c r="D119" s="233"/>
      <c r="E119" s="236"/>
      <c r="F119" s="235"/>
    </row>
    <row r="120" spans="1:6" ht="12">
      <c r="A120" s="233"/>
      <c r="B120" s="233"/>
      <c r="C120" s="234"/>
      <c r="D120" s="233"/>
      <c r="E120" s="236"/>
      <c r="F120" s="235"/>
    </row>
    <row r="121" spans="1:6" ht="12">
      <c r="A121" s="233"/>
      <c r="B121" s="233"/>
      <c r="C121" s="234"/>
      <c r="D121" s="233"/>
      <c r="E121" s="236"/>
      <c r="F121" s="235"/>
    </row>
    <row r="122" spans="1:6" ht="12">
      <c r="A122" s="233"/>
      <c r="B122" s="233"/>
      <c r="C122" s="234"/>
      <c r="D122" s="233"/>
      <c r="E122" s="236"/>
      <c r="F122" s="235"/>
    </row>
    <row r="123" spans="1:6" ht="12">
      <c r="A123" s="233"/>
      <c r="B123" s="233"/>
      <c r="C123" s="234"/>
      <c r="D123" s="233"/>
      <c r="E123" s="236"/>
      <c r="F123" s="235"/>
    </row>
    <row r="124" spans="1:6" ht="12">
      <c r="A124" s="233"/>
      <c r="B124" s="233"/>
      <c r="C124" s="234"/>
      <c r="D124" s="233"/>
      <c r="E124" s="236"/>
      <c r="F124" s="235"/>
    </row>
    <row r="125" spans="1:6" ht="12">
      <c r="A125" s="233"/>
      <c r="B125" s="233"/>
      <c r="C125" s="234"/>
      <c r="D125" s="233"/>
      <c r="E125" s="236"/>
      <c r="F125" s="235"/>
    </row>
    <row r="126" spans="1:6" ht="12">
      <c r="A126" s="233"/>
      <c r="B126" s="233"/>
      <c r="C126" s="234"/>
      <c r="D126" s="233"/>
      <c r="E126" s="236"/>
      <c r="F126" s="235"/>
    </row>
    <row r="127" spans="1:6" ht="12">
      <c r="A127" s="233"/>
      <c r="B127" s="233"/>
      <c r="C127" s="234"/>
      <c r="D127" s="233"/>
      <c r="E127" s="236"/>
      <c r="F127" s="235"/>
    </row>
    <row r="128" spans="1:6" ht="12">
      <c r="A128" s="233"/>
      <c r="B128" s="233"/>
      <c r="C128" s="234"/>
      <c r="D128" s="233"/>
      <c r="E128" s="236"/>
      <c r="F128" s="235"/>
    </row>
    <row r="129" spans="1:6" ht="12">
      <c r="A129" s="233"/>
      <c r="B129" s="233"/>
      <c r="C129" s="234"/>
      <c r="D129" s="233"/>
      <c r="E129" s="236"/>
      <c r="F129" s="235"/>
    </row>
    <row r="130" spans="1:6" ht="12">
      <c r="A130" s="233"/>
      <c r="B130" s="233"/>
      <c r="C130" s="234"/>
      <c r="D130" s="233"/>
      <c r="E130" s="236"/>
      <c r="F130" s="235"/>
    </row>
    <row r="131" spans="1:6" ht="12">
      <c r="A131" s="233"/>
      <c r="B131" s="233"/>
      <c r="C131" s="234"/>
      <c r="D131" s="233"/>
      <c r="E131" s="236"/>
      <c r="F131" s="235"/>
    </row>
    <row r="132" spans="1:6" ht="12">
      <c r="A132" s="233"/>
      <c r="B132" s="233"/>
      <c r="C132" s="234"/>
      <c r="D132" s="233"/>
      <c r="E132" s="236"/>
      <c r="F132" s="235"/>
    </row>
    <row r="133" spans="1:6" ht="12">
      <c r="A133" s="233"/>
      <c r="B133" s="233"/>
      <c r="C133" s="234"/>
      <c r="D133" s="233"/>
      <c r="E133" s="236"/>
      <c r="F133" s="235"/>
    </row>
    <row r="134" spans="1:6" ht="12">
      <c r="A134" s="233"/>
      <c r="B134" s="233"/>
      <c r="C134" s="234"/>
      <c r="D134" s="233"/>
      <c r="E134" s="236"/>
      <c r="F134" s="235"/>
    </row>
    <row r="135" spans="1:6" ht="12">
      <c r="A135" s="233"/>
      <c r="B135" s="233"/>
      <c r="C135" s="234"/>
      <c r="D135" s="233"/>
      <c r="E135" s="236"/>
      <c r="F135" s="235"/>
    </row>
    <row r="136" spans="1:7" ht="12">
      <c r="A136" s="233"/>
      <c r="B136" s="233"/>
      <c r="C136" s="234"/>
      <c r="D136" s="233"/>
      <c r="E136" s="236"/>
      <c r="F136" s="235"/>
      <c r="G136" s="230"/>
    </row>
    <row r="137" spans="1:6" ht="33.75">
      <c r="A137" s="233" t="s">
        <v>432</v>
      </c>
      <c r="B137" s="233" t="s">
        <v>342</v>
      </c>
      <c r="C137" s="234" t="s">
        <v>433</v>
      </c>
      <c r="D137" s="233" t="s">
        <v>164</v>
      </c>
      <c r="E137" s="235">
        <v>9</v>
      </c>
      <c r="F137" s="235" t="s">
        <v>206</v>
      </c>
    </row>
    <row r="138" spans="1:6" ht="12">
      <c r="A138" s="233" t="s">
        <v>128</v>
      </c>
      <c r="B138" s="233" t="s">
        <v>434</v>
      </c>
      <c r="C138" s="234" t="s">
        <v>435</v>
      </c>
      <c r="D138" s="233" t="s">
        <v>164</v>
      </c>
      <c r="E138" s="235" t="s">
        <v>436</v>
      </c>
      <c r="F138" s="235">
        <v>274.05</v>
      </c>
    </row>
    <row r="139" spans="1:6" ht="45">
      <c r="A139" s="233" t="s">
        <v>104</v>
      </c>
      <c r="B139" s="233" t="s">
        <v>207</v>
      </c>
      <c r="C139" s="234" t="s">
        <v>208</v>
      </c>
      <c r="D139" s="233" t="s">
        <v>108</v>
      </c>
      <c r="E139" s="235" t="s">
        <v>437</v>
      </c>
      <c r="F139" s="235">
        <v>1.1259</v>
      </c>
    </row>
    <row r="140" spans="1:6" ht="45">
      <c r="A140" s="233" t="s">
        <v>104</v>
      </c>
      <c r="B140" s="233" t="s">
        <v>210</v>
      </c>
      <c r="C140" s="234" t="s">
        <v>211</v>
      </c>
      <c r="D140" s="233" t="s">
        <v>111</v>
      </c>
      <c r="E140" s="235" t="s">
        <v>438</v>
      </c>
      <c r="F140" s="235">
        <v>3.7872</v>
      </c>
    </row>
    <row r="141" spans="1:6" ht="22.5">
      <c r="A141" s="233" t="s">
        <v>128</v>
      </c>
      <c r="B141" s="233" t="s">
        <v>439</v>
      </c>
      <c r="C141" s="234" t="s">
        <v>440</v>
      </c>
      <c r="D141" s="233" t="s">
        <v>164</v>
      </c>
      <c r="E141" s="235" t="s">
        <v>441</v>
      </c>
      <c r="F141" s="235">
        <v>662.4522000000001</v>
      </c>
    </row>
    <row r="142" spans="1:6" ht="33.75">
      <c r="A142" s="233" t="s">
        <v>104</v>
      </c>
      <c r="B142" s="233" t="s">
        <v>223</v>
      </c>
      <c r="C142" s="234" t="s">
        <v>224</v>
      </c>
      <c r="D142" s="233" t="s">
        <v>102</v>
      </c>
      <c r="E142" s="235" t="s">
        <v>442</v>
      </c>
      <c r="F142" s="235">
        <v>0.043199999999999995</v>
      </c>
    </row>
    <row r="143" spans="1:6" ht="12">
      <c r="A143" s="233" t="s">
        <v>104</v>
      </c>
      <c r="B143" s="233" t="s">
        <v>132</v>
      </c>
      <c r="C143" s="234" t="s">
        <v>133</v>
      </c>
      <c r="D143" s="233" t="s">
        <v>107</v>
      </c>
      <c r="E143" s="235" t="s">
        <v>443</v>
      </c>
      <c r="F143" s="235">
        <v>202.3857</v>
      </c>
    </row>
    <row r="144" spans="1:6" ht="12">
      <c r="A144" s="233" t="s">
        <v>104</v>
      </c>
      <c r="B144" s="233" t="s">
        <v>105</v>
      </c>
      <c r="C144" s="234" t="s">
        <v>106</v>
      </c>
      <c r="D144" s="233" t="s">
        <v>107</v>
      </c>
      <c r="E144" s="235" t="s">
        <v>443</v>
      </c>
      <c r="F144" s="235">
        <v>202.3857</v>
      </c>
    </row>
    <row r="145" spans="1:6" ht="22.5">
      <c r="A145" s="233" t="s">
        <v>104</v>
      </c>
      <c r="B145" s="233" t="s">
        <v>217</v>
      </c>
      <c r="C145" s="234" t="s">
        <v>218</v>
      </c>
      <c r="D145" s="233" t="s">
        <v>102</v>
      </c>
      <c r="E145" s="235" t="s">
        <v>444</v>
      </c>
      <c r="F145" s="235">
        <v>5.740200000000001</v>
      </c>
    </row>
    <row r="146" spans="1:6" ht="12">
      <c r="A146" s="233" t="s">
        <v>104</v>
      </c>
      <c r="B146" s="233" t="s">
        <v>445</v>
      </c>
      <c r="C146" s="234" t="s">
        <v>446</v>
      </c>
      <c r="D146" s="233" t="s">
        <v>102</v>
      </c>
      <c r="E146" s="235" t="s">
        <v>447</v>
      </c>
      <c r="F146" s="235">
        <v>0.5382</v>
      </c>
    </row>
    <row r="147" spans="1:6" ht="22.5">
      <c r="A147" s="233" t="s">
        <v>104</v>
      </c>
      <c r="B147" s="233" t="s">
        <v>448</v>
      </c>
      <c r="C147" s="234" t="s">
        <v>449</v>
      </c>
      <c r="D147" s="233" t="s">
        <v>102</v>
      </c>
      <c r="E147" s="235" t="s">
        <v>450</v>
      </c>
      <c r="F147" s="235">
        <v>0.8028</v>
      </c>
    </row>
    <row r="148" spans="1:6" ht="22.5">
      <c r="A148" s="233" t="s">
        <v>104</v>
      </c>
      <c r="B148" s="233" t="s">
        <v>451</v>
      </c>
      <c r="C148" s="234" t="s">
        <v>452</v>
      </c>
      <c r="D148" s="233" t="s">
        <v>167</v>
      </c>
      <c r="E148" s="235" t="s">
        <v>453</v>
      </c>
      <c r="F148" s="235">
        <v>17.7696</v>
      </c>
    </row>
    <row r="149" spans="1:6" ht="22.5">
      <c r="A149" s="233" t="s">
        <v>104</v>
      </c>
      <c r="B149" s="233" t="s">
        <v>454</v>
      </c>
      <c r="C149" s="234" t="s">
        <v>455</v>
      </c>
      <c r="D149" s="233" t="s">
        <v>167</v>
      </c>
      <c r="E149" s="235" t="s">
        <v>456</v>
      </c>
      <c r="F149" s="235">
        <v>32.2074</v>
      </c>
    </row>
    <row r="150" spans="1:6" ht="33.75">
      <c r="A150" s="233" t="s">
        <v>104</v>
      </c>
      <c r="B150" s="233" t="s">
        <v>457</v>
      </c>
      <c r="C150" s="234" t="s">
        <v>458</v>
      </c>
      <c r="D150" s="233" t="s">
        <v>167</v>
      </c>
      <c r="E150" s="235" t="s">
        <v>459</v>
      </c>
      <c r="F150" s="235">
        <v>146.7576</v>
      </c>
    </row>
    <row r="151" spans="1:6" ht="33.75">
      <c r="A151" s="233" t="s">
        <v>104</v>
      </c>
      <c r="B151" s="233" t="s">
        <v>460</v>
      </c>
      <c r="C151" s="234" t="s">
        <v>461</v>
      </c>
      <c r="D151" s="233" t="s">
        <v>102</v>
      </c>
      <c r="E151" s="235" t="s">
        <v>462</v>
      </c>
      <c r="F151" s="235">
        <v>6.9552000000000005</v>
      </c>
    </row>
    <row r="152" spans="1:6" ht="22.5">
      <c r="A152" s="233" t="s">
        <v>104</v>
      </c>
      <c r="B152" s="233" t="s">
        <v>463</v>
      </c>
      <c r="C152" s="234" t="s">
        <v>464</v>
      </c>
      <c r="D152" s="233" t="s">
        <v>102</v>
      </c>
      <c r="E152" s="235" t="s">
        <v>465</v>
      </c>
      <c r="F152" s="235">
        <v>5.5287</v>
      </c>
    </row>
    <row r="153" spans="1:6" ht="22.5">
      <c r="A153" s="233" t="s">
        <v>104</v>
      </c>
      <c r="B153" s="233" t="s">
        <v>466</v>
      </c>
      <c r="C153" s="234" t="s">
        <v>467</v>
      </c>
      <c r="D153" s="233" t="s">
        <v>102</v>
      </c>
      <c r="E153" s="235" t="s">
        <v>468</v>
      </c>
      <c r="F153" s="235">
        <v>3.2093999999999996</v>
      </c>
    </row>
    <row r="154" spans="1:6" ht="33.75">
      <c r="A154" s="233" t="s">
        <v>104</v>
      </c>
      <c r="B154" s="233" t="s">
        <v>469</v>
      </c>
      <c r="C154" s="234" t="s">
        <v>470</v>
      </c>
      <c r="D154" s="233" t="s">
        <v>102</v>
      </c>
      <c r="E154" s="235" t="s">
        <v>471</v>
      </c>
      <c r="F154" s="235">
        <v>0.19890000000000002</v>
      </c>
    </row>
    <row r="155" spans="1:6" ht="22.5">
      <c r="A155" s="233" t="s">
        <v>205</v>
      </c>
      <c r="B155" s="233" t="s">
        <v>97</v>
      </c>
      <c r="C155" s="234" t="s">
        <v>98</v>
      </c>
      <c r="D155" s="233" t="s">
        <v>138</v>
      </c>
      <c r="E155" s="235">
        <v>9</v>
      </c>
      <c r="F155" s="235" t="s">
        <v>206</v>
      </c>
    </row>
    <row r="156" spans="1:6" ht="45">
      <c r="A156" s="233" t="s">
        <v>104</v>
      </c>
      <c r="B156" s="233" t="s">
        <v>207</v>
      </c>
      <c r="C156" s="234" t="s">
        <v>208</v>
      </c>
      <c r="D156" s="233" t="s">
        <v>108</v>
      </c>
      <c r="E156" s="235" t="s">
        <v>209</v>
      </c>
      <c r="F156" s="235">
        <v>0.6678000000000001</v>
      </c>
    </row>
    <row r="157" spans="1:6" ht="45">
      <c r="A157" s="233" t="s">
        <v>104</v>
      </c>
      <c r="B157" s="233" t="s">
        <v>210</v>
      </c>
      <c r="C157" s="234" t="s">
        <v>211</v>
      </c>
      <c r="D157" s="233" t="s">
        <v>111</v>
      </c>
      <c r="E157" s="235" t="s">
        <v>212</v>
      </c>
      <c r="F157" s="235">
        <v>2.2455</v>
      </c>
    </row>
    <row r="158" spans="1:6" ht="12">
      <c r="A158" s="233" t="s">
        <v>128</v>
      </c>
      <c r="B158" s="233" t="s">
        <v>213</v>
      </c>
      <c r="C158" s="234" t="s">
        <v>214</v>
      </c>
      <c r="D158" s="233" t="s">
        <v>164</v>
      </c>
      <c r="E158" s="235" t="s">
        <v>215</v>
      </c>
      <c r="F158" s="235">
        <v>18</v>
      </c>
    </row>
    <row r="159" spans="1:6" ht="12">
      <c r="A159" s="233" t="s">
        <v>104</v>
      </c>
      <c r="B159" s="233" t="s">
        <v>132</v>
      </c>
      <c r="C159" s="234" t="s">
        <v>133</v>
      </c>
      <c r="D159" s="233" t="s">
        <v>107</v>
      </c>
      <c r="E159" s="235" t="s">
        <v>216</v>
      </c>
      <c r="F159" s="235">
        <v>4.9932</v>
      </c>
    </row>
    <row r="160" spans="1:6" ht="12">
      <c r="A160" s="233" t="s">
        <v>104</v>
      </c>
      <c r="B160" s="233" t="s">
        <v>105</v>
      </c>
      <c r="C160" s="234" t="s">
        <v>106</v>
      </c>
      <c r="D160" s="233" t="s">
        <v>107</v>
      </c>
      <c r="E160" s="235" t="s">
        <v>216</v>
      </c>
      <c r="F160" s="235">
        <v>4.9932</v>
      </c>
    </row>
    <row r="161" spans="1:6" ht="22.5">
      <c r="A161" s="233" t="s">
        <v>104</v>
      </c>
      <c r="B161" s="233" t="s">
        <v>217</v>
      </c>
      <c r="C161" s="234" t="s">
        <v>218</v>
      </c>
      <c r="D161" s="233" t="s">
        <v>102</v>
      </c>
      <c r="E161" s="235" t="s">
        <v>219</v>
      </c>
      <c r="F161" s="235">
        <v>0.22319999999999998</v>
      </c>
    </row>
    <row r="162" spans="1:6" ht="45">
      <c r="A162" s="233" t="s">
        <v>101</v>
      </c>
      <c r="B162" s="233" t="s">
        <v>80</v>
      </c>
      <c r="C162" s="234" t="s">
        <v>220</v>
      </c>
      <c r="D162" s="233" t="s">
        <v>164</v>
      </c>
      <c r="E162" s="235">
        <v>9</v>
      </c>
      <c r="F162" s="235" t="s">
        <v>103</v>
      </c>
    </row>
    <row r="163" spans="1:6" ht="22.5">
      <c r="A163" s="233" t="s">
        <v>128</v>
      </c>
      <c r="B163" s="233" t="s">
        <v>221</v>
      </c>
      <c r="C163" s="234" t="s">
        <v>222</v>
      </c>
      <c r="D163" s="233" t="s">
        <v>164</v>
      </c>
      <c r="E163" s="235" t="s">
        <v>124</v>
      </c>
      <c r="F163" s="235">
        <v>9</v>
      </c>
    </row>
    <row r="164" spans="1:6" ht="33.75">
      <c r="A164" s="233" t="s">
        <v>104</v>
      </c>
      <c r="B164" s="233" t="s">
        <v>223</v>
      </c>
      <c r="C164" s="234" t="s">
        <v>224</v>
      </c>
      <c r="D164" s="233" t="s">
        <v>102</v>
      </c>
      <c r="E164" s="235" t="s">
        <v>157</v>
      </c>
      <c r="F164" s="235">
        <v>0.045</v>
      </c>
    </row>
    <row r="165" spans="1:6" ht="12">
      <c r="A165" s="233" t="s">
        <v>104</v>
      </c>
      <c r="B165" s="233" t="s">
        <v>132</v>
      </c>
      <c r="C165" s="234" t="s">
        <v>133</v>
      </c>
      <c r="D165" s="233" t="s">
        <v>107</v>
      </c>
      <c r="E165" s="235" t="s">
        <v>215</v>
      </c>
      <c r="F165" s="235">
        <v>18</v>
      </c>
    </row>
    <row r="166" spans="1:6" ht="12">
      <c r="A166" s="233" t="s">
        <v>104</v>
      </c>
      <c r="B166" s="233" t="s">
        <v>105</v>
      </c>
      <c r="C166" s="234" t="s">
        <v>106</v>
      </c>
      <c r="D166" s="233" t="s">
        <v>107</v>
      </c>
      <c r="E166" s="235" t="s">
        <v>215</v>
      </c>
      <c r="F166" s="235">
        <v>18</v>
      </c>
    </row>
    <row r="167" spans="1:6" ht="12">
      <c r="A167" s="307" t="s">
        <v>472</v>
      </c>
      <c r="B167" s="307"/>
      <c r="C167" s="307"/>
      <c r="D167" s="307"/>
      <c r="E167" s="307"/>
      <c r="F167" s="307"/>
    </row>
    <row r="168" spans="1:6" ht="22.5">
      <c r="A168" s="233" t="s">
        <v>101</v>
      </c>
      <c r="B168" s="233" t="s">
        <v>225</v>
      </c>
      <c r="C168" s="234" t="s">
        <v>95</v>
      </c>
      <c r="D168" s="233" t="s">
        <v>204</v>
      </c>
      <c r="E168" s="235">
        <v>42727.26900000001</v>
      </c>
      <c r="F168" s="235" t="s">
        <v>103</v>
      </c>
    </row>
    <row r="169" spans="1:6" ht="22.5">
      <c r="A169" s="233" t="s">
        <v>128</v>
      </c>
      <c r="B169" s="233" t="s">
        <v>226</v>
      </c>
      <c r="C169" s="234" t="s">
        <v>227</v>
      </c>
      <c r="D169" s="233" t="s">
        <v>138</v>
      </c>
      <c r="E169" s="235" t="s">
        <v>228</v>
      </c>
      <c r="F169" s="235">
        <v>123.31089833400003</v>
      </c>
    </row>
    <row r="170" spans="1:6" ht="12">
      <c r="A170" s="233" t="s">
        <v>104</v>
      </c>
      <c r="B170" s="233" t="s">
        <v>229</v>
      </c>
      <c r="C170" s="234" t="s">
        <v>230</v>
      </c>
      <c r="D170" s="233" t="s">
        <v>107</v>
      </c>
      <c r="E170" s="235" t="s">
        <v>231</v>
      </c>
      <c r="F170" s="235">
        <v>106.81817250000002</v>
      </c>
    </row>
    <row r="171" spans="1:6" ht="12">
      <c r="A171" s="233" t="s">
        <v>104</v>
      </c>
      <c r="B171" s="233" t="s">
        <v>232</v>
      </c>
      <c r="C171" s="234" t="s">
        <v>233</v>
      </c>
      <c r="D171" s="233" t="s">
        <v>107</v>
      </c>
      <c r="E171" s="235" t="s">
        <v>231</v>
      </c>
      <c r="F171" s="235">
        <v>106.81817250000002</v>
      </c>
    </row>
    <row r="172" spans="1:6" ht="12">
      <c r="A172" s="233" t="s">
        <v>104</v>
      </c>
      <c r="B172" s="233" t="s">
        <v>105</v>
      </c>
      <c r="C172" s="234" t="s">
        <v>106</v>
      </c>
      <c r="D172" s="233" t="s">
        <v>107</v>
      </c>
      <c r="E172" s="235" t="s">
        <v>234</v>
      </c>
      <c r="F172" s="235">
        <v>320.45451750000007</v>
      </c>
    </row>
    <row r="173" spans="1:6" ht="12">
      <c r="A173" s="233" t="s">
        <v>104</v>
      </c>
      <c r="B173" s="233" t="s">
        <v>235</v>
      </c>
      <c r="C173" s="234" t="s">
        <v>236</v>
      </c>
      <c r="D173" s="233" t="s">
        <v>107</v>
      </c>
      <c r="E173" s="235" t="s">
        <v>152</v>
      </c>
      <c r="F173" s="235">
        <v>85.45453800000001</v>
      </c>
    </row>
    <row r="174" spans="1:6" ht="22.5">
      <c r="A174" s="233" t="s">
        <v>104</v>
      </c>
      <c r="B174" s="233" t="s">
        <v>237</v>
      </c>
      <c r="C174" s="234" t="s">
        <v>238</v>
      </c>
      <c r="D174" s="233" t="s">
        <v>108</v>
      </c>
      <c r="E174" s="235" t="s">
        <v>239</v>
      </c>
      <c r="F174" s="235">
        <v>42.72726900000001</v>
      </c>
    </row>
    <row r="175" spans="1:6" ht="22.5">
      <c r="A175" s="233" t="s">
        <v>101</v>
      </c>
      <c r="B175" s="233" t="s">
        <v>240</v>
      </c>
      <c r="C175" s="234" t="s">
        <v>241</v>
      </c>
      <c r="D175" s="233" t="s">
        <v>102</v>
      </c>
      <c r="E175" s="235">
        <v>23608.4</v>
      </c>
      <c r="F175" s="235" t="s">
        <v>103</v>
      </c>
    </row>
    <row r="176" spans="1:6" ht="22.5">
      <c r="A176" s="233" t="s">
        <v>104</v>
      </c>
      <c r="B176" s="233" t="s">
        <v>242</v>
      </c>
      <c r="C176" s="234" t="s">
        <v>243</v>
      </c>
      <c r="D176" s="233" t="s">
        <v>108</v>
      </c>
      <c r="E176" s="235" t="s">
        <v>244</v>
      </c>
      <c r="F176" s="235">
        <v>187.450696</v>
      </c>
    </row>
    <row r="177" spans="1:6" ht="12">
      <c r="A177" s="233" t="s">
        <v>104</v>
      </c>
      <c r="B177" s="233" t="s">
        <v>105</v>
      </c>
      <c r="C177" s="234" t="s">
        <v>106</v>
      </c>
      <c r="D177" s="233" t="s">
        <v>107</v>
      </c>
      <c r="E177" s="235" t="s">
        <v>245</v>
      </c>
      <c r="F177" s="235">
        <v>162.89796</v>
      </c>
    </row>
    <row r="178" spans="1:6" ht="22.5">
      <c r="A178" s="233" t="s">
        <v>401</v>
      </c>
      <c r="B178" s="233" t="s">
        <v>402</v>
      </c>
      <c r="C178" s="234" t="s">
        <v>403</v>
      </c>
      <c r="D178" s="233" t="s">
        <v>109</v>
      </c>
      <c r="E178" s="235">
        <v>11804.2</v>
      </c>
      <c r="F178" s="235" t="s">
        <v>110</v>
      </c>
    </row>
    <row r="179" spans="1:6" ht="45">
      <c r="A179" s="233" t="s">
        <v>104</v>
      </c>
      <c r="B179" s="233" t="s">
        <v>404</v>
      </c>
      <c r="C179" s="234" t="s">
        <v>405</v>
      </c>
      <c r="D179" s="233" t="s">
        <v>108</v>
      </c>
      <c r="E179" s="235" t="s">
        <v>406</v>
      </c>
      <c r="F179" s="235">
        <v>57.014286000000006</v>
      </c>
    </row>
    <row r="180" spans="1:6" ht="45">
      <c r="A180" s="233" t="s">
        <v>104</v>
      </c>
      <c r="B180" s="233" t="s">
        <v>407</v>
      </c>
      <c r="C180" s="234" t="s">
        <v>408</v>
      </c>
      <c r="D180" s="233" t="s">
        <v>111</v>
      </c>
      <c r="E180" s="235" t="s">
        <v>409</v>
      </c>
      <c r="F180" s="235">
        <v>14.283082</v>
      </c>
    </row>
    <row r="181" spans="1:6" ht="12">
      <c r="A181" s="231"/>
      <c r="B181" s="231"/>
      <c r="C181" s="238"/>
      <c r="D181" s="231"/>
      <c r="E181" s="231"/>
      <c r="F181" s="231"/>
    </row>
    <row r="182" spans="1:6" ht="12">
      <c r="A182" s="231"/>
      <c r="B182" s="231"/>
      <c r="C182" s="238"/>
      <c r="D182" s="231"/>
      <c r="E182" s="231"/>
      <c r="F182" s="231"/>
    </row>
    <row r="183" spans="1:6" ht="12">
      <c r="A183" s="231"/>
      <c r="B183" s="231"/>
      <c r="C183" s="238"/>
      <c r="D183" s="231"/>
      <c r="E183" s="231"/>
      <c r="F183" s="231"/>
    </row>
    <row r="184" spans="1:6" ht="12">
      <c r="A184" s="231"/>
      <c r="B184" s="231"/>
      <c r="C184" s="238"/>
      <c r="D184" s="231"/>
      <c r="E184" s="231"/>
      <c r="F184" s="231"/>
    </row>
    <row r="185" spans="1:6" ht="12">
      <c r="A185" s="231"/>
      <c r="B185" s="231"/>
      <c r="C185" s="238"/>
      <c r="D185" s="231"/>
      <c r="E185" s="231"/>
      <c r="F185" s="231"/>
    </row>
    <row r="186" spans="1:6" ht="12">
      <c r="A186" s="231"/>
      <c r="B186" s="231"/>
      <c r="C186" s="238"/>
      <c r="D186" s="231"/>
      <c r="E186" s="231"/>
      <c r="F186" s="231"/>
    </row>
    <row r="187" spans="1:6" ht="12">
      <c r="A187" s="231"/>
      <c r="B187" s="231"/>
      <c r="C187" s="238"/>
      <c r="D187" s="231"/>
      <c r="E187" s="231"/>
      <c r="F187" s="231"/>
    </row>
    <row r="188" spans="1:6" ht="12">
      <c r="A188" s="231"/>
      <c r="B188" s="231"/>
      <c r="C188" s="238"/>
      <c r="D188" s="231"/>
      <c r="E188" s="231"/>
      <c r="F188" s="231"/>
    </row>
    <row r="189" spans="1:6" ht="12">
      <c r="A189" s="231"/>
      <c r="B189" s="231"/>
      <c r="C189" s="238"/>
      <c r="D189" s="231"/>
      <c r="E189" s="231"/>
      <c r="F189" s="231"/>
    </row>
    <row r="190" spans="1:6" ht="12">
      <c r="A190" s="231"/>
      <c r="B190" s="231"/>
      <c r="C190" s="238"/>
      <c r="D190" s="231"/>
      <c r="E190" s="231"/>
      <c r="F190" s="231"/>
    </row>
    <row r="191" spans="1:6" ht="12">
      <c r="A191" s="231"/>
      <c r="B191" s="231"/>
      <c r="C191" s="238"/>
      <c r="D191" s="231"/>
      <c r="E191" s="231"/>
      <c r="F191" s="231"/>
    </row>
    <row r="192" spans="1:6" ht="12">
      <c r="A192" s="231"/>
      <c r="B192" s="231"/>
      <c r="C192" s="238"/>
      <c r="D192" s="231"/>
      <c r="E192" s="231"/>
      <c r="F192" s="231"/>
    </row>
    <row r="193" spans="1:6" ht="12">
      <c r="A193" s="231"/>
      <c r="B193" s="231"/>
      <c r="C193" s="238"/>
      <c r="D193" s="231"/>
      <c r="E193" s="231"/>
      <c r="F193" s="231"/>
    </row>
    <row r="194" spans="1:6" ht="12">
      <c r="A194" s="231"/>
      <c r="B194" s="231"/>
      <c r="C194" s="238"/>
      <c r="D194" s="231"/>
      <c r="E194" s="231"/>
      <c r="F194" s="231"/>
    </row>
    <row r="195" spans="1:6" ht="12">
      <c r="A195" s="231"/>
      <c r="B195" s="231"/>
      <c r="C195" s="238"/>
      <c r="D195" s="231"/>
      <c r="E195" s="231"/>
      <c r="F195" s="231"/>
    </row>
    <row r="196" spans="1:6" ht="12">
      <c r="A196" s="231"/>
      <c r="B196" s="231"/>
      <c r="C196" s="238"/>
      <c r="D196" s="231"/>
      <c r="E196" s="231"/>
      <c r="F196" s="231"/>
    </row>
    <row r="197" spans="1:6" ht="12">
      <c r="A197" s="231"/>
      <c r="B197" s="231"/>
      <c r="C197" s="238"/>
      <c r="D197" s="231"/>
      <c r="E197" s="231"/>
      <c r="F197" s="231"/>
    </row>
    <row r="198" spans="1:6" ht="12">
      <c r="A198" s="231"/>
      <c r="B198" s="231"/>
      <c r="C198" s="238"/>
      <c r="D198" s="231"/>
      <c r="E198" s="231"/>
      <c r="F198" s="231"/>
    </row>
    <row r="199" spans="1:6" ht="12">
      <c r="A199" s="231"/>
      <c r="B199" s="231"/>
      <c r="C199" s="238"/>
      <c r="D199" s="231"/>
      <c r="E199" s="231"/>
      <c r="F199" s="231"/>
    </row>
    <row r="200" spans="1:6" ht="12">
      <c r="A200" s="231"/>
      <c r="B200" s="231"/>
      <c r="C200" s="238"/>
      <c r="D200" s="231"/>
      <c r="E200" s="231"/>
      <c r="F200" s="231"/>
    </row>
    <row r="201" spans="1:6" ht="12">
      <c r="A201" s="231"/>
      <c r="B201" s="231"/>
      <c r="C201" s="238"/>
      <c r="D201" s="231"/>
      <c r="E201" s="231"/>
      <c r="F201" s="231"/>
    </row>
    <row r="202" spans="1:6" ht="12">
      <c r="A202" s="231"/>
      <c r="B202" s="231"/>
      <c r="C202" s="238"/>
      <c r="D202" s="231"/>
      <c r="E202" s="231"/>
      <c r="F202" s="231"/>
    </row>
    <row r="203" spans="1:6" ht="12">
      <c r="A203" s="231"/>
      <c r="B203" s="231"/>
      <c r="C203" s="238"/>
      <c r="D203" s="231"/>
      <c r="E203" s="231"/>
      <c r="F203" s="231"/>
    </row>
    <row r="204" spans="1:6" ht="12">
      <c r="A204" s="231"/>
      <c r="B204" s="231"/>
      <c r="C204" s="238"/>
      <c r="D204" s="231"/>
      <c r="E204" s="231"/>
      <c r="F204" s="231"/>
    </row>
    <row r="205" spans="1:6" ht="12">
      <c r="A205" s="231"/>
      <c r="B205" s="231"/>
      <c r="C205" s="238"/>
      <c r="D205" s="231"/>
      <c r="E205" s="231"/>
      <c r="F205" s="231"/>
    </row>
    <row r="206" spans="1:6" ht="12">
      <c r="A206" s="231"/>
      <c r="B206" s="231"/>
      <c r="C206" s="238"/>
      <c r="D206" s="231"/>
      <c r="E206" s="231"/>
      <c r="F206" s="231"/>
    </row>
    <row r="207" spans="1:6" ht="12">
      <c r="A207" s="231"/>
      <c r="B207" s="231"/>
      <c r="C207" s="238"/>
      <c r="D207" s="231"/>
      <c r="E207" s="231"/>
      <c r="F207" s="231"/>
    </row>
    <row r="208" spans="1:6" ht="12">
      <c r="A208" s="231"/>
      <c r="B208" s="231"/>
      <c r="C208" s="238"/>
      <c r="D208" s="231"/>
      <c r="E208" s="231"/>
      <c r="F208" s="231"/>
    </row>
    <row r="209" spans="1:6" ht="12">
      <c r="A209" s="231"/>
      <c r="B209" s="231"/>
      <c r="C209" s="238"/>
      <c r="D209" s="231"/>
      <c r="E209" s="231"/>
      <c r="F209" s="231"/>
    </row>
    <row r="210" spans="1:6" ht="12">
      <c r="A210" s="231"/>
      <c r="B210" s="231"/>
      <c r="C210" s="238"/>
      <c r="D210" s="231"/>
      <c r="E210" s="231"/>
      <c r="F210" s="231"/>
    </row>
    <row r="211" spans="1:6" ht="12">
      <c r="A211" s="231"/>
      <c r="B211" s="231"/>
      <c r="C211" s="238"/>
      <c r="D211" s="231"/>
      <c r="E211" s="231"/>
      <c r="F211" s="231"/>
    </row>
    <row r="212" spans="1:6" ht="12">
      <c r="A212" s="231"/>
      <c r="B212" s="231"/>
      <c r="C212" s="238"/>
      <c r="D212" s="231"/>
      <c r="E212" s="231"/>
      <c r="F212" s="231"/>
    </row>
    <row r="213" spans="1:6" ht="12">
      <c r="A213" s="231"/>
      <c r="B213" s="231"/>
      <c r="C213" s="238"/>
      <c r="D213" s="231"/>
      <c r="E213" s="231"/>
      <c r="F213" s="231"/>
    </row>
    <row r="214" spans="1:6" ht="12">
      <c r="A214" s="231"/>
      <c r="B214" s="231"/>
      <c r="C214" s="238"/>
      <c r="D214" s="231"/>
      <c r="E214" s="231"/>
      <c r="F214" s="231"/>
    </row>
    <row r="215" spans="1:6" ht="12">
      <c r="A215" s="231"/>
      <c r="B215" s="231"/>
      <c r="C215" s="238"/>
      <c r="D215" s="231"/>
      <c r="E215" s="231"/>
      <c r="F215" s="231"/>
    </row>
    <row r="216" spans="1:6" ht="12">
      <c r="A216" s="231"/>
      <c r="B216" s="231"/>
      <c r="C216" s="238"/>
      <c r="D216" s="231"/>
      <c r="E216" s="231"/>
      <c r="F216" s="231"/>
    </row>
    <row r="217" spans="1:6" ht="12">
      <c r="A217" s="231"/>
      <c r="B217" s="231"/>
      <c r="C217" s="238"/>
      <c r="D217" s="231"/>
      <c r="E217" s="231"/>
      <c r="F217" s="231"/>
    </row>
    <row r="218" spans="1:6" ht="12">
      <c r="A218" s="231"/>
      <c r="B218" s="231"/>
      <c r="C218" s="238"/>
      <c r="D218" s="231"/>
      <c r="E218" s="231"/>
      <c r="F218" s="231"/>
    </row>
    <row r="219" spans="1:6" ht="12">
      <c r="A219" s="231"/>
      <c r="B219" s="231"/>
      <c r="C219" s="238"/>
      <c r="D219" s="231"/>
      <c r="E219" s="231"/>
      <c r="F219" s="231"/>
    </row>
    <row r="220" spans="1:6" ht="12">
      <c r="A220" s="231"/>
      <c r="B220" s="231"/>
      <c r="C220" s="238"/>
      <c r="D220" s="231"/>
      <c r="E220" s="231"/>
      <c r="F220" s="231"/>
    </row>
    <row r="221" spans="1:6" ht="12">
      <c r="A221" s="231"/>
      <c r="B221" s="231"/>
      <c r="C221" s="238"/>
      <c r="D221" s="231"/>
      <c r="E221" s="231"/>
      <c r="F221" s="231"/>
    </row>
    <row r="222" spans="1:6" ht="12">
      <c r="A222" s="231"/>
      <c r="B222" s="231"/>
      <c r="C222" s="238"/>
      <c r="D222" s="231"/>
      <c r="E222" s="231"/>
      <c r="F222" s="231"/>
    </row>
    <row r="223" spans="1:6" ht="12">
      <c r="A223" s="231"/>
      <c r="B223" s="231"/>
      <c r="C223" s="238"/>
      <c r="D223" s="231"/>
      <c r="E223" s="231"/>
      <c r="F223" s="231"/>
    </row>
    <row r="224" spans="1:6" ht="12">
      <c r="A224" s="231"/>
      <c r="B224" s="231"/>
      <c r="C224" s="238"/>
      <c r="D224" s="231"/>
      <c r="E224" s="231"/>
      <c r="F224" s="231"/>
    </row>
    <row r="225" spans="1:6" ht="12">
      <c r="A225" s="231"/>
      <c r="B225" s="231"/>
      <c r="C225" s="238"/>
      <c r="D225" s="231"/>
      <c r="E225" s="231"/>
      <c r="F225" s="231"/>
    </row>
    <row r="226" spans="1:6" ht="12">
      <c r="A226" s="231"/>
      <c r="B226" s="231"/>
      <c r="C226" s="238"/>
      <c r="D226" s="231"/>
      <c r="E226" s="231"/>
      <c r="F226" s="231"/>
    </row>
    <row r="227" spans="1:6" ht="12">
      <c r="A227" s="231"/>
      <c r="B227" s="231"/>
      <c r="C227" s="238"/>
      <c r="D227" s="231"/>
      <c r="E227" s="231"/>
      <c r="F227" s="231"/>
    </row>
    <row r="228" spans="1:6" ht="12">
      <c r="A228" s="231"/>
      <c r="B228" s="231"/>
      <c r="C228" s="238"/>
      <c r="D228" s="231"/>
      <c r="E228" s="231"/>
      <c r="F228" s="231"/>
    </row>
    <row r="229" spans="1:6" ht="12">
      <c r="A229" s="231"/>
      <c r="B229" s="231"/>
      <c r="C229" s="238"/>
      <c r="D229" s="231"/>
      <c r="E229" s="231"/>
      <c r="F229" s="231"/>
    </row>
    <row r="230" spans="1:6" ht="12">
      <c r="A230" s="231"/>
      <c r="B230" s="231"/>
      <c r="C230" s="238"/>
      <c r="D230" s="231"/>
      <c r="E230" s="231"/>
      <c r="F230" s="231"/>
    </row>
    <row r="231" spans="1:6" ht="12">
      <c r="A231" s="231"/>
      <c r="B231" s="231"/>
      <c r="C231" s="238"/>
      <c r="D231" s="231"/>
      <c r="E231" s="231"/>
      <c r="F231" s="231"/>
    </row>
    <row r="232" spans="1:6" ht="12">
      <c r="A232" s="231"/>
      <c r="B232" s="231"/>
      <c r="C232" s="238"/>
      <c r="D232" s="231"/>
      <c r="E232" s="231"/>
      <c r="F232" s="231"/>
    </row>
    <row r="233" spans="1:6" ht="12">
      <c r="A233" s="231"/>
      <c r="B233" s="231"/>
      <c r="C233" s="238"/>
      <c r="D233" s="231"/>
      <c r="E233" s="231"/>
      <c r="F233" s="231"/>
    </row>
    <row r="234" spans="1:6" ht="12">
      <c r="A234" s="231"/>
      <c r="B234" s="231"/>
      <c r="C234" s="238"/>
      <c r="D234" s="231"/>
      <c r="E234" s="231"/>
      <c r="F234" s="231"/>
    </row>
    <row r="235" spans="1:6" ht="12">
      <c r="A235" s="231"/>
      <c r="B235" s="231"/>
      <c r="C235" s="238"/>
      <c r="D235" s="231"/>
      <c r="E235" s="231"/>
      <c r="F235" s="231"/>
    </row>
    <row r="236" spans="1:6" ht="12">
      <c r="A236" s="231"/>
      <c r="B236" s="231"/>
      <c r="C236" s="238"/>
      <c r="D236" s="231"/>
      <c r="E236" s="231"/>
      <c r="F236" s="231"/>
    </row>
    <row r="237" spans="1:6" ht="12">
      <c r="A237" s="231"/>
      <c r="B237" s="231"/>
      <c r="C237" s="238"/>
      <c r="D237" s="231"/>
      <c r="E237" s="231"/>
      <c r="F237" s="231"/>
    </row>
    <row r="238" spans="1:6" ht="12">
      <c r="A238" s="231"/>
      <c r="B238" s="231"/>
      <c r="C238" s="238"/>
      <c r="D238" s="231"/>
      <c r="E238" s="231"/>
      <c r="F238" s="231"/>
    </row>
    <row r="239" spans="1:6" ht="12">
      <c r="A239" s="231"/>
      <c r="B239" s="231"/>
      <c r="C239" s="238"/>
      <c r="D239" s="231"/>
      <c r="E239" s="231"/>
      <c r="F239" s="231"/>
    </row>
    <row r="240" spans="1:6" ht="12">
      <c r="A240" s="231"/>
      <c r="B240" s="231"/>
      <c r="C240" s="238"/>
      <c r="D240" s="231"/>
      <c r="E240" s="231"/>
      <c r="F240" s="231"/>
    </row>
    <row r="241" spans="1:6" ht="12">
      <c r="A241" s="231"/>
      <c r="B241" s="231"/>
      <c r="C241" s="238"/>
      <c r="D241" s="231"/>
      <c r="E241" s="231"/>
      <c r="F241" s="231"/>
    </row>
    <row r="242" spans="1:6" ht="12">
      <c r="A242" s="231"/>
      <c r="B242" s="231"/>
      <c r="C242" s="238"/>
      <c r="D242" s="231"/>
      <c r="E242" s="231"/>
      <c r="F242" s="231"/>
    </row>
    <row r="243" spans="1:6" ht="12">
      <c r="A243" s="231"/>
      <c r="B243" s="231"/>
      <c r="C243" s="238"/>
      <c r="D243" s="231"/>
      <c r="E243" s="231"/>
      <c r="F243" s="231"/>
    </row>
    <row r="244" spans="1:6" ht="12">
      <c r="A244" s="231"/>
      <c r="B244" s="231"/>
      <c r="C244" s="238"/>
      <c r="D244" s="231"/>
      <c r="E244" s="231"/>
      <c r="F244" s="231"/>
    </row>
    <row r="245" spans="1:6" ht="12">
      <c r="A245" s="231"/>
      <c r="B245" s="231"/>
      <c r="C245" s="238"/>
      <c r="D245" s="231"/>
      <c r="E245" s="231"/>
      <c r="F245" s="231"/>
    </row>
    <row r="246" spans="1:6" ht="12">
      <c r="A246" s="231"/>
      <c r="B246" s="231"/>
      <c r="C246" s="238"/>
      <c r="D246" s="231"/>
      <c r="E246" s="231"/>
      <c r="F246" s="231"/>
    </row>
    <row r="247" spans="1:6" ht="12">
      <c r="A247" s="231"/>
      <c r="B247" s="231"/>
      <c r="C247" s="238"/>
      <c r="D247" s="231"/>
      <c r="E247" s="231"/>
      <c r="F247" s="231"/>
    </row>
    <row r="248" spans="1:6" ht="12">
      <c r="A248" s="231"/>
      <c r="B248" s="231"/>
      <c r="C248" s="238"/>
      <c r="D248" s="231"/>
      <c r="E248" s="231"/>
      <c r="F248" s="231"/>
    </row>
    <row r="249" spans="1:6" ht="12">
      <c r="A249" s="231"/>
      <c r="B249" s="231"/>
      <c r="C249" s="238"/>
      <c r="D249" s="231"/>
      <c r="E249" s="231"/>
      <c r="F249" s="231"/>
    </row>
    <row r="250" spans="1:6" ht="12">
      <c r="A250" s="231"/>
      <c r="B250" s="231"/>
      <c r="C250" s="238"/>
      <c r="D250" s="231"/>
      <c r="E250" s="231"/>
      <c r="F250" s="231"/>
    </row>
    <row r="251" spans="1:6" ht="12">
      <c r="A251" s="231"/>
      <c r="B251" s="231"/>
      <c r="C251" s="238"/>
      <c r="D251" s="231"/>
      <c r="E251" s="231"/>
      <c r="F251" s="231"/>
    </row>
    <row r="252" spans="1:6" ht="12">
      <c r="A252" s="231"/>
      <c r="B252" s="231"/>
      <c r="C252" s="238"/>
      <c r="D252" s="231"/>
      <c r="E252" s="231"/>
      <c r="F252" s="231"/>
    </row>
    <row r="253" spans="1:6" ht="12">
      <c r="A253" s="231"/>
      <c r="B253" s="231"/>
      <c r="C253" s="238"/>
      <c r="D253" s="231"/>
      <c r="E253" s="231"/>
      <c r="F253" s="231"/>
    </row>
    <row r="254" spans="1:6" ht="12">
      <c r="A254" s="231"/>
      <c r="B254" s="231"/>
      <c r="C254" s="238"/>
      <c r="D254" s="231"/>
      <c r="E254" s="231"/>
      <c r="F254" s="231"/>
    </row>
    <row r="255" spans="1:6" ht="12">
      <c r="A255" s="231"/>
      <c r="B255" s="231"/>
      <c r="C255" s="238"/>
      <c r="D255" s="231"/>
      <c r="E255" s="231"/>
      <c r="F255" s="231"/>
    </row>
    <row r="256" spans="1:6" ht="12">
      <c r="A256" s="231"/>
      <c r="B256" s="231"/>
      <c r="C256" s="238"/>
      <c r="D256" s="231"/>
      <c r="E256" s="231"/>
      <c r="F256" s="231"/>
    </row>
    <row r="257" spans="1:6" ht="12">
      <c r="A257" s="231"/>
      <c r="B257" s="231"/>
      <c r="C257" s="238"/>
      <c r="D257" s="231"/>
      <c r="E257" s="231"/>
      <c r="F257" s="231"/>
    </row>
    <row r="258" spans="1:6" ht="12">
      <c r="A258" s="231"/>
      <c r="B258" s="231"/>
      <c r="C258" s="238"/>
      <c r="D258" s="231"/>
      <c r="E258" s="231"/>
      <c r="F258" s="231"/>
    </row>
    <row r="259" spans="1:6" ht="12">
      <c r="A259" s="231"/>
      <c r="B259" s="231"/>
      <c r="C259" s="238"/>
      <c r="D259" s="231"/>
      <c r="E259" s="231"/>
      <c r="F259" s="231"/>
    </row>
    <row r="260" spans="1:6" ht="12">
      <c r="A260" s="231"/>
      <c r="B260" s="231"/>
      <c r="C260" s="238"/>
      <c r="D260" s="231"/>
      <c r="E260" s="231"/>
      <c r="F260" s="231"/>
    </row>
    <row r="261" spans="1:6" ht="12">
      <c r="A261" s="231"/>
      <c r="B261" s="231"/>
      <c r="C261" s="238"/>
      <c r="D261" s="231"/>
      <c r="E261" s="231"/>
      <c r="F261" s="231"/>
    </row>
    <row r="262" spans="1:6" ht="12">
      <c r="A262" s="231"/>
      <c r="B262" s="231"/>
      <c r="C262" s="238"/>
      <c r="D262" s="231"/>
      <c r="E262" s="231"/>
      <c r="F262" s="231"/>
    </row>
    <row r="263" spans="1:6" ht="12">
      <c r="A263" s="231"/>
      <c r="B263" s="231"/>
      <c r="C263" s="238"/>
      <c r="D263" s="231"/>
      <c r="E263" s="231"/>
      <c r="F263" s="231"/>
    </row>
    <row r="264" spans="1:6" ht="12">
      <c r="A264" s="231"/>
      <c r="B264" s="231"/>
      <c r="C264" s="238"/>
      <c r="D264" s="231"/>
      <c r="E264" s="231"/>
      <c r="F264" s="231"/>
    </row>
    <row r="265" spans="1:6" ht="12">
      <c r="A265" s="231"/>
      <c r="B265" s="231"/>
      <c r="C265" s="238"/>
      <c r="D265" s="231"/>
      <c r="E265" s="231"/>
      <c r="F265" s="231"/>
    </row>
    <row r="266" spans="1:6" ht="12">
      <c r="A266" s="231"/>
      <c r="B266" s="231"/>
      <c r="C266" s="238"/>
      <c r="D266" s="231"/>
      <c r="E266" s="231"/>
      <c r="F266" s="231"/>
    </row>
    <row r="267" spans="1:6" ht="12">
      <c r="A267" s="231"/>
      <c r="B267" s="231"/>
      <c r="C267" s="238"/>
      <c r="D267" s="231"/>
      <c r="E267" s="231"/>
      <c r="F267" s="231"/>
    </row>
    <row r="268" spans="1:6" ht="12">
      <c r="A268" s="231"/>
      <c r="B268" s="231"/>
      <c r="C268" s="238"/>
      <c r="D268" s="231"/>
      <c r="E268" s="231"/>
      <c r="F268" s="231"/>
    </row>
    <row r="269" spans="1:6" ht="12">
      <c r="A269" s="231"/>
      <c r="B269" s="231"/>
      <c r="C269" s="238"/>
      <c r="D269" s="231"/>
      <c r="E269" s="231"/>
      <c r="F269" s="231"/>
    </row>
    <row r="270" spans="1:6" ht="12">
      <c r="A270" s="231"/>
      <c r="B270" s="231"/>
      <c r="C270" s="238"/>
      <c r="D270" s="231"/>
      <c r="E270" s="231"/>
      <c r="F270" s="231"/>
    </row>
    <row r="271" spans="1:6" ht="12">
      <c r="A271" s="231"/>
      <c r="B271" s="231"/>
      <c r="C271" s="238"/>
      <c r="D271" s="231"/>
      <c r="E271" s="231"/>
      <c r="F271" s="231"/>
    </row>
    <row r="272" spans="1:6" ht="12">
      <c r="A272" s="231"/>
      <c r="B272" s="231"/>
      <c r="C272" s="238"/>
      <c r="D272" s="231"/>
      <c r="E272" s="231"/>
      <c r="F272" s="231"/>
    </row>
    <row r="273" spans="1:6" ht="12">
      <c r="A273" s="231"/>
      <c r="B273" s="231"/>
      <c r="C273" s="238"/>
      <c r="D273" s="231"/>
      <c r="E273" s="231"/>
      <c r="F273" s="231"/>
    </row>
    <row r="274" spans="1:6" ht="12">
      <c r="A274" s="231"/>
      <c r="B274" s="231"/>
      <c r="C274" s="238"/>
      <c r="D274" s="231"/>
      <c r="E274" s="231"/>
      <c r="F274" s="231"/>
    </row>
    <row r="275" spans="1:6" ht="12">
      <c r="A275" s="231"/>
      <c r="B275" s="231"/>
      <c r="C275" s="238"/>
      <c r="D275" s="231"/>
      <c r="E275" s="231"/>
      <c r="F275" s="231"/>
    </row>
    <row r="276" spans="1:6" ht="12">
      <c r="A276" s="231"/>
      <c r="B276" s="231"/>
      <c r="C276" s="238"/>
      <c r="D276" s="231"/>
      <c r="E276" s="231"/>
      <c r="F276" s="231"/>
    </row>
    <row r="277" spans="1:6" ht="12">
      <c r="A277" s="231"/>
      <c r="B277" s="231"/>
      <c r="C277" s="238"/>
      <c r="D277" s="231"/>
      <c r="E277" s="231"/>
      <c r="F277" s="231"/>
    </row>
    <row r="278" spans="1:6" ht="12">
      <c r="A278" s="231"/>
      <c r="B278" s="231"/>
      <c r="C278" s="238"/>
      <c r="D278" s="231"/>
      <c r="E278" s="231"/>
      <c r="F278" s="231"/>
    </row>
    <row r="279" spans="1:6" ht="12">
      <c r="A279" s="231"/>
      <c r="B279" s="231"/>
      <c r="C279" s="238"/>
      <c r="D279" s="231"/>
      <c r="E279" s="231"/>
      <c r="F279" s="231"/>
    </row>
    <row r="280" spans="1:6" ht="12">
      <c r="A280" s="231"/>
      <c r="B280" s="231"/>
      <c r="C280" s="238"/>
      <c r="D280" s="231"/>
      <c r="E280" s="231"/>
      <c r="F280" s="231"/>
    </row>
    <row r="281" spans="1:6" ht="12">
      <c r="A281" s="231"/>
      <c r="B281" s="231"/>
      <c r="C281" s="238"/>
      <c r="D281" s="231"/>
      <c r="E281" s="231"/>
      <c r="F281" s="231"/>
    </row>
    <row r="282" spans="1:6" ht="12">
      <c r="A282" s="231"/>
      <c r="B282" s="231"/>
      <c r="C282" s="238"/>
      <c r="D282" s="231"/>
      <c r="E282" s="231"/>
      <c r="F282" s="231"/>
    </row>
    <row r="283" spans="1:6" ht="12">
      <c r="A283" s="231"/>
      <c r="B283" s="231"/>
      <c r="C283" s="238"/>
      <c r="D283" s="231"/>
      <c r="E283" s="231"/>
      <c r="F283" s="231"/>
    </row>
    <row r="284" spans="1:6" ht="12">
      <c r="A284" s="231"/>
      <c r="B284" s="231"/>
      <c r="C284" s="238"/>
      <c r="D284" s="231"/>
      <c r="E284" s="231"/>
      <c r="F284" s="231"/>
    </row>
    <row r="285" spans="1:6" ht="12">
      <c r="A285" s="231"/>
      <c r="B285" s="231"/>
      <c r="C285" s="238"/>
      <c r="D285" s="231"/>
      <c r="E285" s="231"/>
      <c r="F285" s="231"/>
    </row>
    <row r="286" spans="1:6" ht="12">
      <c r="A286" s="231"/>
      <c r="B286" s="231"/>
      <c r="C286" s="238"/>
      <c r="D286" s="231"/>
      <c r="E286" s="231"/>
      <c r="F286" s="231"/>
    </row>
    <row r="287" spans="1:6" ht="12">
      <c r="A287" s="231"/>
      <c r="B287" s="231"/>
      <c r="C287" s="238"/>
      <c r="D287" s="231"/>
      <c r="E287" s="231"/>
      <c r="F287" s="231"/>
    </row>
    <row r="288" spans="1:6" ht="12">
      <c r="A288" s="231"/>
      <c r="B288" s="231"/>
      <c r="C288" s="238"/>
      <c r="D288" s="231"/>
      <c r="E288" s="231"/>
      <c r="F288" s="231"/>
    </row>
    <row r="289" spans="1:6" ht="56.25">
      <c r="A289" s="233" t="s">
        <v>473</v>
      </c>
      <c r="B289" s="233" t="s">
        <v>363</v>
      </c>
      <c r="C289" s="234" t="s">
        <v>474</v>
      </c>
      <c r="D289" s="233" t="s">
        <v>102</v>
      </c>
      <c r="E289" s="235">
        <v>9510.263099999998</v>
      </c>
      <c r="F289" s="235" t="s">
        <v>388</v>
      </c>
    </row>
    <row r="290" spans="1:6" ht="22.5">
      <c r="A290" s="233" t="s">
        <v>104</v>
      </c>
      <c r="B290" s="233" t="s">
        <v>140</v>
      </c>
      <c r="C290" s="234" t="s">
        <v>141</v>
      </c>
      <c r="D290" s="233" t="s">
        <v>108</v>
      </c>
      <c r="E290" s="235" t="s">
        <v>475</v>
      </c>
      <c r="F290" s="235">
        <v>108.41699933999999</v>
      </c>
    </row>
    <row r="291" spans="1:6" ht="22.5">
      <c r="A291" s="233" t="s">
        <v>104</v>
      </c>
      <c r="B291" s="233" t="s">
        <v>143</v>
      </c>
      <c r="C291" s="234" t="s">
        <v>144</v>
      </c>
      <c r="D291" s="233" t="s">
        <v>111</v>
      </c>
      <c r="E291" s="235" t="s">
        <v>476</v>
      </c>
      <c r="F291" s="235">
        <v>27.579762989999992</v>
      </c>
    </row>
    <row r="292" spans="1:6" ht="12">
      <c r="A292" s="233" t="s">
        <v>104</v>
      </c>
      <c r="B292" s="233" t="s">
        <v>105</v>
      </c>
      <c r="C292" s="234" t="s">
        <v>106</v>
      </c>
      <c r="D292" s="233" t="s">
        <v>107</v>
      </c>
      <c r="E292" s="235" t="s">
        <v>477</v>
      </c>
      <c r="F292" s="235">
        <v>135.99676232999997</v>
      </c>
    </row>
    <row r="293" spans="1:6" ht="45">
      <c r="A293" s="233" t="s">
        <v>104</v>
      </c>
      <c r="B293" s="233" t="s">
        <v>395</v>
      </c>
      <c r="C293" s="234" t="s">
        <v>396</v>
      </c>
      <c r="D293" s="233" t="s">
        <v>108</v>
      </c>
      <c r="E293" s="235" t="s">
        <v>478</v>
      </c>
      <c r="F293" s="235">
        <v>223.49118284999997</v>
      </c>
    </row>
    <row r="294" spans="1:6" ht="45">
      <c r="A294" s="233" t="s">
        <v>104</v>
      </c>
      <c r="B294" s="233" t="s">
        <v>398</v>
      </c>
      <c r="C294" s="234" t="s">
        <v>399</v>
      </c>
      <c r="D294" s="233" t="s">
        <v>111</v>
      </c>
      <c r="E294" s="235" t="s">
        <v>479</v>
      </c>
      <c r="F294" s="235">
        <v>183.54807782999998</v>
      </c>
    </row>
    <row r="295" spans="1:6" ht="22.5">
      <c r="A295" s="233" t="s">
        <v>401</v>
      </c>
      <c r="B295" s="233" t="s">
        <v>402</v>
      </c>
      <c r="C295" s="234" t="s">
        <v>403</v>
      </c>
      <c r="D295" s="233" t="s">
        <v>109</v>
      </c>
      <c r="E295" s="235">
        <v>185450.13045</v>
      </c>
      <c r="F295" s="235" t="s">
        <v>110</v>
      </c>
    </row>
    <row r="296" spans="1:6" ht="45">
      <c r="A296" s="233" t="s">
        <v>104</v>
      </c>
      <c r="B296" s="233" t="s">
        <v>404</v>
      </c>
      <c r="C296" s="234" t="s">
        <v>405</v>
      </c>
      <c r="D296" s="233" t="s">
        <v>108</v>
      </c>
      <c r="E296" s="235" t="s">
        <v>406</v>
      </c>
      <c r="F296" s="235">
        <v>895.7241300735</v>
      </c>
    </row>
    <row r="297" spans="1:6" ht="45">
      <c r="A297" s="233" t="s">
        <v>104</v>
      </c>
      <c r="B297" s="233" t="s">
        <v>407</v>
      </c>
      <c r="C297" s="234" t="s">
        <v>408</v>
      </c>
      <c r="D297" s="233" t="s">
        <v>111</v>
      </c>
      <c r="E297" s="235" t="s">
        <v>409</v>
      </c>
      <c r="F297" s="235">
        <v>224.3946578445</v>
      </c>
    </row>
    <row r="298" spans="1:6" ht="22.5">
      <c r="A298" s="233" t="s">
        <v>248</v>
      </c>
      <c r="B298" s="233" t="s">
        <v>249</v>
      </c>
      <c r="C298" s="234" t="s">
        <v>92</v>
      </c>
      <c r="D298" s="233" t="s">
        <v>204</v>
      </c>
      <c r="E298" s="235">
        <v>38592.372</v>
      </c>
      <c r="F298" s="235" t="s">
        <v>246</v>
      </c>
    </row>
    <row r="299" spans="1:6" ht="22.5">
      <c r="A299" s="233" t="s">
        <v>104</v>
      </c>
      <c r="B299" s="233" t="s">
        <v>250</v>
      </c>
      <c r="C299" s="234" t="s">
        <v>251</v>
      </c>
      <c r="D299" s="233" t="s">
        <v>108</v>
      </c>
      <c r="E299" s="235" t="s">
        <v>152</v>
      </c>
      <c r="F299" s="235">
        <v>77.18474400000001</v>
      </c>
    </row>
    <row r="300" spans="1:6" ht="22.5">
      <c r="A300" s="233" t="s">
        <v>104</v>
      </c>
      <c r="B300" s="233" t="s">
        <v>252</v>
      </c>
      <c r="C300" s="234" t="s">
        <v>253</v>
      </c>
      <c r="D300" s="233" t="s">
        <v>111</v>
      </c>
      <c r="E300" s="235" t="s">
        <v>254</v>
      </c>
      <c r="F300" s="235">
        <v>154.36948800000002</v>
      </c>
    </row>
    <row r="301" spans="1:6" ht="22.5">
      <c r="A301" s="233" t="s">
        <v>128</v>
      </c>
      <c r="B301" s="233" t="s">
        <v>255</v>
      </c>
      <c r="C301" s="234" t="s">
        <v>256</v>
      </c>
      <c r="D301" s="233" t="s">
        <v>167</v>
      </c>
      <c r="E301" s="235" t="s">
        <v>257</v>
      </c>
      <c r="F301" s="235">
        <v>46310.8464</v>
      </c>
    </row>
    <row r="302" spans="1:6" ht="45">
      <c r="A302" s="233" t="s">
        <v>104</v>
      </c>
      <c r="B302" s="233" t="s">
        <v>258</v>
      </c>
      <c r="C302" s="234" t="s">
        <v>259</v>
      </c>
      <c r="D302" s="233" t="s">
        <v>108</v>
      </c>
      <c r="E302" s="235" t="s">
        <v>239</v>
      </c>
      <c r="F302" s="235">
        <v>38.592372000000005</v>
      </c>
    </row>
    <row r="303" spans="1:6" ht="12">
      <c r="A303" s="233" t="s">
        <v>104</v>
      </c>
      <c r="B303" s="233" t="s">
        <v>105</v>
      </c>
      <c r="C303" s="234" t="s">
        <v>106</v>
      </c>
      <c r="D303" s="233" t="s">
        <v>107</v>
      </c>
      <c r="E303" s="235" t="s">
        <v>247</v>
      </c>
      <c r="F303" s="235">
        <v>231.554232</v>
      </c>
    </row>
    <row r="304" spans="1:6" ht="22.5">
      <c r="A304" s="233" t="s">
        <v>104</v>
      </c>
      <c r="B304" s="233" t="s">
        <v>260</v>
      </c>
      <c r="C304" s="234" t="s">
        <v>261</v>
      </c>
      <c r="D304" s="233" t="s">
        <v>108</v>
      </c>
      <c r="E304" s="235" t="s">
        <v>152</v>
      </c>
      <c r="F304" s="235">
        <v>77.18474400000001</v>
      </c>
    </row>
    <row r="305" spans="1:6" ht="22.5">
      <c r="A305" s="233" t="s">
        <v>104</v>
      </c>
      <c r="B305" s="233" t="s">
        <v>262</v>
      </c>
      <c r="C305" s="234" t="s">
        <v>263</v>
      </c>
      <c r="D305" s="233" t="s">
        <v>111</v>
      </c>
      <c r="E305" s="235" t="s">
        <v>254</v>
      </c>
      <c r="F305" s="235">
        <v>154.36948800000002</v>
      </c>
    </row>
    <row r="306" spans="1:6" ht="45">
      <c r="A306" s="233" t="s">
        <v>104</v>
      </c>
      <c r="B306" s="233" t="s">
        <v>264</v>
      </c>
      <c r="C306" s="234" t="s">
        <v>265</v>
      </c>
      <c r="D306" s="233" t="s">
        <v>111</v>
      </c>
      <c r="E306" s="235" t="s">
        <v>157</v>
      </c>
      <c r="F306" s="235">
        <v>192.96186000000003</v>
      </c>
    </row>
    <row r="307" spans="1:6" ht="22.5">
      <c r="A307" s="233" t="s">
        <v>266</v>
      </c>
      <c r="B307" s="233" t="s">
        <v>100</v>
      </c>
      <c r="C307" s="234" t="s">
        <v>99</v>
      </c>
      <c r="D307" s="233" t="s">
        <v>204</v>
      </c>
      <c r="E307" s="235">
        <v>38592.372</v>
      </c>
      <c r="F307" s="235" t="s">
        <v>267</v>
      </c>
    </row>
    <row r="308" spans="1:6" ht="22.5">
      <c r="A308" s="233" t="s">
        <v>128</v>
      </c>
      <c r="B308" s="233" t="s">
        <v>268</v>
      </c>
      <c r="C308" s="234" t="s">
        <v>269</v>
      </c>
      <c r="D308" s="233" t="s">
        <v>102</v>
      </c>
      <c r="E308" s="235" t="s">
        <v>270</v>
      </c>
      <c r="F308" s="235">
        <v>212.258046</v>
      </c>
    </row>
    <row r="309" spans="1:6" ht="22.5">
      <c r="A309" s="233" t="s">
        <v>128</v>
      </c>
      <c r="B309" s="233" t="s">
        <v>187</v>
      </c>
      <c r="C309" s="234" t="s">
        <v>188</v>
      </c>
      <c r="D309" s="233" t="s">
        <v>102</v>
      </c>
      <c r="E309" s="235" t="s">
        <v>271</v>
      </c>
      <c r="F309" s="235">
        <v>443.81227800000005</v>
      </c>
    </row>
    <row r="310" spans="1:6" ht="22.5">
      <c r="A310" s="233" t="s">
        <v>104</v>
      </c>
      <c r="B310" s="233" t="s">
        <v>272</v>
      </c>
      <c r="C310" s="234" t="s">
        <v>273</v>
      </c>
      <c r="D310" s="233" t="s">
        <v>108</v>
      </c>
      <c r="E310" s="235" t="s">
        <v>274</v>
      </c>
      <c r="F310" s="235">
        <v>181.38414840000002</v>
      </c>
    </row>
    <row r="311" spans="1:6" ht="22.5">
      <c r="A311" s="233" t="s">
        <v>128</v>
      </c>
      <c r="B311" s="233" t="s">
        <v>275</v>
      </c>
      <c r="C311" s="234" t="s">
        <v>276</v>
      </c>
      <c r="D311" s="233" t="s">
        <v>167</v>
      </c>
      <c r="E311" s="235" t="s">
        <v>277</v>
      </c>
      <c r="F311" s="235">
        <v>81043.98120000001</v>
      </c>
    </row>
    <row r="312" spans="1:6" ht="45">
      <c r="A312" s="233" t="s">
        <v>104</v>
      </c>
      <c r="B312" s="233" t="s">
        <v>258</v>
      </c>
      <c r="C312" s="234" t="s">
        <v>259</v>
      </c>
      <c r="D312" s="233" t="s">
        <v>108</v>
      </c>
      <c r="E312" s="235" t="s">
        <v>278</v>
      </c>
      <c r="F312" s="235">
        <v>11.5777116</v>
      </c>
    </row>
    <row r="313" spans="1:6" ht="12">
      <c r="A313" s="233" t="s">
        <v>104</v>
      </c>
      <c r="B313" s="233" t="s">
        <v>105</v>
      </c>
      <c r="C313" s="234" t="s">
        <v>106</v>
      </c>
      <c r="D313" s="233" t="s">
        <v>107</v>
      </c>
      <c r="E313" s="235" t="s">
        <v>279</v>
      </c>
      <c r="F313" s="235">
        <v>721.6773564000001</v>
      </c>
    </row>
    <row r="314" spans="1:6" ht="45">
      <c r="A314" s="233" t="s">
        <v>104</v>
      </c>
      <c r="B314" s="233" t="s">
        <v>264</v>
      </c>
      <c r="C314" s="234" t="s">
        <v>265</v>
      </c>
      <c r="D314" s="233" t="s">
        <v>111</v>
      </c>
      <c r="E314" s="235" t="s">
        <v>280</v>
      </c>
      <c r="F314" s="235">
        <v>81.0439812</v>
      </c>
    </row>
    <row r="315" spans="1:6" ht="33.75">
      <c r="A315" s="233" t="s">
        <v>104</v>
      </c>
      <c r="B315" s="233" t="s">
        <v>281</v>
      </c>
      <c r="C315" s="234" t="s">
        <v>282</v>
      </c>
      <c r="D315" s="233" t="s">
        <v>108</v>
      </c>
      <c r="E315" s="235" t="s">
        <v>283</v>
      </c>
      <c r="F315" s="235">
        <v>15.436948800000001</v>
      </c>
    </row>
    <row r="316" spans="1:6" ht="33.75">
      <c r="A316" s="233" t="s">
        <v>104</v>
      </c>
      <c r="B316" s="233" t="s">
        <v>284</v>
      </c>
      <c r="C316" s="234" t="s">
        <v>285</v>
      </c>
      <c r="D316" s="233" t="s">
        <v>111</v>
      </c>
      <c r="E316" s="235" t="s">
        <v>152</v>
      </c>
      <c r="F316" s="235">
        <v>77.18474400000001</v>
      </c>
    </row>
    <row r="317" spans="1:6" ht="22.5">
      <c r="A317" s="233" t="s">
        <v>104</v>
      </c>
      <c r="B317" s="233" t="s">
        <v>286</v>
      </c>
      <c r="C317" s="234" t="s">
        <v>287</v>
      </c>
      <c r="D317" s="233" t="s">
        <v>111</v>
      </c>
      <c r="E317" s="235" t="s">
        <v>288</v>
      </c>
      <c r="F317" s="235">
        <v>73.3255068</v>
      </c>
    </row>
    <row r="318" spans="1:6" ht="22.5">
      <c r="A318" s="233" t="s">
        <v>104</v>
      </c>
      <c r="B318" s="233" t="s">
        <v>289</v>
      </c>
      <c r="C318" s="234" t="s">
        <v>290</v>
      </c>
      <c r="D318" s="233" t="s">
        <v>108</v>
      </c>
      <c r="E318" s="235" t="s">
        <v>291</v>
      </c>
      <c r="F318" s="235">
        <v>19.296186000000002</v>
      </c>
    </row>
    <row r="319" spans="1:6" ht="33.75">
      <c r="A319" s="233" t="s">
        <v>104</v>
      </c>
      <c r="B319" s="233" t="s">
        <v>292</v>
      </c>
      <c r="C319" s="234" t="s">
        <v>293</v>
      </c>
      <c r="D319" s="233" t="s">
        <v>108</v>
      </c>
      <c r="E319" s="235" t="s">
        <v>294</v>
      </c>
      <c r="F319" s="235">
        <v>30.873897600000003</v>
      </c>
    </row>
    <row r="320" spans="1:6" ht="33.75">
      <c r="A320" s="233" t="s">
        <v>104</v>
      </c>
      <c r="B320" s="233" t="s">
        <v>295</v>
      </c>
      <c r="C320" s="234" t="s">
        <v>296</v>
      </c>
      <c r="D320" s="233" t="s">
        <v>111</v>
      </c>
      <c r="E320" s="235" t="s">
        <v>297</v>
      </c>
      <c r="F320" s="235">
        <v>61.747795200000006</v>
      </c>
    </row>
    <row r="321" spans="1:6" ht="45">
      <c r="A321" s="233" t="s">
        <v>298</v>
      </c>
      <c r="B321" s="233" t="s">
        <v>299</v>
      </c>
      <c r="C321" s="234" t="s">
        <v>300</v>
      </c>
      <c r="D321" s="233" t="s">
        <v>138</v>
      </c>
      <c r="E321" s="235">
        <v>8374.869999999999</v>
      </c>
      <c r="F321" s="235" t="s">
        <v>301</v>
      </c>
    </row>
    <row r="322" spans="1:6" ht="22.5">
      <c r="A322" s="233" t="s">
        <v>128</v>
      </c>
      <c r="B322" s="233" t="s">
        <v>129</v>
      </c>
      <c r="C322" s="234" t="s">
        <v>130</v>
      </c>
      <c r="D322" s="233" t="s">
        <v>102</v>
      </c>
      <c r="E322" s="235" t="s">
        <v>302</v>
      </c>
      <c r="F322" s="235">
        <v>167.49739999999997</v>
      </c>
    </row>
    <row r="323" spans="1:6" ht="33.75">
      <c r="A323" s="233" t="s">
        <v>128</v>
      </c>
      <c r="B323" s="233" t="s">
        <v>303</v>
      </c>
      <c r="C323" s="234" t="s">
        <v>304</v>
      </c>
      <c r="D323" s="233" t="s">
        <v>102</v>
      </c>
      <c r="E323" s="235" t="s">
        <v>305</v>
      </c>
      <c r="F323" s="235">
        <v>837.487</v>
      </c>
    </row>
    <row r="324" spans="1:6" ht="12">
      <c r="A324" s="233" t="s">
        <v>104</v>
      </c>
      <c r="B324" s="233" t="s">
        <v>306</v>
      </c>
      <c r="C324" s="234" t="s">
        <v>307</v>
      </c>
      <c r="D324" s="233" t="s">
        <v>107</v>
      </c>
      <c r="E324" s="235" t="s">
        <v>308</v>
      </c>
      <c r="F324" s="235">
        <v>1272.9802399999999</v>
      </c>
    </row>
    <row r="325" spans="1:6" ht="12">
      <c r="A325" s="233" t="s">
        <v>104</v>
      </c>
      <c r="B325" s="233" t="s">
        <v>132</v>
      </c>
      <c r="C325" s="234" t="s">
        <v>133</v>
      </c>
      <c r="D325" s="233" t="s">
        <v>107</v>
      </c>
      <c r="E325" s="235" t="s">
        <v>309</v>
      </c>
      <c r="F325" s="235">
        <v>2395.2128199999997</v>
      </c>
    </row>
    <row r="326" spans="1:6" ht="12">
      <c r="A326" s="233" t="s">
        <v>104</v>
      </c>
      <c r="B326" s="233" t="s">
        <v>105</v>
      </c>
      <c r="C326" s="234" t="s">
        <v>106</v>
      </c>
      <c r="D326" s="233" t="s">
        <v>107</v>
      </c>
      <c r="E326" s="235" t="s">
        <v>310</v>
      </c>
      <c r="F326" s="235">
        <v>4798.800509999999</v>
      </c>
    </row>
    <row r="327" spans="1:6" ht="22.5">
      <c r="A327" s="233" t="s">
        <v>104</v>
      </c>
      <c r="B327" s="233" t="s">
        <v>311</v>
      </c>
      <c r="C327" s="234" t="s">
        <v>312</v>
      </c>
      <c r="D327" s="233" t="s">
        <v>102</v>
      </c>
      <c r="E327" s="235" t="s">
        <v>254</v>
      </c>
      <c r="F327" s="235">
        <v>33.49948</v>
      </c>
    </row>
    <row r="328" spans="1:6" ht="22.5">
      <c r="A328" s="233" t="s">
        <v>104</v>
      </c>
      <c r="B328" s="233" t="s">
        <v>313</v>
      </c>
      <c r="C328" s="234" t="s">
        <v>314</v>
      </c>
      <c r="D328" s="233" t="s">
        <v>108</v>
      </c>
      <c r="E328" s="235" t="s">
        <v>315</v>
      </c>
      <c r="F328" s="235">
        <v>209.37175</v>
      </c>
    </row>
    <row r="329" spans="1:6" ht="22.5">
      <c r="A329" s="233" t="s">
        <v>104</v>
      </c>
      <c r="B329" s="233" t="s">
        <v>316</v>
      </c>
      <c r="C329" s="234" t="s">
        <v>317</v>
      </c>
      <c r="D329" s="233" t="s">
        <v>111</v>
      </c>
      <c r="E329" s="235" t="s">
        <v>318</v>
      </c>
      <c r="F329" s="235">
        <v>1063.6084899999998</v>
      </c>
    </row>
    <row r="330" spans="1:6" ht="45">
      <c r="A330" s="233" t="s">
        <v>480</v>
      </c>
      <c r="B330" s="233" t="s">
        <v>352</v>
      </c>
      <c r="C330" s="234" t="s">
        <v>481</v>
      </c>
      <c r="D330" s="233" t="s">
        <v>138</v>
      </c>
      <c r="E330" s="235">
        <v>320.4699999999999</v>
      </c>
      <c r="F330" s="235" t="s">
        <v>301</v>
      </c>
    </row>
    <row r="331" spans="1:6" ht="22.5">
      <c r="A331" s="233" t="s">
        <v>128</v>
      </c>
      <c r="B331" s="233" t="s">
        <v>129</v>
      </c>
      <c r="C331" s="234" t="s">
        <v>130</v>
      </c>
      <c r="D331" s="233" t="s">
        <v>102</v>
      </c>
      <c r="E331" s="235" t="s">
        <v>302</v>
      </c>
      <c r="F331" s="235">
        <v>6.409399999999998</v>
      </c>
    </row>
    <row r="332" spans="1:6" ht="33.75">
      <c r="A332" s="233" t="s">
        <v>128</v>
      </c>
      <c r="B332" s="233" t="s">
        <v>303</v>
      </c>
      <c r="C332" s="234" t="s">
        <v>304</v>
      </c>
      <c r="D332" s="233" t="s">
        <v>102</v>
      </c>
      <c r="E332" s="235" t="s">
        <v>305</v>
      </c>
      <c r="F332" s="235">
        <v>32.04699999999999</v>
      </c>
    </row>
    <row r="333" spans="1:6" ht="12">
      <c r="A333" s="233" t="s">
        <v>104</v>
      </c>
      <c r="B333" s="233" t="s">
        <v>306</v>
      </c>
      <c r="C333" s="234" t="s">
        <v>307</v>
      </c>
      <c r="D333" s="233" t="s">
        <v>107</v>
      </c>
      <c r="E333" s="235" t="s">
        <v>482</v>
      </c>
      <c r="F333" s="235">
        <v>69.54198999999998</v>
      </c>
    </row>
    <row r="334" spans="1:6" ht="12">
      <c r="A334" s="233" t="s">
        <v>104</v>
      </c>
      <c r="B334" s="233" t="s">
        <v>132</v>
      </c>
      <c r="C334" s="234" t="s">
        <v>133</v>
      </c>
      <c r="D334" s="233" t="s">
        <v>107</v>
      </c>
      <c r="E334" s="235" t="s">
        <v>483</v>
      </c>
      <c r="F334" s="235">
        <v>112.80543999999996</v>
      </c>
    </row>
    <row r="335" spans="1:6" ht="12">
      <c r="A335" s="233" t="s">
        <v>104</v>
      </c>
      <c r="B335" s="233" t="s">
        <v>105</v>
      </c>
      <c r="C335" s="234" t="s">
        <v>106</v>
      </c>
      <c r="D335" s="233" t="s">
        <v>107</v>
      </c>
      <c r="E335" s="235" t="s">
        <v>484</v>
      </c>
      <c r="F335" s="235">
        <v>225.29040999999992</v>
      </c>
    </row>
    <row r="336" spans="1:6" ht="22.5">
      <c r="A336" s="233" t="s">
        <v>104</v>
      </c>
      <c r="B336" s="233" t="s">
        <v>311</v>
      </c>
      <c r="C336" s="234" t="s">
        <v>312</v>
      </c>
      <c r="D336" s="233" t="s">
        <v>102</v>
      </c>
      <c r="E336" s="235" t="s">
        <v>254</v>
      </c>
      <c r="F336" s="235">
        <v>1.2818799999999997</v>
      </c>
    </row>
    <row r="337" spans="1:6" ht="22.5">
      <c r="A337" s="233" t="s">
        <v>104</v>
      </c>
      <c r="B337" s="233" t="s">
        <v>313</v>
      </c>
      <c r="C337" s="234" t="s">
        <v>314</v>
      </c>
      <c r="D337" s="233" t="s">
        <v>108</v>
      </c>
      <c r="E337" s="235" t="s">
        <v>485</v>
      </c>
      <c r="F337" s="235">
        <v>11.536919999999997</v>
      </c>
    </row>
    <row r="338" spans="1:6" ht="22.5">
      <c r="A338" s="233" t="s">
        <v>104</v>
      </c>
      <c r="B338" s="233" t="s">
        <v>316</v>
      </c>
      <c r="C338" s="234" t="s">
        <v>317</v>
      </c>
      <c r="D338" s="233" t="s">
        <v>111</v>
      </c>
      <c r="E338" s="235" t="s">
        <v>486</v>
      </c>
      <c r="F338" s="235">
        <v>58.00506999999998</v>
      </c>
    </row>
  </sheetData>
  <sheetProtection/>
  <mergeCells count="3">
    <mergeCell ref="A10:F10"/>
    <mergeCell ref="A1:F1"/>
    <mergeCell ref="A167:F167"/>
  </mergeCells>
  <conditionalFormatting sqref="A2:F9 A89:F136 A162:F166">
    <cfRule type="expression" priority="19" dxfId="44" stopIfTrue="1">
      <formula>AND($A2&lt;&gt;"COMPOSICAO",$A2&lt;&gt;"INSUMO",$A2&lt;&gt;"")</formula>
    </cfRule>
    <cfRule type="expression" priority="20" dxfId="0" stopIfTrue="1">
      <formula>AND(OR($A2="COMPOSICAO",$A2="INSUMO",$A2&lt;&gt;""),$A2&lt;&gt;"")</formula>
    </cfRule>
  </conditionalFormatting>
  <conditionalFormatting sqref="A11:F16">
    <cfRule type="expression" priority="45" dxfId="44" stopIfTrue="1">
      <formula>AND($A11&lt;&gt;"COMPOSICAO",$A11&lt;&gt;"INSUMO",$A11&lt;&gt;"")</formula>
    </cfRule>
    <cfRule type="expression" priority="46" dxfId="0" stopIfTrue="1">
      <formula>AND(OR($A11="COMPOSICAO",$A11="INSUMO",$A11&lt;&gt;""),$A11&lt;&gt;"")</formula>
    </cfRule>
  </conditionalFormatting>
  <conditionalFormatting sqref="A17:F19">
    <cfRule type="expression" priority="43" dxfId="44" stopIfTrue="1">
      <formula>AND($A17&lt;&gt;"COMPOSICAO",$A17&lt;&gt;"INSUMO",$A17&lt;&gt;"")</formula>
    </cfRule>
    <cfRule type="expression" priority="44" dxfId="0" stopIfTrue="1">
      <formula>AND(OR($A17="COMPOSICAO",$A17="INSUMO",$A17&lt;&gt;""),$A17&lt;&gt;"")</formula>
    </cfRule>
  </conditionalFormatting>
  <conditionalFormatting sqref="A20:F24">
    <cfRule type="expression" priority="41" dxfId="44" stopIfTrue="1">
      <formula>AND($A20&lt;&gt;"COMPOSICAO",$A20&lt;&gt;"INSUMO",$A20&lt;&gt;"")</formula>
    </cfRule>
    <cfRule type="expression" priority="42" dxfId="0" stopIfTrue="1">
      <formula>AND(OR($A20="COMPOSICAO",$A20="INSUMO",$A20&lt;&gt;""),$A20&lt;&gt;"")</formula>
    </cfRule>
  </conditionalFormatting>
  <conditionalFormatting sqref="A25:F30">
    <cfRule type="expression" priority="39" dxfId="44" stopIfTrue="1">
      <formula>AND($A25&lt;&gt;"COMPOSICAO",$A25&lt;&gt;"INSUMO",$A25&lt;&gt;"")</formula>
    </cfRule>
    <cfRule type="expression" priority="40" dxfId="0" stopIfTrue="1">
      <formula>AND(OR($A25="COMPOSICAO",$A25="INSUMO",$A25&lt;&gt;""),$A25&lt;&gt;"")</formula>
    </cfRule>
  </conditionalFormatting>
  <conditionalFormatting sqref="A31:F37">
    <cfRule type="expression" priority="37" dxfId="44" stopIfTrue="1">
      <formula>AND($A31&lt;&gt;"COMPOSICAO",$A31&lt;&gt;"INSUMO",$A31&lt;&gt;"")</formula>
    </cfRule>
    <cfRule type="expression" priority="38" dxfId="0" stopIfTrue="1">
      <formula>AND(OR($A31="COMPOSICAO",$A31="INSUMO",$A31&lt;&gt;""),$A31&lt;&gt;"")</formula>
    </cfRule>
  </conditionalFormatting>
  <conditionalFormatting sqref="A38:F44">
    <cfRule type="expression" priority="35" dxfId="44" stopIfTrue="1">
      <formula>AND($A38&lt;&gt;"COMPOSICAO",$A38&lt;&gt;"INSUMO",$A38&lt;&gt;"")</formula>
    </cfRule>
    <cfRule type="expression" priority="36" dxfId="0" stopIfTrue="1">
      <formula>AND(OR($A38="COMPOSICAO",$A38="INSUMO",$A38&lt;&gt;""),$A38&lt;&gt;"")</formula>
    </cfRule>
  </conditionalFormatting>
  <conditionalFormatting sqref="A45:F51">
    <cfRule type="expression" priority="33" dxfId="44" stopIfTrue="1">
      <formula>AND($A45&lt;&gt;"COMPOSICAO",$A45&lt;&gt;"INSUMO",$A45&lt;&gt;"")</formula>
    </cfRule>
    <cfRule type="expression" priority="34" dxfId="0" stopIfTrue="1">
      <formula>AND(OR($A45="COMPOSICAO",$A45="INSUMO",$A45&lt;&gt;""),$A45&lt;&gt;"")</formula>
    </cfRule>
  </conditionalFormatting>
  <conditionalFormatting sqref="A52:F58">
    <cfRule type="expression" priority="31" dxfId="44" stopIfTrue="1">
      <formula>AND($A52&lt;&gt;"COMPOSICAO",$A52&lt;&gt;"INSUMO",$A52&lt;&gt;"")</formula>
    </cfRule>
    <cfRule type="expression" priority="32" dxfId="0" stopIfTrue="1">
      <formula>AND(OR($A52="COMPOSICAO",$A52="INSUMO",$A52&lt;&gt;""),$A52&lt;&gt;"")</formula>
    </cfRule>
  </conditionalFormatting>
  <conditionalFormatting sqref="A59:F73">
    <cfRule type="expression" priority="29" dxfId="44" stopIfTrue="1">
      <formula>AND($A59&lt;&gt;"COMPOSICAO",$A59&lt;&gt;"INSUMO",$A59&lt;&gt;"")</formula>
    </cfRule>
    <cfRule type="expression" priority="30" dxfId="0" stopIfTrue="1">
      <formula>AND(OR($A59="COMPOSICAO",$A59="INSUMO",$A59&lt;&gt;""),$A59&lt;&gt;"")</formula>
    </cfRule>
  </conditionalFormatting>
  <conditionalFormatting sqref="A74:F88">
    <cfRule type="expression" priority="27" dxfId="44" stopIfTrue="1">
      <formula>AND($A74&lt;&gt;"COMPOSICAO",$A74&lt;&gt;"INSUMO",$A74&lt;&gt;"")</formula>
    </cfRule>
    <cfRule type="expression" priority="28" dxfId="0" stopIfTrue="1">
      <formula>AND(OR($A74="COMPOSICAO",$A74="INSUMO",$A74&lt;&gt;""),$A74&lt;&gt;"")</formula>
    </cfRule>
  </conditionalFormatting>
  <conditionalFormatting sqref="A137:F154">
    <cfRule type="expression" priority="23" dxfId="44" stopIfTrue="1">
      <formula>AND($A137&lt;&gt;"COMPOSICAO",$A137&lt;&gt;"INSUMO",$A137&lt;&gt;"")</formula>
    </cfRule>
    <cfRule type="expression" priority="24" dxfId="0" stopIfTrue="1">
      <formula>AND(OR($A137="COMPOSICAO",$A137="INSUMO",$A137&lt;&gt;""),$A137&lt;&gt;"")</formula>
    </cfRule>
  </conditionalFormatting>
  <conditionalFormatting sqref="A155:F161">
    <cfRule type="expression" priority="21" dxfId="44" stopIfTrue="1">
      <formula>AND($A155&lt;&gt;"COMPOSICAO",$A155&lt;&gt;"INSUMO",$A155&lt;&gt;"")</formula>
    </cfRule>
    <cfRule type="expression" priority="22" dxfId="0" stopIfTrue="1">
      <formula>AND(OR($A155="COMPOSICAO",$A155="INSUMO",$A155&lt;&gt;""),$A155&lt;&gt;"")</formula>
    </cfRule>
  </conditionalFormatting>
  <conditionalFormatting sqref="A168:F174">
    <cfRule type="expression" priority="17" dxfId="44" stopIfTrue="1">
      <formula>AND($A168&lt;&gt;"COMPOSICAO",$A168&lt;&gt;"INSUMO",$A168&lt;&gt;"")</formula>
    </cfRule>
    <cfRule type="expression" priority="18" dxfId="0" stopIfTrue="1">
      <formula>AND(OR($A168="COMPOSICAO",$A168="INSUMO",$A168&lt;&gt;""),$A168&lt;&gt;"")</formula>
    </cfRule>
  </conditionalFormatting>
  <conditionalFormatting sqref="A175:F177">
    <cfRule type="expression" priority="15" dxfId="44" stopIfTrue="1">
      <formula>AND($A175&lt;&gt;"COMPOSICAO",$A175&lt;&gt;"INSUMO",$A175&lt;&gt;"")</formula>
    </cfRule>
    <cfRule type="expression" priority="16" dxfId="0" stopIfTrue="1">
      <formula>AND(OR($A175="COMPOSICAO",$A175="INSUMO",$A175&lt;&gt;""),$A175&lt;&gt;"")</formula>
    </cfRule>
  </conditionalFormatting>
  <conditionalFormatting sqref="A178:F180">
    <cfRule type="expression" priority="13" dxfId="44" stopIfTrue="1">
      <formula>AND($A178&lt;&gt;"COMPOSICAO",$A178&lt;&gt;"INSUMO",$A178&lt;&gt;"")</formula>
    </cfRule>
    <cfRule type="expression" priority="14" dxfId="0" stopIfTrue="1">
      <formula>AND(OR($A178="COMPOSICAO",$A178="INSUMO",$A178&lt;&gt;""),$A178&lt;&gt;"")</formula>
    </cfRule>
  </conditionalFormatting>
  <conditionalFormatting sqref="A289:F294">
    <cfRule type="expression" priority="11" dxfId="44" stopIfTrue="1">
      <formula>AND($A289&lt;&gt;"COMPOSICAO",$A289&lt;&gt;"INSUMO",$A289&lt;&gt;"")</formula>
    </cfRule>
    <cfRule type="expression" priority="12" dxfId="0" stopIfTrue="1">
      <formula>AND(OR($A289="COMPOSICAO",$A289="INSUMO",$A289&lt;&gt;""),$A289&lt;&gt;"")</formula>
    </cfRule>
  </conditionalFormatting>
  <conditionalFormatting sqref="A295:F297">
    <cfRule type="expression" priority="9" dxfId="44" stopIfTrue="1">
      <formula>AND($A295&lt;&gt;"COMPOSICAO",$A295&lt;&gt;"INSUMO",$A295&lt;&gt;"")</formula>
    </cfRule>
    <cfRule type="expression" priority="10" dxfId="0" stopIfTrue="1">
      <formula>AND(OR($A295="COMPOSICAO",$A295="INSUMO",$A295&lt;&gt;""),$A295&lt;&gt;"")</formula>
    </cfRule>
  </conditionalFormatting>
  <conditionalFormatting sqref="A298:F306">
    <cfRule type="expression" priority="7" dxfId="44" stopIfTrue="1">
      <formula>AND($A298&lt;&gt;"COMPOSICAO",$A298&lt;&gt;"INSUMO",$A298&lt;&gt;"")</formula>
    </cfRule>
    <cfRule type="expression" priority="8" dxfId="0" stopIfTrue="1">
      <formula>AND(OR($A298="COMPOSICAO",$A298="INSUMO",$A298&lt;&gt;""),$A298&lt;&gt;"")</formula>
    </cfRule>
  </conditionalFormatting>
  <conditionalFormatting sqref="A307:F320">
    <cfRule type="expression" priority="5" dxfId="44" stopIfTrue="1">
      <formula>AND($A307&lt;&gt;"COMPOSICAO",$A307&lt;&gt;"INSUMO",$A307&lt;&gt;"")</formula>
    </cfRule>
    <cfRule type="expression" priority="6" dxfId="0" stopIfTrue="1">
      <formula>AND(OR($A307="COMPOSICAO",$A307="INSUMO",$A307&lt;&gt;""),$A307&lt;&gt;"")</formula>
    </cfRule>
  </conditionalFormatting>
  <conditionalFormatting sqref="A321:F329">
    <cfRule type="expression" priority="3" dxfId="44" stopIfTrue="1">
      <formula>AND($A321&lt;&gt;"COMPOSICAO",$A321&lt;&gt;"INSUMO",$A321&lt;&gt;"")</formula>
    </cfRule>
    <cfRule type="expression" priority="4" dxfId="0" stopIfTrue="1">
      <formula>AND(OR($A321="COMPOSICAO",$A321="INSUMO",$A321&lt;&gt;""),$A321&lt;&gt;"")</formula>
    </cfRule>
  </conditionalFormatting>
  <conditionalFormatting sqref="A330:F338">
    <cfRule type="expression" priority="1" dxfId="44" stopIfTrue="1">
      <formula>AND($A330&lt;&gt;"COMPOSICAO",$A330&lt;&gt;"INSUMO",$A330&lt;&gt;"")</formula>
    </cfRule>
    <cfRule type="expression" priority="2" dxfId="0" stopIfTrue="1">
      <formula>AND(OR($A330="COMPOSICAO",$A330="INSUMO",$A330&lt;&gt;""),$A330&lt;&gt;"")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rowBreaks count="6" manualBreakCount="6">
    <brk id="30" max="5" man="1"/>
    <brk id="103" max="5" man="1"/>
    <brk id="166" max="5" man="1"/>
    <brk id="219" max="5" man="1"/>
    <brk id="288" max="5" man="1"/>
    <brk id="306" max="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showGridLines="0" tabSelected="1" view="pageBreakPreview" zoomScaleNormal="75" zoomScaleSheetLayoutView="100" zoomScalePageLayoutView="0" workbookViewId="0" topLeftCell="E7">
      <selection activeCell="P21" sqref="P21"/>
    </sheetView>
  </sheetViews>
  <sheetFormatPr defaultColWidth="9.140625" defaultRowHeight="12"/>
  <cols>
    <col min="1" max="1" width="6.7109375" style="44" customWidth="1"/>
    <col min="2" max="2" width="12.57421875" style="44" customWidth="1"/>
    <col min="3" max="3" width="28.00390625" style="44" customWidth="1"/>
    <col min="4" max="4" width="14.8515625" style="44" customWidth="1"/>
    <col min="5" max="5" width="11.00390625" style="44" customWidth="1"/>
    <col min="6" max="6" width="15.140625" style="44" customWidth="1"/>
    <col min="7" max="7" width="9.140625" style="44" customWidth="1"/>
    <col min="8" max="8" width="14.57421875" style="44" customWidth="1"/>
    <col min="9" max="9" width="8.28125" style="44" bestFit="1" customWidth="1"/>
    <col min="10" max="10" width="15.00390625" style="44" customWidth="1"/>
    <col min="11" max="11" width="10.00390625" style="44" bestFit="1" customWidth="1"/>
    <col min="12" max="12" width="15.7109375" style="44" customWidth="1"/>
    <col min="13" max="13" width="8.7109375" style="44" customWidth="1"/>
    <col min="14" max="14" width="13.28125" style="44" customWidth="1"/>
    <col min="15" max="15" width="10.7109375" style="44" customWidth="1"/>
    <col min="16" max="16" width="13.28125" style="44" customWidth="1"/>
    <col min="17" max="17" width="9.28125" style="44" bestFit="1" customWidth="1"/>
    <col min="18" max="20" width="12.7109375" style="44" customWidth="1"/>
    <col min="21" max="16384" width="9.140625" style="44" customWidth="1"/>
  </cols>
  <sheetData>
    <row r="1" spans="1:16" ht="42" customHeight="1" thickBot="1">
      <c r="A1" s="339" t="str">
        <f>Loteamento!A1:I1</f>
        <v>DISTRITO DE BOA ESPERANÇA DO NORTE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 ht="29.25" customHeight="1">
      <c r="A2" s="342" t="s">
        <v>38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32.25" customHeight="1">
      <c r="A3" s="342" t="s">
        <v>39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</row>
    <row r="4" spans="1:16" ht="30" customHeight="1">
      <c r="A4" s="147"/>
      <c r="B4" s="148"/>
      <c r="C4" s="149"/>
      <c r="D4" s="149"/>
      <c r="E4" s="150"/>
      <c r="F4" s="151"/>
      <c r="G4" s="150"/>
      <c r="H4" s="150"/>
      <c r="I4" s="150"/>
      <c r="J4" s="150"/>
      <c r="K4" s="150"/>
      <c r="L4" s="150"/>
      <c r="M4" s="150"/>
      <c r="N4" s="150"/>
      <c r="O4" s="150"/>
      <c r="P4" s="152"/>
    </row>
    <row r="5" spans="1:16" ht="20.25" customHeight="1">
      <c r="A5" s="45"/>
      <c r="B5" s="46"/>
      <c r="C5" s="47"/>
      <c r="D5" s="47"/>
      <c r="E5" s="47"/>
      <c r="F5" s="48"/>
      <c r="G5" s="49"/>
      <c r="H5" s="50"/>
      <c r="I5" s="345"/>
      <c r="J5" s="346"/>
      <c r="K5" s="346"/>
      <c r="L5" s="346"/>
      <c r="M5" s="346"/>
      <c r="N5" s="346"/>
      <c r="O5" s="346"/>
      <c r="P5" s="347"/>
    </row>
    <row r="6" spans="1:16" ht="14.25" customHeight="1">
      <c r="A6" s="51" t="s">
        <v>40</v>
      </c>
      <c r="B6" s="52"/>
      <c r="C6" s="53"/>
      <c r="D6" s="54"/>
      <c r="E6" s="54"/>
      <c r="F6" s="55"/>
      <c r="G6" s="56"/>
      <c r="H6" s="57"/>
      <c r="I6" s="348"/>
      <c r="J6" s="349"/>
      <c r="K6" s="349"/>
      <c r="L6" s="349"/>
      <c r="M6" s="349"/>
      <c r="N6" s="349"/>
      <c r="O6" s="349"/>
      <c r="P6" s="350"/>
    </row>
    <row r="7" spans="1:16" ht="14.25" customHeight="1">
      <c r="A7" s="51"/>
      <c r="B7" s="52"/>
      <c r="C7" s="53"/>
      <c r="D7" s="54"/>
      <c r="E7" s="54"/>
      <c r="F7" s="55"/>
      <c r="G7" s="58"/>
      <c r="H7" s="59"/>
      <c r="I7" s="351" t="s">
        <v>41</v>
      </c>
      <c r="J7" s="352"/>
      <c r="K7" s="352"/>
      <c r="L7" s="352"/>
      <c r="M7" s="352"/>
      <c r="N7" s="352"/>
      <c r="O7" s="352"/>
      <c r="P7" s="353"/>
    </row>
    <row r="8" spans="1:16" ht="14.25" customHeight="1">
      <c r="A8" s="60"/>
      <c r="B8" s="61"/>
      <c r="C8" s="61"/>
      <c r="D8" s="61"/>
      <c r="E8" s="54"/>
      <c r="F8" s="55"/>
      <c r="G8" s="58"/>
      <c r="H8" s="59"/>
      <c r="I8" s="358" t="s">
        <v>42</v>
      </c>
      <c r="J8" s="359"/>
      <c r="K8" s="359"/>
      <c r="L8" s="359"/>
      <c r="M8" s="359"/>
      <c r="N8" s="359"/>
      <c r="O8" s="359"/>
      <c r="P8" s="360"/>
    </row>
    <row r="9" spans="1:16" ht="5.25" customHeight="1">
      <c r="A9" s="62"/>
      <c r="B9" s="63"/>
      <c r="C9" s="64"/>
      <c r="D9" s="65"/>
      <c r="E9" s="65"/>
      <c r="F9" s="66"/>
      <c r="G9" s="67"/>
      <c r="H9" s="68"/>
      <c r="I9" s="69"/>
      <c r="J9" s="67"/>
      <c r="K9" s="67"/>
      <c r="L9" s="67"/>
      <c r="M9" s="67"/>
      <c r="N9" s="67"/>
      <c r="O9" s="67"/>
      <c r="P9" s="70"/>
    </row>
    <row r="10" spans="1:16" ht="27" customHeight="1" thickBot="1">
      <c r="A10" s="71"/>
      <c r="B10" s="52"/>
      <c r="C10" s="58"/>
      <c r="D10" s="58"/>
      <c r="E10" s="58"/>
      <c r="F10" s="55"/>
      <c r="G10" s="58"/>
      <c r="H10" s="58"/>
      <c r="I10" s="58"/>
      <c r="J10" s="58"/>
      <c r="K10" s="58"/>
      <c r="L10" s="58"/>
      <c r="M10" s="58"/>
      <c r="N10" s="58"/>
      <c r="O10" s="58"/>
      <c r="P10" s="72"/>
    </row>
    <row r="11" spans="1:16" ht="22.5" customHeight="1" thickBot="1" thickTop="1">
      <c r="A11" s="324" t="s">
        <v>43</v>
      </c>
      <c r="B11" s="333" t="s">
        <v>44</v>
      </c>
      <c r="C11" s="334"/>
      <c r="D11" s="335"/>
      <c r="E11" s="354" t="s">
        <v>45</v>
      </c>
      <c r="F11" s="355"/>
      <c r="G11" s="356"/>
      <c r="H11" s="356"/>
      <c r="I11" s="356"/>
      <c r="J11" s="356"/>
      <c r="K11" s="356"/>
      <c r="L11" s="356"/>
      <c r="M11" s="356"/>
      <c r="N11" s="356"/>
      <c r="O11" s="356"/>
      <c r="P11" s="357"/>
    </row>
    <row r="12" spans="1:16" ht="13.5" customHeight="1" thickTop="1">
      <c r="A12" s="325"/>
      <c r="B12" s="336"/>
      <c r="C12" s="337"/>
      <c r="D12" s="338"/>
      <c r="E12" s="364" t="s">
        <v>46</v>
      </c>
      <c r="F12" s="365"/>
      <c r="G12" s="318"/>
      <c r="H12" s="318"/>
      <c r="I12" s="318"/>
      <c r="J12" s="318"/>
      <c r="K12" s="318"/>
      <c r="L12" s="318"/>
      <c r="M12" s="318"/>
      <c r="N12" s="318"/>
      <c r="O12" s="318"/>
      <c r="P12" s="319"/>
    </row>
    <row r="13" spans="1:16" ht="13.5" customHeight="1">
      <c r="A13" s="325"/>
      <c r="B13" s="310" t="s">
        <v>47</v>
      </c>
      <c r="C13" s="311"/>
      <c r="D13" s="73" t="s">
        <v>30</v>
      </c>
      <c r="E13" s="314" t="s">
        <v>48</v>
      </c>
      <c r="F13" s="315"/>
      <c r="G13" s="314" t="s">
        <v>49</v>
      </c>
      <c r="H13" s="315"/>
      <c r="I13" s="314" t="s">
        <v>50</v>
      </c>
      <c r="J13" s="315"/>
      <c r="K13" s="314" t="s">
        <v>51</v>
      </c>
      <c r="L13" s="315"/>
      <c r="M13" s="314" t="s">
        <v>52</v>
      </c>
      <c r="N13" s="315"/>
      <c r="O13" s="314" t="s">
        <v>53</v>
      </c>
      <c r="P13" s="320"/>
    </row>
    <row r="14" spans="1:16" ht="13.5" customHeight="1" thickBot="1">
      <c r="A14" s="326"/>
      <c r="B14" s="312"/>
      <c r="C14" s="313"/>
      <c r="D14" s="74" t="s">
        <v>54</v>
      </c>
      <c r="E14" s="75" t="s">
        <v>55</v>
      </c>
      <c r="F14" s="76" t="s">
        <v>56</v>
      </c>
      <c r="G14" s="75" t="s">
        <v>55</v>
      </c>
      <c r="H14" s="76" t="s">
        <v>56</v>
      </c>
      <c r="I14" s="75" t="s">
        <v>55</v>
      </c>
      <c r="J14" s="76" t="s">
        <v>56</v>
      </c>
      <c r="K14" s="75" t="s">
        <v>55</v>
      </c>
      <c r="L14" s="76" t="s">
        <v>56</v>
      </c>
      <c r="M14" s="75" t="s">
        <v>55</v>
      </c>
      <c r="N14" s="76" t="s">
        <v>56</v>
      </c>
      <c r="O14" s="75" t="s">
        <v>55</v>
      </c>
      <c r="P14" s="77" t="s">
        <v>56</v>
      </c>
    </row>
    <row r="15" spans="1:16" ht="4.5" customHeight="1" thickTop="1">
      <c r="A15" s="78"/>
      <c r="B15" s="79"/>
      <c r="C15" s="80"/>
      <c r="D15" s="81"/>
      <c r="E15" s="82"/>
      <c r="F15" s="83"/>
      <c r="G15" s="82"/>
      <c r="H15" s="83"/>
      <c r="I15" s="82"/>
      <c r="J15" s="83"/>
      <c r="K15" s="82"/>
      <c r="L15" s="83"/>
      <c r="M15" s="82"/>
      <c r="N15" s="83"/>
      <c r="O15" s="82"/>
      <c r="P15" s="84"/>
    </row>
    <row r="16" spans="1:18" ht="13.5" customHeight="1">
      <c r="A16" s="85" t="s">
        <v>5</v>
      </c>
      <c r="B16" s="308" t="s">
        <v>57</v>
      </c>
      <c r="C16" s="309"/>
      <c r="D16" s="86">
        <f>Loteamento!I7</f>
        <v>4114.275324531211</v>
      </c>
      <c r="E16" s="87">
        <v>1</v>
      </c>
      <c r="F16" s="88">
        <f>E16*$D16</f>
        <v>4114.275324531211</v>
      </c>
      <c r="G16" s="87"/>
      <c r="H16" s="88">
        <f>G16*$D16</f>
        <v>0</v>
      </c>
      <c r="I16" s="87"/>
      <c r="J16" s="88">
        <f>I16*$D16</f>
        <v>0</v>
      </c>
      <c r="K16" s="87"/>
      <c r="L16" s="88">
        <f>K16*$D16</f>
        <v>0</v>
      </c>
      <c r="M16" s="87"/>
      <c r="N16" s="88">
        <f>M16*$D16</f>
        <v>0</v>
      </c>
      <c r="O16" s="87"/>
      <c r="P16" s="89">
        <f>O16*$D16</f>
        <v>0</v>
      </c>
      <c r="Q16" s="90"/>
      <c r="R16" s="91"/>
    </row>
    <row r="17" spans="1:18" ht="13.5" customHeight="1">
      <c r="A17" s="85"/>
      <c r="B17" s="92"/>
      <c r="C17" s="93"/>
      <c r="D17" s="86"/>
      <c r="E17" s="87"/>
      <c r="F17" s="88"/>
      <c r="G17" s="87"/>
      <c r="H17" s="88"/>
      <c r="I17" s="87"/>
      <c r="J17" s="88"/>
      <c r="K17" s="87"/>
      <c r="L17" s="88"/>
      <c r="M17" s="87"/>
      <c r="N17" s="88"/>
      <c r="O17" s="87"/>
      <c r="P17" s="89"/>
      <c r="Q17" s="90"/>
      <c r="R17" s="91"/>
    </row>
    <row r="18" spans="1:18" ht="13.5" customHeight="1">
      <c r="A18" s="85" t="s">
        <v>78</v>
      </c>
      <c r="B18" s="308" t="s">
        <v>15</v>
      </c>
      <c r="C18" s="309"/>
      <c r="D18" s="86">
        <f>Loteamento!I9</f>
        <v>949396.5316469625</v>
      </c>
      <c r="E18" s="87">
        <v>0.3</v>
      </c>
      <c r="F18" s="88">
        <f>D18*E18</f>
        <v>284818.9594940887</v>
      </c>
      <c r="G18" s="87">
        <v>0.3</v>
      </c>
      <c r="H18" s="88">
        <f>G18*$D18</f>
        <v>284818.9594940887</v>
      </c>
      <c r="I18" s="87">
        <v>0.3</v>
      </c>
      <c r="J18" s="88">
        <f>D18*I18</f>
        <v>284818.9594940887</v>
      </c>
      <c r="K18" s="87">
        <v>0.1</v>
      </c>
      <c r="L18" s="88">
        <f>D18*K18</f>
        <v>94939.65316469625</v>
      </c>
      <c r="M18" s="87"/>
      <c r="N18" s="88"/>
      <c r="O18" s="87"/>
      <c r="P18" s="89"/>
      <c r="Q18" s="90"/>
      <c r="R18" s="91"/>
    </row>
    <row r="19" spans="1:18" ht="13.5" customHeight="1">
      <c r="A19" s="85"/>
      <c r="B19" s="92"/>
      <c r="C19" s="93"/>
      <c r="D19" s="86"/>
      <c r="E19" s="87"/>
      <c r="F19" s="88"/>
      <c r="G19" s="87"/>
      <c r="H19" s="88"/>
      <c r="I19" s="87"/>
      <c r="J19" s="88"/>
      <c r="K19" s="87"/>
      <c r="L19" s="88"/>
      <c r="M19" s="87"/>
      <c r="N19" s="88"/>
      <c r="O19" s="87"/>
      <c r="P19" s="89"/>
      <c r="Q19" s="90"/>
      <c r="R19" s="91"/>
    </row>
    <row r="20" spans="1:18" ht="13.5" customHeight="1">
      <c r="A20" s="85" t="s">
        <v>26</v>
      </c>
      <c r="B20" s="316" t="s">
        <v>58</v>
      </c>
      <c r="C20" s="309"/>
      <c r="D20" s="86">
        <f>Loteamento!I25</f>
        <v>2261446.9559339713</v>
      </c>
      <c r="E20" s="87">
        <v>0</v>
      </c>
      <c r="F20" s="88">
        <f>E20*$D20</f>
        <v>0</v>
      </c>
      <c r="G20" s="87">
        <v>0</v>
      </c>
      <c r="H20" s="88">
        <f>G20*$D20</f>
        <v>0</v>
      </c>
      <c r="I20" s="87">
        <v>0.2</v>
      </c>
      <c r="J20" s="88">
        <f>I20*$D20</f>
        <v>452289.39118679427</v>
      </c>
      <c r="K20" s="87">
        <v>0.3</v>
      </c>
      <c r="L20" s="88">
        <f>K20*$D20</f>
        <v>678434.0867801914</v>
      </c>
      <c r="M20" s="87">
        <v>0.3</v>
      </c>
      <c r="N20" s="88">
        <f>M20*$D20</f>
        <v>678434.0867801914</v>
      </c>
      <c r="O20" s="87">
        <v>0.2</v>
      </c>
      <c r="P20" s="89">
        <f>O20*$D20</f>
        <v>452289.39118679427</v>
      </c>
      <c r="Q20" s="90"/>
      <c r="R20" s="91"/>
    </row>
    <row r="21" spans="1:18" ht="17.25" customHeight="1">
      <c r="A21" s="321" t="s">
        <v>59</v>
      </c>
      <c r="B21" s="322"/>
      <c r="C21" s="323"/>
      <c r="D21" s="94"/>
      <c r="E21" s="95">
        <f>ROUND(F21/$D$22,4)</f>
        <v>0.0899</v>
      </c>
      <c r="F21" s="96">
        <f>SUM(F16:F20)</f>
        <v>288933.2348186199</v>
      </c>
      <c r="G21" s="95">
        <f>ROUND(H21/$D$22,4)</f>
        <v>0.0886</v>
      </c>
      <c r="H21" s="96">
        <f>SUM(H16:H20)</f>
        <v>284818.9594940887</v>
      </c>
      <c r="I21" s="95">
        <f>ROUND(J21/$D$22,4)</f>
        <v>0.2293</v>
      </c>
      <c r="J21" s="96">
        <f>SUM(J16:J20)</f>
        <v>737108.350680883</v>
      </c>
      <c r="K21" s="95">
        <f>ROUND(L21/$D$22,4)</f>
        <v>0.2406</v>
      </c>
      <c r="L21" s="96">
        <f>SUM(L16:L20)</f>
        <v>773373.7399448877</v>
      </c>
      <c r="M21" s="95">
        <f>ROUND(N21/$D$22,4)</f>
        <v>0.211</v>
      </c>
      <c r="N21" s="96">
        <f>SUM(N16:N20)</f>
        <v>678434.0867801914</v>
      </c>
      <c r="O21" s="95">
        <f>ROUND(P21/$D$22,4)</f>
        <v>0.1407</v>
      </c>
      <c r="P21" s="97">
        <f>SUM(P16:P20)</f>
        <v>452289.39118679427</v>
      </c>
      <c r="R21" s="98"/>
    </row>
    <row r="22" spans="1:16" ht="17.25" customHeight="1" thickBot="1">
      <c r="A22" s="330" t="s">
        <v>60</v>
      </c>
      <c r="B22" s="331"/>
      <c r="C22" s="332"/>
      <c r="D22" s="99">
        <f>D16+D18+D20</f>
        <v>3214957.762905465</v>
      </c>
      <c r="E22" s="100">
        <f>ROUND(F22/$D$22,4)</f>
        <v>0.0899</v>
      </c>
      <c r="F22" s="101">
        <f>F21</f>
        <v>288933.2348186199</v>
      </c>
      <c r="G22" s="100">
        <f>ROUND(H22/$D$22,4)</f>
        <v>0.1785</v>
      </c>
      <c r="H22" s="102">
        <f>SUM(F22+H21)</f>
        <v>573752.1943127087</v>
      </c>
      <c r="I22" s="100">
        <f>ROUND(J22/$D$22,4)</f>
        <v>0.4077</v>
      </c>
      <c r="J22" s="102">
        <f>SUM(H22+J21)</f>
        <v>1310860.5449935917</v>
      </c>
      <c r="K22" s="100">
        <f>ROUND(L22/$D$22,4)</f>
        <v>0.6483</v>
      </c>
      <c r="L22" s="102">
        <f>SUM(J22+L21)</f>
        <v>2084234.2849384793</v>
      </c>
      <c r="M22" s="100">
        <f>ROUND(N22/$D$22,4)</f>
        <v>0.8593</v>
      </c>
      <c r="N22" s="102">
        <f>SUM(L22+N21)</f>
        <v>2762668.3717186707</v>
      </c>
      <c r="O22" s="100">
        <f>ROUND(P22/$D$22,4)</f>
        <v>1</v>
      </c>
      <c r="P22" s="103">
        <f>SUM(N22+P21)</f>
        <v>3214957.762905465</v>
      </c>
    </row>
    <row r="23" spans="1:16" ht="27" customHeight="1" thickBot="1" thickTop="1">
      <c r="A23" s="104"/>
      <c r="B23" s="105"/>
      <c r="C23" s="105"/>
      <c r="D23" s="106"/>
      <c r="E23" s="107"/>
      <c r="F23" s="108"/>
      <c r="G23" s="107"/>
      <c r="H23" s="109"/>
      <c r="I23" s="107"/>
      <c r="J23" s="109"/>
      <c r="K23" s="107"/>
      <c r="L23" s="109"/>
      <c r="M23" s="107"/>
      <c r="N23" s="109"/>
      <c r="O23" s="107"/>
      <c r="P23" s="110"/>
    </row>
    <row r="24" spans="1:16" ht="22.5" customHeight="1" thickBot="1" thickTop="1">
      <c r="A24" s="324" t="s">
        <v>43</v>
      </c>
      <c r="B24" s="333" t="s">
        <v>44</v>
      </c>
      <c r="C24" s="334"/>
      <c r="D24" s="335"/>
      <c r="E24" s="361" t="s">
        <v>61</v>
      </c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3"/>
    </row>
    <row r="25" spans="1:18" ht="13.5" thickTop="1">
      <c r="A25" s="325"/>
      <c r="B25" s="336"/>
      <c r="C25" s="337"/>
      <c r="D25" s="338"/>
      <c r="E25" s="317" t="s">
        <v>46</v>
      </c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9"/>
      <c r="R25" s="91"/>
    </row>
    <row r="26" spans="1:16" ht="13.5" customHeight="1">
      <c r="A26" s="325"/>
      <c r="B26" s="310" t="s">
        <v>47</v>
      </c>
      <c r="C26" s="311"/>
      <c r="D26" s="73" t="s">
        <v>30</v>
      </c>
      <c r="E26" s="314" t="s">
        <v>48</v>
      </c>
      <c r="F26" s="315"/>
      <c r="G26" s="314" t="s">
        <v>49</v>
      </c>
      <c r="H26" s="315"/>
      <c r="I26" s="314" t="s">
        <v>50</v>
      </c>
      <c r="J26" s="315"/>
      <c r="K26" s="314" t="s">
        <v>51</v>
      </c>
      <c r="L26" s="315"/>
      <c r="M26" s="314" t="s">
        <v>52</v>
      </c>
      <c r="N26" s="315"/>
      <c r="O26" s="314" t="s">
        <v>53</v>
      </c>
      <c r="P26" s="320"/>
    </row>
    <row r="27" spans="1:16" ht="13.5" customHeight="1" thickBot="1">
      <c r="A27" s="326"/>
      <c r="B27" s="312"/>
      <c r="C27" s="313"/>
      <c r="D27" s="74" t="s">
        <v>54</v>
      </c>
      <c r="E27" s="75" t="s">
        <v>55</v>
      </c>
      <c r="F27" s="76" t="s">
        <v>56</v>
      </c>
      <c r="G27" s="75" t="s">
        <v>55</v>
      </c>
      <c r="H27" s="76" t="s">
        <v>56</v>
      </c>
      <c r="I27" s="75" t="s">
        <v>55</v>
      </c>
      <c r="J27" s="76" t="s">
        <v>56</v>
      </c>
      <c r="K27" s="75" t="s">
        <v>55</v>
      </c>
      <c r="L27" s="76" t="s">
        <v>56</v>
      </c>
      <c r="M27" s="75" t="s">
        <v>55</v>
      </c>
      <c r="N27" s="76" t="s">
        <v>56</v>
      </c>
      <c r="O27" s="75"/>
      <c r="P27" s="77"/>
    </row>
    <row r="28" spans="1:16" ht="7.5" customHeight="1" thickTop="1">
      <c r="A28" s="78"/>
      <c r="B28" s="79"/>
      <c r="C28" s="80"/>
      <c r="D28" s="81"/>
      <c r="E28" s="111"/>
      <c r="F28" s="112"/>
      <c r="G28" s="111"/>
      <c r="H28" s="112"/>
      <c r="I28" s="111"/>
      <c r="J28" s="112"/>
      <c r="K28" s="111"/>
      <c r="L28" s="112"/>
      <c r="M28" s="111"/>
      <c r="N28" s="112"/>
      <c r="O28" s="111"/>
      <c r="P28" s="84"/>
    </row>
    <row r="29" spans="1:18" ht="13.5" customHeight="1">
      <c r="A29" s="85" t="s">
        <v>5</v>
      </c>
      <c r="B29" s="308" t="str">
        <f>B16</f>
        <v>SERV. PRELIMINARES</v>
      </c>
      <c r="C29" s="309"/>
      <c r="D29" s="86">
        <f>D16</f>
        <v>4114.275324531211</v>
      </c>
      <c r="E29" s="113">
        <v>1</v>
      </c>
      <c r="F29" s="114">
        <f>F16</f>
        <v>4114.275324531211</v>
      </c>
      <c r="G29" s="113"/>
      <c r="H29" s="114">
        <f>H16</f>
        <v>0</v>
      </c>
      <c r="I29" s="113"/>
      <c r="J29" s="114">
        <f>J16</f>
        <v>0</v>
      </c>
      <c r="K29" s="113"/>
      <c r="L29" s="114">
        <f>L16</f>
        <v>0</v>
      </c>
      <c r="M29" s="113"/>
      <c r="N29" s="114">
        <f>N16</f>
        <v>0</v>
      </c>
      <c r="O29" s="113"/>
      <c r="P29" s="89"/>
      <c r="Q29" s="90"/>
      <c r="R29" s="91"/>
    </row>
    <row r="30" spans="1:18" ht="13.5" customHeight="1">
      <c r="A30" s="85"/>
      <c r="B30" s="92"/>
      <c r="C30" s="93"/>
      <c r="D30" s="86"/>
      <c r="E30" s="113"/>
      <c r="F30" s="114"/>
      <c r="G30" s="113"/>
      <c r="H30" s="114"/>
      <c r="I30" s="113"/>
      <c r="J30" s="114"/>
      <c r="K30" s="113"/>
      <c r="L30" s="114"/>
      <c r="M30" s="113"/>
      <c r="N30" s="114"/>
      <c r="O30" s="113"/>
      <c r="P30" s="89"/>
      <c r="Q30" s="90"/>
      <c r="R30" s="91"/>
    </row>
    <row r="31" spans="1:18" ht="13.5" customHeight="1">
      <c r="A31" s="154" t="s">
        <v>14</v>
      </c>
      <c r="B31" s="308" t="s">
        <v>15</v>
      </c>
      <c r="C31" s="309"/>
      <c r="D31" s="86">
        <f>D18</f>
        <v>949396.5316469625</v>
      </c>
      <c r="E31" s="113">
        <v>0.3</v>
      </c>
      <c r="F31" s="114">
        <f>F18</f>
        <v>284818.9594940887</v>
      </c>
      <c r="G31" s="113">
        <v>0.3</v>
      </c>
      <c r="H31" s="114">
        <f>H18</f>
        <v>284818.9594940887</v>
      </c>
      <c r="I31" s="113">
        <v>0.3</v>
      </c>
      <c r="J31" s="114">
        <f>D31*I31</f>
        <v>284818.9594940887</v>
      </c>
      <c r="K31" s="113">
        <v>0.1</v>
      </c>
      <c r="L31" s="114">
        <f>K31*D31</f>
        <v>94939.65316469625</v>
      </c>
      <c r="M31" s="113"/>
      <c r="N31" s="114"/>
      <c r="O31" s="113"/>
      <c r="P31" s="89"/>
      <c r="Q31" s="90"/>
      <c r="R31" s="91"/>
    </row>
    <row r="32" spans="1:16" ht="13.5" customHeight="1">
      <c r="A32" s="85"/>
      <c r="B32" s="308"/>
      <c r="C32" s="309"/>
      <c r="D32" s="86"/>
      <c r="E32" s="115"/>
      <c r="F32" s="114"/>
      <c r="G32" s="115"/>
      <c r="H32" s="114"/>
      <c r="I32" s="115"/>
      <c r="J32" s="114"/>
      <c r="K32" s="115"/>
      <c r="L32" s="114"/>
      <c r="M32" s="115"/>
      <c r="N32" s="114"/>
      <c r="O32" s="115"/>
      <c r="P32" s="89"/>
    </row>
    <row r="33" spans="1:18" ht="13.5" customHeight="1">
      <c r="A33" s="85" t="s">
        <v>26</v>
      </c>
      <c r="B33" s="316" t="str">
        <f>B20</f>
        <v>TERRAPLANAGEM E PAVIMENTAÇÃO</v>
      </c>
      <c r="C33" s="309"/>
      <c r="D33" s="86">
        <f>D20</f>
        <v>2261446.9559339713</v>
      </c>
      <c r="E33" s="113">
        <v>0</v>
      </c>
      <c r="F33" s="114">
        <f>F20</f>
        <v>0</v>
      </c>
      <c r="G33" s="113">
        <v>0</v>
      </c>
      <c r="H33" s="114">
        <f>H20</f>
        <v>0</v>
      </c>
      <c r="I33" s="113">
        <v>0.2</v>
      </c>
      <c r="J33" s="114">
        <f>J20</f>
        <v>452289.39118679427</v>
      </c>
      <c r="K33" s="113">
        <v>0.3</v>
      </c>
      <c r="L33" s="114">
        <f>K33*D33</f>
        <v>678434.0867801914</v>
      </c>
      <c r="M33" s="113">
        <v>0.3</v>
      </c>
      <c r="N33" s="114">
        <f>M33*D33</f>
        <v>678434.0867801914</v>
      </c>
      <c r="O33" s="113">
        <v>0.2</v>
      </c>
      <c r="P33" s="89">
        <f>D33*O33</f>
        <v>452289.39118679427</v>
      </c>
      <c r="Q33" s="90"/>
      <c r="R33" s="91"/>
    </row>
    <row r="34" spans="1:18" ht="16.5" customHeight="1">
      <c r="A34" s="321" t="s">
        <v>59</v>
      </c>
      <c r="B34" s="322"/>
      <c r="C34" s="323"/>
      <c r="D34" s="116"/>
      <c r="E34" s="95">
        <f>ROUND(F34/$D$35,4)</f>
        <v>0.0899</v>
      </c>
      <c r="F34" s="96">
        <f>SUM(F29:F33)</f>
        <v>288933.2348186199</v>
      </c>
      <c r="G34" s="95">
        <f>ROUND(H34/$D$22,4)</f>
        <v>0.0886</v>
      </c>
      <c r="H34" s="96">
        <f>SUM(H29:H33)</f>
        <v>284818.9594940887</v>
      </c>
      <c r="I34" s="95">
        <f>ROUND(J34/$D$22,4)</f>
        <v>0.2293</v>
      </c>
      <c r="J34" s="96">
        <f>SUM(J29:J33)</f>
        <v>737108.350680883</v>
      </c>
      <c r="K34" s="95">
        <f>ROUND(L34/$D$22,4)</f>
        <v>0.2406</v>
      </c>
      <c r="L34" s="96">
        <f>SUM(L29:L33)</f>
        <v>773373.7399448877</v>
      </c>
      <c r="M34" s="95">
        <f>ROUND(N34/$D$22,4)</f>
        <v>0.211</v>
      </c>
      <c r="N34" s="96">
        <f>SUM(N29:N33)</f>
        <v>678434.0867801914</v>
      </c>
      <c r="O34" s="95">
        <f>ROUND(P34/$D$22,4)</f>
        <v>0.1407</v>
      </c>
      <c r="P34" s="97">
        <f>SUM(P29:P33)</f>
        <v>452289.39118679427</v>
      </c>
      <c r="R34" s="98"/>
    </row>
    <row r="35" spans="1:16" ht="19.5" customHeight="1" thickBot="1">
      <c r="A35" s="327" t="s">
        <v>60</v>
      </c>
      <c r="B35" s="328"/>
      <c r="C35" s="329"/>
      <c r="D35" s="99">
        <f>D22</f>
        <v>3214957.762905465</v>
      </c>
      <c r="E35" s="100">
        <f>ROUND(F35/$D$35,4)</f>
        <v>0.0899</v>
      </c>
      <c r="F35" s="101">
        <f>F34</f>
        <v>288933.2348186199</v>
      </c>
      <c r="G35" s="100">
        <f>ROUND(H35/$D$35,4)</f>
        <v>0.1785</v>
      </c>
      <c r="H35" s="102">
        <f>SUM(F35+H34)</f>
        <v>573752.1943127087</v>
      </c>
      <c r="I35" s="100">
        <f>ROUND(J35/$D$35,4)</f>
        <v>0.4077</v>
      </c>
      <c r="J35" s="102">
        <f>SUM(H35+J34)</f>
        <v>1310860.5449935917</v>
      </c>
      <c r="K35" s="100">
        <f>ROUND(L35/$D$35,4)</f>
        <v>0.6483</v>
      </c>
      <c r="L35" s="102">
        <f>SUM(J35+L34)</f>
        <v>2084234.2849384793</v>
      </c>
      <c r="M35" s="100">
        <f>ROUND(N35/$D$35,4)</f>
        <v>0.8593</v>
      </c>
      <c r="N35" s="102">
        <f>SUM(L35+N34)</f>
        <v>2762668.3717186707</v>
      </c>
      <c r="O35" s="100">
        <f>ROUND(P35/$D$35,4)</f>
        <v>1</v>
      </c>
      <c r="P35" s="103">
        <f>SUM(N35+P34)</f>
        <v>3214957.762905465</v>
      </c>
    </row>
    <row r="36" spans="1:16" ht="7.5" customHeight="1" thickBot="1" thickTop="1">
      <c r="A36" s="154"/>
      <c r="B36" s="117"/>
      <c r="C36" s="118"/>
      <c r="D36" s="118"/>
      <c r="E36" s="119"/>
      <c r="F36" s="120"/>
      <c r="G36" s="121"/>
      <c r="H36" s="122"/>
      <c r="I36" s="122"/>
      <c r="J36" s="122"/>
      <c r="K36" s="122"/>
      <c r="L36" s="122"/>
      <c r="M36" s="122"/>
      <c r="N36" s="122"/>
      <c r="O36" s="122"/>
      <c r="P36" s="123"/>
    </row>
    <row r="37" spans="1:16" ht="13.5" customHeight="1" thickTop="1">
      <c r="A37" s="124" t="s">
        <v>62</v>
      </c>
      <c r="B37" s="125"/>
      <c r="C37" s="126"/>
      <c r="D37" s="126"/>
      <c r="E37" s="127"/>
      <c r="F37" s="128"/>
      <c r="G37" s="129"/>
      <c r="H37" s="130" t="s">
        <v>63</v>
      </c>
      <c r="I37" s="131"/>
      <c r="J37" s="131"/>
      <c r="K37" s="131"/>
      <c r="L37" s="131"/>
      <c r="M37" s="131"/>
      <c r="N37" s="131"/>
      <c r="O37" s="131"/>
      <c r="P37" s="132"/>
    </row>
    <row r="38" spans="1:16" ht="13.5" customHeight="1">
      <c r="A38" s="133"/>
      <c r="B38" s="117"/>
      <c r="C38" s="118"/>
      <c r="D38" s="118"/>
      <c r="E38" s="119"/>
      <c r="F38" s="120"/>
      <c r="G38" s="134"/>
      <c r="H38" s="135"/>
      <c r="I38" s="122"/>
      <c r="J38" s="122"/>
      <c r="K38" s="122"/>
      <c r="L38" s="122"/>
      <c r="M38" s="122"/>
      <c r="N38" s="122"/>
      <c r="O38" s="122"/>
      <c r="P38" s="123"/>
    </row>
    <row r="39" spans="1:16" ht="13.5" customHeight="1" thickBot="1">
      <c r="A39" s="136"/>
      <c r="B39" s="137"/>
      <c r="C39" s="138"/>
      <c r="D39" s="138"/>
      <c r="E39" s="139"/>
      <c r="F39" s="140"/>
      <c r="G39" s="141"/>
      <c r="H39" s="142"/>
      <c r="I39" s="142"/>
      <c r="J39" s="142"/>
      <c r="K39" s="142"/>
      <c r="L39" s="142"/>
      <c r="M39" s="142"/>
      <c r="N39" s="142"/>
      <c r="O39" s="142"/>
      <c r="P39" s="143"/>
    </row>
  </sheetData>
  <sheetProtection/>
  <mergeCells count="39">
    <mergeCell ref="K13:L13"/>
    <mergeCell ref="B13:C14"/>
    <mergeCell ref="E13:F13"/>
    <mergeCell ref="B11:D12"/>
    <mergeCell ref="I8:P8"/>
    <mergeCell ref="E24:P24"/>
    <mergeCell ref="E12:P12"/>
    <mergeCell ref="G13:H13"/>
    <mergeCell ref="I13:J13"/>
    <mergeCell ref="M13:N13"/>
    <mergeCell ref="B32:C32"/>
    <mergeCell ref="A22:C22"/>
    <mergeCell ref="A24:A27"/>
    <mergeCell ref="B24:D25"/>
    <mergeCell ref="A1:P1"/>
    <mergeCell ref="A2:P2"/>
    <mergeCell ref="A3:P3"/>
    <mergeCell ref="I5:P6"/>
    <mergeCell ref="I7:P7"/>
    <mergeCell ref="E11:P11"/>
    <mergeCell ref="A11:A14"/>
    <mergeCell ref="G26:H26"/>
    <mergeCell ref="I26:J26"/>
    <mergeCell ref="K26:L26"/>
    <mergeCell ref="O13:P13"/>
    <mergeCell ref="A35:C35"/>
    <mergeCell ref="A34:C34"/>
    <mergeCell ref="B16:C16"/>
    <mergeCell ref="B18:C18"/>
    <mergeCell ref="B33:C33"/>
    <mergeCell ref="B31:C31"/>
    <mergeCell ref="B26:C27"/>
    <mergeCell ref="E26:F26"/>
    <mergeCell ref="M26:N26"/>
    <mergeCell ref="B20:C20"/>
    <mergeCell ref="E25:P25"/>
    <mergeCell ref="O26:P26"/>
    <mergeCell ref="B29:C29"/>
    <mergeCell ref="A21:C21"/>
  </mergeCells>
  <printOptions horizontalCentered="1"/>
  <pageMargins left="1.2786614173228346" right="0.5905511811023623" top="0.78" bottom="0.33" header="0.2755905511811024" footer="0.15748031496062992"/>
  <pageSetup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30" sqref="A30"/>
    </sheetView>
  </sheetViews>
  <sheetFormatPr defaultColWidth="9.140625" defaultRowHeight="12"/>
  <cols>
    <col min="1" max="1" width="16.28125" style="0" customWidth="1"/>
    <col min="2" max="2" width="51.7109375" style="0" customWidth="1"/>
    <col min="3" max="3" width="10.28125" style="0" customWidth="1"/>
    <col min="4" max="4" width="9.57421875" style="0" customWidth="1"/>
  </cols>
  <sheetData>
    <row r="1" spans="1:4" ht="19.5" customHeight="1" thickBot="1">
      <c r="A1" s="377" t="s">
        <v>64</v>
      </c>
      <c r="B1" s="378"/>
      <c r="C1" s="378"/>
      <c r="D1" s="379"/>
    </row>
    <row r="2" spans="1:4" ht="23.25" customHeight="1">
      <c r="A2" s="281" t="str">
        <f>'[8]PLAN de medições'!C3</f>
        <v>Tipo de Intervenção: Drenagem de águas pluviais  </v>
      </c>
      <c r="B2" s="284"/>
      <c r="C2" s="283"/>
      <c r="D2" s="282"/>
    </row>
    <row r="3" spans="1:4" ht="24.75" customHeight="1">
      <c r="A3" s="281" t="str">
        <f>'[8]PLAN de medições'!C2</f>
        <v>Local: Distrito de Boa Esperança - Sorriso/MT</v>
      </c>
      <c r="B3" s="280"/>
      <c r="C3" s="277"/>
      <c r="D3" s="276"/>
    </row>
    <row r="4" spans="1:4" ht="27.75" customHeight="1" thickBot="1">
      <c r="A4" s="279" t="str">
        <f>'[8]PLAN de medições'!C4</f>
        <v>Prazo de Execução: 120 Dias</v>
      </c>
      <c r="B4" s="278"/>
      <c r="C4" s="277"/>
      <c r="D4" s="276"/>
    </row>
    <row r="5" spans="1:4" ht="84" customHeight="1" thickBot="1" thickTop="1">
      <c r="A5" s="380" t="s">
        <v>504</v>
      </c>
      <c r="B5" s="381"/>
      <c r="C5" s="381"/>
      <c r="D5" s="382"/>
    </row>
    <row r="6" spans="1:4" ht="50.25" customHeight="1" thickTop="1">
      <c r="A6" s="383" t="s">
        <v>503</v>
      </c>
      <c r="B6" s="384"/>
      <c r="C6" s="384"/>
      <c r="D6" s="385"/>
    </row>
    <row r="7" spans="1:4" ht="12.75">
      <c r="A7" s="267" t="s">
        <v>5</v>
      </c>
      <c r="B7" s="386" t="s">
        <v>65</v>
      </c>
      <c r="C7" s="387"/>
      <c r="D7" s="266">
        <f>SUM(D8:D11)</f>
        <v>0.0608</v>
      </c>
    </row>
    <row r="8" spans="1:4" ht="16.5">
      <c r="A8" s="265" t="s">
        <v>8</v>
      </c>
      <c r="B8" s="271" t="s">
        <v>66</v>
      </c>
      <c r="C8" s="270"/>
      <c r="D8" s="269">
        <v>0.0401</v>
      </c>
    </row>
    <row r="9" spans="1:4" ht="16.5">
      <c r="A9" s="265" t="s">
        <v>9</v>
      </c>
      <c r="B9" s="271" t="s">
        <v>502</v>
      </c>
      <c r="C9" s="270"/>
      <c r="D9" s="269">
        <v>0.004</v>
      </c>
    </row>
    <row r="10" spans="1:4" ht="16.5">
      <c r="A10" s="265" t="s">
        <v>67</v>
      </c>
      <c r="B10" s="271" t="s">
        <v>69</v>
      </c>
      <c r="C10" s="270"/>
      <c r="D10" s="269">
        <v>0.0056</v>
      </c>
    </row>
    <row r="11" spans="1:4" ht="16.5">
      <c r="A11" s="265" t="s">
        <v>68</v>
      </c>
      <c r="B11" s="271" t="s">
        <v>70</v>
      </c>
      <c r="C11" s="270"/>
      <c r="D11" s="269">
        <v>0.0111</v>
      </c>
    </row>
    <row r="12" spans="1:4" ht="13.5">
      <c r="A12" s="261"/>
      <c r="B12" s="260"/>
      <c r="C12" s="260"/>
      <c r="D12" s="275"/>
    </row>
    <row r="13" spans="1:4" ht="12.75">
      <c r="A13" s="267" t="s">
        <v>10</v>
      </c>
      <c r="B13" s="386" t="s">
        <v>71</v>
      </c>
      <c r="C13" s="387"/>
      <c r="D13" s="266">
        <f>SUM(D14:D16)</f>
        <v>0.056499999999999995</v>
      </c>
    </row>
    <row r="14" spans="1:4" ht="16.5">
      <c r="A14" s="265" t="s">
        <v>11</v>
      </c>
      <c r="B14" s="271" t="s">
        <v>72</v>
      </c>
      <c r="C14" s="263"/>
      <c r="D14" s="274">
        <v>0.0065</v>
      </c>
    </row>
    <row r="15" spans="1:4" ht="16.5">
      <c r="A15" s="265" t="s">
        <v>12</v>
      </c>
      <c r="B15" s="271" t="s">
        <v>73</v>
      </c>
      <c r="C15" s="273"/>
      <c r="D15" s="272">
        <v>0.03</v>
      </c>
    </row>
    <row r="16" spans="1:4" ht="16.5">
      <c r="A16" s="265" t="s">
        <v>13</v>
      </c>
      <c r="B16" s="271" t="s">
        <v>501</v>
      </c>
      <c r="C16" s="270"/>
      <c r="D16" s="269">
        <v>0.02</v>
      </c>
    </row>
    <row r="17" spans="1:4" ht="13.5">
      <c r="A17" s="261"/>
      <c r="B17" s="260"/>
      <c r="C17" s="260"/>
      <c r="D17" s="268"/>
    </row>
    <row r="18" spans="1:4" ht="12.75">
      <c r="A18" s="267" t="s">
        <v>14</v>
      </c>
      <c r="B18" s="386" t="s">
        <v>74</v>
      </c>
      <c r="C18" s="387"/>
      <c r="D18" s="266">
        <f>SUM(D19)</f>
        <v>0.0869</v>
      </c>
    </row>
    <row r="19" spans="1:4" ht="13.5">
      <c r="A19" s="265" t="s">
        <v>16</v>
      </c>
      <c r="B19" s="264" t="s">
        <v>75</v>
      </c>
      <c r="C19" s="263"/>
      <c r="D19" s="262">
        <v>0.0869</v>
      </c>
    </row>
    <row r="20" spans="1:4" ht="14.25" thickBot="1">
      <c r="A20" s="261"/>
      <c r="B20" s="260"/>
      <c r="C20" s="260"/>
      <c r="D20" s="259"/>
    </row>
    <row r="21" spans="1:4" ht="13.5" thickBot="1">
      <c r="A21" s="258" t="s">
        <v>26</v>
      </c>
      <c r="B21" s="366" t="s">
        <v>76</v>
      </c>
      <c r="C21" s="367"/>
      <c r="D21" s="257">
        <f>(((1+D8+D9+D10)*(1+D11)*(1+D19))/(1-D13))-1</f>
        <v>0.22266362493163783</v>
      </c>
    </row>
    <row r="22" spans="1:4" ht="15">
      <c r="A22" s="246"/>
      <c r="B22" s="245"/>
      <c r="C22" s="245"/>
      <c r="D22" s="244"/>
    </row>
    <row r="23" spans="1:4" ht="13.5">
      <c r="A23" s="368" t="s">
        <v>500</v>
      </c>
      <c r="B23" s="369"/>
      <c r="C23" s="369"/>
      <c r="D23" s="370"/>
    </row>
    <row r="24" spans="1:4" ht="16.5">
      <c r="A24" s="256" t="s">
        <v>499</v>
      </c>
      <c r="B24" s="254"/>
      <c r="C24" s="254"/>
      <c r="D24" s="255"/>
    </row>
    <row r="25" spans="1:4" ht="16.5">
      <c r="A25" s="249" t="s">
        <v>498</v>
      </c>
      <c r="B25" s="254"/>
      <c r="C25" s="254"/>
      <c r="D25" s="255"/>
    </row>
    <row r="26" spans="1:4" ht="16.5">
      <c r="A26" s="249" t="s">
        <v>497</v>
      </c>
      <c r="B26" s="254"/>
      <c r="C26" s="254"/>
      <c r="D26" s="255"/>
    </row>
    <row r="27" spans="1:4" ht="16.5">
      <c r="A27" s="249" t="s">
        <v>496</v>
      </c>
      <c r="B27" s="254"/>
      <c r="C27" s="254"/>
      <c r="D27" s="255"/>
    </row>
    <row r="28" spans="1:4" ht="16.5">
      <c r="A28" s="249" t="s">
        <v>495</v>
      </c>
      <c r="B28" s="254"/>
      <c r="C28" s="253"/>
      <c r="D28" s="252"/>
    </row>
    <row r="29" spans="1:4" ht="13.5">
      <c r="A29" s="249" t="s">
        <v>494</v>
      </c>
      <c r="B29" s="251"/>
      <c r="C29" s="251"/>
      <c r="D29" s="250"/>
    </row>
    <row r="30" spans="1:4" ht="13.5">
      <c r="A30" s="249" t="s">
        <v>493</v>
      </c>
      <c r="B30" s="248"/>
      <c r="C30" s="248"/>
      <c r="D30" s="247"/>
    </row>
    <row r="31" spans="1:4" ht="15">
      <c r="A31" s="246"/>
      <c r="B31" s="245"/>
      <c r="C31" s="245"/>
      <c r="D31" s="244"/>
    </row>
    <row r="32" spans="1:4" ht="16.5">
      <c r="A32" s="371" t="s">
        <v>492</v>
      </c>
      <c r="B32" s="372"/>
      <c r="C32" s="372"/>
      <c r="D32" s="373"/>
    </row>
    <row r="33" spans="1:4" ht="15">
      <c r="A33" s="246"/>
      <c r="B33" s="245"/>
      <c r="C33" s="245"/>
      <c r="D33" s="244"/>
    </row>
    <row r="34" spans="1:4" ht="16.5">
      <c r="A34" s="374" t="s">
        <v>491</v>
      </c>
      <c r="B34" s="375"/>
      <c r="C34" s="375"/>
      <c r="D34" s="376"/>
    </row>
    <row r="35" spans="1:4" ht="15.75" thickBot="1">
      <c r="A35" s="243"/>
      <c r="B35" s="242"/>
      <c r="C35" s="242"/>
      <c r="D35" s="241"/>
    </row>
    <row r="36" spans="1:4" ht="15">
      <c r="A36" s="240"/>
      <c r="B36" s="240"/>
      <c r="C36" s="240"/>
      <c r="D36" s="240"/>
    </row>
  </sheetData>
  <sheetProtection/>
  <mergeCells count="10">
    <mergeCell ref="B21:C21"/>
    <mergeCell ref="A23:D23"/>
    <mergeCell ref="A32:D32"/>
    <mergeCell ref="A34:D34"/>
    <mergeCell ref="A1:D1"/>
    <mergeCell ref="A5:D5"/>
    <mergeCell ref="A6:D6"/>
    <mergeCell ref="B7:C7"/>
    <mergeCell ref="B13:C13"/>
    <mergeCell ref="B18:C1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Cassiane</dc:creator>
  <cp:keywords/>
  <dc:description/>
  <cp:lastModifiedBy>LICITACAO SORRISO MT</cp:lastModifiedBy>
  <cp:lastPrinted>2020-04-14T15:51:07Z</cp:lastPrinted>
  <dcterms:created xsi:type="dcterms:W3CDTF">2012-10-10T13:01:19Z</dcterms:created>
  <dcterms:modified xsi:type="dcterms:W3CDTF">2020-04-16T14:50:24Z</dcterms:modified>
  <cp:category/>
  <cp:version/>
  <cp:contentType/>
  <cp:contentStatus/>
</cp:coreProperties>
</file>