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dinelli\OneDrive\Documentos\Tottum Assessoria e Consultoria\Clientes\Prefeitura Municipal de Sorriso\Gestão Ari Lafin 2017-2020\2019\Licitação\Concurso de Projeto Saúde\Edital\"/>
    </mc:Choice>
  </mc:AlternateContent>
  <xr:revisionPtr revIDLastSave="0" documentId="13_ncr:1_{7704B2DF-3EA1-47A3-A9CC-3D027A0F7E2F}" xr6:coauthVersionLast="43" xr6:coauthVersionMax="43" xr10:uidLastSave="{00000000-0000-0000-0000-000000000000}"/>
  <bookViews>
    <workbookView xWindow="-103" yWindow="-103" windowWidth="16663" windowHeight="8863" xr2:uid="{5FB52B22-5818-4FB8-91EB-624223363611}"/>
  </bookViews>
  <sheets>
    <sheet name="Planilha1" sheetId="1" r:id="rId1"/>
  </sheets>
  <definedNames>
    <definedName name="_ftn1" localSheetId="0">Planilha1!#REF!</definedName>
    <definedName name="_ftnref1" localSheetId="0">Planilha1!$D$4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" l="1"/>
  <c r="L57" i="1" l="1"/>
  <c r="L58" i="1"/>
  <c r="L51" i="1"/>
  <c r="L50" i="1"/>
  <c r="L13" i="1"/>
  <c r="L7" i="1"/>
  <c r="L8" i="1"/>
  <c r="L5" i="1"/>
  <c r="J65" i="1"/>
  <c r="K65" i="1" s="1"/>
  <c r="M65" i="1" s="1"/>
  <c r="J28" i="1"/>
  <c r="J29" i="1"/>
  <c r="K29" i="1" s="1"/>
  <c r="M29" i="1" s="1"/>
  <c r="J30" i="1"/>
  <c r="K30" i="1" s="1"/>
  <c r="M30" i="1" s="1"/>
  <c r="J31" i="1"/>
  <c r="K31" i="1" s="1"/>
  <c r="M31" i="1" s="1"/>
  <c r="J32" i="1"/>
  <c r="K32" i="1" s="1"/>
  <c r="M32" i="1" s="1"/>
  <c r="J33" i="1"/>
  <c r="K33" i="1" s="1"/>
  <c r="M33" i="1" s="1"/>
  <c r="J34" i="1"/>
  <c r="J35" i="1"/>
  <c r="J36" i="1"/>
  <c r="J37" i="1"/>
  <c r="K37" i="1" s="1"/>
  <c r="M37" i="1" s="1"/>
  <c r="J38" i="1"/>
  <c r="K38" i="1" s="1"/>
  <c r="M38" i="1" s="1"/>
  <c r="J39" i="1"/>
  <c r="K39" i="1" s="1"/>
  <c r="M39" i="1" s="1"/>
  <c r="J40" i="1"/>
  <c r="K40" i="1" s="1"/>
  <c r="M40" i="1" s="1"/>
  <c r="J42" i="1"/>
  <c r="K42" i="1" s="1"/>
  <c r="M42" i="1" s="1"/>
  <c r="J43" i="1"/>
  <c r="K43" i="1" s="1"/>
  <c r="M43" i="1" s="1"/>
  <c r="J44" i="1"/>
  <c r="K44" i="1" s="1"/>
  <c r="M44" i="1" s="1"/>
  <c r="J45" i="1"/>
  <c r="J46" i="1"/>
  <c r="K46" i="1" s="1"/>
  <c r="M46" i="1" s="1"/>
  <c r="J47" i="1"/>
  <c r="K47" i="1" s="1"/>
  <c r="M47" i="1" s="1"/>
  <c r="J48" i="1"/>
  <c r="K48" i="1" s="1"/>
  <c r="M48" i="1" s="1"/>
  <c r="J52" i="1"/>
  <c r="K52" i="1" s="1"/>
  <c r="M52" i="1" s="1"/>
  <c r="J54" i="1"/>
  <c r="K54" i="1" s="1"/>
  <c r="M54" i="1" s="1"/>
  <c r="J64" i="1"/>
  <c r="K64" i="1" s="1"/>
  <c r="M64" i="1" s="1"/>
  <c r="J27" i="1"/>
  <c r="K27" i="1" s="1"/>
  <c r="M27" i="1" s="1"/>
  <c r="K28" i="1"/>
  <c r="M28" i="1" s="1"/>
  <c r="K34" i="1"/>
  <c r="M34" i="1" s="1"/>
  <c r="K35" i="1"/>
  <c r="M35" i="1" s="1"/>
  <c r="K36" i="1"/>
  <c r="M36" i="1" s="1"/>
  <c r="K45" i="1"/>
  <c r="M45" i="1" s="1"/>
  <c r="H41" i="1"/>
  <c r="J41" i="1" s="1"/>
  <c r="K41" i="1" s="1"/>
  <c r="L41" i="1" s="1"/>
  <c r="H13" i="1"/>
  <c r="J13" i="1" s="1"/>
  <c r="K13" i="1" s="1"/>
  <c r="H12" i="1"/>
  <c r="J12" i="1" s="1"/>
  <c r="K12" i="1" s="1"/>
  <c r="H6" i="1"/>
  <c r="J6" i="1" s="1"/>
  <c r="K6" i="1" s="1"/>
  <c r="L6" i="1" s="1"/>
  <c r="H7" i="1"/>
  <c r="J7" i="1" s="1"/>
  <c r="K7" i="1" s="1"/>
  <c r="H8" i="1"/>
  <c r="J8" i="1" s="1"/>
  <c r="K8" i="1" s="1"/>
  <c r="H9" i="1"/>
  <c r="H10" i="1"/>
  <c r="H5" i="1"/>
  <c r="J5" i="1" s="1"/>
  <c r="K5" i="1" s="1"/>
  <c r="J63" i="1"/>
  <c r="K63" i="1" s="1"/>
  <c r="H62" i="1"/>
  <c r="J62" i="1" s="1"/>
  <c r="K62" i="1" s="1"/>
  <c r="H56" i="1"/>
  <c r="J56" i="1" s="1"/>
  <c r="K56" i="1" s="1"/>
  <c r="L56" i="1" s="1"/>
  <c r="H57" i="1"/>
  <c r="J57" i="1" s="1"/>
  <c r="K57" i="1" s="1"/>
  <c r="H58" i="1"/>
  <c r="J58" i="1" s="1"/>
  <c r="K58" i="1" s="1"/>
  <c r="H59" i="1"/>
  <c r="J59" i="1" s="1"/>
  <c r="K59" i="1" s="1"/>
  <c r="L59" i="1" s="1"/>
  <c r="H60" i="1"/>
  <c r="J60" i="1" s="1"/>
  <c r="K60" i="1" s="1"/>
  <c r="H61" i="1"/>
  <c r="J61" i="1" s="1"/>
  <c r="K61" i="1" s="1"/>
  <c r="L61" i="1" s="1"/>
  <c r="H55" i="1"/>
  <c r="J55" i="1" s="1"/>
  <c r="K55" i="1" s="1"/>
  <c r="H53" i="1"/>
  <c r="J53" i="1" s="1"/>
  <c r="K53" i="1" s="1"/>
  <c r="L53" i="1" s="1"/>
  <c r="H50" i="1"/>
  <c r="J50" i="1" s="1"/>
  <c r="K50" i="1" s="1"/>
  <c r="H51" i="1"/>
  <c r="J51" i="1" s="1"/>
  <c r="K51" i="1" s="1"/>
  <c r="H49" i="1"/>
  <c r="J49" i="1" s="1"/>
  <c r="K49" i="1" s="1"/>
  <c r="L49" i="1" s="1"/>
  <c r="J9" i="1"/>
  <c r="K9" i="1" s="1"/>
  <c r="J10" i="1"/>
  <c r="K10" i="1" s="1"/>
  <c r="J11" i="1"/>
  <c r="K11" i="1" s="1"/>
  <c r="M11" i="1" s="1"/>
  <c r="J14" i="1"/>
  <c r="K14" i="1" s="1"/>
  <c r="M14" i="1" s="1"/>
  <c r="J19" i="1"/>
  <c r="K19" i="1" s="1"/>
  <c r="M19" i="1" s="1"/>
  <c r="J20" i="1"/>
  <c r="K20" i="1" s="1"/>
  <c r="M20" i="1" s="1"/>
  <c r="J21" i="1"/>
  <c r="K21" i="1" s="1"/>
  <c r="M21" i="1" s="1"/>
  <c r="J22" i="1"/>
  <c r="K22" i="1" s="1"/>
  <c r="M22" i="1" s="1"/>
  <c r="J23" i="1"/>
  <c r="K23" i="1" s="1"/>
  <c r="M23" i="1" s="1"/>
  <c r="J18" i="1"/>
  <c r="K18" i="1" s="1"/>
  <c r="L12" i="1" l="1"/>
  <c r="M12" i="1" s="1"/>
  <c r="M59" i="1"/>
  <c r="M58" i="1"/>
  <c r="M57" i="1"/>
  <c r="M10" i="1"/>
  <c r="M6" i="1"/>
  <c r="L62" i="1"/>
  <c r="M62" i="1" s="1"/>
  <c r="M13" i="1"/>
  <c r="L10" i="1"/>
  <c r="M53" i="1"/>
  <c r="M61" i="1"/>
  <c r="L9" i="1"/>
  <c r="M9" i="1" s="1"/>
  <c r="L60" i="1"/>
  <c r="M60" i="1" s="1"/>
  <c r="L55" i="1"/>
  <c r="M55" i="1" s="1"/>
  <c r="M63" i="1"/>
  <c r="M56" i="1"/>
  <c r="M51" i="1"/>
  <c r="M50" i="1"/>
  <c r="M49" i="1"/>
  <c r="M41" i="1"/>
  <c r="M8" i="1"/>
  <c r="M7" i="1"/>
  <c r="M5" i="1"/>
  <c r="M18" i="1"/>
  <c r="M24" i="1" s="1"/>
  <c r="M66" i="1" l="1"/>
  <c r="M15" i="1"/>
  <c r="M67" i="1" l="1"/>
</calcChain>
</file>

<file path=xl/sharedStrings.xml><?xml version="1.0" encoding="utf-8"?>
<sst xmlns="http://schemas.openxmlformats.org/spreadsheetml/2006/main" count="336" uniqueCount="76">
  <si>
    <t>ATIVIDADE</t>
  </si>
  <si>
    <t>GRUPO DE DESPESA</t>
  </si>
  <si>
    <t>QTD</t>
  </si>
  <si>
    <t>Agente Operacional I</t>
  </si>
  <si>
    <t>Agente Operacional II</t>
  </si>
  <si>
    <t>Agente Operacional III</t>
  </si>
  <si>
    <t>Auxiliar Administrativo</t>
  </si>
  <si>
    <t>Agente Administrativo I</t>
  </si>
  <si>
    <t>Agente Administrativo II</t>
  </si>
  <si>
    <t>Agente Administrativo III</t>
  </si>
  <si>
    <t>Agente Administrativo IV</t>
  </si>
  <si>
    <t>Assessor Administrativo</t>
  </si>
  <si>
    <t>Consultoria Especializada</t>
  </si>
  <si>
    <t>Grupo II</t>
  </si>
  <si>
    <t>Grupo I</t>
  </si>
  <si>
    <t>Médico Clínico Geral I</t>
  </si>
  <si>
    <t>Médico Clínico Geral II – UPA</t>
  </si>
  <si>
    <t>Médico Clínico Geral – Distritos</t>
  </si>
  <si>
    <t>Serviços Médicos Especializados de Ortopedia</t>
  </si>
  <si>
    <t>“Horas-Plantão” – Plantões e sobreaviso Médico Clínico Geral</t>
  </si>
  <si>
    <t>Procedimentos por Médicos Especialistas – Consultas e cirurgias eletivas</t>
  </si>
  <si>
    <t>APOIO TÉCNICO - ADMINSTRATIVO COMPLEMENTAR</t>
  </si>
  <si>
    <t>ATENDIMENTO MÉDICO COMPLEMENTAR</t>
  </si>
  <si>
    <t>SUBTOTAL</t>
  </si>
  <si>
    <t>ATENDIMENTO INTEGRAL COMPLEMENTAR</t>
  </si>
  <si>
    <t>Psicologia I</t>
  </si>
  <si>
    <t xml:space="preserve">Psicologia II </t>
  </si>
  <si>
    <t>Fonoaudiólogo I</t>
  </si>
  <si>
    <t xml:space="preserve">Enfermeiro II </t>
  </si>
  <si>
    <t>Fisioterapia I</t>
  </si>
  <si>
    <t>Fisioterapia II</t>
  </si>
  <si>
    <t>Fisioterapia III com responsabilidade técnica</t>
  </si>
  <si>
    <t>Farmacêutico I</t>
  </si>
  <si>
    <t>Farmacêutico II</t>
  </si>
  <si>
    <t>Educador Físico</t>
  </si>
  <si>
    <t>Nutricionista</t>
  </si>
  <si>
    <t>Odontólogo I</t>
  </si>
  <si>
    <t>Odontólogo II</t>
  </si>
  <si>
    <t>Auxiliar de Odontologia I</t>
  </si>
  <si>
    <t>Auxiliar de Odontologia II</t>
  </si>
  <si>
    <t>Técnico em Gesso</t>
  </si>
  <si>
    <t>Terapeuta Ocupacional</t>
  </si>
  <si>
    <t>Artesão</t>
  </si>
  <si>
    <t>Pedagogo</t>
  </si>
  <si>
    <t>Técnico de Enfermagem I</t>
  </si>
  <si>
    <t>Técnico de Enfermagem II</t>
  </si>
  <si>
    <t>Farmacêutico III com responsabilidade técnica</t>
  </si>
  <si>
    <t>Enfermeiro I com responsabilidade técnica</t>
  </si>
  <si>
    <t>Enfermeiro III Upa Diurno</t>
  </si>
  <si>
    <t>Enfermeiro IV Upa Noturno</t>
  </si>
  <si>
    <t>Enfermeiro V Distrital Noturno</t>
  </si>
  <si>
    <t>Enfermeiro VI com Deslocamento</t>
  </si>
  <si>
    <t>Odontólogo III Especialista</t>
  </si>
  <si>
    <t>Odontólogo IV Especialista</t>
  </si>
  <si>
    <t>Técnido de Enfermagem IV</t>
  </si>
  <si>
    <t>Técnico de Enfermagem V Socorrista</t>
  </si>
  <si>
    <t>Técnico de Enfermagem III Deslocamento</t>
  </si>
  <si>
    <t>Técnico de Enfermagem VI Socorrista</t>
  </si>
  <si>
    <t>Horas Plantão Técnico de Enfermagem</t>
  </si>
  <si>
    <t>Horas Plantão  Enfermagem</t>
  </si>
  <si>
    <t>Horas Plantão Assistente Social</t>
  </si>
  <si>
    <t>Prótese Dentária</t>
  </si>
  <si>
    <t>Sessões de Fisioterapia</t>
  </si>
  <si>
    <t>AD. INSALUBRIDADE</t>
  </si>
  <si>
    <t>AD. NOTURNO</t>
  </si>
  <si>
    <t>AD. PERICULOSIDADE</t>
  </si>
  <si>
    <t>PROVISÕES</t>
  </si>
  <si>
    <t>ENCARGOS TRIBUTÁRIOS E SOCIAIS</t>
  </si>
  <si>
    <t>N/A</t>
  </si>
  <si>
    <t>BASE DA REMUNERAÇÃO</t>
  </si>
  <si>
    <t>OUTROS CUSTOS</t>
  </si>
  <si>
    <t>CUSTO TOTAL GERAL</t>
  </si>
  <si>
    <t>TOTAL</t>
  </si>
  <si>
    <t>CUSTO TOTAL DA REMUNERAÇÃO INDIVIDUAL</t>
  </si>
  <si>
    <t>CUSTO TOTAL DA REMUNERAÇÃO GLOBAL</t>
  </si>
  <si>
    <t>Assistente Social 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</si>
</sst>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8" fontId="7" fillId="0" borderId="10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right" vertical="center"/>
    </xf>
    <xf numFmtId="0" fontId="6" fillId="2" borderId="5" xfId="0" applyFont="1" applyFill="1" applyBorder="1"/>
    <xf numFmtId="164" fontId="6" fillId="4" borderId="6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right" vertical="center"/>
    </xf>
    <xf numFmtId="8" fontId="7" fillId="0" borderId="6" xfId="0" applyNumberFormat="1" applyFont="1" applyBorder="1" applyAlignment="1">
      <alignment horizontal="center" vertical="center"/>
    </xf>
    <xf numFmtId="8" fontId="5" fillId="0" borderId="10" xfId="0" applyNumberFormat="1" applyFont="1" applyBorder="1"/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94BA-8DC9-4332-98B4-A94FD7D08A7D}">
  <sheetPr>
    <pageSetUpPr fitToPage="1"/>
  </sheetPr>
  <dimension ref="A2:M67"/>
  <sheetViews>
    <sheetView tabSelected="1" topLeftCell="C56" zoomScaleNormal="100" workbookViewId="0">
      <selection activeCell="M66" sqref="M66"/>
    </sheetView>
  </sheetViews>
  <sheetFormatPr defaultRowHeight="14.6" x14ac:dyDescent="0.4"/>
  <cols>
    <col min="1" max="1" width="24.3828125" customWidth="1"/>
    <col min="2" max="2" width="8.765625" style="2" customWidth="1"/>
    <col min="3" max="3" width="5.53515625" style="2" customWidth="1"/>
    <col min="4" max="4" width="14.3046875" style="2" customWidth="1"/>
    <col min="5" max="5" width="12.53515625" customWidth="1"/>
    <col min="6" max="6" width="9.3828125" customWidth="1"/>
    <col min="7" max="12" width="13.4609375" customWidth="1"/>
    <col min="13" max="13" width="13.3828125" customWidth="1"/>
  </cols>
  <sheetData>
    <row r="2" spans="1:13" ht="15" thickBot="1" x14ac:dyDescent="0.45"/>
    <row r="3" spans="1:13" x14ac:dyDescent="0.4">
      <c r="A3" s="57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ht="41.15" x14ac:dyDescent="0.4">
      <c r="A4" s="24" t="s">
        <v>0</v>
      </c>
      <c r="B4" s="22" t="s">
        <v>1</v>
      </c>
      <c r="C4" s="22" t="s">
        <v>2</v>
      </c>
      <c r="D4" s="23" t="s">
        <v>69</v>
      </c>
      <c r="E4" s="23" t="s">
        <v>63</v>
      </c>
      <c r="F4" s="23" t="s">
        <v>64</v>
      </c>
      <c r="G4" s="23" t="s">
        <v>65</v>
      </c>
      <c r="H4" s="23" t="s">
        <v>66</v>
      </c>
      <c r="I4" s="23" t="s">
        <v>70</v>
      </c>
      <c r="J4" s="23" t="s">
        <v>73</v>
      </c>
      <c r="K4" s="23" t="s">
        <v>74</v>
      </c>
      <c r="L4" s="23" t="s">
        <v>67</v>
      </c>
      <c r="M4" s="25" t="s">
        <v>71</v>
      </c>
    </row>
    <row r="5" spans="1:13" x14ac:dyDescent="0.4">
      <c r="A5" s="26" t="s">
        <v>3</v>
      </c>
      <c r="B5" s="21" t="s">
        <v>14</v>
      </c>
      <c r="C5" s="16">
        <v>2</v>
      </c>
      <c r="D5" s="20">
        <v>1636.8</v>
      </c>
      <c r="E5" s="20" t="s">
        <v>68</v>
      </c>
      <c r="F5" s="20" t="s">
        <v>68</v>
      </c>
      <c r="G5" s="20" t="s">
        <v>68</v>
      </c>
      <c r="H5" s="20">
        <f>SUM(D5:G5)*19.44%</f>
        <v>318.19391999999999</v>
      </c>
      <c r="I5" s="20"/>
      <c r="J5" s="20">
        <f>SUM(D5:I5)</f>
        <v>1954.9939199999999</v>
      </c>
      <c r="K5" s="20">
        <f>SUM(J5*C5)</f>
        <v>3909.9878399999998</v>
      </c>
      <c r="L5" s="20">
        <f>SUM(K5*37.8%)</f>
        <v>1477.9754035199996</v>
      </c>
      <c r="M5" s="27">
        <f>SUM(K5:L5)</f>
        <v>5387.9632435199992</v>
      </c>
    </row>
    <row r="6" spans="1:13" x14ac:dyDescent="0.4">
      <c r="A6" s="26" t="s">
        <v>4</v>
      </c>
      <c r="B6" s="21" t="s">
        <v>14</v>
      </c>
      <c r="C6" s="16">
        <v>4</v>
      </c>
      <c r="D6" s="20">
        <v>2982.05</v>
      </c>
      <c r="E6" s="20">
        <v>199.6</v>
      </c>
      <c r="F6" s="20" t="s">
        <v>68</v>
      </c>
      <c r="G6" s="20" t="s">
        <v>68</v>
      </c>
      <c r="H6" s="20">
        <f t="shared" ref="H6:H10" si="0">SUM(D6:G6)*19.44%</f>
        <v>618.51276000000007</v>
      </c>
      <c r="I6" s="20"/>
      <c r="J6" s="20">
        <f t="shared" ref="J6:J14" si="1">SUM(D6:I6)</f>
        <v>3800.1627600000002</v>
      </c>
      <c r="K6" s="20">
        <f t="shared" ref="K6:K14" si="2">SUM(J6*C6)</f>
        <v>15200.651040000001</v>
      </c>
      <c r="L6" s="20">
        <f t="shared" ref="L6:L13" si="3">SUM(K6*37.8%)</f>
        <v>5745.8460931199998</v>
      </c>
      <c r="M6" s="27">
        <f t="shared" ref="M6:M14" si="4">SUM(K6:L6)</f>
        <v>20946.497133119999</v>
      </c>
    </row>
    <row r="7" spans="1:13" x14ac:dyDescent="0.4">
      <c r="A7" s="26" t="s">
        <v>5</v>
      </c>
      <c r="B7" s="21" t="s">
        <v>14</v>
      </c>
      <c r="C7" s="16">
        <v>1</v>
      </c>
      <c r="D7" s="20">
        <v>1841.4</v>
      </c>
      <c r="E7" s="20" t="s">
        <v>68</v>
      </c>
      <c r="F7" s="20" t="s">
        <v>68</v>
      </c>
      <c r="G7" s="20">
        <v>552.41999999999996</v>
      </c>
      <c r="H7" s="20">
        <f t="shared" si="0"/>
        <v>465.35860800000006</v>
      </c>
      <c r="I7" s="20"/>
      <c r="J7" s="20">
        <f t="shared" si="1"/>
        <v>2859.1786080000002</v>
      </c>
      <c r="K7" s="20">
        <f t="shared" si="2"/>
        <v>2859.1786080000002</v>
      </c>
      <c r="L7" s="20">
        <f t="shared" si="3"/>
        <v>1080.7695138239999</v>
      </c>
      <c r="M7" s="27">
        <f t="shared" si="4"/>
        <v>3939.9481218239998</v>
      </c>
    </row>
    <row r="8" spans="1:13" x14ac:dyDescent="0.4">
      <c r="A8" s="26" t="s">
        <v>6</v>
      </c>
      <c r="B8" s="21" t="s">
        <v>14</v>
      </c>
      <c r="C8" s="21">
        <v>20</v>
      </c>
      <c r="D8" s="19">
        <v>1841.4</v>
      </c>
      <c r="E8" s="19" t="s">
        <v>68</v>
      </c>
      <c r="F8" s="19" t="s">
        <v>68</v>
      </c>
      <c r="G8" s="19" t="s">
        <v>68</v>
      </c>
      <c r="H8" s="20">
        <f t="shared" si="0"/>
        <v>357.96816000000007</v>
      </c>
      <c r="I8" s="19"/>
      <c r="J8" s="20">
        <f t="shared" si="1"/>
        <v>2199.36816</v>
      </c>
      <c r="K8" s="20">
        <f t="shared" si="2"/>
        <v>43987.3632</v>
      </c>
      <c r="L8" s="20">
        <f t="shared" si="3"/>
        <v>16627.223289599999</v>
      </c>
      <c r="M8" s="27">
        <f t="shared" si="4"/>
        <v>60614.586489599998</v>
      </c>
    </row>
    <row r="9" spans="1:13" x14ac:dyDescent="0.4">
      <c r="A9" s="26" t="s">
        <v>7</v>
      </c>
      <c r="B9" s="21" t="s">
        <v>14</v>
      </c>
      <c r="C9" s="21">
        <v>5</v>
      </c>
      <c r="D9" s="19">
        <v>2046</v>
      </c>
      <c r="E9" s="19" t="s">
        <v>68</v>
      </c>
      <c r="F9" s="19" t="s">
        <v>68</v>
      </c>
      <c r="G9" s="19" t="s">
        <v>68</v>
      </c>
      <c r="H9" s="20">
        <f t="shared" si="0"/>
        <v>397.74240000000003</v>
      </c>
      <c r="I9" s="19">
        <v>500</v>
      </c>
      <c r="J9" s="20">
        <f t="shared" si="1"/>
        <v>2943.7424000000001</v>
      </c>
      <c r="K9" s="20">
        <f t="shared" si="2"/>
        <v>14718.712</v>
      </c>
      <c r="L9" s="20">
        <f t="shared" si="3"/>
        <v>5563.6731359999994</v>
      </c>
      <c r="M9" s="27">
        <f t="shared" si="4"/>
        <v>20282.385135999997</v>
      </c>
    </row>
    <row r="10" spans="1:13" x14ac:dyDescent="0.4">
      <c r="A10" s="26" t="s">
        <v>8</v>
      </c>
      <c r="B10" s="21" t="s">
        <v>14</v>
      </c>
      <c r="C10" s="21">
        <v>7</v>
      </c>
      <c r="D10" s="19">
        <v>3069</v>
      </c>
      <c r="E10" s="19" t="s">
        <v>68</v>
      </c>
      <c r="F10" s="19" t="s">
        <v>68</v>
      </c>
      <c r="G10" s="19" t="s">
        <v>68</v>
      </c>
      <c r="H10" s="20">
        <f t="shared" si="0"/>
        <v>596.61360000000002</v>
      </c>
      <c r="I10" s="19"/>
      <c r="J10" s="20">
        <f t="shared" si="1"/>
        <v>3665.6136000000001</v>
      </c>
      <c r="K10" s="20">
        <f t="shared" si="2"/>
        <v>25659.2952</v>
      </c>
      <c r="L10" s="20">
        <f t="shared" si="3"/>
        <v>9699.2135855999986</v>
      </c>
      <c r="M10" s="27">
        <f t="shared" si="4"/>
        <v>35358.508785600003</v>
      </c>
    </row>
    <row r="11" spans="1:13" x14ac:dyDescent="0.4">
      <c r="A11" s="38" t="s">
        <v>9</v>
      </c>
      <c r="B11" s="40" t="s">
        <v>13</v>
      </c>
      <c r="C11" s="40">
        <v>2</v>
      </c>
      <c r="D11" s="41">
        <v>4000</v>
      </c>
      <c r="E11" s="41" t="s">
        <v>68</v>
      </c>
      <c r="F11" s="41" t="s">
        <v>68</v>
      </c>
      <c r="G11" s="41" t="s">
        <v>68</v>
      </c>
      <c r="H11" s="41" t="s">
        <v>68</v>
      </c>
      <c r="I11" s="41"/>
      <c r="J11" s="42">
        <f t="shared" si="1"/>
        <v>4000</v>
      </c>
      <c r="K11" s="42">
        <f t="shared" si="2"/>
        <v>8000</v>
      </c>
      <c r="L11" s="41"/>
      <c r="M11" s="45">
        <f t="shared" si="4"/>
        <v>8000</v>
      </c>
    </row>
    <row r="12" spans="1:13" x14ac:dyDescent="0.4">
      <c r="A12" s="26" t="s">
        <v>10</v>
      </c>
      <c r="B12" s="21" t="s">
        <v>14</v>
      </c>
      <c r="C12" s="21">
        <v>1</v>
      </c>
      <c r="D12" s="19">
        <v>3876</v>
      </c>
      <c r="E12" s="19" t="s">
        <v>68</v>
      </c>
      <c r="F12" s="19" t="s">
        <v>68</v>
      </c>
      <c r="G12" s="19" t="s">
        <v>68</v>
      </c>
      <c r="H12" s="20">
        <f>SUM(D12:G12)*19.44%</f>
        <v>753.49440000000004</v>
      </c>
      <c r="I12" s="19"/>
      <c r="J12" s="20">
        <f t="shared" si="1"/>
        <v>4629.4943999999996</v>
      </c>
      <c r="K12" s="20">
        <f t="shared" si="2"/>
        <v>4629.4943999999996</v>
      </c>
      <c r="L12" s="20">
        <f t="shared" si="3"/>
        <v>1749.9488831999995</v>
      </c>
      <c r="M12" s="27">
        <f>SUM(K12:L12)</f>
        <v>6379.4432831999993</v>
      </c>
    </row>
    <row r="13" spans="1:13" x14ac:dyDescent="0.4">
      <c r="A13" s="26" t="s">
        <v>11</v>
      </c>
      <c r="B13" s="21" t="s">
        <v>14</v>
      </c>
      <c r="C13" s="21">
        <v>1</v>
      </c>
      <c r="D13" s="19">
        <v>3213</v>
      </c>
      <c r="E13" s="19" t="s">
        <v>68</v>
      </c>
      <c r="F13" s="19" t="s">
        <v>68</v>
      </c>
      <c r="G13" s="19" t="s">
        <v>68</v>
      </c>
      <c r="H13" s="19">
        <f>SUM(D13:G13)*19.44%</f>
        <v>624.60720000000003</v>
      </c>
      <c r="I13" s="19"/>
      <c r="J13" s="20">
        <f t="shared" si="1"/>
        <v>3837.6071999999999</v>
      </c>
      <c r="K13" s="20">
        <f t="shared" si="2"/>
        <v>3837.6071999999999</v>
      </c>
      <c r="L13" s="20">
        <f t="shared" si="3"/>
        <v>1450.6155215999997</v>
      </c>
      <c r="M13" s="27">
        <f t="shared" si="4"/>
        <v>5288.2227215999992</v>
      </c>
    </row>
    <row r="14" spans="1:13" x14ac:dyDescent="0.4">
      <c r="A14" s="38" t="s">
        <v>12</v>
      </c>
      <c r="B14" s="46" t="s">
        <v>13</v>
      </c>
      <c r="C14" s="46">
        <v>3</v>
      </c>
      <c r="D14" s="47">
        <v>5000</v>
      </c>
      <c r="E14" s="41" t="s">
        <v>68</v>
      </c>
      <c r="F14" s="41" t="s">
        <v>68</v>
      </c>
      <c r="G14" s="41" t="s">
        <v>68</v>
      </c>
      <c r="H14" s="41" t="s">
        <v>68</v>
      </c>
      <c r="I14" s="41"/>
      <c r="J14" s="42">
        <f t="shared" si="1"/>
        <v>5000</v>
      </c>
      <c r="K14" s="42">
        <f t="shared" si="2"/>
        <v>15000</v>
      </c>
      <c r="L14" s="47"/>
      <c r="M14" s="45">
        <f t="shared" si="4"/>
        <v>15000</v>
      </c>
    </row>
    <row r="15" spans="1:13" ht="15" thickBot="1" x14ac:dyDescent="0.45">
      <c r="A15" s="60" t="s">
        <v>23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29">
        <f>SUM(M5:M14)</f>
        <v>181197.55491446401</v>
      </c>
    </row>
    <row r="16" spans="1:13" s="1" customFormat="1" x14ac:dyDescent="0.4">
      <c r="A16" s="57" t="s">
        <v>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ht="41.15" x14ac:dyDescent="0.4">
      <c r="A17" s="24" t="s">
        <v>0</v>
      </c>
      <c r="B17" s="22" t="s">
        <v>1</v>
      </c>
      <c r="C17" s="22" t="s">
        <v>2</v>
      </c>
      <c r="D17" s="23" t="s">
        <v>69</v>
      </c>
      <c r="E17" s="23" t="s">
        <v>63</v>
      </c>
      <c r="F17" s="23" t="s">
        <v>64</v>
      </c>
      <c r="G17" s="23" t="s">
        <v>65</v>
      </c>
      <c r="H17" s="23" t="s">
        <v>66</v>
      </c>
      <c r="I17" s="23" t="s">
        <v>70</v>
      </c>
      <c r="J17" s="23" t="s">
        <v>73</v>
      </c>
      <c r="K17" s="23" t="s">
        <v>74</v>
      </c>
      <c r="L17" s="23" t="s">
        <v>67</v>
      </c>
      <c r="M17" s="25" t="s">
        <v>71</v>
      </c>
    </row>
    <row r="18" spans="1:13" ht="15" customHeight="1" x14ac:dyDescent="0.4">
      <c r="A18" s="48" t="s">
        <v>15</v>
      </c>
      <c r="B18" s="39" t="s">
        <v>13</v>
      </c>
      <c r="C18" s="40">
        <v>26</v>
      </c>
      <c r="D18" s="41">
        <v>14650</v>
      </c>
      <c r="E18" s="41" t="s">
        <v>68</v>
      </c>
      <c r="F18" s="41" t="s">
        <v>68</v>
      </c>
      <c r="G18" s="41" t="s">
        <v>68</v>
      </c>
      <c r="H18" s="41" t="s">
        <v>68</v>
      </c>
      <c r="I18" s="41"/>
      <c r="J18" s="41">
        <f>SUM(D18:I18)</f>
        <v>14650</v>
      </c>
      <c r="K18" s="42">
        <f>SUM(J18*C18)</f>
        <v>380900</v>
      </c>
      <c r="L18" s="43"/>
      <c r="M18" s="44">
        <f t="shared" ref="M18:M23" si="5">SUM(K18:L18)</f>
        <v>380900</v>
      </c>
    </row>
    <row r="19" spans="1:13" ht="15" customHeight="1" x14ac:dyDescent="0.4">
      <c r="A19" s="48" t="s">
        <v>16</v>
      </c>
      <c r="B19" s="39" t="s">
        <v>13</v>
      </c>
      <c r="C19" s="40">
        <v>6</v>
      </c>
      <c r="D19" s="41">
        <v>15000</v>
      </c>
      <c r="E19" s="41" t="s">
        <v>68</v>
      </c>
      <c r="F19" s="41" t="s">
        <v>68</v>
      </c>
      <c r="G19" s="41" t="s">
        <v>68</v>
      </c>
      <c r="H19" s="41" t="s">
        <v>68</v>
      </c>
      <c r="I19" s="41"/>
      <c r="J19" s="41">
        <f t="shared" ref="J19:J23" si="6">SUM(D19:I19)</f>
        <v>15000</v>
      </c>
      <c r="K19" s="42">
        <f t="shared" ref="K19:K23" si="7">SUM(J19*C19)</f>
        <v>90000</v>
      </c>
      <c r="L19" s="43"/>
      <c r="M19" s="44">
        <f t="shared" si="5"/>
        <v>90000</v>
      </c>
    </row>
    <row r="20" spans="1:13" ht="15" customHeight="1" x14ac:dyDescent="0.4">
      <c r="A20" s="48" t="s">
        <v>17</v>
      </c>
      <c r="B20" s="39" t="s">
        <v>13</v>
      </c>
      <c r="C20" s="40">
        <v>3</v>
      </c>
      <c r="D20" s="41">
        <v>15620</v>
      </c>
      <c r="E20" s="41" t="s">
        <v>68</v>
      </c>
      <c r="F20" s="41" t="s">
        <v>68</v>
      </c>
      <c r="G20" s="41" t="s">
        <v>68</v>
      </c>
      <c r="H20" s="41" t="s">
        <v>68</v>
      </c>
      <c r="I20" s="41"/>
      <c r="J20" s="41">
        <f t="shared" si="6"/>
        <v>15620</v>
      </c>
      <c r="K20" s="42">
        <f t="shared" si="7"/>
        <v>46860</v>
      </c>
      <c r="L20" s="43"/>
      <c r="M20" s="44">
        <f t="shared" si="5"/>
        <v>46860</v>
      </c>
    </row>
    <row r="21" spans="1:13" ht="23.5" customHeight="1" x14ac:dyDescent="0.4">
      <c r="A21" s="48" t="s">
        <v>18</v>
      </c>
      <c r="B21" s="39" t="s">
        <v>13</v>
      </c>
      <c r="C21" s="40">
        <v>1</v>
      </c>
      <c r="D21" s="41">
        <v>36828</v>
      </c>
      <c r="E21" s="41" t="s">
        <v>68</v>
      </c>
      <c r="F21" s="41" t="s">
        <v>68</v>
      </c>
      <c r="G21" s="41" t="s">
        <v>68</v>
      </c>
      <c r="H21" s="41" t="s">
        <v>68</v>
      </c>
      <c r="I21" s="41"/>
      <c r="J21" s="41">
        <f t="shared" si="6"/>
        <v>36828</v>
      </c>
      <c r="K21" s="42">
        <f t="shared" si="7"/>
        <v>36828</v>
      </c>
      <c r="L21" s="43"/>
      <c r="M21" s="44">
        <f t="shared" si="5"/>
        <v>36828</v>
      </c>
    </row>
    <row r="22" spans="1:13" ht="23.6" customHeight="1" x14ac:dyDescent="0.4">
      <c r="A22" s="48" t="s">
        <v>19</v>
      </c>
      <c r="B22" s="39" t="s">
        <v>13</v>
      </c>
      <c r="C22" s="40">
        <v>1500</v>
      </c>
      <c r="D22" s="41">
        <v>110.25</v>
      </c>
      <c r="E22" s="41" t="s">
        <v>68</v>
      </c>
      <c r="F22" s="41" t="s">
        <v>68</v>
      </c>
      <c r="G22" s="41" t="s">
        <v>68</v>
      </c>
      <c r="H22" s="41" t="s">
        <v>68</v>
      </c>
      <c r="I22" s="41"/>
      <c r="J22" s="41">
        <f t="shared" si="6"/>
        <v>110.25</v>
      </c>
      <c r="K22" s="42">
        <f t="shared" si="7"/>
        <v>165375</v>
      </c>
      <c r="L22" s="43"/>
      <c r="M22" s="44">
        <f t="shared" si="5"/>
        <v>165375</v>
      </c>
    </row>
    <row r="23" spans="1:13" ht="34.75" customHeight="1" x14ac:dyDescent="0.4">
      <c r="A23" s="38" t="s">
        <v>20</v>
      </c>
      <c r="B23" s="39" t="s">
        <v>13</v>
      </c>
      <c r="C23" s="39">
        <v>1500</v>
      </c>
      <c r="D23" s="41">
        <v>100</v>
      </c>
      <c r="E23" s="41" t="s">
        <v>68</v>
      </c>
      <c r="F23" s="41" t="s">
        <v>68</v>
      </c>
      <c r="G23" s="41" t="s">
        <v>68</v>
      </c>
      <c r="H23" s="41" t="s">
        <v>68</v>
      </c>
      <c r="I23" s="41"/>
      <c r="J23" s="41">
        <f t="shared" si="6"/>
        <v>100</v>
      </c>
      <c r="K23" s="42">
        <f t="shared" si="7"/>
        <v>150000</v>
      </c>
      <c r="L23" s="41"/>
      <c r="M23" s="44">
        <f t="shared" si="5"/>
        <v>150000</v>
      </c>
    </row>
    <row r="24" spans="1:13" ht="15" customHeight="1" thickBot="1" x14ac:dyDescent="0.45">
      <c r="A24" s="62" t="s">
        <v>23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29">
        <f>SUM(M18:M23)</f>
        <v>869963</v>
      </c>
    </row>
    <row r="25" spans="1:13" x14ac:dyDescent="0.4">
      <c r="A25" s="49" t="s">
        <v>24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3" ht="41.15" x14ac:dyDescent="0.4">
      <c r="A26" s="31"/>
      <c r="B26" s="22" t="s">
        <v>1</v>
      </c>
      <c r="C26" s="22" t="s">
        <v>2</v>
      </c>
      <c r="D26" s="23" t="s">
        <v>69</v>
      </c>
      <c r="E26" s="23" t="s">
        <v>63</v>
      </c>
      <c r="F26" s="23" t="s">
        <v>64</v>
      </c>
      <c r="G26" s="23" t="s">
        <v>65</v>
      </c>
      <c r="H26" s="23" t="s">
        <v>66</v>
      </c>
      <c r="I26" s="23" t="s">
        <v>70</v>
      </c>
      <c r="J26" s="23" t="s">
        <v>73</v>
      </c>
      <c r="K26" s="23" t="s">
        <v>74</v>
      </c>
      <c r="L26" s="23" t="s">
        <v>67</v>
      </c>
      <c r="M26" s="25" t="s">
        <v>71</v>
      </c>
    </row>
    <row r="27" spans="1:13" x14ac:dyDescent="0.4">
      <c r="A27" s="38" t="s">
        <v>25</v>
      </c>
      <c r="B27" s="39" t="s">
        <v>13</v>
      </c>
      <c r="C27" s="40">
        <v>4</v>
      </c>
      <c r="D27" s="41">
        <v>4265</v>
      </c>
      <c r="E27" s="41" t="s">
        <v>68</v>
      </c>
      <c r="F27" s="41" t="s">
        <v>68</v>
      </c>
      <c r="G27" s="41" t="s">
        <v>68</v>
      </c>
      <c r="H27" s="41" t="s">
        <v>68</v>
      </c>
      <c r="I27" s="41"/>
      <c r="J27" s="41">
        <f>SUM(D27:I27)</f>
        <v>4265</v>
      </c>
      <c r="K27" s="42">
        <f>SUM(J27*C27)</f>
        <v>17060</v>
      </c>
      <c r="L27" s="43"/>
      <c r="M27" s="44">
        <f>SUM(K27:L27)</f>
        <v>17060</v>
      </c>
    </row>
    <row r="28" spans="1:13" x14ac:dyDescent="0.4">
      <c r="A28" s="38" t="s">
        <v>26</v>
      </c>
      <c r="B28" s="39" t="s">
        <v>13</v>
      </c>
      <c r="C28" s="40">
        <v>3</v>
      </c>
      <c r="D28" s="41">
        <v>2132.5</v>
      </c>
      <c r="E28" s="41" t="s">
        <v>68</v>
      </c>
      <c r="F28" s="41" t="s">
        <v>68</v>
      </c>
      <c r="G28" s="41" t="s">
        <v>68</v>
      </c>
      <c r="H28" s="41" t="s">
        <v>68</v>
      </c>
      <c r="I28" s="41"/>
      <c r="J28" s="41">
        <f t="shared" ref="J28:J64" si="8">SUM(D28:I28)</f>
        <v>2132.5</v>
      </c>
      <c r="K28" s="42">
        <f t="shared" ref="K28:K65" si="9">SUM(J28*C28)</f>
        <v>6397.5</v>
      </c>
      <c r="L28" s="43"/>
      <c r="M28" s="44">
        <f t="shared" ref="M28:M65" si="10">SUM(K28:L28)</f>
        <v>6397.5</v>
      </c>
    </row>
    <row r="29" spans="1:13" x14ac:dyDescent="0.4">
      <c r="A29" s="38" t="s">
        <v>75</v>
      </c>
      <c r="B29" s="39" t="s">
        <v>13</v>
      </c>
      <c r="C29" s="40">
        <v>3</v>
      </c>
      <c r="D29" s="41">
        <v>3200</v>
      </c>
      <c r="E29" s="41" t="s">
        <v>68</v>
      </c>
      <c r="F29" s="41" t="s">
        <v>68</v>
      </c>
      <c r="G29" s="41" t="s">
        <v>68</v>
      </c>
      <c r="H29" s="41" t="s">
        <v>68</v>
      </c>
      <c r="I29" s="41"/>
      <c r="J29" s="41">
        <f t="shared" si="8"/>
        <v>3200</v>
      </c>
      <c r="K29" s="42">
        <f t="shared" si="9"/>
        <v>9600</v>
      </c>
      <c r="L29" s="43"/>
      <c r="M29" s="44">
        <f t="shared" si="10"/>
        <v>9600</v>
      </c>
    </row>
    <row r="30" spans="1:13" x14ac:dyDescent="0.4">
      <c r="A30" s="38" t="s">
        <v>27</v>
      </c>
      <c r="B30" s="39" t="s">
        <v>13</v>
      </c>
      <c r="C30" s="40">
        <v>2</v>
      </c>
      <c r="D30" s="41">
        <v>4265</v>
      </c>
      <c r="E30" s="41" t="s">
        <v>68</v>
      </c>
      <c r="F30" s="41" t="s">
        <v>68</v>
      </c>
      <c r="G30" s="41" t="s">
        <v>68</v>
      </c>
      <c r="H30" s="41" t="s">
        <v>68</v>
      </c>
      <c r="I30" s="41"/>
      <c r="J30" s="41">
        <f t="shared" si="8"/>
        <v>4265</v>
      </c>
      <c r="K30" s="42">
        <f t="shared" si="9"/>
        <v>8530</v>
      </c>
      <c r="L30" s="43"/>
      <c r="M30" s="44">
        <f t="shared" si="10"/>
        <v>8530</v>
      </c>
    </row>
    <row r="31" spans="1:13" ht="23.6" customHeight="1" x14ac:dyDescent="0.4">
      <c r="A31" s="38" t="s">
        <v>47</v>
      </c>
      <c r="B31" s="39" t="s">
        <v>13</v>
      </c>
      <c r="C31" s="40">
        <v>1</v>
      </c>
      <c r="D31" s="41">
        <v>7650</v>
      </c>
      <c r="E31" s="41" t="s">
        <v>68</v>
      </c>
      <c r="F31" s="41" t="s">
        <v>68</v>
      </c>
      <c r="G31" s="41" t="s">
        <v>68</v>
      </c>
      <c r="H31" s="41" t="s">
        <v>68</v>
      </c>
      <c r="I31" s="41"/>
      <c r="J31" s="41">
        <f t="shared" si="8"/>
        <v>7650</v>
      </c>
      <c r="K31" s="42">
        <f t="shared" si="9"/>
        <v>7650</v>
      </c>
      <c r="L31" s="43"/>
      <c r="M31" s="44">
        <f t="shared" si="10"/>
        <v>7650</v>
      </c>
    </row>
    <row r="32" spans="1:13" x14ac:dyDescent="0.4">
      <c r="A32" s="38" t="s">
        <v>28</v>
      </c>
      <c r="B32" s="39" t="s">
        <v>13</v>
      </c>
      <c r="C32" s="40">
        <v>30</v>
      </c>
      <c r="D32" s="41">
        <v>5100</v>
      </c>
      <c r="E32" s="41" t="s">
        <v>68</v>
      </c>
      <c r="F32" s="41" t="s">
        <v>68</v>
      </c>
      <c r="G32" s="41" t="s">
        <v>68</v>
      </c>
      <c r="H32" s="41" t="s">
        <v>68</v>
      </c>
      <c r="I32" s="41"/>
      <c r="J32" s="41">
        <f t="shared" si="8"/>
        <v>5100</v>
      </c>
      <c r="K32" s="42">
        <f t="shared" si="9"/>
        <v>153000</v>
      </c>
      <c r="L32" s="43"/>
      <c r="M32" s="44">
        <f t="shared" si="10"/>
        <v>153000</v>
      </c>
    </row>
    <row r="33" spans="1:13" x14ac:dyDescent="0.4">
      <c r="A33" s="38" t="s">
        <v>48</v>
      </c>
      <c r="B33" s="39" t="s">
        <v>13</v>
      </c>
      <c r="C33" s="40">
        <v>5</v>
      </c>
      <c r="D33" s="41">
        <v>3200</v>
      </c>
      <c r="E33" s="41" t="s">
        <v>68</v>
      </c>
      <c r="F33" s="41" t="s">
        <v>68</v>
      </c>
      <c r="G33" s="41" t="s">
        <v>68</v>
      </c>
      <c r="H33" s="41" t="s">
        <v>68</v>
      </c>
      <c r="I33" s="41">
        <v>900</v>
      </c>
      <c r="J33" s="41">
        <f t="shared" si="8"/>
        <v>4100</v>
      </c>
      <c r="K33" s="42">
        <f t="shared" si="9"/>
        <v>20500</v>
      </c>
      <c r="L33" s="43"/>
      <c r="M33" s="44">
        <f t="shared" si="10"/>
        <v>20500</v>
      </c>
    </row>
    <row r="34" spans="1:13" x14ac:dyDescent="0.4">
      <c r="A34" s="38" t="s">
        <v>49</v>
      </c>
      <c r="B34" s="39" t="s">
        <v>13</v>
      </c>
      <c r="C34" s="40">
        <v>5</v>
      </c>
      <c r="D34" s="41">
        <v>3200</v>
      </c>
      <c r="E34" s="41" t="s">
        <v>68</v>
      </c>
      <c r="F34" s="41" t="s">
        <v>68</v>
      </c>
      <c r="G34" s="41" t="s">
        <v>68</v>
      </c>
      <c r="H34" s="41" t="s">
        <v>68</v>
      </c>
      <c r="I34" s="41">
        <v>1100</v>
      </c>
      <c r="J34" s="41">
        <f t="shared" si="8"/>
        <v>4300</v>
      </c>
      <c r="K34" s="42">
        <f t="shared" si="9"/>
        <v>21500</v>
      </c>
      <c r="L34" s="43"/>
      <c r="M34" s="44">
        <f t="shared" si="10"/>
        <v>21500</v>
      </c>
    </row>
    <row r="35" spans="1:13" x14ac:dyDescent="0.4">
      <c r="A35" s="38" t="s">
        <v>50</v>
      </c>
      <c r="B35" s="39" t="s">
        <v>13</v>
      </c>
      <c r="C35" s="40">
        <v>2</v>
      </c>
      <c r="D35" s="41">
        <v>4265</v>
      </c>
      <c r="E35" s="41" t="s">
        <v>68</v>
      </c>
      <c r="F35" s="41" t="s">
        <v>68</v>
      </c>
      <c r="G35" s="41" t="s">
        <v>68</v>
      </c>
      <c r="H35" s="41" t="s">
        <v>68</v>
      </c>
      <c r="I35" s="41">
        <v>450</v>
      </c>
      <c r="J35" s="41">
        <f t="shared" si="8"/>
        <v>4715</v>
      </c>
      <c r="K35" s="42">
        <f t="shared" si="9"/>
        <v>9430</v>
      </c>
      <c r="L35" s="43"/>
      <c r="M35" s="44">
        <f t="shared" si="10"/>
        <v>9430</v>
      </c>
    </row>
    <row r="36" spans="1:13" x14ac:dyDescent="0.4">
      <c r="A36" s="38" t="s">
        <v>51</v>
      </c>
      <c r="B36" s="39" t="s">
        <v>13</v>
      </c>
      <c r="C36" s="40">
        <v>2</v>
      </c>
      <c r="D36" s="41">
        <v>5100</v>
      </c>
      <c r="E36" s="41" t="s">
        <v>68</v>
      </c>
      <c r="F36" s="41" t="s">
        <v>68</v>
      </c>
      <c r="G36" s="41" t="s">
        <v>68</v>
      </c>
      <c r="H36" s="41" t="s">
        <v>68</v>
      </c>
      <c r="I36" s="41">
        <v>710</v>
      </c>
      <c r="J36" s="41">
        <f t="shared" si="8"/>
        <v>5810</v>
      </c>
      <c r="K36" s="42">
        <f t="shared" si="9"/>
        <v>11620</v>
      </c>
      <c r="L36" s="43"/>
      <c r="M36" s="44">
        <f t="shared" si="10"/>
        <v>11620</v>
      </c>
    </row>
    <row r="37" spans="1:13" x14ac:dyDescent="0.4">
      <c r="A37" s="38" t="s">
        <v>29</v>
      </c>
      <c r="B37" s="39" t="s">
        <v>13</v>
      </c>
      <c r="C37" s="40">
        <v>10</v>
      </c>
      <c r="D37" s="41">
        <v>3200</v>
      </c>
      <c r="E37" s="41" t="s">
        <v>68</v>
      </c>
      <c r="F37" s="41" t="s">
        <v>68</v>
      </c>
      <c r="G37" s="41" t="s">
        <v>68</v>
      </c>
      <c r="H37" s="41" t="s">
        <v>68</v>
      </c>
      <c r="I37" s="41"/>
      <c r="J37" s="41">
        <f t="shared" si="8"/>
        <v>3200</v>
      </c>
      <c r="K37" s="42">
        <f t="shared" si="9"/>
        <v>32000</v>
      </c>
      <c r="L37" s="43"/>
      <c r="M37" s="44">
        <f t="shared" si="10"/>
        <v>32000</v>
      </c>
    </row>
    <row r="38" spans="1:13" x14ac:dyDescent="0.4">
      <c r="A38" s="38" t="s">
        <v>30</v>
      </c>
      <c r="B38" s="39" t="s">
        <v>13</v>
      </c>
      <c r="C38" s="40">
        <v>10</v>
      </c>
      <c r="D38" s="41">
        <v>2060</v>
      </c>
      <c r="E38" s="41" t="s">
        <v>68</v>
      </c>
      <c r="F38" s="41" t="s">
        <v>68</v>
      </c>
      <c r="G38" s="41" t="s">
        <v>68</v>
      </c>
      <c r="H38" s="41" t="s">
        <v>68</v>
      </c>
      <c r="I38" s="41"/>
      <c r="J38" s="41">
        <f t="shared" si="8"/>
        <v>2060</v>
      </c>
      <c r="K38" s="42">
        <f t="shared" si="9"/>
        <v>20600</v>
      </c>
      <c r="L38" s="43"/>
      <c r="M38" s="44">
        <f t="shared" si="10"/>
        <v>20600</v>
      </c>
    </row>
    <row r="39" spans="1:13" ht="28.75" customHeight="1" x14ac:dyDescent="0.4">
      <c r="A39" s="38" t="s">
        <v>31</v>
      </c>
      <c r="B39" s="39" t="s">
        <v>13</v>
      </c>
      <c r="C39" s="40">
        <v>1</v>
      </c>
      <c r="D39" s="41">
        <v>7650</v>
      </c>
      <c r="E39" s="41" t="s">
        <v>68</v>
      </c>
      <c r="F39" s="41" t="s">
        <v>68</v>
      </c>
      <c r="G39" s="41" t="s">
        <v>68</v>
      </c>
      <c r="H39" s="41"/>
      <c r="I39" s="41"/>
      <c r="J39" s="41">
        <f t="shared" si="8"/>
        <v>7650</v>
      </c>
      <c r="K39" s="42">
        <f t="shared" si="9"/>
        <v>7650</v>
      </c>
      <c r="L39" s="43"/>
      <c r="M39" s="44">
        <f t="shared" si="10"/>
        <v>7650</v>
      </c>
    </row>
    <row r="40" spans="1:13" x14ac:dyDescent="0.4">
      <c r="A40" s="38" t="s">
        <v>32</v>
      </c>
      <c r="B40" s="39" t="s">
        <v>13</v>
      </c>
      <c r="C40" s="40">
        <v>1</v>
      </c>
      <c r="D40" s="41">
        <v>4265</v>
      </c>
      <c r="E40" s="41" t="s">
        <v>68</v>
      </c>
      <c r="F40" s="41" t="s">
        <v>68</v>
      </c>
      <c r="G40" s="41" t="s">
        <v>68</v>
      </c>
      <c r="H40" s="41" t="s">
        <v>68</v>
      </c>
      <c r="I40" s="41"/>
      <c r="J40" s="41">
        <f t="shared" si="8"/>
        <v>4265</v>
      </c>
      <c r="K40" s="42">
        <f t="shared" si="9"/>
        <v>4265</v>
      </c>
      <c r="L40" s="43"/>
      <c r="M40" s="44">
        <f t="shared" si="10"/>
        <v>4265</v>
      </c>
    </row>
    <row r="41" spans="1:13" x14ac:dyDescent="0.4">
      <c r="A41" s="26" t="s">
        <v>33</v>
      </c>
      <c r="B41" s="16" t="s">
        <v>14</v>
      </c>
      <c r="C41" s="21">
        <v>1</v>
      </c>
      <c r="D41" s="19">
        <v>2132.5</v>
      </c>
      <c r="E41" s="19">
        <v>199.6</v>
      </c>
      <c r="F41" s="19" t="s">
        <v>68</v>
      </c>
      <c r="G41" s="19" t="s">
        <v>68</v>
      </c>
      <c r="H41" s="19">
        <f>SUM(D41:G41)*19.44%</f>
        <v>453.36024000000003</v>
      </c>
      <c r="I41" s="19"/>
      <c r="J41" s="19">
        <f t="shared" si="8"/>
        <v>2785.4602399999999</v>
      </c>
      <c r="K41" s="20">
        <f t="shared" si="9"/>
        <v>2785.4602399999999</v>
      </c>
      <c r="L41" s="20">
        <f t="shared" ref="L41:L42" si="11">SUM(K41*37.8%)</f>
        <v>1052.9039707199997</v>
      </c>
      <c r="M41" s="32">
        <f t="shared" si="10"/>
        <v>3838.3642107199994</v>
      </c>
    </row>
    <row r="42" spans="1:13" ht="20.6" x14ac:dyDescent="0.4">
      <c r="A42" s="26" t="s">
        <v>46</v>
      </c>
      <c r="B42" s="16" t="s">
        <v>14</v>
      </c>
      <c r="C42" s="21">
        <v>6</v>
      </c>
      <c r="D42" s="19">
        <v>7650</v>
      </c>
      <c r="E42" s="19">
        <v>199.6</v>
      </c>
      <c r="F42" s="19" t="s">
        <v>68</v>
      </c>
      <c r="G42" s="19" t="s">
        <v>68</v>
      </c>
      <c r="H42" s="19">
        <v>1487.16</v>
      </c>
      <c r="I42" s="19"/>
      <c r="J42" s="19">
        <f t="shared" si="8"/>
        <v>9336.76</v>
      </c>
      <c r="K42" s="20">
        <f t="shared" si="9"/>
        <v>56020.56</v>
      </c>
      <c r="L42" s="20">
        <f t="shared" si="11"/>
        <v>21175.771679999994</v>
      </c>
      <c r="M42" s="32">
        <f t="shared" si="10"/>
        <v>77196.331679999988</v>
      </c>
    </row>
    <row r="43" spans="1:13" x14ac:dyDescent="0.4">
      <c r="A43" s="28" t="s">
        <v>34</v>
      </c>
      <c r="B43" s="8" t="s">
        <v>13</v>
      </c>
      <c r="C43" s="3">
        <v>2</v>
      </c>
      <c r="D43" s="4">
        <v>4265</v>
      </c>
      <c r="E43" s="4" t="s">
        <v>68</v>
      </c>
      <c r="F43" s="4" t="s">
        <v>68</v>
      </c>
      <c r="G43" s="4" t="s">
        <v>68</v>
      </c>
      <c r="H43" s="4" t="s">
        <v>68</v>
      </c>
      <c r="I43" s="4"/>
      <c r="J43" s="4">
        <f t="shared" si="8"/>
        <v>4265</v>
      </c>
      <c r="K43" s="5">
        <f t="shared" si="9"/>
        <v>8530</v>
      </c>
      <c r="L43" s="9"/>
      <c r="M43" s="30">
        <f t="shared" si="10"/>
        <v>8530</v>
      </c>
    </row>
    <row r="44" spans="1:13" x14ac:dyDescent="0.4">
      <c r="A44" s="28" t="s">
        <v>35</v>
      </c>
      <c r="B44" s="8" t="s">
        <v>13</v>
      </c>
      <c r="C44" s="3">
        <v>2</v>
      </c>
      <c r="D44" s="4">
        <v>4265</v>
      </c>
      <c r="E44" s="4" t="s">
        <v>68</v>
      </c>
      <c r="F44" s="4" t="s">
        <v>68</v>
      </c>
      <c r="G44" s="4" t="s">
        <v>68</v>
      </c>
      <c r="H44" s="4" t="s">
        <v>68</v>
      </c>
      <c r="I44" s="4"/>
      <c r="J44" s="4">
        <f t="shared" si="8"/>
        <v>4265</v>
      </c>
      <c r="K44" s="5">
        <f t="shared" si="9"/>
        <v>8530</v>
      </c>
      <c r="L44" s="9"/>
      <c r="M44" s="30">
        <f t="shared" si="10"/>
        <v>8530</v>
      </c>
    </row>
    <row r="45" spans="1:13" x14ac:dyDescent="0.4">
      <c r="A45" s="28" t="s">
        <v>36</v>
      </c>
      <c r="B45" s="8" t="s">
        <v>13</v>
      </c>
      <c r="C45" s="3">
        <v>20</v>
      </c>
      <c r="D45" s="4">
        <v>5100</v>
      </c>
      <c r="E45" s="4" t="s">
        <v>68</v>
      </c>
      <c r="F45" s="4" t="s">
        <v>68</v>
      </c>
      <c r="G45" s="4" t="s">
        <v>68</v>
      </c>
      <c r="H45" s="4" t="s">
        <v>68</v>
      </c>
      <c r="I45" s="4"/>
      <c r="J45" s="4">
        <f t="shared" si="8"/>
        <v>5100</v>
      </c>
      <c r="K45" s="5">
        <f t="shared" si="9"/>
        <v>102000</v>
      </c>
      <c r="L45" s="9"/>
      <c r="M45" s="30">
        <f t="shared" si="10"/>
        <v>102000</v>
      </c>
    </row>
    <row r="46" spans="1:13" x14ac:dyDescent="0.4">
      <c r="A46" s="28" t="s">
        <v>37</v>
      </c>
      <c r="B46" s="8" t="s">
        <v>13</v>
      </c>
      <c r="C46" s="3">
        <v>5</v>
      </c>
      <c r="D46" s="4">
        <v>2550</v>
      </c>
      <c r="E46" s="4" t="s">
        <v>68</v>
      </c>
      <c r="F46" s="4" t="s">
        <v>68</v>
      </c>
      <c r="G46" s="4" t="s">
        <v>68</v>
      </c>
      <c r="H46" s="4" t="s">
        <v>68</v>
      </c>
      <c r="I46" s="4"/>
      <c r="J46" s="4">
        <f t="shared" si="8"/>
        <v>2550</v>
      </c>
      <c r="K46" s="5">
        <f t="shared" si="9"/>
        <v>12750</v>
      </c>
      <c r="L46" s="9"/>
      <c r="M46" s="30">
        <f t="shared" si="10"/>
        <v>12750</v>
      </c>
    </row>
    <row r="47" spans="1:13" x14ac:dyDescent="0.4">
      <c r="A47" s="28" t="s">
        <v>52</v>
      </c>
      <c r="B47" s="8" t="s">
        <v>13</v>
      </c>
      <c r="C47" s="3">
        <v>2</v>
      </c>
      <c r="D47" s="4">
        <v>3400</v>
      </c>
      <c r="E47" s="4" t="s">
        <v>68</v>
      </c>
      <c r="F47" s="4" t="s">
        <v>68</v>
      </c>
      <c r="G47" s="4" t="s">
        <v>68</v>
      </c>
      <c r="H47" s="4" t="s">
        <v>68</v>
      </c>
      <c r="I47" s="4"/>
      <c r="J47" s="4">
        <f t="shared" si="8"/>
        <v>3400</v>
      </c>
      <c r="K47" s="5">
        <f t="shared" si="9"/>
        <v>6800</v>
      </c>
      <c r="L47" s="9"/>
      <c r="M47" s="30">
        <f t="shared" si="10"/>
        <v>6800</v>
      </c>
    </row>
    <row r="48" spans="1:13" x14ac:dyDescent="0.4">
      <c r="A48" s="28" t="s">
        <v>53</v>
      </c>
      <c r="B48" s="8" t="s">
        <v>13</v>
      </c>
      <c r="C48" s="3">
        <v>5</v>
      </c>
      <c r="D48" s="4">
        <v>4300</v>
      </c>
      <c r="E48" s="4" t="s">
        <v>68</v>
      </c>
      <c r="F48" s="4" t="s">
        <v>68</v>
      </c>
      <c r="G48" s="4" t="s">
        <v>68</v>
      </c>
      <c r="H48" s="4" t="s">
        <v>68</v>
      </c>
      <c r="I48" s="4"/>
      <c r="J48" s="4">
        <f t="shared" si="8"/>
        <v>4300</v>
      </c>
      <c r="K48" s="5">
        <f t="shared" si="9"/>
        <v>21500</v>
      </c>
      <c r="L48" s="9"/>
      <c r="M48" s="30">
        <f t="shared" si="10"/>
        <v>21500</v>
      </c>
    </row>
    <row r="49" spans="1:13" x14ac:dyDescent="0.4">
      <c r="A49" s="26" t="s">
        <v>38</v>
      </c>
      <c r="B49" s="16" t="s">
        <v>14</v>
      </c>
      <c r="C49" s="21">
        <v>35</v>
      </c>
      <c r="D49" s="19">
        <v>1534.5</v>
      </c>
      <c r="E49" s="19">
        <v>199.6</v>
      </c>
      <c r="F49" s="19" t="s">
        <v>68</v>
      </c>
      <c r="G49" s="19" t="s">
        <v>68</v>
      </c>
      <c r="H49" s="19">
        <f>SUM(D49:G49)*19.44%</f>
        <v>337.10903999999999</v>
      </c>
      <c r="I49" s="19"/>
      <c r="J49" s="19">
        <f t="shared" si="8"/>
        <v>2071.2090399999997</v>
      </c>
      <c r="K49" s="20">
        <f t="shared" si="9"/>
        <v>72492.316399999996</v>
      </c>
      <c r="L49" s="20">
        <f t="shared" ref="L49:L51" si="12">SUM(K49*37.8%)</f>
        <v>27402.095599199994</v>
      </c>
      <c r="M49" s="32">
        <f t="shared" si="10"/>
        <v>99894.411999199991</v>
      </c>
    </row>
    <row r="50" spans="1:13" x14ac:dyDescent="0.4">
      <c r="A50" s="26" t="s">
        <v>39</v>
      </c>
      <c r="B50" s="16" t="s">
        <v>14</v>
      </c>
      <c r="C50" s="21">
        <v>5</v>
      </c>
      <c r="D50" s="19">
        <v>1150.8800000000001</v>
      </c>
      <c r="E50" s="19">
        <v>199.6</v>
      </c>
      <c r="F50" s="19" t="s">
        <v>68</v>
      </c>
      <c r="G50" s="19" t="s">
        <v>68</v>
      </c>
      <c r="H50" s="19">
        <f t="shared" ref="H50:H62" si="13">SUM(D50:G50)*19.44%</f>
        <v>262.53331200000002</v>
      </c>
      <c r="I50" s="19"/>
      <c r="J50" s="19">
        <f t="shared" si="8"/>
        <v>1613.013312</v>
      </c>
      <c r="K50" s="20">
        <f t="shared" si="9"/>
        <v>8065.0665600000002</v>
      </c>
      <c r="L50" s="20">
        <f t="shared" si="12"/>
        <v>3048.5951596799996</v>
      </c>
      <c r="M50" s="32">
        <f t="shared" si="10"/>
        <v>11113.66171968</v>
      </c>
    </row>
    <row r="51" spans="1:13" x14ac:dyDescent="0.4">
      <c r="A51" s="26" t="s">
        <v>40</v>
      </c>
      <c r="B51" s="16" t="s">
        <v>14</v>
      </c>
      <c r="C51" s="21">
        <v>1</v>
      </c>
      <c r="D51" s="19">
        <v>2046</v>
      </c>
      <c r="E51" s="19">
        <v>199.6</v>
      </c>
      <c r="F51" s="19" t="s">
        <v>68</v>
      </c>
      <c r="G51" s="19" t="s">
        <v>68</v>
      </c>
      <c r="H51" s="19">
        <f t="shared" si="13"/>
        <v>436.54464000000002</v>
      </c>
      <c r="I51" s="19"/>
      <c r="J51" s="19">
        <f t="shared" si="8"/>
        <v>2682.14464</v>
      </c>
      <c r="K51" s="20">
        <f t="shared" si="9"/>
        <v>2682.14464</v>
      </c>
      <c r="L51" s="20">
        <f t="shared" si="12"/>
        <v>1013.8506739199998</v>
      </c>
      <c r="M51" s="32">
        <f t="shared" si="10"/>
        <v>3695.9953139199997</v>
      </c>
    </row>
    <row r="52" spans="1:13" x14ac:dyDescent="0.4">
      <c r="A52" s="28" t="s">
        <v>41</v>
      </c>
      <c r="B52" s="8" t="s">
        <v>13</v>
      </c>
      <c r="C52" s="3">
        <v>1</v>
      </c>
      <c r="D52" s="4">
        <v>4265</v>
      </c>
      <c r="E52" s="4" t="s">
        <v>68</v>
      </c>
      <c r="F52" s="4" t="s">
        <v>68</v>
      </c>
      <c r="G52" s="4" t="s">
        <v>68</v>
      </c>
      <c r="H52" s="4" t="s">
        <v>68</v>
      </c>
      <c r="I52" s="4"/>
      <c r="J52" s="4">
        <f t="shared" si="8"/>
        <v>4265</v>
      </c>
      <c r="K52" s="5">
        <f t="shared" si="9"/>
        <v>4265</v>
      </c>
      <c r="L52" s="9"/>
      <c r="M52" s="30">
        <f t="shared" si="10"/>
        <v>4265</v>
      </c>
    </row>
    <row r="53" spans="1:13" x14ac:dyDescent="0.4">
      <c r="A53" s="26" t="s">
        <v>42</v>
      </c>
      <c r="B53" s="16" t="s">
        <v>14</v>
      </c>
      <c r="C53" s="21">
        <v>1</v>
      </c>
      <c r="D53" s="19">
        <v>1841.4</v>
      </c>
      <c r="E53" s="19" t="s">
        <v>68</v>
      </c>
      <c r="F53" s="19" t="s">
        <v>68</v>
      </c>
      <c r="G53" s="19" t="s">
        <v>68</v>
      </c>
      <c r="H53" s="19">
        <f t="shared" si="13"/>
        <v>357.96816000000007</v>
      </c>
      <c r="I53" s="19"/>
      <c r="J53" s="19">
        <f t="shared" si="8"/>
        <v>2199.36816</v>
      </c>
      <c r="K53" s="20">
        <f t="shared" si="9"/>
        <v>2199.36816</v>
      </c>
      <c r="L53" s="20">
        <f t="shared" ref="L53" si="14">SUM(K53*37.8%)</f>
        <v>831.36116447999984</v>
      </c>
      <c r="M53" s="32">
        <f t="shared" si="10"/>
        <v>3030.7293244799998</v>
      </c>
    </row>
    <row r="54" spans="1:13" x14ac:dyDescent="0.4">
      <c r="A54" s="28" t="s">
        <v>43</v>
      </c>
      <c r="B54" s="8" t="s">
        <v>13</v>
      </c>
      <c r="C54" s="3">
        <v>1</v>
      </c>
      <c r="D54" s="4">
        <v>4265</v>
      </c>
      <c r="E54" s="4" t="s">
        <v>68</v>
      </c>
      <c r="F54" s="4" t="s">
        <v>68</v>
      </c>
      <c r="G54" s="4" t="s">
        <v>68</v>
      </c>
      <c r="H54" s="4" t="s">
        <v>68</v>
      </c>
      <c r="I54" s="4"/>
      <c r="J54" s="4">
        <f t="shared" si="8"/>
        <v>4265</v>
      </c>
      <c r="K54" s="5">
        <f t="shared" si="9"/>
        <v>4265</v>
      </c>
      <c r="L54" s="9"/>
      <c r="M54" s="30">
        <f t="shared" si="10"/>
        <v>4265</v>
      </c>
    </row>
    <row r="55" spans="1:13" x14ac:dyDescent="0.4">
      <c r="A55" s="26" t="s">
        <v>44</v>
      </c>
      <c r="B55" s="16" t="s">
        <v>14</v>
      </c>
      <c r="C55" s="17">
        <v>47</v>
      </c>
      <c r="D55" s="18">
        <v>1982.58</v>
      </c>
      <c r="E55" s="18">
        <v>199.6</v>
      </c>
      <c r="F55" s="18" t="s">
        <v>68</v>
      </c>
      <c r="G55" s="18" t="s">
        <v>68</v>
      </c>
      <c r="H55" s="19">
        <f t="shared" si="13"/>
        <v>424.21579200000002</v>
      </c>
      <c r="I55" s="18"/>
      <c r="J55" s="19">
        <f t="shared" si="8"/>
        <v>2606.3957919999998</v>
      </c>
      <c r="K55" s="20">
        <f t="shared" si="9"/>
        <v>122500.60222399999</v>
      </c>
      <c r="L55" s="20">
        <f t="shared" ref="L55:L63" si="15">SUM(K55*37.8%)</f>
        <v>46305.22764067199</v>
      </c>
      <c r="M55" s="32">
        <f t="shared" si="10"/>
        <v>168805.82986467198</v>
      </c>
    </row>
    <row r="56" spans="1:13" x14ac:dyDescent="0.4">
      <c r="A56" s="26" t="s">
        <v>45</v>
      </c>
      <c r="B56" s="16" t="s">
        <v>14</v>
      </c>
      <c r="C56" s="17">
        <v>3</v>
      </c>
      <c r="D56" s="18">
        <v>1486.93</v>
      </c>
      <c r="E56" s="18">
        <v>199.6</v>
      </c>
      <c r="F56" s="18" t="s">
        <v>68</v>
      </c>
      <c r="G56" s="18" t="s">
        <v>68</v>
      </c>
      <c r="H56" s="19">
        <f t="shared" si="13"/>
        <v>327.86143200000004</v>
      </c>
      <c r="I56" s="18"/>
      <c r="J56" s="19">
        <f t="shared" si="8"/>
        <v>2014.3914319999999</v>
      </c>
      <c r="K56" s="20">
        <f t="shared" si="9"/>
        <v>6043.1742959999992</v>
      </c>
      <c r="L56" s="20">
        <f t="shared" si="15"/>
        <v>2284.3198838879994</v>
      </c>
      <c r="M56" s="32">
        <f t="shared" si="10"/>
        <v>8327.4941798879991</v>
      </c>
    </row>
    <row r="57" spans="1:13" ht="24.45" customHeight="1" x14ac:dyDescent="0.4">
      <c r="A57" s="26" t="s">
        <v>56</v>
      </c>
      <c r="B57" s="16" t="s">
        <v>14</v>
      </c>
      <c r="C57" s="17">
        <v>1</v>
      </c>
      <c r="D57" s="18">
        <v>1982.58</v>
      </c>
      <c r="E57" s="18">
        <v>199.6</v>
      </c>
      <c r="F57" s="18" t="s">
        <v>68</v>
      </c>
      <c r="G57" s="18" t="s">
        <v>68</v>
      </c>
      <c r="H57" s="19">
        <f t="shared" si="13"/>
        <v>424.21579200000002</v>
      </c>
      <c r="I57" s="18">
        <v>660</v>
      </c>
      <c r="J57" s="19">
        <f t="shared" si="8"/>
        <v>3266.3957919999998</v>
      </c>
      <c r="K57" s="20">
        <f t="shared" si="9"/>
        <v>3266.3957919999998</v>
      </c>
      <c r="L57" s="20">
        <f t="shared" si="15"/>
        <v>1234.6976093759997</v>
      </c>
      <c r="M57" s="32">
        <f t="shared" si="10"/>
        <v>4501.0934013759997</v>
      </c>
    </row>
    <row r="58" spans="1:13" x14ac:dyDescent="0.4">
      <c r="A58" s="26" t="s">
        <v>54</v>
      </c>
      <c r="B58" s="16" t="s">
        <v>14</v>
      </c>
      <c r="C58" s="17">
        <v>1</v>
      </c>
      <c r="D58" s="18">
        <v>1943.7</v>
      </c>
      <c r="E58" s="18">
        <v>199.6</v>
      </c>
      <c r="F58" s="18" t="s">
        <v>68</v>
      </c>
      <c r="G58" s="18">
        <v>583.11</v>
      </c>
      <c r="H58" s="19">
        <f t="shared" si="13"/>
        <v>530.01410400000009</v>
      </c>
      <c r="I58" s="18"/>
      <c r="J58" s="19">
        <f t="shared" si="8"/>
        <v>3256.4241040000006</v>
      </c>
      <c r="K58" s="20">
        <f t="shared" si="9"/>
        <v>3256.4241040000006</v>
      </c>
      <c r="L58" s="20">
        <f t="shared" si="15"/>
        <v>1230.928311312</v>
      </c>
      <c r="M58" s="32">
        <f t="shared" si="10"/>
        <v>4487.3524153120006</v>
      </c>
    </row>
    <row r="59" spans="1:13" ht="20.6" x14ac:dyDescent="0.4">
      <c r="A59" s="26" t="s">
        <v>55</v>
      </c>
      <c r="B59" s="16" t="s">
        <v>14</v>
      </c>
      <c r="C59" s="17">
        <v>2</v>
      </c>
      <c r="D59" s="18">
        <v>1943.7</v>
      </c>
      <c r="E59" s="18">
        <v>199.6</v>
      </c>
      <c r="F59" s="18" t="s">
        <v>68</v>
      </c>
      <c r="G59" s="18"/>
      <c r="H59" s="19">
        <f t="shared" si="13"/>
        <v>416.65752000000009</v>
      </c>
      <c r="I59" s="18"/>
      <c r="J59" s="19">
        <f t="shared" si="8"/>
        <v>2559.9575200000004</v>
      </c>
      <c r="K59" s="20">
        <f t="shared" si="9"/>
        <v>5119.9150400000008</v>
      </c>
      <c r="L59" s="20">
        <f t="shared" si="15"/>
        <v>1935.32788512</v>
      </c>
      <c r="M59" s="32">
        <f t="shared" si="10"/>
        <v>7055.242925120001</v>
      </c>
    </row>
    <row r="60" spans="1:13" ht="24.45" customHeight="1" x14ac:dyDescent="0.4">
      <c r="A60" s="26" t="s">
        <v>57</v>
      </c>
      <c r="B60" s="16" t="s">
        <v>14</v>
      </c>
      <c r="C60" s="17">
        <v>2</v>
      </c>
      <c r="D60" s="18">
        <v>1943.7</v>
      </c>
      <c r="E60" s="18">
        <v>199.6</v>
      </c>
      <c r="F60" s="18">
        <v>583.11</v>
      </c>
      <c r="G60" s="18" t="s">
        <v>68</v>
      </c>
      <c r="H60" s="19">
        <f t="shared" si="13"/>
        <v>530.01410400000009</v>
      </c>
      <c r="I60" s="18"/>
      <c r="J60" s="19">
        <f t="shared" si="8"/>
        <v>3256.4241040000006</v>
      </c>
      <c r="K60" s="20">
        <f t="shared" si="9"/>
        <v>6512.8482080000013</v>
      </c>
      <c r="L60" s="20">
        <f t="shared" si="15"/>
        <v>2461.856622624</v>
      </c>
      <c r="M60" s="32">
        <f t="shared" si="10"/>
        <v>8974.7048306240013</v>
      </c>
    </row>
    <row r="61" spans="1:13" x14ac:dyDescent="0.4">
      <c r="A61" s="33" t="s">
        <v>58</v>
      </c>
      <c r="B61" s="16" t="s">
        <v>14</v>
      </c>
      <c r="C61" s="17">
        <v>500</v>
      </c>
      <c r="D61" s="18">
        <v>18.41</v>
      </c>
      <c r="E61" s="18" t="s">
        <v>68</v>
      </c>
      <c r="F61" s="18" t="s">
        <v>68</v>
      </c>
      <c r="G61" s="18" t="s">
        <v>68</v>
      </c>
      <c r="H61" s="19">
        <f t="shared" si="13"/>
        <v>3.5789040000000005</v>
      </c>
      <c r="I61" s="18"/>
      <c r="J61" s="19">
        <f t="shared" si="8"/>
        <v>21.988904000000002</v>
      </c>
      <c r="K61" s="20">
        <f t="shared" si="9"/>
        <v>10994.452000000001</v>
      </c>
      <c r="L61" s="20">
        <f t="shared" si="15"/>
        <v>4155.9028559999997</v>
      </c>
      <c r="M61" s="32">
        <f t="shared" si="10"/>
        <v>15150.354856000002</v>
      </c>
    </row>
    <row r="62" spans="1:13" x14ac:dyDescent="0.4">
      <c r="A62" s="33" t="s">
        <v>59</v>
      </c>
      <c r="B62" s="16" t="s">
        <v>14</v>
      </c>
      <c r="C62" s="17">
        <v>500</v>
      </c>
      <c r="D62" s="18">
        <v>43</v>
      </c>
      <c r="E62" s="18" t="s">
        <v>68</v>
      </c>
      <c r="F62" s="18" t="s">
        <v>68</v>
      </c>
      <c r="G62" s="18" t="s">
        <v>68</v>
      </c>
      <c r="H62" s="18">
        <f t="shared" si="13"/>
        <v>8.3592000000000013</v>
      </c>
      <c r="I62" s="18"/>
      <c r="J62" s="19">
        <f t="shared" si="8"/>
        <v>51.359200000000001</v>
      </c>
      <c r="K62" s="20">
        <f t="shared" si="9"/>
        <v>25679.600000000002</v>
      </c>
      <c r="L62" s="20">
        <f t="shared" si="15"/>
        <v>9706.8887999999988</v>
      </c>
      <c r="M62" s="32">
        <f t="shared" si="10"/>
        <v>35386.488799999999</v>
      </c>
    </row>
    <row r="63" spans="1:13" x14ac:dyDescent="0.4">
      <c r="A63" s="28" t="s">
        <v>60</v>
      </c>
      <c r="B63" s="8" t="s">
        <v>13</v>
      </c>
      <c r="C63" s="6">
        <v>50</v>
      </c>
      <c r="D63" s="7">
        <v>45</v>
      </c>
      <c r="E63" s="7" t="s">
        <v>68</v>
      </c>
      <c r="F63" s="7" t="s">
        <v>68</v>
      </c>
      <c r="G63" s="7" t="s">
        <v>68</v>
      </c>
      <c r="H63" s="7" t="s">
        <v>68</v>
      </c>
      <c r="I63" s="7"/>
      <c r="J63" s="4">
        <f t="shared" si="8"/>
        <v>45</v>
      </c>
      <c r="K63" s="5">
        <f t="shared" si="9"/>
        <v>2250</v>
      </c>
      <c r="L63" s="5"/>
      <c r="M63" s="30">
        <f t="shared" si="10"/>
        <v>2250</v>
      </c>
    </row>
    <row r="64" spans="1:13" x14ac:dyDescent="0.4">
      <c r="A64" s="28" t="s">
        <v>61</v>
      </c>
      <c r="B64" s="8" t="s">
        <v>13</v>
      </c>
      <c r="C64" s="6">
        <v>50</v>
      </c>
      <c r="D64" s="7">
        <v>360</v>
      </c>
      <c r="E64" s="4" t="s">
        <v>68</v>
      </c>
      <c r="F64" s="4" t="s">
        <v>68</v>
      </c>
      <c r="G64" s="4" t="s">
        <v>68</v>
      </c>
      <c r="H64" s="4" t="s">
        <v>68</v>
      </c>
      <c r="I64" s="4"/>
      <c r="J64" s="4">
        <f t="shared" si="8"/>
        <v>360</v>
      </c>
      <c r="K64" s="5">
        <f t="shared" si="9"/>
        <v>18000</v>
      </c>
      <c r="L64" s="10"/>
      <c r="M64" s="30">
        <f t="shared" si="10"/>
        <v>18000</v>
      </c>
    </row>
    <row r="65" spans="1:13" x14ac:dyDescent="0.4">
      <c r="A65" s="34" t="s">
        <v>62</v>
      </c>
      <c r="B65" s="11" t="s">
        <v>13</v>
      </c>
      <c r="C65" s="12">
        <v>300</v>
      </c>
      <c r="D65" s="13">
        <v>45</v>
      </c>
      <c r="E65" s="14" t="s">
        <v>68</v>
      </c>
      <c r="F65" s="14" t="s">
        <v>68</v>
      </c>
      <c r="G65" s="14" t="s">
        <v>68</v>
      </c>
      <c r="H65" s="14" t="s">
        <v>68</v>
      </c>
      <c r="I65" s="14"/>
      <c r="J65" s="14">
        <f>SUM(D65:I65)</f>
        <v>45</v>
      </c>
      <c r="K65" s="5">
        <f t="shared" si="9"/>
        <v>13500</v>
      </c>
      <c r="L65" s="15"/>
      <c r="M65" s="35">
        <f t="shared" si="10"/>
        <v>13500</v>
      </c>
    </row>
    <row r="66" spans="1:13" x14ac:dyDescent="0.4">
      <c r="A66" s="52" t="s">
        <v>23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36">
        <f>SUM(M27:M65)</f>
        <v>983650.55552099214</v>
      </c>
    </row>
    <row r="67" spans="1:13" ht="15" thickBot="1" x14ac:dyDescent="0.45">
      <c r="A67" s="54" t="s">
        <v>72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37">
        <f>SUM(M66,M24,M15)</f>
        <v>2034811.1104354563</v>
      </c>
    </row>
  </sheetData>
  <mergeCells count="7">
    <mergeCell ref="A25:M25"/>
    <mergeCell ref="A66:L66"/>
    <mergeCell ref="A67:L67"/>
    <mergeCell ref="A3:M3"/>
    <mergeCell ref="A16:M16"/>
    <mergeCell ref="A15:L15"/>
    <mergeCell ref="A24:L24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Rondinelli</dc:creator>
  <cp:lastModifiedBy>Rondinelli</cp:lastModifiedBy>
  <cp:lastPrinted>2019-06-28T18:20:04Z</cp:lastPrinted>
  <dcterms:created xsi:type="dcterms:W3CDTF">2019-06-27T21:04:25Z</dcterms:created>
  <dcterms:modified xsi:type="dcterms:W3CDTF">2019-08-15T14:39:17Z</dcterms:modified>
</cp:coreProperties>
</file>