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555" yWindow="405" windowWidth="9600" windowHeight="11220" tabRatio="941" activeTab="1"/>
  </bookViews>
  <sheets>
    <sheet name="Capa" sheetId="269" r:id="rId1"/>
    <sheet name="Orçamento (2)" sheetId="273" r:id="rId2"/>
    <sheet name="Cron" sheetId="243" r:id="rId3"/>
    <sheet name="Cronograma (2)" sheetId="241" state="hidden" r:id="rId4"/>
    <sheet name="BDI Dif" sheetId="270" r:id="rId5"/>
    <sheet name="BDI 1" sheetId="271" r:id="rId6"/>
    <sheet name="Comp" sheetId="27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ind100" localSheetId="5">#REF!</definedName>
    <definedName name="_ind100" localSheetId="4">#REF!</definedName>
    <definedName name="_ind100" localSheetId="0">#REF!</definedName>
    <definedName name="_ind100" localSheetId="6">#REF!</definedName>
    <definedName name="_ind100" localSheetId="1">#REF!</definedName>
    <definedName name="_ind100">#REF!</definedName>
    <definedName name="_mem2">'[1]Mat Asf'!$H$37</definedName>
    <definedName name="_prd1" localSheetId="5">#REF!</definedName>
    <definedName name="_prd1" localSheetId="4">#REF!</definedName>
    <definedName name="_prd1" localSheetId="0">#REF!</definedName>
    <definedName name="_prd1" localSheetId="6">#REF!</definedName>
    <definedName name="_prd1" localSheetId="1">#REF!</definedName>
    <definedName name="_prd1">#REF!</definedName>
    <definedName name="_prt1" localSheetId="5">#REF!</definedName>
    <definedName name="_prt1" localSheetId="4">#REF!</definedName>
    <definedName name="_prt1" localSheetId="0">#REF!</definedName>
    <definedName name="_prt1" localSheetId="6">#REF!</definedName>
    <definedName name="_prt1" localSheetId="1">#REF!</definedName>
    <definedName name="_prt1">#REF!</definedName>
    <definedName name="_RET1" localSheetId="5">#REF!</definedName>
    <definedName name="_RET1" localSheetId="4">#REF!</definedName>
    <definedName name="_RET1" localSheetId="0">#REF!</definedName>
    <definedName name="_RET1" localSheetId="6">#REF!</definedName>
    <definedName name="_RET1" localSheetId="1">#REF!</definedName>
    <definedName name="_RET1">#REF!</definedName>
    <definedName name="a" localSheetId="4">#REF!</definedName>
    <definedName name="a" localSheetId="0">#REF!</definedName>
    <definedName name="a" localSheetId="6">#REF!</definedName>
    <definedName name="a">#REF!</definedName>
    <definedName name="abc" localSheetId="4">'[2]Aterro PonteSul'!#REF!</definedName>
    <definedName name="abc" localSheetId="6">'[2]Aterro PonteSul'!#REF!</definedName>
    <definedName name="abc">'[2]Aterro PonteSul'!#REF!</definedName>
    <definedName name="_xlnm.Print_Area" localSheetId="5">'BDI 1'!$A$1:$D$39</definedName>
    <definedName name="_xlnm.Print_Area" localSheetId="4">'BDI Dif'!$A$1:$D$33</definedName>
    <definedName name="_xlnm.Print_Area" localSheetId="0">#REF!</definedName>
    <definedName name="_xlnm.Print_Area" localSheetId="6">Comp!$A$1:$G$81</definedName>
    <definedName name="_xlnm.Print_Area" localSheetId="2">Cron!$A$1:$H$21</definedName>
    <definedName name="_xlnm.Print_Area" localSheetId="3">'Cronograma (2)'!$A$1:$AH$26</definedName>
    <definedName name="_xlnm.Print_Area" localSheetId="1">'Orçamento (2)'!$A$1:$J$49</definedName>
    <definedName name="_xlnm.Print_Area">#REF!</definedName>
    <definedName name="areafog" localSheetId="5">#REF!</definedName>
    <definedName name="areafog" localSheetId="4">#REF!</definedName>
    <definedName name="areafog" localSheetId="0">#REF!</definedName>
    <definedName name="areafog" localSheetId="6">#REF!</definedName>
    <definedName name="areafog" localSheetId="1">#REF!</definedName>
    <definedName name="areafog">#REF!</definedName>
    <definedName name="areatsd" localSheetId="5">#REF!</definedName>
    <definedName name="areatsd" localSheetId="4">#REF!</definedName>
    <definedName name="areatsd" localSheetId="0">#REF!</definedName>
    <definedName name="areatsd" localSheetId="6">#REF!</definedName>
    <definedName name="areatsd" localSheetId="1">#REF!</definedName>
    <definedName name="areatsd">#REF!</definedName>
    <definedName name="areatss" localSheetId="5">#REF!</definedName>
    <definedName name="areatss" localSheetId="4">#REF!</definedName>
    <definedName name="areatss" localSheetId="0">#REF!</definedName>
    <definedName name="areatss" localSheetId="6">#REF!</definedName>
    <definedName name="areatss">#REF!</definedName>
    <definedName name="aterro" localSheetId="4">'[2]Aterro PonteSul'!#REF!</definedName>
    <definedName name="aterro" localSheetId="6">'[2]Aterro PonteSul'!#REF!</definedName>
    <definedName name="aterro">'[2]Aterro PonteSul'!#REF!</definedName>
    <definedName name="bacia" localSheetId="5">#REF!</definedName>
    <definedName name="bacia" localSheetId="4">#REF!</definedName>
    <definedName name="bacia" localSheetId="0">#REF!</definedName>
    <definedName name="bacia" localSheetId="6">#REF!</definedName>
    <definedName name="bacia" localSheetId="1">#REF!</definedName>
    <definedName name="bacia">#REF!</definedName>
    <definedName name="bbdcc15" localSheetId="5">#REF!</definedName>
    <definedName name="bbdcc15" localSheetId="4">#REF!</definedName>
    <definedName name="bbdcc15" localSheetId="0">#REF!</definedName>
    <definedName name="bbdcc15" localSheetId="6">#REF!</definedName>
    <definedName name="bbdcc15" localSheetId="1">#REF!</definedName>
    <definedName name="bbdcc15">#REF!</definedName>
    <definedName name="bbdcc20" localSheetId="5">#REF!</definedName>
    <definedName name="bbdcc20" localSheetId="4">#REF!</definedName>
    <definedName name="bbdcc20" localSheetId="0">#REF!</definedName>
    <definedName name="bbdcc20" localSheetId="6">#REF!</definedName>
    <definedName name="bbdcc20" localSheetId="1">#REF!</definedName>
    <definedName name="bbdcc20">#REF!</definedName>
    <definedName name="bbdcc25" localSheetId="5">#REF!</definedName>
    <definedName name="bbdcc25" localSheetId="4">#REF!</definedName>
    <definedName name="bbdcc25" localSheetId="0">#REF!</definedName>
    <definedName name="bbdcc25" localSheetId="6">#REF!</definedName>
    <definedName name="bbdcc25">#REF!</definedName>
    <definedName name="bbdcc30" localSheetId="5">#REF!</definedName>
    <definedName name="bbdcc30" localSheetId="4">#REF!</definedName>
    <definedName name="bbdcc30" localSheetId="0">#REF!</definedName>
    <definedName name="bbdcc30" localSheetId="6">#REF!</definedName>
    <definedName name="bbdcc30">#REF!</definedName>
    <definedName name="bbdtc04" localSheetId="5">#REF!</definedName>
    <definedName name="bbdtc04" localSheetId="4">#REF!</definedName>
    <definedName name="bbdtc04" localSheetId="0">#REF!</definedName>
    <definedName name="bbdtc04" localSheetId="6">#REF!</definedName>
    <definedName name="bbdtc04">#REF!</definedName>
    <definedName name="bbdtc06" localSheetId="5">#REF!</definedName>
    <definedName name="bbdtc06" localSheetId="4">#REF!</definedName>
    <definedName name="bbdtc06" localSheetId="0">#REF!</definedName>
    <definedName name="bbdtc06" localSheetId="6">#REF!</definedName>
    <definedName name="bbdtc06">#REF!</definedName>
    <definedName name="bbdtc08" localSheetId="5">#REF!</definedName>
    <definedName name="bbdtc08" localSheetId="4">#REF!</definedName>
    <definedName name="bbdtc08" localSheetId="0">#REF!</definedName>
    <definedName name="bbdtc08" localSheetId="6">#REF!</definedName>
    <definedName name="bbdtc08">#REF!</definedName>
    <definedName name="bbdtc10" localSheetId="5">#REF!</definedName>
    <definedName name="bbdtc10" localSheetId="4">#REF!</definedName>
    <definedName name="bbdtc10" localSheetId="0">#REF!</definedName>
    <definedName name="bbdtc10" localSheetId="6">#REF!</definedName>
    <definedName name="bbdtc10">#REF!</definedName>
    <definedName name="bbdtc12" localSheetId="5">#REF!</definedName>
    <definedName name="bbdtc12" localSheetId="4">#REF!</definedName>
    <definedName name="bbdtc12" localSheetId="0">#REF!</definedName>
    <definedName name="bbdtc12" localSheetId="6">#REF!</definedName>
    <definedName name="bbdtc12">#REF!</definedName>
    <definedName name="bbdtc15" localSheetId="5">#REF!</definedName>
    <definedName name="bbdtc15" localSheetId="4">#REF!</definedName>
    <definedName name="bbdtc15" localSheetId="0">#REF!</definedName>
    <definedName name="bbdtc15" localSheetId="6">#REF!</definedName>
    <definedName name="bbdtc15">#REF!</definedName>
    <definedName name="bbscc15" localSheetId="5">#REF!</definedName>
    <definedName name="bbscc15" localSheetId="4">#REF!</definedName>
    <definedName name="bbscc15" localSheetId="0">#REF!</definedName>
    <definedName name="bbscc15" localSheetId="6">#REF!</definedName>
    <definedName name="bbscc15">#REF!</definedName>
    <definedName name="bbscc20" localSheetId="5">#REF!</definedName>
    <definedName name="bbscc20" localSheetId="4">#REF!</definedName>
    <definedName name="bbscc20" localSheetId="0">#REF!</definedName>
    <definedName name="bbscc20" localSheetId="6">#REF!</definedName>
    <definedName name="bbscc20">#REF!</definedName>
    <definedName name="bbscc25" localSheetId="5">#REF!</definedName>
    <definedName name="bbscc25" localSheetId="4">#REF!</definedName>
    <definedName name="bbscc25" localSheetId="0">#REF!</definedName>
    <definedName name="bbscc25" localSheetId="6">#REF!</definedName>
    <definedName name="bbscc25">#REF!</definedName>
    <definedName name="bbscc30" localSheetId="5">#REF!</definedName>
    <definedName name="bbscc30" localSheetId="4">#REF!</definedName>
    <definedName name="bbscc30" localSheetId="0">#REF!</definedName>
    <definedName name="bbscc30" localSheetId="6">#REF!</definedName>
    <definedName name="bbscc30">#REF!</definedName>
    <definedName name="bbstc04" localSheetId="5">#REF!</definedName>
    <definedName name="bbstc04" localSheetId="4">#REF!</definedName>
    <definedName name="bbstc04" localSheetId="0">#REF!</definedName>
    <definedName name="bbstc04" localSheetId="6">#REF!</definedName>
    <definedName name="bbstc04">#REF!</definedName>
    <definedName name="bbstc06" localSheetId="5">#REF!</definedName>
    <definedName name="bbstc06" localSheetId="4">#REF!</definedName>
    <definedName name="bbstc06" localSheetId="0">#REF!</definedName>
    <definedName name="bbstc06" localSheetId="6">#REF!</definedName>
    <definedName name="bbstc06">#REF!</definedName>
    <definedName name="bbstc08" localSheetId="5">#REF!</definedName>
    <definedName name="bbstc08" localSheetId="4">#REF!</definedName>
    <definedName name="bbstc08" localSheetId="0">#REF!</definedName>
    <definedName name="bbstc08" localSheetId="6">#REF!</definedName>
    <definedName name="bbstc08">#REF!</definedName>
    <definedName name="bbstc10" localSheetId="5">#REF!</definedName>
    <definedName name="bbstc10" localSheetId="4">#REF!</definedName>
    <definedName name="bbstc10" localSheetId="0">#REF!</definedName>
    <definedName name="bbstc10" localSheetId="6">#REF!</definedName>
    <definedName name="bbstc10">#REF!</definedName>
    <definedName name="bbstc12" localSheetId="5">#REF!</definedName>
    <definedName name="bbstc12" localSheetId="4">#REF!</definedName>
    <definedName name="bbstc12" localSheetId="0">#REF!</definedName>
    <definedName name="bbstc12" localSheetId="6">#REF!</definedName>
    <definedName name="bbstc12">#REF!</definedName>
    <definedName name="bbstc15" localSheetId="5">#REF!</definedName>
    <definedName name="bbstc15" localSheetId="4">#REF!</definedName>
    <definedName name="bbstc15" localSheetId="0">#REF!</definedName>
    <definedName name="bbstc15" localSheetId="6">#REF!</definedName>
    <definedName name="bbstc15">#REF!</definedName>
    <definedName name="bbtcc15" localSheetId="4">[2]DMT_EV!#REF!</definedName>
    <definedName name="bbtcc15" localSheetId="6">[2]DMT_EV!#REF!</definedName>
    <definedName name="bbtcc15">[2]DMT_EV!#REF!</definedName>
    <definedName name="bbtcc20" localSheetId="4">[2]DMT_EV!#REF!</definedName>
    <definedName name="bbtcc20" localSheetId="6">[2]DMT_EV!#REF!</definedName>
    <definedName name="bbtcc20">[2]DMT_EV!#REF!</definedName>
    <definedName name="bbtcc25" localSheetId="4">[2]DMT_EV!#REF!</definedName>
    <definedName name="bbtcc25" localSheetId="6">[2]DMT_EV!#REF!</definedName>
    <definedName name="bbtcc25">[2]DMT_EV!#REF!</definedName>
    <definedName name="bbtcc30" localSheetId="4">[2]DMT_EV!#REF!</definedName>
    <definedName name="bbtcc30" localSheetId="6">[2]DMT_EV!#REF!</definedName>
    <definedName name="bbtcc30">[2]DMT_EV!#REF!</definedName>
    <definedName name="bbttc04" localSheetId="5">#REF!</definedName>
    <definedName name="bbttc04" localSheetId="4">#REF!</definedName>
    <definedName name="bbttc04" localSheetId="0">#REF!</definedName>
    <definedName name="bbttc04" localSheetId="6">#REF!</definedName>
    <definedName name="bbttc04" localSheetId="1">#REF!</definedName>
    <definedName name="bbttc04">#REF!</definedName>
    <definedName name="bbttc06" localSheetId="5">#REF!</definedName>
    <definedName name="bbttc06" localSheetId="4">#REF!</definedName>
    <definedName name="bbttc06" localSheetId="0">#REF!</definedName>
    <definedName name="bbttc06" localSheetId="6">#REF!</definedName>
    <definedName name="bbttc06" localSheetId="1">#REF!</definedName>
    <definedName name="bbttc06">#REF!</definedName>
    <definedName name="bbttc08" localSheetId="5">#REF!</definedName>
    <definedName name="bbttc08" localSheetId="4">#REF!</definedName>
    <definedName name="bbttc08" localSheetId="0">#REF!</definedName>
    <definedName name="bbttc08" localSheetId="6">#REF!</definedName>
    <definedName name="bbttc08" localSheetId="1">#REF!</definedName>
    <definedName name="bbttc08">#REF!</definedName>
    <definedName name="bbttc10" localSheetId="5">#REF!</definedName>
    <definedName name="bbttc10" localSheetId="4">#REF!</definedName>
    <definedName name="bbttc10" localSheetId="0">#REF!</definedName>
    <definedName name="bbttc10" localSheetId="6">#REF!</definedName>
    <definedName name="bbttc10">#REF!</definedName>
    <definedName name="bbttc12" localSheetId="5">#REF!</definedName>
    <definedName name="bbttc12" localSheetId="4">#REF!</definedName>
    <definedName name="bbttc12" localSheetId="0">#REF!</definedName>
    <definedName name="bbttc12" localSheetId="6">#REF!</definedName>
    <definedName name="bbttc12">#REF!</definedName>
    <definedName name="bbttc15" localSheetId="5">#REF!</definedName>
    <definedName name="bbttc15" localSheetId="4">#REF!</definedName>
    <definedName name="bbttc15" localSheetId="0">#REF!</definedName>
    <definedName name="bbttc15" localSheetId="6">#REF!</definedName>
    <definedName name="bbttc15">#REF!</definedName>
    <definedName name="betume" localSheetId="5">#REF!</definedName>
    <definedName name="betume" localSheetId="4">#REF!</definedName>
    <definedName name="betume" localSheetId="0">#REF!</definedName>
    <definedName name="betume" localSheetId="6">#REF!</definedName>
    <definedName name="betume">#REF!</definedName>
    <definedName name="cabeca" localSheetId="5">#REF!</definedName>
    <definedName name="cabeca" localSheetId="4">#REF!</definedName>
    <definedName name="cabeca" localSheetId="0">#REF!</definedName>
    <definedName name="cabeca" localSheetId="6">#REF!</definedName>
    <definedName name="cabeca" localSheetId="1">#REF!</definedName>
    <definedName name="cabeca">#REF!</definedName>
    <definedName name="cabeca1" localSheetId="5">#REF!</definedName>
    <definedName name="cabeca1" localSheetId="4">#REF!</definedName>
    <definedName name="cabeca1" localSheetId="0">#REF!</definedName>
    <definedName name="cabeca1" localSheetId="6">#REF!</definedName>
    <definedName name="cabeca1" localSheetId="1">#REF!</definedName>
    <definedName name="cabeca1">#REF!</definedName>
    <definedName name="cabeçalho" localSheetId="5">#REF!</definedName>
    <definedName name="cabeçalho" localSheetId="4">#REF!</definedName>
    <definedName name="cabeçalho" localSheetId="0">#REF!</definedName>
    <definedName name="cabeçalho" localSheetId="6">#REF!</definedName>
    <definedName name="cabeçalho" localSheetId="1">#REF!</definedName>
    <definedName name="cabeçalho">#REF!</definedName>
    <definedName name="cabeçalho1" localSheetId="5">#REF!</definedName>
    <definedName name="cabeçalho1" localSheetId="4">#REF!</definedName>
    <definedName name="cabeçalho1" localSheetId="0">#REF!</definedName>
    <definedName name="cabeçalho1" localSheetId="6">#REF!</definedName>
    <definedName name="cabeçalho1" localSheetId="1">#REF!</definedName>
    <definedName name="cabeçalho1">#REF!</definedName>
    <definedName name="cbdcc15" localSheetId="5">#REF!</definedName>
    <definedName name="cbdcc15" localSheetId="4">#REF!</definedName>
    <definedName name="cbdcc15" localSheetId="0">#REF!</definedName>
    <definedName name="cbdcc15" localSheetId="6">#REF!</definedName>
    <definedName name="cbdcc15" localSheetId="1">#REF!</definedName>
    <definedName name="cbdcc15">#REF!</definedName>
    <definedName name="cbdcc20" localSheetId="5">#REF!</definedName>
    <definedName name="cbdcc20" localSheetId="4">#REF!</definedName>
    <definedName name="cbdcc20" localSheetId="0">#REF!</definedName>
    <definedName name="cbdcc20" localSheetId="6">#REF!</definedName>
    <definedName name="cbdcc20" localSheetId="1">#REF!</definedName>
    <definedName name="cbdcc20">#REF!</definedName>
    <definedName name="cbdcc25" localSheetId="5">#REF!</definedName>
    <definedName name="cbdcc25" localSheetId="4">#REF!</definedName>
    <definedName name="cbdcc25" localSheetId="0">#REF!</definedName>
    <definedName name="cbdcc25" localSheetId="6">#REF!</definedName>
    <definedName name="cbdcc25" localSheetId="1">#REF!</definedName>
    <definedName name="cbdcc25">#REF!</definedName>
    <definedName name="cbdcc30" localSheetId="5">#REF!</definedName>
    <definedName name="cbdcc30" localSheetId="4">#REF!</definedName>
    <definedName name="cbdcc30" localSheetId="0">#REF!</definedName>
    <definedName name="cbdcc30" localSheetId="6">#REF!</definedName>
    <definedName name="cbdcc30">#REF!</definedName>
    <definedName name="cbdtc04" localSheetId="5">#REF!</definedName>
    <definedName name="cbdtc04" localSheetId="4">#REF!</definedName>
    <definedName name="cbdtc04" localSheetId="0">#REF!</definedName>
    <definedName name="cbdtc04" localSheetId="6">#REF!</definedName>
    <definedName name="cbdtc04">#REF!</definedName>
    <definedName name="cbdtc06" localSheetId="5">#REF!</definedName>
    <definedName name="cbdtc06" localSheetId="4">#REF!</definedName>
    <definedName name="cbdtc06" localSheetId="0">#REF!</definedName>
    <definedName name="cbdtc06" localSheetId="6">#REF!</definedName>
    <definedName name="cbdtc06">#REF!</definedName>
    <definedName name="cbdtc08" localSheetId="5">#REF!</definedName>
    <definedName name="cbdtc08" localSheetId="4">#REF!</definedName>
    <definedName name="cbdtc08" localSheetId="0">#REF!</definedName>
    <definedName name="cbdtc08" localSheetId="6">#REF!</definedName>
    <definedName name="cbdtc08">#REF!</definedName>
    <definedName name="cbdtc10" localSheetId="5">#REF!</definedName>
    <definedName name="cbdtc10" localSheetId="4">#REF!</definedName>
    <definedName name="cbdtc10" localSheetId="0">#REF!</definedName>
    <definedName name="cbdtc10" localSheetId="6">#REF!</definedName>
    <definedName name="cbdtc10">#REF!</definedName>
    <definedName name="cbdtc12" localSheetId="5">#REF!</definedName>
    <definedName name="cbdtc12" localSheetId="4">#REF!</definedName>
    <definedName name="cbdtc12" localSheetId="0">#REF!</definedName>
    <definedName name="cbdtc12" localSheetId="6">#REF!</definedName>
    <definedName name="cbdtc12">#REF!</definedName>
    <definedName name="cbdtc15" localSheetId="5">#REF!</definedName>
    <definedName name="cbdtc15" localSheetId="4">#REF!</definedName>
    <definedName name="cbdtc15" localSheetId="0">#REF!</definedName>
    <definedName name="cbdtc15" localSheetId="6">#REF!</definedName>
    <definedName name="cbdtc15">#REF!</definedName>
    <definedName name="cbscc15" localSheetId="5">#REF!</definedName>
    <definedName name="cbscc15" localSheetId="4">#REF!</definedName>
    <definedName name="cbscc15" localSheetId="0">#REF!</definedName>
    <definedName name="cbscc15" localSheetId="6">#REF!</definedName>
    <definedName name="cbscc15">#REF!</definedName>
    <definedName name="cbscc20" localSheetId="5">#REF!</definedName>
    <definedName name="cbscc20" localSheetId="4">#REF!</definedName>
    <definedName name="cbscc20" localSheetId="0">#REF!</definedName>
    <definedName name="cbscc20" localSheetId="6">#REF!</definedName>
    <definedName name="cbscc20">#REF!</definedName>
    <definedName name="cbscc25" localSheetId="5">#REF!</definedName>
    <definedName name="cbscc25" localSheetId="4">#REF!</definedName>
    <definedName name="cbscc25" localSheetId="0">#REF!</definedName>
    <definedName name="cbscc25" localSheetId="6">#REF!</definedName>
    <definedName name="cbscc25">#REF!</definedName>
    <definedName name="cbscc30" localSheetId="5">#REF!</definedName>
    <definedName name="cbscc30" localSheetId="4">#REF!</definedName>
    <definedName name="cbscc30" localSheetId="0">#REF!</definedName>
    <definedName name="cbscc30" localSheetId="6">#REF!</definedName>
    <definedName name="cbscc30">#REF!</definedName>
    <definedName name="cbstc04" localSheetId="5">#REF!</definedName>
    <definedName name="cbstc04" localSheetId="4">#REF!</definedName>
    <definedName name="cbstc04" localSheetId="0">#REF!</definedName>
    <definedName name="cbstc04" localSheetId="6">#REF!</definedName>
    <definedName name="cbstc04">#REF!</definedName>
    <definedName name="cbstc06" localSheetId="5">#REF!</definedName>
    <definedName name="cbstc06" localSheetId="4">#REF!</definedName>
    <definedName name="cbstc06" localSheetId="0">#REF!</definedName>
    <definedName name="cbstc06" localSheetId="6">#REF!</definedName>
    <definedName name="cbstc06">#REF!</definedName>
    <definedName name="cbstc08" localSheetId="5">#REF!</definedName>
    <definedName name="cbstc08" localSheetId="4">#REF!</definedName>
    <definedName name="cbstc08" localSheetId="0">#REF!</definedName>
    <definedName name="cbstc08" localSheetId="6">#REF!</definedName>
    <definedName name="cbstc08">#REF!</definedName>
    <definedName name="cbstc10" localSheetId="5">#REF!</definedName>
    <definedName name="cbstc10" localSheetId="4">#REF!</definedName>
    <definedName name="cbstc10" localSheetId="0">#REF!</definedName>
    <definedName name="cbstc10" localSheetId="6">#REF!</definedName>
    <definedName name="cbstc10">#REF!</definedName>
    <definedName name="cbstc12" localSheetId="5">#REF!</definedName>
    <definedName name="cbstc12" localSheetId="4">#REF!</definedName>
    <definedName name="cbstc12" localSheetId="0">#REF!</definedName>
    <definedName name="cbstc12" localSheetId="6">#REF!</definedName>
    <definedName name="cbstc12">#REF!</definedName>
    <definedName name="cbstc15" localSheetId="5">#REF!</definedName>
    <definedName name="cbstc15" localSheetId="4">#REF!</definedName>
    <definedName name="cbstc15" localSheetId="0">#REF!</definedName>
    <definedName name="cbstc15" localSheetId="6">#REF!</definedName>
    <definedName name="cbstc15">#REF!</definedName>
    <definedName name="cbtcc15" localSheetId="4">[2]DMT_EV!#REF!</definedName>
    <definedName name="cbtcc15" localSheetId="6">[2]DMT_EV!#REF!</definedName>
    <definedName name="cbtcc15">[2]DMT_EV!#REF!</definedName>
    <definedName name="cbtcc20" localSheetId="4">[2]DMT_EV!#REF!</definedName>
    <definedName name="cbtcc20" localSheetId="6">[2]DMT_EV!#REF!</definedName>
    <definedName name="cbtcc20">[2]DMT_EV!#REF!</definedName>
    <definedName name="cbtcc25" localSheetId="4">[2]DMT_EV!#REF!</definedName>
    <definedName name="cbtcc25" localSheetId="6">[2]DMT_EV!#REF!</definedName>
    <definedName name="cbtcc25">[2]DMT_EV!#REF!</definedName>
    <definedName name="cbtcc30" localSheetId="4">[2]DMT_EV!#REF!</definedName>
    <definedName name="cbtcc30" localSheetId="6">[2]DMT_EV!#REF!</definedName>
    <definedName name="cbtcc30">[2]DMT_EV!#REF!</definedName>
    <definedName name="cbttc04" localSheetId="5">#REF!</definedName>
    <definedName name="cbttc04" localSheetId="4">#REF!</definedName>
    <definedName name="cbttc04" localSheetId="0">#REF!</definedName>
    <definedName name="cbttc04" localSheetId="6">#REF!</definedName>
    <definedName name="cbttc04" localSheetId="1">#REF!</definedName>
    <definedName name="cbttc04">#REF!</definedName>
    <definedName name="cbttc06" localSheetId="5">#REF!</definedName>
    <definedName name="cbttc06" localSheetId="4">#REF!</definedName>
    <definedName name="cbttc06" localSheetId="0">#REF!</definedName>
    <definedName name="cbttc06" localSheetId="6">#REF!</definedName>
    <definedName name="cbttc06" localSheetId="1">#REF!</definedName>
    <definedName name="cbttc06">#REF!</definedName>
    <definedName name="cbttc08" localSheetId="5">#REF!</definedName>
    <definedName name="cbttc08" localSheetId="4">#REF!</definedName>
    <definedName name="cbttc08" localSheetId="0">#REF!</definedName>
    <definedName name="cbttc08" localSheetId="6">#REF!</definedName>
    <definedName name="cbttc08" localSheetId="1">#REF!</definedName>
    <definedName name="cbttc08">#REF!</definedName>
    <definedName name="cbttc10" localSheetId="5">#REF!</definedName>
    <definedName name="cbttc10" localSheetId="4">#REF!</definedName>
    <definedName name="cbttc10" localSheetId="0">#REF!</definedName>
    <definedName name="cbttc10" localSheetId="6">#REF!</definedName>
    <definedName name="cbttc10">#REF!</definedName>
    <definedName name="cbttc12" localSheetId="5">#REF!</definedName>
    <definedName name="cbttc12" localSheetId="4">#REF!</definedName>
    <definedName name="cbttc12" localSheetId="0">#REF!</definedName>
    <definedName name="cbttc12" localSheetId="6">#REF!</definedName>
    <definedName name="cbttc12">#REF!</definedName>
    <definedName name="cbttc15" localSheetId="5">#REF!</definedName>
    <definedName name="cbttc15" localSheetId="4">#REF!</definedName>
    <definedName name="cbttc15" localSheetId="0">#REF!</definedName>
    <definedName name="cbttc15" localSheetId="6">#REF!</definedName>
    <definedName name="cbttc15">#REF!</definedName>
    <definedName name="ccerca" localSheetId="5">#REF!</definedName>
    <definedName name="ccerca" localSheetId="4">#REF!</definedName>
    <definedName name="ccerca" localSheetId="0">#REF!</definedName>
    <definedName name="ccerca" localSheetId="6">#REF!</definedName>
    <definedName name="ccerca">#REF!</definedName>
    <definedName name="cesar" localSheetId="5">#REF!</definedName>
    <definedName name="cesar" localSheetId="4">#REF!</definedName>
    <definedName name="cesar" localSheetId="0">#REF!</definedName>
    <definedName name="cesar" localSheetId="6">#REF!</definedName>
    <definedName name="cesar" localSheetId="1">#REF!</definedName>
    <definedName name="cesar">#REF!</definedName>
    <definedName name="cm_30" localSheetId="5">#REF!</definedName>
    <definedName name="cm_30" localSheetId="4">#REF!</definedName>
    <definedName name="cm_30" localSheetId="0">#REF!</definedName>
    <definedName name="cm_30" localSheetId="6">#REF!</definedName>
    <definedName name="cm_30">#REF!</definedName>
    <definedName name="comp100" localSheetId="5">#REF!</definedName>
    <definedName name="comp100" localSheetId="4">#REF!</definedName>
    <definedName name="comp100" localSheetId="0">#REF!</definedName>
    <definedName name="comp100" localSheetId="6">#REF!</definedName>
    <definedName name="comp100">#REF!</definedName>
    <definedName name="comp95" localSheetId="5">#REF!</definedName>
    <definedName name="comp95" localSheetId="4">#REF!</definedName>
    <definedName name="comp95" localSheetId="0">#REF!</definedName>
    <definedName name="comp95" localSheetId="6">#REF!</definedName>
    <definedName name="comp95">#REF!</definedName>
    <definedName name="compala" localSheetId="5">#REF!</definedName>
    <definedName name="compala" localSheetId="4">#REF!</definedName>
    <definedName name="compala" localSheetId="0">#REF!</definedName>
    <definedName name="compala" localSheetId="6">#REF!</definedName>
    <definedName name="compala">#REF!</definedName>
    <definedName name="COMPOS" localSheetId="5">[3]Plan1!$A$2:$D$4073</definedName>
    <definedName name="COMPOS" localSheetId="4">[3]Plan1!$A$2:$D$4073</definedName>
    <definedName name="COMPOS" localSheetId="6">[3]Plan1!$A$2:$D$4073</definedName>
    <definedName name="COMPOS" localSheetId="1">[4]Plan1!$A$2:$D$4073</definedName>
    <definedName name="COMPOS">[3]Plan1!$A$2:$D$4073</definedName>
    <definedName name="conap" localSheetId="5">#REF!</definedName>
    <definedName name="conap" localSheetId="4">#REF!</definedName>
    <definedName name="conap" localSheetId="0">#REF!</definedName>
    <definedName name="conap" localSheetId="6">#REF!</definedName>
    <definedName name="conap">#REF!</definedName>
    <definedName name="conass" localSheetId="5">#REF!</definedName>
    <definedName name="conass" localSheetId="4">#REF!</definedName>
    <definedName name="conass" localSheetId="0">#REF!</definedName>
    <definedName name="conass" localSheetId="6">#REF!</definedName>
    <definedName name="conass">#REF!</definedName>
    <definedName name="connum" localSheetId="5">#REF!</definedName>
    <definedName name="connum" localSheetId="4">#REF!</definedName>
    <definedName name="connum" localSheetId="0">#REF!</definedName>
    <definedName name="connum" localSheetId="6">#REF!</definedName>
    <definedName name="connum">#REF!</definedName>
    <definedName name="conpro" localSheetId="5">#REF!</definedName>
    <definedName name="conpro" localSheetId="4">#REF!</definedName>
    <definedName name="conpro" localSheetId="0">#REF!</definedName>
    <definedName name="conpro" localSheetId="6">#REF!</definedName>
    <definedName name="conpro">#REF!</definedName>
    <definedName name="contrato" localSheetId="5">#REF!</definedName>
    <definedName name="contrato" localSheetId="4">#REF!</definedName>
    <definedName name="contrato" localSheetId="0">#REF!</definedName>
    <definedName name="contrato" localSheetId="6">#REF!</definedName>
    <definedName name="contrato">#REF!</definedName>
    <definedName name="corte" localSheetId="5">#REF!</definedName>
    <definedName name="corte" localSheetId="4">#REF!</definedName>
    <definedName name="corte" localSheetId="0">#REF!</definedName>
    <definedName name="corte" localSheetId="6">#REF!</definedName>
    <definedName name="corte">#REF!</definedName>
    <definedName name="DATA" localSheetId="5">#REF!</definedName>
    <definedName name="DATA" localSheetId="4">#REF!</definedName>
    <definedName name="DATA" localSheetId="0">#REF!</definedName>
    <definedName name="DATA" localSheetId="6">#REF!</definedName>
    <definedName name="DATA" localSheetId="1">#REF!</definedName>
    <definedName name="DATA">#REF!</definedName>
    <definedName name="defensa" localSheetId="5">#REF!</definedName>
    <definedName name="defensa" localSheetId="4">#REF!</definedName>
    <definedName name="defensa" localSheetId="0">#REF!</definedName>
    <definedName name="defensa" localSheetId="6">#REF!</definedName>
    <definedName name="defensa" localSheetId="1">#REF!</definedName>
    <definedName name="defensa">#REF!</definedName>
    <definedName name="dmt_1000" localSheetId="5">#REF!</definedName>
    <definedName name="dmt_1000" localSheetId="4">#REF!</definedName>
    <definedName name="dmt_1000" localSheetId="0">#REF!</definedName>
    <definedName name="dmt_1000" localSheetId="6">#REF!</definedName>
    <definedName name="dmt_1000" localSheetId="1">#REF!</definedName>
    <definedName name="dmt_1000">#REF!</definedName>
    <definedName name="dmt_1200" localSheetId="5">#REF!</definedName>
    <definedName name="dmt_1200" localSheetId="4">#REF!</definedName>
    <definedName name="dmt_1200" localSheetId="0">#REF!</definedName>
    <definedName name="dmt_1200" localSheetId="6">#REF!</definedName>
    <definedName name="dmt_1200" localSheetId="1">#REF!</definedName>
    <definedName name="dmt_1200">#REF!</definedName>
    <definedName name="dmt_1400" localSheetId="5">#REF!</definedName>
    <definedName name="dmt_1400" localSheetId="4">#REF!</definedName>
    <definedName name="dmt_1400" localSheetId="0">#REF!</definedName>
    <definedName name="dmt_1400" localSheetId="6">#REF!</definedName>
    <definedName name="dmt_1400" localSheetId="1">#REF!</definedName>
    <definedName name="dmt_1400">#REF!</definedName>
    <definedName name="dmt_200" localSheetId="5">#REF!</definedName>
    <definedName name="dmt_200" localSheetId="4">#REF!</definedName>
    <definedName name="dmt_200" localSheetId="0">#REF!</definedName>
    <definedName name="dmt_200" localSheetId="6">#REF!</definedName>
    <definedName name="dmt_200" localSheetId="1">#REF!</definedName>
    <definedName name="dmt_200">#REF!</definedName>
    <definedName name="dmt_400" localSheetId="5">#REF!</definedName>
    <definedName name="dmt_400" localSheetId="4">#REF!</definedName>
    <definedName name="dmt_400" localSheetId="0">#REF!</definedName>
    <definedName name="dmt_400" localSheetId="6">#REF!</definedName>
    <definedName name="dmt_400" localSheetId="1">#REF!</definedName>
    <definedName name="dmt_400">#REF!</definedName>
    <definedName name="dmt_50" localSheetId="5">#REF!</definedName>
    <definedName name="dmt_50" localSheetId="4">#REF!</definedName>
    <definedName name="dmt_50" localSheetId="0">#REF!</definedName>
    <definedName name="dmt_50" localSheetId="6">#REF!</definedName>
    <definedName name="dmt_50" localSheetId="1">#REF!</definedName>
    <definedName name="dmt_50">#REF!</definedName>
    <definedName name="dmt_600" localSheetId="5">#REF!</definedName>
    <definedName name="dmt_600" localSheetId="4">#REF!</definedName>
    <definedName name="dmt_600" localSheetId="0">#REF!</definedName>
    <definedName name="dmt_600" localSheetId="6">#REF!</definedName>
    <definedName name="dmt_600" localSheetId="1">#REF!</definedName>
    <definedName name="dmt_600">#REF!</definedName>
    <definedName name="dmt_800" localSheetId="5">#REF!</definedName>
    <definedName name="dmt_800" localSheetId="4">#REF!</definedName>
    <definedName name="dmt_800" localSheetId="0">#REF!</definedName>
    <definedName name="dmt_800" localSheetId="6">#REF!</definedName>
    <definedName name="dmt_800" localSheetId="1">#REF!</definedName>
    <definedName name="dmt_800">#REF!</definedName>
    <definedName name="drena" localSheetId="5">#REF!</definedName>
    <definedName name="drena" localSheetId="4">#REF!</definedName>
    <definedName name="drena" localSheetId="0">#REF!</definedName>
    <definedName name="drena" localSheetId="6">#REF!</definedName>
    <definedName name="drena" localSheetId="1">#REF!</definedName>
    <definedName name="drena">#REF!</definedName>
    <definedName name="dreno" localSheetId="5">#REF!</definedName>
    <definedName name="dreno" localSheetId="4">#REF!</definedName>
    <definedName name="dreno" localSheetId="0">#REF!</definedName>
    <definedName name="dreno" localSheetId="6">#REF!</definedName>
    <definedName name="dreno" localSheetId="1">#REF!</definedName>
    <definedName name="dreno">#REF!</definedName>
    <definedName name="dtipo1" localSheetId="5">#REF!</definedName>
    <definedName name="dtipo1" localSheetId="4">#REF!</definedName>
    <definedName name="dtipo1" localSheetId="0">#REF!</definedName>
    <definedName name="dtipo1" localSheetId="6">#REF!</definedName>
    <definedName name="dtipo1" localSheetId="1">#REF!</definedName>
    <definedName name="dtipo1">#REF!</definedName>
    <definedName name="dtipo2" localSheetId="5">#REF!</definedName>
    <definedName name="dtipo2" localSheetId="4">#REF!</definedName>
    <definedName name="dtipo2" localSheetId="0">#REF!</definedName>
    <definedName name="dtipo2" localSheetId="6">#REF!</definedName>
    <definedName name="dtipo2">#REF!</definedName>
    <definedName name="empo2" localSheetId="5">#REF!</definedName>
    <definedName name="empo2" localSheetId="4">#REF!</definedName>
    <definedName name="empo2" localSheetId="0">#REF!</definedName>
    <definedName name="empo2" localSheetId="6">#REF!</definedName>
    <definedName name="empo2" localSheetId="1">#REF!</definedName>
    <definedName name="empo2">#REF!</definedName>
    <definedName name="Empola2" localSheetId="5">#REF!</definedName>
    <definedName name="Empola2" localSheetId="4">#REF!</definedName>
    <definedName name="Empola2" localSheetId="0">#REF!</definedName>
    <definedName name="Empola2" localSheetId="6">#REF!</definedName>
    <definedName name="Empola2" localSheetId="1">#REF!</definedName>
    <definedName name="Empola2">#REF!</definedName>
    <definedName name="Empolo2" localSheetId="5">#REF!</definedName>
    <definedName name="Empolo2" localSheetId="4">#REF!</definedName>
    <definedName name="Empolo2" localSheetId="0">#REF!</definedName>
    <definedName name="Empolo2" localSheetId="6">#REF!</definedName>
    <definedName name="Empolo2" localSheetId="1">#REF!</definedName>
    <definedName name="Empolo2">#REF!</definedName>
    <definedName name="empolo3" localSheetId="5">#REF!</definedName>
    <definedName name="empolo3" localSheetId="4">#REF!</definedName>
    <definedName name="empolo3" localSheetId="0">#REF!</definedName>
    <definedName name="empolo3" localSheetId="6">#REF!</definedName>
    <definedName name="empolo3" localSheetId="1">#REF!</definedName>
    <definedName name="empolo3">#REF!</definedName>
    <definedName name="eng">'[1]Mat Asf'!$C$36</definedName>
    <definedName name="engfiscal" localSheetId="5">#REF!</definedName>
    <definedName name="engfiscal" localSheetId="4">#REF!</definedName>
    <definedName name="engfiscal" localSheetId="0">#REF!</definedName>
    <definedName name="engfiscal" localSheetId="6">#REF!</definedName>
    <definedName name="engfiscal" localSheetId="1">#REF!</definedName>
    <definedName name="engfiscal">#REF!</definedName>
    <definedName name="engm1" localSheetId="5">#REF!</definedName>
    <definedName name="engm1" localSheetId="4">#REF!</definedName>
    <definedName name="engm1" localSheetId="0">#REF!</definedName>
    <definedName name="engm1" localSheetId="6">#REF!</definedName>
    <definedName name="engm1" localSheetId="1">#REF!</definedName>
    <definedName name="engm1">#REF!</definedName>
    <definedName name="engm2" localSheetId="5">#REF!</definedName>
    <definedName name="engm2" localSheetId="4">#REF!</definedName>
    <definedName name="engm2" localSheetId="0">#REF!</definedName>
    <definedName name="engm2" localSheetId="6">#REF!</definedName>
    <definedName name="engm2" localSheetId="1">#REF!</definedName>
    <definedName name="engm2">#REF!</definedName>
    <definedName name="engmds" localSheetId="5">#REF!</definedName>
    <definedName name="engmds" localSheetId="4">#REF!</definedName>
    <definedName name="engmds" localSheetId="0">#REF!</definedName>
    <definedName name="engmds" localSheetId="6">#REF!</definedName>
    <definedName name="engmds">#REF!</definedName>
    <definedName name="escavd" localSheetId="5">#REF!</definedName>
    <definedName name="escavd" localSheetId="4">#REF!</definedName>
    <definedName name="escavd" localSheetId="0">#REF!</definedName>
    <definedName name="escavd" localSheetId="6">#REF!</definedName>
    <definedName name="escavd">#REF!</definedName>
    <definedName name="escavgd" localSheetId="5">#REF!</definedName>
    <definedName name="escavgd" localSheetId="4">#REF!</definedName>
    <definedName name="escavgd" localSheetId="0">#REF!</definedName>
    <definedName name="escavgd" localSheetId="6">#REF!</definedName>
    <definedName name="escavgd">#REF!</definedName>
    <definedName name="escavgs" localSheetId="5">#REF!</definedName>
    <definedName name="escavgs" localSheetId="4">#REF!</definedName>
    <definedName name="escavgs" localSheetId="0">#REF!</definedName>
    <definedName name="escavgs" localSheetId="6">#REF!</definedName>
    <definedName name="escavgs">#REF!</definedName>
    <definedName name="escavgt" localSheetId="4">[2]DMT_EV!#REF!</definedName>
    <definedName name="escavgt" localSheetId="6">[2]DMT_EV!#REF!</definedName>
    <definedName name="escavgt">[2]DMT_EV!#REF!</definedName>
    <definedName name="escavs" localSheetId="5">#REF!</definedName>
    <definedName name="escavs" localSheetId="4">#REF!</definedName>
    <definedName name="escavs" localSheetId="0">#REF!</definedName>
    <definedName name="escavs" localSheetId="6">#REF!</definedName>
    <definedName name="escavs" localSheetId="1">#REF!</definedName>
    <definedName name="escavs">#REF!</definedName>
    <definedName name="escavt" localSheetId="5">#REF!</definedName>
    <definedName name="escavt" localSheetId="4">#REF!</definedName>
    <definedName name="escavt" localSheetId="0">#REF!</definedName>
    <definedName name="escavt" localSheetId="6">#REF!</definedName>
    <definedName name="escavt" localSheetId="1">#REF!</definedName>
    <definedName name="escavt">#REF!</definedName>
    <definedName name="etipo1" localSheetId="5">#REF!</definedName>
    <definedName name="etipo1" localSheetId="4">#REF!</definedName>
    <definedName name="etipo1" localSheetId="0">#REF!</definedName>
    <definedName name="etipo1" localSheetId="6">#REF!</definedName>
    <definedName name="etipo1" localSheetId="1">#REF!</definedName>
    <definedName name="etipo1">#REF!</definedName>
    <definedName name="etipo2" localSheetId="5">#REF!</definedName>
    <definedName name="etipo2" localSheetId="4">#REF!</definedName>
    <definedName name="etipo2" localSheetId="0">#REF!</definedName>
    <definedName name="etipo2" localSheetId="6">#REF!</definedName>
    <definedName name="etipo2">#REF!</definedName>
    <definedName name="faixa" localSheetId="5">#REF!</definedName>
    <definedName name="faixa" localSheetId="4">#REF!</definedName>
    <definedName name="faixa" localSheetId="0">#REF!</definedName>
    <definedName name="faixa" localSheetId="6">#REF!</definedName>
    <definedName name="faixa">#REF!</definedName>
    <definedName name="fator100" localSheetId="5">#REF!</definedName>
    <definedName name="fator100" localSheetId="4">#REF!</definedName>
    <definedName name="fator100" localSheetId="0">#REF!</definedName>
    <definedName name="fator100" localSheetId="6">#REF!</definedName>
    <definedName name="fator100">#REF!</definedName>
    <definedName name="fator50" localSheetId="5">#REF!</definedName>
    <definedName name="fator50" localSheetId="4">#REF!</definedName>
    <definedName name="fator50" localSheetId="0">#REF!</definedName>
    <definedName name="fator50" localSheetId="6">#REF!</definedName>
    <definedName name="fator50">#REF!</definedName>
    <definedName name="fdreno" localSheetId="5">#REF!</definedName>
    <definedName name="fdreno" localSheetId="4">#REF!</definedName>
    <definedName name="fdreno" localSheetId="0">#REF!</definedName>
    <definedName name="fdreno" localSheetId="6">#REF!</definedName>
    <definedName name="fdreno">#REF!</definedName>
    <definedName name="fir" localSheetId="5">[5]RELATÓRIO!$B$12</definedName>
    <definedName name="fir" localSheetId="4">[5]RELATÓRIO!$B$12</definedName>
    <definedName name="fir" localSheetId="6">[5]RELATÓRIO!$B$12</definedName>
    <definedName name="fir" localSheetId="2">[6]RELATÓRIO!$B$12</definedName>
    <definedName name="fir" localSheetId="3">[6]RELATÓRIO!$B$12</definedName>
    <definedName name="fir" localSheetId="1">[7]RELATÓRIO!$B$12</definedName>
    <definedName name="fir">[8]RELATÓRIO!$B$12</definedName>
    <definedName name="firma" localSheetId="5">#REF!</definedName>
    <definedName name="firma" localSheetId="4">#REF!</definedName>
    <definedName name="firma" localSheetId="0">#REF!</definedName>
    <definedName name="firma" localSheetId="6">#REF!</definedName>
    <definedName name="firma" localSheetId="1">#REF!</definedName>
    <definedName name="firma">#REF!</definedName>
    <definedName name="foac" localSheetId="5">#REF!</definedName>
    <definedName name="foac" localSheetId="4">#REF!</definedName>
    <definedName name="foac" localSheetId="0">#REF!</definedName>
    <definedName name="foac" localSheetId="6">#REF!</definedName>
    <definedName name="foac" localSheetId="1">#REF!</definedName>
    <definedName name="foac">#REF!</definedName>
    <definedName name="foae" localSheetId="5">#REF!</definedName>
    <definedName name="foae" localSheetId="4">#REF!</definedName>
    <definedName name="foae" localSheetId="0">#REF!</definedName>
    <definedName name="foae" localSheetId="6">#REF!</definedName>
    <definedName name="foae" localSheetId="1">#REF!</definedName>
    <definedName name="foae">#REF!</definedName>
    <definedName name="foc" localSheetId="5">#REF!</definedName>
    <definedName name="foc" localSheetId="4">#REF!</definedName>
    <definedName name="foc" localSheetId="0">#REF!</definedName>
    <definedName name="foc" localSheetId="6">#REF!</definedName>
    <definedName name="foc">#REF!</definedName>
    <definedName name="FOG" localSheetId="5">#REF!</definedName>
    <definedName name="FOG" localSheetId="4">#REF!</definedName>
    <definedName name="FOG" localSheetId="0">#REF!</definedName>
    <definedName name="FOG" localSheetId="6">#REF!</definedName>
    <definedName name="FOG">#REF!</definedName>
    <definedName name="fpavi" localSheetId="5">#REF!</definedName>
    <definedName name="fpavi" localSheetId="4">#REF!</definedName>
    <definedName name="fpavi" localSheetId="0">#REF!</definedName>
    <definedName name="fpavi" localSheetId="6">#REF!</definedName>
    <definedName name="fpavi">#REF!</definedName>
    <definedName name="fsinal" localSheetId="5">#REF!</definedName>
    <definedName name="fsinal" localSheetId="4">#REF!</definedName>
    <definedName name="fsinal" localSheetId="0">#REF!</definedName>
    <definedName name="fsinal" localSheetId="6">#REF!</definedName>
    <definedName name="fsinal">#REF!</definedName>
    <definedName name="fterra" localSheetId="5">#REF!</definedName>
    <definedName name="fterra" localSheetId="4">#REF!</definedName>
    <definedName name="fterra" localSheetId="0">#REF!</definedName>
    <definedName name="fterra" localSheetId="6">#REF!</definedName>
    <definedName name="fterra">#REF!</definedName>
    <definedName name="grama" localSheetId="5">#REF!</definedName>
    <definedName name="grama" localSheetId="4">#REF!</definedName>
    <definedName name="grama" localSheetId="0">#REF!</definedName>
    <definedName name="grama" localSheetId="6">#REF!</definedName>
    <definedName name="grama" localSheetId="1">#REF!</definedName>
    <definedName name="grama">#REF!</definedName>
    <definedName name="_xlnm.Recorder" localSheetId="5">#REF!</definedName>
    <definedName name="_xlnm.Recorder" localSheetId="4">#REF!</definedName>
    <definedName name="_xlnm.Recorder" localSheetId="0">#REF!</definedName>
    <definedName name="_xlnm.Recorder" localSheetId="6">#REF!</definedName>
    <definedName name="_xlnm.Recorder" localSheetId="1">#REF!</definedName>
    <definedName name="_xlnm.Recorder">#REF!</definedName>
    <definedName name="Guias" localSheetId="5">#REF!</definedName>
    <definedName name="Guias" localSheetId="4">#REF!</definedName>
    <definedName name="Guias" localSheetId="0">#REF!</definedName>
    <definedName name="Guias" localSheetId="6">#REF!</definedName>
    <definedName name="Guias" localSheetId="1">#REF!</definedName>
    <definedName name="Guias">#REF!</definedName>
    <definedName name="horad6" localSheetId="5">#REF!</definedName>
    <definedName name="horad6" localSheetId="4">#REF!</definedName>
    <definedName name="horad6" localSheetId="0">#REF!</definedName>
    <definedName name="horad6" localSheetId="6">#REF!</definedName>
    <definedName name="horad6" localSheetId="1">#REF!</definedName>
    <definedName name="horad6">#REF!</definedName>
    <definedName name="horad8" localSheetId="5">#REF!</definedName>
    <definedName name="horad8" localSheetId="4">#REF!</definedName>
    <definedName name="horad8" localSheetId="0">#REF!</definedName>
    <definedName name="horad8" localSheetId="6">#REF!</definedName>
    <definedName name="horad8" localSheetId="1">#REF!</definedName>
    <definedName name="horad8">#REF!</definedName>
    <definedName name="imparea" localSheetId="5">#REF!</definedName>
    <definedName name="imparea" localSheetId="4">#REF!</definedName>
    <definedName name="imparea" localSheetId="0">#REF!</definedName>
    <definedName name="imparea" localSheetId="6">#REF!</definedName>
    <definedName name="imparea">#REF!</definedName>
    <definedName name="ksinal" localSheetId="4">'[9]Indice de Reajuste'!#REF!</definedName>
    <definedName name="ksinal" localSheetId="6">'[9]Indice de Reajuste'!#REF!</definedName>
    <definedName name="ksinal">'[9]Indice de Reajuste'!#REF!</definedName>
    <definedName name="licerra" localSheetId="5">#REF!</definedName>
    <definedName name="licerra" localSheetId="4">#REF!</definedName>
    <definedName name="licerra" localSheetId="0">#REF!</definedName>
    <definedName name="licerra" localSheetId="6">#REF!</definedName>
    <definedName name="licerra" localSheetId="1">#REF!</definedName>
    <definedName name="licerra">#REF!</definedName>
    <definedName name="limata" localSheetId="5">#REF!</definedName>
    <definedName name="limata" localSheetId="4">#REF!</definedName>
    <definedName name="limata" localSheetId="0">#REF!</definedName>
    <definedName name="limata" localSheetId="6">#REF!</definedName>
    <definedName name="limata" localSheetId="1">#REF!</definedName>
    <definedName name="limata">#REF!</definedName>
    <definedName name="luis" localSheetId="5">'[5]REAJU (2)'!$H$35</definedName>
    <definedName name="luis" localSheetId="4">'[5]REAJU (2)'!$H$35</definedName>
    <definedName name="luis" localSheetId="6">'[5]REAJU (2)'!$H$35</definedName>
    <definedName name="luis" localSheetId="2">'[6]REAJU (2)'!$H$35</definedName>
    <definedName name="luis" localSheetId="3">'[6]REAJU (2)'!$H$35</definedName>
    <definedName name="luis" localSheetId="1">'[7]REAJU (2)'!$H$35</definedName>
    <definedName name="luis">'[8]REAJU (2)'!$H$35</definedName>
    <definedName name="marco" localSheetId="5">#REF!</definedName>
    <definedName name="marco" localSheetId="4">#REF!</definedName>
    <definedName name="marco" localSheetId="0">#REF!</definedName>
    <definedName name="marco" localSheetId="6">#REF!</definedName>
    <definedName name="marco" localSheetId="1">#REF!</definedName>
    <definedName name="marco">#REF!</definedName>
    <definedName name="mds" localSheetId="5">#REF!</definedName>
    <definedName name="mds" localSheetId="4">#REF!</definedName>
    <definedName name="mds" localSheetId="0">#REF!</definedName>
    <definedName name="mds" localSheetId="6">#REF!</definedName>
    <definedName name="mds" localSheetId="1">#REF!</definedName>
    <definedName name="mds">#REF!</definedName>
    <definedName name="Mem">'[1]Mat Asf'!$C$37</definedName>
    <definedName name="mo_base" localSheetId="5">#REF!</definedName>
    <definedName name="mo_base" localSheetId="4">#REF!</definedName>
    <definedName name="mo_base" localSheetId="0">#REF!</definedName>
    <definedName name="mo_base" localSheetId="6">#REF!</definedName>
    <definedName name="mo_base" localSheetId="1">#REF!</definedName>
    <definedName name="mo_base">#REF!</definedName>
    <definedName name="mo_sub_base" localSheetId="5">#REF!</definedName>
    <definedName name="mo_sub_base" localSheetId="4">#REF!</definedName>
    <definedName name="mo_sub_base" localSheetId="0">#REF!</definedName>
    <definedName name="mo_sub_base" localSheetId="6">#REF!</definedName>
    <definedName name="mo_sub_base" localSheetId="1">#REF!</definedName>
    <definedName name="mo_sub_base">#REF!</definedName>
    <definedName name="mobase" localSheetId="5">#REF!</definedName>
    <definedName name="mobase" localSheetId="4">#REF!</definedName>
    <definedName name="mobase" localSheetId="0">#REF!</definedName>
    <definedName name="mobase" localSheetId="6">#REF!</definedName>
    <definedName name="mobase" localSheetId="1">#REF!</definedName>
    <definedName name="mobase">#REF!</definedName>
    <definedName name="mocomercial" localSheetId="5">#REF!</definedName>
    <definedName name="mocomercial" localSheetId="4">#REF!</definedName>
    <definedName name="mocomercial" localSheetId="0">#REF!</definedName>
    <definedName name="mocomercial" localSheetId="6">#REF!</definedName>
    <definedName name="mocomercial" localSheetId="1">#REF!</definedName>
    <definedName name="mocomercial">#REF!</definedName>
    <definedName name="molocal" localSheetId="5">#REF!</definedName>
    <definedName name="molocal" localSheetId="4">#REF!</definedName>
    <definedName name="molocal" localSheetId="0">#REF!</definedName>
    <definedName name="molocal" localSheetId="6">#REF!</definedName>
    <definedName name="molocal">#REF!</definedName>
    <definedName name="mosub" localSheetId="5">#REF!</definedName>
    <definedName name="mosub" localSheetId="4">#REF!</definedName>
    <definedName name="mosub" localSheetId="0">#REF!</definedName>
    <definedName name="mosub" localSheetId="6">#REF!</definedName>
    <definedName name="mosub">#REF!</definedName>
    <definedName name="muro" localSheetId="5">#REF!</definedName>
    <definedName name="muro" localSheetId="4">#REF!</definedName>
    <definedName name="muro" localSheetId="0">#REF!</definedName>
    <definedName name="muro" localSheetId="6">#REF!</definedName>
    <definedName name="muro">#REF!</definedName>
    <definedName name="nÁID" localSheetId="4">'[2]Aterro PonteSul'!#REF!</definedName>
    <definedName name="nÁID" localSheetId="6">'[2]Aterro PonteSul'!#REF!</definedName>
    <definedName name="nÁID">'[2]Aterro PonteSul'!#REF!</definedName>
    <definedName name="OAC" localSheetId="5">#REF!</definedName>
    <definedName name="OAC" localSheetId="4">#REF!</definedName>
    <definedName name="OAC" localSheetId="0">#REF!</definedName>
    <definedName name="OAC" localSheetId="6">#REF!</definedName>
    <definedName name="OAC" localSheetId="1">#REF!</definedName>
    <definedName name="OAC">#REF!</definedName>
    <definedName name="OAE" localSheetId="5">#REF!</definedName>
    <definedName name="OAE" localSheetId="4">#REF!</definedName>
    <definedName name="OAE" localSheetId="0">#REF!</definedName>
    <definedName name="OAE" localSheetId="6">#REF!</definedName>
    <definedName name="OAE">#REF!</definedName>
    <definedName name="obra" localSheetId="5">#REF!</definedName>
    <definedName name="obra" localSheetId="4">#REF!</definedName>
    <definedName name="obra" localSheetId="0">#REF!</definedName>
    <definedName name="obra" localSheetId="6">#REF!</definedName>
    <definedName name="obra" localSheetId="1">#REF!</definedName>
    <definedName name="obra">#REF!</definedName>
    <definedName name="OCOM" localSheetId="5">#REF!</definedName>
    <definedName name="OCOM" localSheetId="4">#REF!</definedName>
    <definedName name="OCOM" localSheetId="0">#REF!</definedName>
    <definedName name="OCOM" localSheetId="6">#REF!</definedName>
    <definedName name="OCOM" localSheetId="1">#REF!</definedName>
    <definedName name="OCOM">#REF!</definedName>
    <definedName name="Orçamento" localSheetId="5">#REF!</definedName>
    <definedName name="Orçamento" localSheetId="4">#REF!</definedName>
    <definedName name="Orçamento" localSheetId="0">#REF!</definedName>
    <definedName name="Orçamento" localSheetId="6">#REF!</definedName>
    <definedName name="Orçamento" localSheetId="1">#REF!</definedName>
    <definedName name="Orçamento">#REF!</definedName>
    <definedName name="ordem" localSheetId="5">#REF!</definedName>
    <definedName name="ordem" localSheetId="4">#REF!</definedName>
    <definedName name="ordem" localSheetId="0">#REF!</definedName>
    <definedName name="ordem" localSheetId="6">#REF!</definedName>
    <definedName name="ordem" localSheetId="1">#REF!</definedName>
    <definedName name="ordem">#REF!</definedName>
    <definedName name="orlando" localSheetId="5">#REF!</definedName>
    <definedName name="orlando" localSheetId="4">#REF!</definedName>
    <definedName name="orlando" localSheetId="0">#REF!</definedName>
    <definedName name="orlando" localSheetId="6">#REF!</definedName>
    <definedName name="orlando" localSheetId="1">#REF!</definedName>
    <definedName name="orlando">#REF!</definedName>
    <definedName name="pal1x1" localSheetId="5">#REF!</definedName>
    <definedName name="pal1x1" localSheetId="4">#REF!</definedName>
    <definedName name="pal1x1" localSheetId="0">#REF!</definedName>
    <definedName name="pal1x1" localSheetId="6">#REF!</definedName>
    <definedName name="pal1x1" localSheetId="1">#REF!</definedName>
    <definedName name="pal1x1">#REF!</definedName>
    <definedName name="patrolamento" localSheetId="5">#REF!</definedName>
    <definedName name="patrolamento" localSheetId="4">#REF!</definedName>
    <definedName name="patrolamento" localSheetId="0">#REF!</definedName>
    <definedName name="patrolamento" localSheetId="6">#REF!</definedName>
    <definedName name="patrolamento">#REF!</definedName>
    <definedName name="pavi" localSheetId="5">#REF!</definedName>
    <definedName name="pavi" localSheetId="4">#REF!</definedName>
    <definedName name="pavi" localSheetId="0">#REF!</definedName>
    <definedName name="pavi" localSheetId="6">#REF!</definedName>
    <definedName name="pavi" localSheetId="1">#REF!</definedName>
    <definedName name="pavi">#REF!</definedName>
    <definedName name="pcat" localSheetId="5">#REF!</definedName>
    <definedName name="pcat" localSheetId="4">#REF!</definedName>
    <definedName name="pcat" localSheetId="0">#REF!</definedName>
    <definedName name="pcat" localSheetId="6">#REF!</definedName>
    <definedName name="pcat" localSheetId="1">#REF!</definedName>
    <definedName name="pcat">#REF!</definedName>
    <definedName name="pdmt" localSheetId="5">#REF!</definedName>
    <definedName name="pdmt" localSheetId="4">#REF!</definedName>
    <definedName name="pdmt" localSheetId="0">#REF!</definedName>
    <definedName name="pdmt" localSheetId="6">#REF!</definedName>
    <definedName name="pdmt" localSheetId="1">#REF!</definedName>
    <definedName name="pdmt">#REF!</definedName>
    <definedName name="pdmt1000" localSheetId="5">#REF!</definedName>
    <definedName name="pdmt1000" localSheetId="4">#REF!</definedName>
    <definedName name="pdmt1000" localSheetId="0">#REF!</definedName>
    <definedName name="pdmt1000" localSheetId="6">#REF!</definedName>
    <definedName name="pdmt1000">#REF!</definedName>
    <definedName name="pdmt1200" localSheetId="5">#REF!</definedName>
    <definedName name="pdmt1200" localSheetId="4">#REF!</definedName>
    <definedName name="pdmt1200" localSheetId="0">#REF!</definedName>
    <definedName name="pdmt1200" localSheetId="6">#REF!</definedName>
    <definedName name="pdmt1200">#REF!</definedName>
    <definedName name="pdmt200" localSheetId="5">#REF!</definedName>
    <definedName name="pdmt200" localSheetId="4">#REF!</definedName>
    <definedName name="pdmt200" localSheetId="0">#REF!</definedName>
    <definedName name="pdmt200" localSheetId="6">#REF!</definedName>
    <definedName name="pdmt200">#REF!</definedName>
    <definedName name="pdmt400" localSheetId="5">#REF!</definedName>
    <definedName name="pdmt400" localSheetId="4">#REF!</definedName>
    <definedName name="pdmt400" localSheetId="0">#REF!</definedName>
    <definedName name="pdmt400" localSheetId="6">#REF!</definedName>
    <definedName name="pdmt400">#REF!</definedName>
    <definedName name="pdmt50" localSheetId="5">#REF!</definedName>
    <definedName name="pdmt50" localSheetId="4">#REF!</definedName>
    <definedName name="pdmt50" localSheetId="0">#REF!</definedName>
    <definedName name="pdmt50" localSheetId="6">#REF!</definedName>
    <definedName name="pdmt50">#REF!</definedName>
    <definedName name="pdmt600" localSheetId="5">#REF!</definedName>
    <definedName name="pdmt600" localSheetId="4">#REF!</definedName>
    <definedName name="pdmt600" localSheetId="0">#REF!</definedName>
    <definedName name="pdmt600" localSheetId="6">#REF!</definedName>
    <definedName name="pdmt600">#REF!</definedName>
    <definedName name="pdmt800" localSheetId="5">#REF!</definedName>
    <definedName name="pdmt800" localSheetId="4">#REF!</definedName>
    <definedName name="pdmt800" localSheetId="0">#REF!</definedName>
    <definedName name="pdmt800" localSheetId="6">#REF!</definedName>
    <definedName name="pdmt800">#REF!</definedName>
    <definedName name="PEDREIRA" localSheetId="5">#REF!</definedName>
    <definedName name="PEDREIRA" localSheetId="4">#REF!</definedName>
    <definedName name="PEDREIRA" localSheetId="0">#REF!</definedName>
    <definedName name="PEDREIRA" localSheetId="6">#REF!</definedName>
    <definedName name="PEDREIRA">#REF!</definedName>
    <definedName name="perac" localSheetId="5">#REF!</definedName>
    <definedName name="perac" localSheetId="4">#REF!</definedName>
    <definedName name="perac" localSheetId="0">#REF!</definedName>
    <definedName name="perac" localSheetId="6">#REF!</definedName>
    <definedName name="perac">#REF!</definedName>
    <definedName name="persim" localSheetId="5">#REF!</definedName>
    <definedName name="persim" localSheetId="4">#REF!</definedName>
    <definedName name="persim" localSheetId="0">#REF!</definedName>
    <definedName name="persim" localSheetId="6">#REF!</definedName>
    <definedName name="persim">#REF!</definedName>
    <definedName name="pil2x05" localSheetId="5">#REF!</definedName>
    <definedName name="pil2x05" localSheetId="4">#REF!</definedName>
    <definedName name="pil2x05" localSheetId="0">#REF!</definedName>
    <definedName name="pil2x05" localSheetId="6">#REF!</definedName>
    <definedName name="pil2x05">#REF!</definedName>
    <definedName name="pil2x1" localSheetId="5">#REF!</definedName>
    <definedName name="pil2x1" localSheetId="4">#REF!</definedName>
    <definedName name="pil2x1" localSheetId="0">#REF!</definedName>
    <definedName name="pil2x1" localSheetId="6">#REF!</definedName>
    <definedName name="pil2x1">#REF!</definedName>
    <definedName name="pir" localSheetId="5">#REF!</definedName>
    <definedName name="pir" localSheetId="4">#REF!</definedName>
    <definedName name="pir" localSheetId="0">#REF!</definedName>
    <definedName name="pir" localSheetId="6">#REF!</definedName>
    <definedName name="pir">#REF!</definedName>
    <definedName name="portfiscal" localSheetId="5">#REF!</definedName>
    <definedName name="portfiscal" localSheetId="4">#REF!</definedName>
    <definedName name="portfiscal" localSheetId="0">#REF!</definedName>
    <definedName name="portfiscal" localSheetId="6">#REF!</definedName>
    <definedName name="portfiscal">#REF!</definedName>
    <definedName name="portm1" localSheetId="5">#REF!</definedName>
    <definedName name="portm1" localSheetId="4">#REF!</definedName>
    <definedName name="portm1" localSheetId="0">#REF!</definedName>
    <definedName name="portm1" localSheetId="6">#REF!</definedName>
    <definedName name="portm1">#REF!</definedName>
    <definedName name="portm2" localSheetId="5">#REF!</definedName>
    <definedName name="portm2" localSheetId="4">#REF!</definedName>
    <definedName name="portm2" localSheetId="0">#REF!</definedName>
    <definedName name="portm2" localSheetId="6">#REF!</definedName>
    <definedName name="portm2">#REF!</definedName>
    <definedName name="pro" localSheetId="5">#REF!</definedName>
    <definedName name="pro" localSheetId="4">#REF!</definedName>
    <definedName name="pro" localSheetId="0">#REF!</definedName>
    <definedName name="pro" localSheetId="6">#REF!</definedName>
    <definedName name="pro">#REF!</definedName>
    <definedName name="pz" localSheetId="5">#REF!</definedName>
    <definedName name="pz" localSheetId="4">#REF!</definedName>
    <definedName name="pz" localSheetId="0">#REF!</definedName>
    <definedName name="pz" localSheetId="6">#REF!</definedName>
    <definedName name="pz" localSheetId="1">#REF!</definedName>
    <definedName name="pz">#REF!</definedName>
    <definedName name="rdreno" localSheetId="5">#REF!</definedName>
    <definedName name="rdreno" localSheetId="4">#REF!</definedName>
    <definedName name="rdreno" localSheetId="0">#REF!</definedName>
    <definedName name="rdreno" localSheetId="6">#REF!</definedName>
    <definedName name="rdreno">#REF!</definedName>
    <definedName name="reatd" localSheetId="5">#REF!</definedName>
    <definedName name="reatd" localSheetId="4">#REF!</definedName>
    <definedName name="reatd" localSheetId="0">#REF!</definedName>
    <definedName name="reatd" localSheetId="6">#REF!</definedName>
    <definedName name="reatd" localSheetId="1">#REF!</definedName>
    <definedName name="reatd">#REF!</definedName>
    <definedName name="reatgd" localSheetId="5">#REF!</definedName>
    <definedName name="reatgd" localSheetId="4">#REF!</definedName>
    <definedName name="reatgd" localSheetId="0">#REF!</definedName>
    <definedName name="reatgd" localSheetId="6">#REF!</definedName>
    <definedName name="reatgd" localSheetId="1">#REF!</definedName>
    <definedName name="reatgd">#REF!</definedName>
    <definedName name="reatgs" localSheetId="5">#REF!</definedName>
    <definedName name="reatgs" localSheetId="4">#REF!</definedName>
    <definedName name="reatgs" localSheetId="0">#REF!</definedName>
    <definedName name="reatgs" localSheetId="6">#REF!</definedName>
    <definedName name="reatgs" localSheetId="1">#REF!</definedName>
    <definedName name="reatgs">#REF!</definedName>
    <definedName name="reatgt" localSheetId="4">[2]DMT_EV!#REF!</definedName>
    <definedName name="reatgt" localSheetId="6">[2]DMT_EV!#REF!</definedName>
    <definedName name="reatgt">[2]DMT_EV!#REF!</definedName>
    <definedName name="reats" localSheetId="5">#REF!</definedName>
    <definedName name="reats" localSheetId="4">#REF!</definedName>
    <definedName name="reats" localSheetId="0">#REF!</definedName>
    <definedName name="reats" localSheetId="6">#REF!</definedName>
    <definedName name="reats" localSheetId="1">#REF!</definedName>
    <definedName name="reats">#REF!</definedName>
    <definedName name="reatt" localSheetId="5">#REF!</definedName>
    <definedName name="reatt" localSheetId="4">#REF!</definedName>
    <definedName name="reatt" localSheetId="0">#REF!</definedName>
    <definedName name="reatt" localSheetId="6">#REF!</definedName>
    <definedName name="reatt" localSheetId="1">#REF!</definedName>
    <definedName name="reatt">#REF!</definedName>
    <definedName name="referência" localSheetId="5">#REF!</definedName>
    <definedName name="referência" localSheetId="4">#REF!</definedName>
    <definedName name="referência" localSheetId="0">#REF!</definedName>
    <definedName name="referência" localSheetId="6">#REF!</definedName>
    <definedName name="referência" localSheetId="1">#REF!</definedName>
    <definedName name="referência">#REF!</definedName>
    <definedName name="REGULA" localSheetId="5">#REF!</definedName>
    <definedName name="REGULA" localSheetId="4">#REF!</definedName>
    <definedName name="REGULA" localSheetId="0">#REF!</definedName>
    <definedName name="REGULA" localSheetId="6">#REF!</definedName>
    <definedName name="REGULA">#REF!</definedName>
    <definedName name="REMOÇÃO" localSheetId="5">#REF!</definedName>
    <definedName name="REMOÇÃO" localSheetId="4">#REF!</definedName>
    <definedName name="REMOÇÃO" localSheetId="0">#REF!</definedName>
    <definedName name="REMOÇÃO" localSheetId="6">#REF!</definedName>
    <definedName name="REMOÇÃO" localSheetId="1">#REF!</definedName>
    <definedName name="REMOÇÃO">#REF!</definedName>
    <definedName name="roac" localSheetId="5">#REF!</definedName>
    <definedName name="roac" localSheetId="4">#REF!</definedName>
    <definedName name="roac" localSheetId="0">#REF!</definedName>
    <definedName name="roac" localSheetId="6">#REF!</definedName>
    <definedName name="roac">#REF!</definedName>
    <definedName name="roae" localSheetId="5">#REF!</definedName>
    <definedName name="roae" localSheetId="4">#REF!</definedName>
    <definedName name="roae" localSheetId="0">#REF!</definedName>
    <definedName name="roae" localSheetId="6">#REF!</definedName>
    <definedName name="roae">#REF!</definedName>
    <definedName name="roc" localSheetId="5">#REF!</definedName>
    <definedName name="roc" localSheetId="4">#REF!</definedName>
    <definedName name="roc" localSheetId="0">#REF!</definedName>
    <definedName name="roc" localSheetId="6">#REF!</definedName>
    <definedName name="roc">#REF!</definedName>
    <definedName name="rodovia" localSheetId="5">#REF!</definedName>
    <definedName name="rodovia" localSheetId="4">#REF!</definedName>
    <definedName name="rodovia" localSheetId="0">#REF!</definedName>
    <definedName name="rodovia" localSheetId="6">#REF!</definedName>
    <definedName name="rodovia">#REF!</definedName>
    <definedName name="rpavi" localSheetId="5">#REF!</definedName>
    <definedName name="rpavi" localSheetId="4">#REF!</definedName>
    <definedName name="rpavi" localSheetId="0">#REF!</definedName>
    <definedName name="rpavi" localSheetId="6">#REF!</definedName>
    <definedName name="rpavi">#REF!</definedName>
    <definedName name="RR_2C" localSheetId="5">#REF!</definedName>
    <definedName name="RR_2C" localSheetId="4">#REF!</definedName>
    <definedName name="RR_2C" localSheetId="0">#REF!</definedName>
    <definedName name="RR_2C" localSheetId="6">#REF!</definedName>
    <definedName name="RR_2C">#REF!</definedName>
    <definedName name="rrcerca" localSheetId="5">#REF!</definedName>
    <definedName name="rrcerca" localSheetId="4">#REF!</definedName>
    <definedName name="rrcerca" localSheetId="0">#REF!</definedName>
    <definedName name="rrcerca" localSheetId="6">#REF!</definedName>
    <definedName name="rrcerca">#REF!</definedName>
    <definedName name="rsinal" localSheetId="5">#REF!</definedName>
    <definedName name="rsinal" localSheetId="4">#REF!</definedName>
    <definedName name="rsinal" localSheetId="0">#REF!</definedName>
    <definedName name="rsinal" localSheetId="6">#REF!</definedName>
    <definedName name="rsinal">#REF!</definedName>
    <definedName name="rterra" localSheetId="5">#REF!</definedName>
    <definedName name="rterra" localSheetId="4">#REF!</definedName>
    <definedName name="rterra" localSheetId="0">#REF!</definedName>
    <definedName name="rterra" localSheetId="6">#REF!</definedName>
    <definedName name="rterra">#REF!</definedName>
    <definedName name="saterro" localSheetId="5">#REF!</definedName>
    <definedName name="saterro" localSheetId="4">#REF!</definedName>
    <definedName name="saterro" localSheetId="0">#REF!</definedName>
    <definedName name="saterro" localSheetId="6">#REF!</definedName>
    <definedName name="saterro">#REF!</definedName>
    <definedName name="scat" localSheetId="5">#REF!</definedName>
    <definedName name="scat" localSheetId="4">#REF!</definedName>
    <definedName name="scat" localSheetId="0">#REF!</definedName>
    <definedName name="scat" localSheetId="6">#REF!</definedName>
    <definedName name="scat">#REF!</definedName>
    <definedName name="scorte" localSheetId="5">#REF!</definedName>
    <definedName name="scorte" localSheetId="4">#REF!</definedName>
    <definedName name="scorte" localSheetId="0">#REF!</definedName>
    <definedName name="scorte" localSheetId="6">#REF!</definedName>
    <definedName name="scorte">#REF!</definedName>
    <definedName name="sdmt" localSheetId="5">#REF!</definedName>
    <definedName name="sdmt" localSheetId="4">#REF!</definedName>
    <definedName name="sdmt" localSheetId="0">#REF!</definedName>
    <definedName name="sdmt" localSheetId="6">#REF!</definedName>
    <definedName name="sdmt">#REF!</definedName>
    <definedName name="sdmt1000" localSheetId="5">#REF!</definedName>
    <definedName name="sdmt1000" localSheetId="4">#REF!</definedName>
    <definedName name="sdmt1000" localSheetId="0">#REF!</definedName>
    <definedName name="sdmt1000" localSheetId="6">#REF!</definedName>
    <definedName name="sdmt1000">#REF!</definedName>
    <definedName name="sdmt1200" localSheetId="5">#REF!</definedName>
    <definedName name="sdmt1200" localSheetId="4">#REF!</definedName>
    <definedName name="sdmt1200" localSheetId="0">#REF!</definedName>
    <definedName name="sdmt1200" localSheetId="6">#REF!</definedName>
    <definedName name="sdmt1200">#REF!</definedName>
    <definedName name="sdmt200" localSheetId="5">#REF!</definedName>
    <definedName name="sdmt200" localSheetId="4">#REF!</definedName>
    <definedName name="sdmt200" localSheetId="0">#REF!</definedName>
    <definedName name="sdmt200" localSheetId="6">#REF!</definedName>
    <definedName name="sdmt200">#REF!</definedName>
    <definedName name="sdmt400" localSheetId="5">#REF!</definedName>
    <definedName name="sdmt400" localSheetId="4">#REF!</definedName>
    <definedName name="sdmt400" localSheetId="0">#REF!</definedName>
    <definedName name="sdmt400" localSheetId="6">#REF!</definedName>
    <definedName name="sdmt400">#REF!</definedName>
    <definedName name="sdmt50" localSheetId="5">#REF!</definedName>
    <definedName name="sdmt50" localSheetId="4">#REF!</definedName>
    <definedName name="sdmt50" localSheetId="0">#REF!</definedName>
    <definedName name="sdmt50" localSheetId="6">#REF!</definedName>
    <definedName name="sdmt50">#REF!</definedName>
    <definedName name="sdmt600" localSheetId="5">#REF!</definedName>
    <definedName name="sdmt600" localSheetId="4">#REF!</definedName>
    <definedName name="sdmt600" localSheetId="0">#REF!</definedName>
    <definedName name="sdmt600" localSheetId="6">#REF!</definedName>
    <definedName name="sdmt600">#REF!</definedName>
    <definedName name="sdmt800" localSheetId="5">#REF!</definedName>
    <definedName name="sdmt800" localSheetId="4">#REF!</definedName>
    <definedName name="sdmt800" localSheetId="0">#REF!</definedName>
    <definedName name="sdmt800" localSheetId="6">#REF!</definedName>
    <definedName name="sdmt800">#REF!</definedName>
    <definedName name="Serviços" localSheetId="5">[10]Serviços!$A$3:$E$1403</definedName>
    <definedName name="Serviços" localSheetId="4">[10]Serviços!$A$3:$E$1403</definedName>
    <definedName name="Serviços" localSheetId="6">[11]Serviços!$A$3:$E$1403</definedName>
    <definedName name="Serviços" localSheetId="1">[11]Serviços!$A$3:$E$1403</definedName>
    <definedName name="Serviços">[10]Serviços!$A$3:$E$1403</definedName>
    <definedName name="Serviços_1">[12]Serviços!$A$3:$AE$2694</definedName>
    <definedName name="Serviços_10">[12]Serviços!$A$3:$AE$2694</definedName>
    <definedName name="Serviços_11">[12]Serviços!$A$3:$AE$2694</definedName>
    <definedName name="Serviços_12">[12]Serviços!$A$3:$AE$2694</definedName>
    <definedName name="Serviços_2">[12]Serviços!$A$3:$AE$2694</definedName>
    <definedName name="Serviços_3">[12]Serviços!$A$3:$AE$2694</definedName>
    <definedName name="Serviços_4">[12]Serviços!$A$3:$AE$2694</definedName>
    <definedName name="Serviços_5">[12]Serviços!$A$3:$AE$2694</definedName>
    <definedName name="Serviços_6">[12]Serviços!$A$3:$AE$2694</definedName>
    <definedName name="Serviços_7">[12]Serviços!$A$3:$AE$2694</definedName>
    <definedName name="Serviços_8">[12]Serviços!$A$3:$AE$2694</definedName>
    <definedName name="Serviços_9">[12]Serviços!$A$3:$AE$2694</definedName>
    <definedName name="SINALI" localSheetId="5">#REF!</definedName>
    <definedName name="SINALI" localSheetId="4">#REF!</definedName>
    <definedName name="SINALI" localSheetId="0">#REF!</definedName>
    <definedName name="SINALI" localSheetId="6">#REF!</definedName>
    <definedName name="SINALI">#REF!</definedName>
    <definedName name="subrog" localSheetId="5">#REF!</definedName>
    <definedName name="subrog" localSheetId="4">#REF!</definedName>
    <definedName name="subrog" localSheetId="0">#REF!</definedName>
    <definedName name="subrog" localSheetId="6">#REF!</definedName>
    <definedName name="subrog">#REF!</definedName>
    <definedName name="tcat" localSheetId="5">#REF!</definedName>
    <definedName name="tcat" localSheetId="4">#REF!</definedName>
    <definedName name="tcat" localSheetId="0">#REF!</definedName>
    <definedName name="tcat" localSheetId="6">#REF!</definedName>
    <definedName name="tcat" localSheetId="1">#REF!</definedName>
    <definedName name="tcat">#REF!</definedName>
    <definedName name="terra" localSheetId="5">#REF!</definedName>
    <definedName name="terra" localSheetId="4">#REF!</definedName>
    <definedName name="terra" localSheetId="0">#REF!</definedName>
    <definedName name="terra" localSheetId="6">#REF!</definedName>
    <definedName name="terra" localSheetId="1">#REF!</definedName>
    <definedName name="terra">#REF!</definedName>
    <definedName name="teste" localSheetId="5">#REF!</definedName>
    <definedName name="teste" localSheetId="4">#REF!</definedName>
    <definedName name="teste" localSheetId="0">#REF!</definedName>
    <definedName name="teste" localSheetId="6">#REF!</definedName>
    <definedName name="teste" localSheetId="1">#REF!</definedName>
    <definedName name="teste">#REF!</definedName>
    <definedName name="teste2" localSheetId="5">#REF!</definedName>
    <definedName name="teste2" localSheetId="4">#REF!</definedName>
    <definedName name="teste2" localSheetId="0">#REF!</definedName>
    <definedName name="teste2" localSheetId="6">#REF!</definedName>
    <definedName name="teste2" localSheetId="1">#REF!</definedName>
    <definedName name="teste2">#REF!</definedName>
    <definedName name="_xlnm.Print_Titles" localSheetId="1">'Orçamento (2)'!$1:$9</definedName>
    <definedName name="trecho" localSheetId="5">#REF!</definedName>
    <definedName name="trecho" localSheetId="4">#REF!</definedName>
    <definedName name="trecho" localSheetId="0">#REF!</definedName>
    <definedName name="trecho" localSheetId="6">#REF!</definedName>
    <definedName name="trecho" localSheetId="1">#REF!</definedName>
    <definedName name="trecho">#REF!</definedName>
    <definedName name="TSD" localSheetId="5">#REF!</definedName>
    <definedName name="TSD" localSheetId="4">#REF!</definedName>
    <definedName name="TSD" localSheetId="0">#REF!</definedName>
    <definedName name="TSD" localSheetId="6">#REF!</definedName>
    <definedName name="TSD" localSheetId="1">#REF!</definedName>
    <definedName name="TSD">#REF!</definedName>
    <definedName name="TSs" localSheetId="5">#REF!</definedName>
    <definedName name="TSs" localSheetId="4">#REF!</definedName>
    <definedName name="TSs" localSheetId="0">#REF!</definedName>
    <definedName name="TSs" localSheetId="6">#REF!</definedName>
    <definedName name="TSs" localSheetId="1">#REF!</definedName>
    <definedName name="TSs">#REF!</definedName>
    <definedName name="valeta" localSheetId="5">#REF!</definedName>
    <definedName name="valeta" localSheetId="4">#REF!</definedName>
    <definedName name="valeta" localSheetId="0">#REF!</definedName>
    <definedName name="valeta" localSheetId="6">#REF!</definedName>
    <definedName name="valeta">#REF!</definedName>
    <definedName name="volbase" localSheetId="5">#REF!</definedName>
    <definedName name="volbase" localSheetId="4">#REF!</definedName>
    <definedName name="volbase" localSheetId="0">#REF!</definedName>
    <definedName name="volbase" localSheetId="6">#REF!</definedName>
    <definedName name="volbase">#REF!</definedName>
    <definedName name="volsub" localSheetId="5">#REF!</definedName>
    <definedName name="volsub" localSheetId="4">#REF!</definedName>
    <definedName name="volsub" localSheetId="0">#REF!</definedName>
    <definedName name="volsub" localSheetId="6">#REF!</definedName>
    <definedName name="volsub">#REF!</definedName>
    <definedName name="zebra" localSheetId="5">#REF!</definedName>
    <definedName name="zebra" localSheetId="4">#REF!</definedName>
    <definedName name="zebra" localSheetId="0">#REF!</definedName>
    <definedName name="zebra" localSheetId="6">#REF!</definedName>
    <definedName name="zebra">#REF!</definedName>
    <definedName name="zenil" localSheetId="5">#REF!</definedName>
    <definedName name="zenil" localSheetId="4">#REF!</definedName>
    <definedName name="zenil" localSheetId="0">#REF!</definedName>
    <definedName name="zenil" localSheetId="6">#REF!</definedName>
    <definedName name="zenil" localSheetId="1">#REF!</definedName>
    <definedName name="zenil">#REF!</definedName>
  </definedNames>
  <calcPr calcId="145621" fullPrecision="0"/>
</workbook>
</file>

<file path=xl/calcChain.xml><?xml version="1.0" encoding="utf-8"?>
<calcChain xmlns="http://schemas.openxmlformats.org/spreadsheetml/2006/main">
  <c r="C8" i="272" l="1"/>
  <c r="C4" i="272"/>
  <c r="C5" i="272"/>
  <c r="C6" i="272"/>
  <c r="C7" i="272"/>
  <c r="C3" i="272"/>
  <c r="A3" i="271"/>
  <c r="A4" i="271"/>
  <c r="A5" i="271"/>
  <c r="A5" i="270"/>
  <c r="A4" i="270"/>
  <c r="A3" i="270"/>
  <c r="B18" i="243"/>
  <c r="B17" i="243"/>
  <c r="B16" i="243"/>
  <c r="B15" i="243"/>
  <c r="B14" i="243"/>
  <c r="F4" i="243"/>
  <c r="B5" i="243"/>
  <c r="B6" i="243"/>
  <c r="B7" i="243"/>
  <c r="B4" i="243"/>
  <c r="E14" i="272" l="1"/>
  <c r="E13" i="272"/>
  <c r="A34" i="273"/>
  <c r="H36" i="273" l="1"/>
  <c r="I36" i="273" s="1"/>
  <c r="J36" i="273" s="1"/>
  <c r="E16" i="272" l="1"/>
  <c r="G16" i="272" s="1"/>
  <c r="N92" i="273"/>
  <c r="A30" i="273"/>
  <c r="C15" i="273"/>
  <c r="A15" i="273"/>
  <c r="E7" i="273"/>
  <c r="E6" i="273"/>
  <c r="K93" i="272"/>
  <c r="G80" i="272"/>
  <c r="G79" i="272"/>
  <c r="G78" i="272"/>
  <c r="G77" i="272"/>
  <c r="G76" i="272"/>
  <c r="G75" i="272"/>
  <c r="G74" i="272"/>
  <c r="G73" i="272"/>
  <c r="G72" i="272"/>
  <c r="G71" i="272"/>
  <c r="G70" i="272"/>
  <c r="H69" i="272"/>
  <c r="G69" i="272"/>
  <c r="G68" i="272"/>
  <c r="G67" i="272"/>
  <c r="G64" i="272"/>
  <c r="G63" i="272"/>
  <c r="G62" i="272"/>
  <c r="G61" i="272"/>
  <c r="G65" i="272" s="1"/>
  <c r="G60" i="272"/>
  <c r="G56" i="272"/>
  <c r="G55" i="272"/>
  <c r="G54" i="272"/>
  <c r="G53" i="272"/>
  <c r="G52" i="272"/>
  <c r="G51" i="272"/>
  <c r="G50" i="272"/>
  <c r="G49" i="272"/>
  <c r="G48" i="272"/>
  <c r="G47" i="272"/>
  <c r="A46" i="272"/>
  <c r="A42" i="272"/>
  <c r="G40" i="272"/>
  <c r="G39" i="272"/>
  <c r="G37" i="272"/>
  <c r="G36" i="272"/>
  <c r="G31" i="272"/>
  <c r="G30" i="272"/>
  <c r="G29" i="272"/>
  <c r="F28" i="272"/>
  <c r="G28" i="272" s="1"/>
  <c r="G27" i="272"/>
  <c r="G25" i="272"/>
  <c r="G23" i="272"/>
  <c r="G32" i="272" s="1"/>
  <c r="G22" i="272"/>
  <c r="G21" i="272"/>
  <c r="I15" i="272"/>
  <c r="G14" i="272"/>
  <c r="G13" i="272"/>
  <c r="C2" i="272"/>
  <c r="D24" i="271"/>
  <c r="D21" i="271"/>
  <c r="D15" i="271"/>
  <c r="D9" i="271"/>
  <c r="D18" i="270"/>
  <c r="D15" i="270"/>
  <c r="D9" i="270"/>
  <c r="A2" i="270"/>
  <c r="A2" i="271" s="1"/>
  <c r="G39" i="273" l="1"/>
  <c r="H39" i="273" s="1"/>
  <c r="I39" i="273" s="1"/>
  <c r="J39" i="273" s="1"/>
  <c r="H7" i="243"/>
  <c r="G23" i="273"/>
  <c r="H23" i="273" s="1"/>
  <c r="I23" i="273" s="1"/>
  <c r="J23" i="273" s="1"/>
  <c r="H8" i="243"/>
  <c r="G20" i="273"/>
  <c r="H20" i="273" s="1"/>
  <c r="I20" i="273" s="1"/>
  <c r="J20" i="273" s="1"/>
  <c r="G19" i="273"/>
  <c r="H19" i="273" s="1"/>
  <c r="I19" i="273" s="1"/>
  <c r="J19" i="273" s="1"/>
  <c r="G32" i="273"/>
  <c r="H32" i="273" s="1"/>
  <c r="I32" i="273" s="1"/>
  <c r="J32" i="273" s="1"/>
  <c r="G31" i="273"/>
  <c r="H31" i="273" s="1"/>
  <c r="I31" i="273" s="1"/>
  <c r="J31" i="273" s="1"/>
  <c r="G33" i="273"/>
  <c r="H33" i="273" s="1"/>
  <c r="I33" i="273" s="1"/>
  <c r="J33" i="273" s="1"/>
  <c r="G27" i="273"/>
  <c r="H27" i="273" s="1"/>
  <c r="I27" i="273" s="1"/>
  <c r="J27" i="273" s="1"/>
  <c r="G26" i="273"/>
  <c r="H26" i="273" s="1"/>
  <c r="I26" i="273" s="1"/>
  <c r="J26" i="273" s="1"/>
  <c r="G15" i="273"/>
  <c r="K28" i="273"/>
  <c r="E15" i="272"/>
  <c r="G15" i="272" s="1"/>
  <c r="G18" i="272" s="1"/>
  <c r="F46" i="272"/>
  <c r="G46" i="272" s="1"/>
  <c r="G57" i="272" s="1"/>
  <c r="F42" i="272"/>
  <c r="G42" i="272" s="1"/>
  <c r="G43" i="272" s="1"/>
  <c r="G81" i="272"/>
  <c r="G21" i="273"/>
  <c r="H21" i="273" s="1"/>
  <c r="I21" i="273" s="1"/>
  <c r="J21" i="273" s="1"/>
  <c r="G22" i="273"/>
  <c r="H22" i="273" s="1"/>
  <c r="I22" i="273" s="1"/>
  <c r="J22" i="273" s="1"/>
  <c r="G18" i="273"/>
  <c r="H18" i="273" s="1"/>
  <c r="I18" i="273" s="1"/>
  <c r="J18" i="273" s="1"/>
  <c r="G38" i="273"/>
  <c r="H38" i="273" s="1"/>
  <c r="I38" i="273" s="1"/>
  <c r="J38" i="273" s="1"/>
  <c r="G44" i="273"/>
  <c r="H44" i="273" s="1"/>
  <c r="I44" i="273" s="1"/>
  <c r="J44" i="273" s="1"/>
  <c r="G28" i="273"/>
  <c r="H28" i="273" s="1"/>
  <c r="I28" i="273" s="1"/>
  <c r="J28" i="273" s="1"/>
  <c r="G35" i="273"/>
  <c r="H35" i="273" s="1"/>
  <c r="I35" i="273" s="1"/>
  <c r="J35" i="273" s="1"/>
  <c r="G12" i="273"/>
  <c r="H12" i="273" s="1"/>
  <c r="I12" i="273" s="1"/>
  <c r="J12" i="273" s="1"/>
  <c r="G37" i="273"/>
  <c r="H37" i="273" s="1"/>
  <c r="I37" i="273" s="1"/>
  <c r="G42" i="273"/>
  <c r="H42" i="273" s="1"/>
  <c r="I42" i="273" s="1"/>
  <c r="J42" i="273" s="1"/>
  <c r="G43" i="273"/>
  <c r="H43" i="273" s="1"/>
  <c r="I43" i="273" s="1"/>
  <c r="J43" i="273" s="1"/>
  <c r="G30" i="273"/>
  <c r="H30" i="273" s="1"/>
  <c r="I30" i="273" s="1"/>
  <c r="J30" i="273" s="1"/>
  <c r="G34" i="273"/>
  <c r="G11" i="273"/>
  <c r="H11" i="273" s="1"/>
  <c r="I11" i="273" s="1"/>
  <c r="J11" i="273" s="1"/>
  <c r="G29" i="273"/>
  <c r="H29" i="273" s="1"/>
  <c r="I29" i="273" s="1"/>
  <c r="J29" i="273" s="1"/>
  <c r="H34" i="273" l="1"/>
  <c r="I34" i="273" s="1"/>
  <c r="J34" i="273" s="1"/>
  <c r="H15" i="273"/>
  <c r="I15" i="273" s="1"/>
  <c r="J15" i="273" s="1"/>
  <c r="J14" i="273" s="1"/>
  <c r="D15" i="243" s="1"/>
  <c r="J17" i="273"/>
  <c r="D16" i="243" s="1"/>
  <c r="J41" i="273"/>
  <c r="D18" i="243" s="1"/>
  <c r="F18" i="243" s="1"/>
  <c r="J10" i="273"/>
  <c r="D14" i="243" s="1"/>
  <c r="F15" i="243" l="1"/>
  <c r="J37" i="273" l="1"/>
  <c r="J25" i="273" l="1"/>
  <c r="K12" i="241"/>
  <c r="L12" i="241" s="1"/>
  <c r="N12" i="241" s="1"/>
  <c r="O12" i="241" s="1"/>
  <c r="K13" i="241"/>
  <c r="B20" i="241"/>
  <c r="B21" i="241"/>
  <c r="B22" i="241"/>
  <c r="D22" i="241"/>
  <c r="J22" i="241" s="1"/>
  <c r="B23" i="241"/>
  <c r="L57" i="241"/>
  <c r="N57" i="241" s="1"/>
  <c r="O57" i="241" s="1"/>
  <c r="M57" i="241"/>
  <c r="P57" i="241" s="1"/>
  <c r="Q57" i="241" s="1"/>
  <c r="R57" i="241" s="1"/>
  <c r="L58" i="241"/>
  <c r="M58" i="241"/>
  <c r="P58" i="241"/>
  <c r="Q58" i="241" s="1"/>
  <c r="R58" i="241" s="1"/>
  <c r="N58" i="241"/>
  <c r="O58" i="241" s="1"/>
  <c r="L59" i="241"/>
  <c r="N59" i="241" s="1"/>
  <c r="O59" i="241" s="1"/>
  <c r="M59" i="241"/>
  <c r="P59" i="241" s="1"/>
  <c r="Q59" i="241" s="1"/>
  <c r="R59" i="241" s="1"/>
  <c r="L60" i="241"/>
  <c r="N60" i="241" s="1"/>
  <c r="O60" i="241" s="1"/>
  <c r="M60" i="241"/>
  <c r="P60" i="241"/>
  <c r="Q60" i="241" s="1"/>
  <c r="R60" i="241" s="1"/>
  <c r="D23" i="241"/>
  <c r="AB23" i="241" s="1"/>
  <c r="J46" i="273" l="1"/>
  <c r="D17" i="243"/>
  <c r="D20" i="243" s="1"/>
  <c r="M12" i="241"/>
  <c r="P12" i="241" s="1"/>
  <c r="Q12" i="241" s="1"/>
  <c r="R12" i="241" s="1"/>
  <c r="F16" i="243"/>
  <c r="F22" i="241"/>
  <c r="Z22" i="241"/>
  <c r="Z24" i="241" s="1"/>
  <c r="AD22" i="241"/>
  <c r="AD24" i="241" s="1"/>
  <c r="AB22" i="241"/>
  <c r="AB24" i="241" s="1"/>
  <c r="F23" i="241"/>
  <c r="AH23" i="241"/>
  <c r="X23" i="241"/>
  <c r="AF23" i="241"/>
  <c r="H22" i="241"/>
  <c r="T22" i="241"/>
  <c r="J23" i="241"/>
  <c r="H23" i="241"/>
  <c r="Z23" i="241"/>
  <c r="T23" i="241"/>
  <c r="AF22" i="241"/>
  <c r="AF24" i="241" s="1"/>
  <c r="AH22" i="241"/>
  <c r="V23" i="241"/>
  <c r="X22" i="241"/>
  <c r="X24" i="241" s="1"/>
  <c r="AD23" i="241"/>
  <c r="V22" i="241"/>
  <c r="V24" i="241" s="1"/>
  <c r="AH24" i="241" l="1"/>
  <c r="D20" i="241" l="1"/>
  <c r="AH20" i="241" s="1"/>
  <c r="F14" i="243"/>
  <c r="D21" i="241"/>
  <c r="V21" i="241" s="1"/>
  <c r="F20" i="241" l="1"/>
  <c r="T20" i="241"/>
  <c r="Z20" i="241"/>
  <c r="J20" i="241"/>
  <c r="V20" i="241"/>
  <c r="AD20" i="241"/>
  <c r="H20" i="241"/>
  <c r="AB20" i="241"/>
  <c r="AF20" i="241"/>
  <c r="X20" i="241"/>
  <c r="F21" i="241"/>
  <c r="T21" i="241"/>
  <c r="H21" i="241"/>
  <c r="D25" i="241"/>
  <c r="Z21" i="241"/>
  <c r="AF21" i="241"/>
  <c r="J21" i="241"/>
  <c r="H24" i="241" l="1"/>
  <c r="G24" i="241" s="1"/>
  <c r="F24" i="241"/>
  <c r="F25" i="241" s="1"/>
  <c r="E25" i="241" s="1"/>
  <c r="J24" i="241"/>
  <c r="I24" i="241" s="1"/>
  <c r="T24" i="241"/>
  <c r="S24" i="241" s="1"/>
  <c r="W24" i="241"/>
  <c r="AC24" i="241"/>
  <c r="U24" i="241"/>
  <c r="AG24" i="241"/>
  <c r="AA24" i="241"/>
  <c r="AE24" i="241"/>
  <c r="Y24" i="241"/>
  <c r="E24" i="241" l="1"/>
  <c r="F17" i="243"/>
  <c r="H25" i="241"/>
  <c r="J25" i="241" s="1"/>
  <c r="F19" i="243" l="1"/>
  <c r="F20" i="243" s="1"/>
  <c r="E20" i="243" s="1"/>
  <c r="G25" i="241"/>
  <c r="I25" i="241"/>
  <c r="T25" i="241"/>
  <c r="E19" i="243" l="1"/>
  <c r="S25" i="241"/>
  <c r="V25" i="241"/>
  <c r="U25" i="241" l="1"/>
  <c r="X25" i="241"/>
  <c r="W25" i="241" l="1"/>
  <c r="Z25" i="241"/>
  <c r="Y25" i="241" l="1"/>
  <c r="AB25" i="241"/>
  <c r="AA25" i="241" l="1"/>
  <c r="AD25" i="241"/>
  <c r="AC25" i="241" l="1"/>
  <c r="AF25" i="241"/>
  <c r="AE25" i="241" l="1"/>
  <c r="AH25" i="241"/>
  <c r="AG25" i="241" s="1"/>
  <c r="AA35" i="241" s="1"/>
  <c r="AA36" i="241" s="1"/>
</calcChain>
</file>

<file path=xl/sharedStrings.xml><?xml version="1.0" encoding="utf-8"?>
<sst xmlns="http://schemas.openxmlformats.org/spreadsheetml/2006/main" count="565" uniqueCount="319">
  <si>
    <t>m³</t>
  </si>
  <si>
    <t>m²</t>
  </si>
  <si>
    <t>Item</t>
  </si>
  <si>
    <t>1.0</t>
  </si>
  <si>
    <t>1.1</t>
  </si>
  <si>
    <t>2.0</t>
  </si>
  <si>
    <t>2.1</t>
  </si>
  <si>
    <t>3.0</t>
  </si>
  <si>
    <t>3.1</t>
  </si>
  <si>
    <t>4.0</t>
  </si>
  <si>
    <t>Quantidade</t>
  </si>
  <si>
    <t>2.3</t>
  </si>
  <si>
    <t>Código</t>
  </si>
  <si>
    <t>Custo Direto</t>
  </si>
  <si>
    <t>1.2</t>
  </si>
  <si>
    <t>1.3</t>
  </si>
  <si>
    <t>1.4</t>
  </si>
  <si>
    <t>PREFEITURA MUNICIPAL DE SORRISO</t>
  </si>
  <si>
    <t xml:space="preserve">                            Obra:  Pavimentação Asfáltica</t>
  </si>
  <si>
    <t xml:space="preserve">                                     Bairro:  Jardim Califórnia - Sorriso - MT</t>
  </si>
  <si>
    <t>Tipo de intervenção: Construção</t>
  </si>
  <si>
    <t>BDI*</t>
  </si>
  <si>
    <t>Responsável Técnico: Gabriela Polachini CREA/RNP 121120804-4</t>
  </si>
  <si>
    <t>BDI</t>
  </si>
  <si>
    <t>ESPECIFICAÇÃO</t>
  </si>
  <si>
    <t>Indicador Físico</t>
  </si>
  <si>
    <t>PREÇO R$</t>
  </si>
  <si>
    <t>Unid.</t>
  </si>
  <si>
    <t>BDI (%)</t>
  </si>
  <si>
    <t>BDI (R$)</t>
  </si>
  <si>
    <t>SERVIÇOS PRELIMINARES</t>
  </si>
  <si>
    <t>Sub-Total:</t>
  </si>
  <si>
    <t>2.2</t>
  </si>
  <si>
    <t>txkm</t>
  </si>
  <si>
    <t xml:space="preserve">                                                           T O T A L  DO  ORÇAMENTO</t>
  </si>
  <si>
    <t>Total</t>
  </si>
  <si>
    <t/>
  </si>
  <si>
    <t>Boletins de referência: SINAPI/ . Outubro 2015 c/ desoneração - SINFRA/Nov 2013</t>
  </si>
  <si>
    <t>B.D.I.</t>
  </si>
  <si>
    <t>DRENAGEM E PAVIMENTAÇÃO ASFÁLTICA</t>
  </si>
  <si>
    <t>DATA:</t>
  </si>
  <si>
    <t>B.D.I.*</t>
  </si>
  <si>
    <t>ITEM</t>
  </si>
  <si>
    <t>SERVIÇOS</t>
  </si>
  <si>
    <t>CRONOGRAMA FÍSICO - FINANCEIRO</t>
  </si>
  <si>
    <t>DIAS CONSECUTIVOS</t>
  </si>
  <si>
    <t>DISCRIMINAÇÃO</t>
  </si>
  <si>
    <t>TOTAL</t>
  </si>
  <si>
    <t>30 dias</t>
  </si>
  <si>
    <t>60 dias</t>
  </si>
  <si>
    <t>90 dias</t>
  </si>
  <si>
    <t>120 dias</t>
  </si>
  <si>
    <t>(R$)</t>
  </si>
  <si>
    <t>%</t>
  </si>
  <si>
    <t>VALOR</t>
  </si>
  <si>
    <t xml:space="preserve"> FATURAMENTO SIMPLES (R$)</t>
  </si>
  <si>
    <t xml:space="preserve"> FATURAMENTO ACUMULADO (R$)</t>
  </si>
  <si>
    <t>COMPOSIÇÃO ANALÍTICA DA TAXA DE BONIFICAÇÃO E DESPESAS INDIRETAS (BDI)</t>
  </si>
  <si>
    <t>CUSTOS INDIRETOS</t>
  </si>
  <si>
    <t>Seguros + Garantia</t>
  </si>
  <si>
    <t>Riscos</t>
  </si>
  <si>
    <t>Despesas Financeiras</t>
  </si>
  <si>
    <t>TRIBUTOS</t>
  </si>
  <si>
    <t>Pis</t>
  </si>
  <si>
    <t>Cofins</t>
  </si>
  <si>
    <t>LUCRO</t>
  </si>
  <si>
    <t>Lucro</t>
  </si>
  <si>
    <t>TAXA TOTAL DE BDI</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</si>
  <si>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</si>
  <si>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</si>
  <si>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</si>
  <si>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</si>
  <si>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</si>
  <si>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</si>
  <si>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</si>
  <si>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</si>
  <si>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150 dias</t>
  </si>
  <si>
    <t>180 dias</t>
  </si>
  <si>
    <t>Obra: PAVIMENTAÇÃO E DRENAGEM DO ACESSO AO LOTEAMENTO MARIO RAITER</t>
  </si>
  <si>
    <t>Local: Avenida Zilda Arns e Continuação de Drenagem de Águas Pluviais</t>
  </si>
  <si>
    <t>Área: =13.864,21m²</t>
  </si>
  <si>
    <t>Boletins de referência: SINAPI/Outubro 2015 c/ desoneração - SINFRA/Nov 2013</t>
  </si>
  <si>
    <t>210 dias</t>
  </si>
  <si>
    <t>240 dias</t>
  </si>
  <si>
    <t>270 dias</t>
  </si>
  <si>
    <t>300 dias</t>
  </si>
  <si>
    <t>330 dias</t>
  </si>
  <si>
    <t>Prazo de Execução: 330 dias</t>
  </si>
  <si>
    <t>Quantia</t>
  </si>
  <si>
    <t>Valor</t>
  </si>
  <si>
    <t>Valor R$</t>
  </si>
  <si>
    <t>Equiv %</t>
  </si>
  <si>
    <t>Sorriso, 05 de Agosto de 2016</t>
  </si>
  <si>
    <t>Período Acumulado: 25/07/2016 à 04/08/2016</t>
  </si>
  <si>
    <t>Placa de obra em chapa de aço galvanizado</t>
  </si>
  <si>
    <t>74209/001</t>
  </si>
  <si>
    <t>m³xkm</t>
  </si>
  <si>
    <t>mês</t>
  </si>
  <si>
    <t>Responsável Técnico: Cassiane Pellizzaro Claus CREA/RNP 1211015173</t>
  </si>
  <si>
    <t>Obra: Pavimentação Asfáltica</t>
  </si>
  <si>
    <t>Ensaio de Base Estabilizada Granulometricamente</t>
  </si>
  <si>
    <t>74021/006</t>
  </si>
  <si>
    <t>Serviços Topográficos para pavimentação, inclusive notas de serviços, acompanhamento e greide</t>
  </si>
  <si>
    <t>73847/001</t>
  </si>
  <si>
    <t>1 A 01 120 01</t>
  </si>
  <si>
    <t xml:space="preserve">Escav. e carga de mater. de jazida </t>
  </si>
  <si>
    <t>DRENAGEM DE ÁGUAS PLUVIAIS</t>
  </si>
  <si>
    <t>3.2</t>
  </si>
  <si>
    <t>3.3</t>
  </si>
  <si>
    <t>3.4</t>
  </si>
  <si>
    <t>m</t>
  </si>
  <si>
    <t>unid</t>
  </si>
  <si>
    <t>Drenagem de Águas Pluviais e Pavimentação Asfáltica</t>
  </si>
  <si>
    <t>3.5</t>
  </si>
  <si>
    <t>3.6</t>
  </si>
  <si>
    <t>M340</t>
  </si>
  <si>
    <t>Tampão de ferro fundido</t>
  </si>
  <si>
    <t>Prazo de Execução: 30 dias</t>
  </si>
  <si>
    <t>Beco São Lucas</t>
  </si>
  <si>
    <t>GUIA (MEIO-FIO) CONCRETO, MOLDADA IN LOCO EM TRECHO RETO COM EXTRUSORA, 14 CM BASE X 30 CM ALTURA. AF_06/2016</t>
  </si>
  <si>
    <t>ADMINISTRAÇÃO DE OBRA</t>
  </si>
  <si>
    <t>COMPOSIÇÕES</t>
  </si>
  <si>
    <t>Custo Unit (R$)</t>
  </si>
  <si>
    <t>Custo Total (R$)</t>
  </si>
  <si>
    <t>C - 001</t>
  </si>
  <si>
    <t>Administração local de obra</t>
  </si>
  <si>
    <t>MÊS</t>
  </si>
  <si>
    <t>ENGENHEIRO CIVIL DE OBRA JUNIOR COM ENCARGOS COMPLEMENTARES</t>
  </si>
  <si>
    <t>h</t>
  </si>
  <si>
    <t>ENCARREGADO GERAL COM ENCARGOS COMPLEMENTARES</t>
  </si>
  <si>
    <t>Boca de Lobo em Alvenaria tijolo maciço, revestida com argamassa de cimento e areia 1:3, sobre lastro de concreto de 10cm e tampa de concreto armado</t>
  </si>
  <si>
    <t>Prefeitura Municipal de Sorriso</t>
  </si>
  <si>
    <t>Área: 917,00m²</t>
  </si>
  <si>
    <t>Chaminé Circular para poço de Visita para Drenagem, em concreto pré-moldado, diâmetro interno - 0,60m. AF_05/2018</t>
  </si>
  <si>
    <t>COMPOSIÇÃO ANALÍTICA DA TAXA DE BONIFICAÇÃO E DESPESAS INDIRETAS (BDI) - DIFERENCIADO</t>
  </si>
  <si>
    <t xml:space="preserve">A Prefeitura Municipal de Sorriso declara para os devidos e necessários fins que na elaboração do orçamento referente ao objeto 'Pavimentação de Vias Urbanas", foi
adotado percentual de BDI de 14,06 % (conforme planilha da composição analítica abaixo) e
encargos sem desoneração em conformidade com o estabelecido no SINAPI.
</t>
  </si>
  <si>
    <t>Oportunamente, declaramos que a opção de orçamento considerando os encargos com
desoneração é a opção mais vantajosa para a Administração Pública Municipal.</t>
  </si>
  <si>
    <t>Administração Central</t>
  </si>
  <si>
    <t>Declaramos que o ISS do município está pautado na Lei 2.285/2013 que dispõe sobre os Impostos de Serviços de Qualquer Natureza. No município de Sorriso é cobrado 40% sobre a taxa de 5% do ISS, que resulta em uma alíquota de 2,00% a incidir sobre o valor total da obra.</t>
  </si>
  <si>
    <t>O regime de execução da obra será empreitada por preço global e a meta vinculada a esta obra será licitada em apenas um edital de Tomada de Preço.</t>
  </si>
  <si>
    <t xml:space="preserve">A Prefeitura Municipal de Sorriso declara para os devidos e necessários fins que na elaboração do orçamento referente ao objeto 'Pavimentação de Vias Urbanas", foi
adotado percentual de BDI de 24,74 % (conforme planilha da composição analítica abaixo) e
encargos sem desoneração em conformidade com o estabelecido no SINAPI.
</t>
  </si>
  <si>
    <t>CPRB</t>
  </si>
  <si>
    <t>2.4</t>
  </si>
  <si>
    <t>ISS (Lei Municipal 2.285/2013)</t>
  </si>
  <si>
    <t>Boletim ANP Outubro/2018</t>
  </si>
  <si>
    <t>Encargos Sociais sobre preço da mão de obra: 88,80% (hora) 51,28% (mês) (SINAPI Estado de Mato Grosso)</t>
  </si>
  <si>
    <t>m3</t>
  </si>
  <si>
    <t>m2</t>
  </si>
  <si>
    <t>C - 002</t>
  </si>
  <si>
    <t>USINAGEM DE CBUQ COM CAP 50/70, PARA CAPA DE ROLAMENTO - Composição baseado no código 72962 (Composição AUXILIAR para as composições abaixo)</t>
  </si>
  <si>
    <t>T</t>
  </si>
  <si>
    <t>Equipamentos</t>
  </si>
  <si>
    <t>2.1.1</t>
  </si>
  <si>
    <t>PÁ CARREGADEIRA SOBRE RODAS, POTÊNCIA 197 HP, CAPACIDADE DA CAÇAMBA 2,5 A 3,5 M3, PESO OPERACIONAL 18338 KG - CHP DIURNO. AF_06/2014</t>
  </si>
  <si>
    <t>CHP</t>
  </si>
  <si>
    <t>2.1.2</t>
  </si>
  <si>
    <t>TANQUE DE ASFALTO ESTACIONÁRIO COM SERPENTINA, CAPACIDADE 30.000 L - CHP DIURNO. AF_06/2014</t>
  </si>
  <si>
    <t>2.1.3</t>
  </si>
  <si>
    <t>USINA DE MISTURA ASFÁLTICA À QUENTE, TIPO CONTRA FLUXO, PROD 40 A 80 TON/HORA - CHP DIURNO. AF_03/2016</t>
  </si>
  <si>
    <t>Mão de Obra</t>
  </si>
  <si>
    <t>2.2.1</t>
  </si>
  <si>
    <t>SERVENTE COM ENCARGOS COMPLEMENTARES</t>
  </si>
  <si>
    <t xml:space="preserve">Materiais </t>
  </si>
  <si>
    <t>370</t>
  </si>
  <si>
    <t>2.3.1</t>
  </si>
  <si>
    <t>AREIA MEDIA - POSTO JAZIDA/FORNECEDOR (RETIRADO NA JAZIDA, SEM TRANSPORTE)</t>
  </si>
  <si>
    <t>M³</t>
  </si>
  <si>
    <t>ANP</t>
  </si>
  <si>
    <t>2.3.2</t>
  </si>
  <si>
    <t>CIMENTO ASFALTICO DE PETROLEO A GRANEL (CAP) 50/70 (SEM ICMS)* Valor referencial Fev 2018</t>
  </si>
  <si>
    <t>1379</t>
  </si>
  <si>
    <t>2.3.3</t>
  </si>
  <si>
    <t>CIMENTO PORTLAND COMPOSTO CP II-32</t>
  </si>
  <si>
    <t>KG</t>
  </si>
  <si>
    <t>4720</t>
  </si>
  <si>
    <t>2.3.4</t>
  </si>
  <si>
    <t>PEDRA BRITADA N. 0, OU PEDRISCO (4,8 A 9,5 MM) POSTO PEDREIRA/FORNECEDOR, SEM FRETE</t>
  </si>
  <si>
    <t>4721</t>
  </si>
  <si>
    <t>2.3.5</t>
  </si>
  <si>
    <t>PEDRA BRITADA N. 1 (9,5 a 19 MM) POSTO PEDREIRA/FORNECEDOR, SEM FRETE.</t>
  </si>
  <si>
    <t>C - 003</t>
  </si>
  <si>
    <t>Tapa buraco (Composição baseada no item 3 S 08 100 00 - SICRO Set/2016)</t>
  </si>
  <si>
    <t>3.1.1</t>
  </si>
  <si>
    <t>COMPACTADOR DE SOLOS DE PERCUSÃO (SOQUETE) COM MOTOR A GASOLINA, POTÊNCIA 3 CV - CHP DIURNO. AF_09/2016</t>
  </si>
  <si>
    <t>3.1.2</t>
  </si>
  <si>
    <t>COMPACTADOR DE SOLOS DE PERCUSSÃO (SOQUETE) COM MOTOR A GASOLINA 4 TEMPOS, POTÊNCIA 4 CV - CHI DIURNO. AF_08/2015</t>
  </si>
  <si>
    <t>CHI</t>
  </si>
  <si>
    <t>3.2.1</t>
  </si>
  <si>
    <t>3.2.2</t>
  </si>
  <si>
    <t>3.3.1</t>
  </si>
  <si>
    <t>USINAGEM DE CBUQ COM CAP 50/70, PARA CAPA DE ROLAMENTO</t>
  </si>
  <si>
    <t>C - 004</t>
  </si>
  <si>
    <t>CONSTRUÇÃO DE PAVIMENTO COM APLICAÇÃO DE CONCRETO BETUMINOSO USINADO A QUENTE (CBUQ), CAMADA DE ROLAMENTO, COM ESPESSURA DE 3,0 CM EXCLUSIVE TRANSPORTE. AF_03/2017 (Composição baseada no item 95990 - SINAPI)</t>
  </si>
  <si>
    <t>4.1</t>
  </si>
  <si>
    <t>CONCRETO BETUMINOSO USINADO A QUENTE (CBUQ) PARA PAVIMENTACAO ASFALTICA, PADRAO DNIT, FAIXA C, COM CAP 50/70 - AQUISICAO POSTO USINA</t>
  </si>
  <si>
    <t>2,5548000</t>
  </si>
  <si>
    <t>5835</t>
  </si>
  <si>
    <t>4.2</t>
  </si>
  <si>
    <t>VIBROACABADORA DE ASFALTO SOBRE ESTEIRAS, LARGURA DE PAVIMENTAÇÃO 1,90 M A 5,30 M, POTÊNCIA 105 HP CAPACIDADE 450 T/H - CHP DIURNO. AF_11/2014</t>
  </si>
  <si>
    <t>0,0773000</t>
  </si>
  <si>
    <t>5837</t>
  </si>
  <si>
    <t>4.3</t>
  </si>
  <si>
    <t>VIBROACABADORA DE ASFALTO SOBRE ESTEIRAS, LARGURA DE PAVIMENTAÇÃO 1,90 M A 5,30 M, POTÊNCIA 105 HP CAPACIDADE 450 T/H - CHI DIURNO. AF_11/2014</t>
  </si>
  <si>
    <t>0,1581000</t>
  </si>
  <si>
    <t>88314</t>
  </si>
  <si>
    <t>4.4</t>
  </si>
  <si>
    <t>RASTELEIRO COM ENCARGOS COMPLEMENTARES</t>
  </si>
  <si>
    <t>H</t>
  </si>
  <si>
    <t>1,8834000</t>
  </si>
  <si>
    <t>91386</t>
  </si>
  <si>
    <t>4.5</t>
  </si>
  <si>
    <t>CAMINHÃO BASCULANTE 10 M3, TRUCADO CABINE SIMPLES, PESO BRUTO TOTAL 23.000 KG, CARGA ÚTIL MÁXIMA 15.935 KG, DISTÂNCIA ENTRE EIXOS 4,80 M, POTÊNCIA 230 CV INCLUSIVE CAÇAMBA METÁLICA - CHP DIURNO. AF_06/2014</t>
  </si>
  <si>
    <t>95631</t>
  </si>
  <si>
    <t>4.6</t>
  </si>
  <si>
    <t>ROLO COMPACTADOR VIBRATORIO TANDEM, ACO LISO, POTENCIA 125 HP, PESO SEM/COM LASTRO 10,20/11,65 T, LARGURA DE TRABALHO 1,73 M - CHP DIURNO. AF_11/2016</t>
  </si>
  <si>
    <t>0,1118000</t>
  </si>
  <si>
    <t>95632</t>
  </si>
  <si>
    <t>4.7</t>
  </si>
  <si>
    <t>ROLO COMPACTADOR VIBRATORIO TANDEM, ACO LISO, POTENCIA 125 HP, PESO SEM/COM LASTRO 10,20/11,65 T, LARGURA DE TRABALHO 1,73 M - CHI DIURNO. AF_11/2016</t>
  </si>
  <si>
    <t>0,1236000</t>
  </si>
  <si>
    <t>96155</t>
  </si>
  <si>
    <t>4.8</t>
  </si>
  <si>
    <t>TRATOR DE PNEUS COM POTÊNCIA DE 85 CV, TRAÇÃO 4X4, COM VASSOURA MECÂNICA ACOPLADA - CHI DIURNO. AF_02/2017</t>
  </si>
  <si>
    <t>0,1785000</t>
  </si>
  <si>
    <t>96157</t>
  </si>
  <si>
    <t>4.9</t>
  </si>
  <si>
    <t>TRATOR DE PNEUS COM POTÊNCIA DE 85 CV, TRAÇÃO 4X4, COM VASSOURA MECÂNICA ACOPLADA - CHP DIURNO. AF_03/2017</t>
  </si>
  <si>
    <t>0,0569000</t>
  </si>
  <si>
    <t>96463</t>
  </si>
  <si>
    <t>4.10</t>
  </si>
  <si>
    <t>ROLO COMPACTADOR DE PNEUS, ESTATICO, PRESSAO VARIAVEL, POTENCIA 110 HP, PESO SEM/COM LASTRO 10,8/27 T, LARGURA DE ROLAGEM 2,30 M - CHP DIURNO. AF_06/2017</t>
  </si>
  <si>
    <t>0,0582000</t>
  </si>
  <si>
    <t>96464</t>
  </si>
  <si>
    <t>4.11</t>
  </si>
  <si>
    <t>ROLO COMPACTADOR DE PNEUS, ESTATICO, PRESSAO VARIAVEL, POTENCIA 110 HP, PESO SEM/COM LASTRO 10,8/27 T, LARGURA DE ROLAGEM 2,30 M - CHI DIURNO. AF_06/2017</t>
  </si>
  <si>
    <t>0,4126000</t>
  </si>
  <si>
    <t>PINTURA DE LIGACAO COM EMULSAO RR-2C (Composição baseada no item 72943 - SINAPI)</t>
  </si>
  <si>
    <t>M²</t>
  </si>
  <si>
    <t>EMULSAO ASFALTICA CATIONICA RR-2C PARA USO EM PAVIMENTACAO ASFALTICA (COLETADO CAIXA NA ANP ACRESCIDO DE ICMS) *Valor referencial Fev 2018</t>
  </si>
  <si>
    <t>0,5000000</t>
  </si>
  <si>
    <t>83362</t>
  </si>
  <si>
    <t>ESPARGIDOR DE ASFALTO PRESSURIZADO, TANQUE 6 M3 COM ISOLAÇÃO TÉRMICA, AQUECIDO COM 2 MAÇARICOS, COM BARRA ESPARGIDORA 3,60 M, MONTADO SOBRE CAMINHÃO  TOCO, PBT 14.300 KG, POTÊNCIA 185 CV - CHP DIURNO. AF_08/2015</t>
  </si>
  <si>
    <t>0,0018000</t>
  </si>
  <si>
    <t>41903</t>
  </si>
  <si>
    <t>EMULSAO ASFALTICA CATIONICA RR-2C PARA USO EM PAVIMENTACAO ASFALTICA (COLETADO CAIXA NA ANP ACRESCIDO DE ICMS)</t>
  </si>
  <si>
    <t>88316</t>
  </si>
  <si>
    <t>0,0109000</t>
  </si>
  <si>
    <t>96013</t>
  </si>
  <si>
    <t>TRATOR DE PNEUS COM POTÊNCIA DE 122 CV, TRAÇÃO 4X4, COM VASSOURA MECÂNICA ACOPLADA - CHP DIURNO. AF_02/2017</t>
  </si>
  <si>
    <t>0,0004000</t>
  </si>
  <si>
    <t>96014</t>
  </si>
  <si>
    <t>2.5</t>
  </si>
  <si>
    <t>TRATOR DE PNEUS COM POTÊNCIA DE 122 CV, TRAÇÃO 4X4, COM VASSOURA MECÂNICA ACOPLADA - CHI DIURNO. AF_02/2017</t>
  </si>
  <si>
    <t>0,0015000</t>
  </si>
  <si>
    <t>0,0010000</t>
  </si>
  <si>
    <t>91486</t>
  </si>
  <si>
    <t>ESPARGIDOR DE ASFALTO PRESSURIZADO, TANQUE 6 M3 COM ISOLAÇÃO TÉRMICA, AQUECIDO COM 2 MAÇARICOS, COM BARRA ESPARGIDORA 3,60 M, MONTADO SOBRE CAMINHÃO  TOCO, PBT 14.300 KG, POTÊNCIA 185 CV - CHI DIURNO. AF_08/2015</t>
  </si>
  <si>
    <t>CONSTRUÇÃO DE PAVIMENTO COM TRATAMENTO SUPERFICIAL DUPLO, COM EMULSÃO ASFÁLTICA RR-2C, COM CAPA SELANTE. AF_01/2018 (Composição baseada no item 97807 - SINAPI)</t>
  </si>
  <si>
    <t>M3</t>
  </si>
  <si>
    <t>0,0055000</t>
  </si>
  <si>
    <t>PEDRA BRITADA N. 1 (9,5 a 19 MM) POSTO PEDREIRA/FORNECEDOR, SEM FRETE</t>
  </si>
  <si>
    <t>0,0115000</t>
  </si>
  <si>
    <t>4741</t>
  </si>
  <si>
    <t>PO DE PEDRA (POSTO PEDREIRA/FORNECEDOR, SEM FRETE)</t>
  </si>
  <si>
    <t>7030</t>
  </si>
  <si>
    <t>0,0062000</t>
  </si>
  <si>
    <t>EMULSAO ASFALTICA CATIONICA RR-2C PARA USO EM PAVIMENTACAO ASFALTICA (COLETADO CAIXA NA ANP )</t>
  </si>
  <si>
    <t>3,1000000</t>
  </si>
  <si>
    <t>0,0250000</t>
  </si>
  <si>
    <t>0,0027000</t>
  </si>
  <si>
    <t>96035</t>
  </si>
  <si>
    <t>CAMINHÃO BASCULANTE 10 M3, TRUCADO, POTÊNCIA 230 CV, INCLUSIVE CAÇAMBA METÁLICA, COM DISTRIBUIDOR DE AGREGADOS ACOPLADO - CHP DIURNO. AF_02/2017</t>
  </si>
  <si>
    <t>0,0005000</t>
  </si>
  <si>
    <t>96036</t>
  </si>
  <si>
    <t>CAMINHÃO BASCULANTE 10 M3, TRUCADO, POTÊNCIA 230 CV, INCLUSIVE CAÇAMBA METÁLICA, COM DISTRIBUIDOR DE AGREGADOS ACOPLADO - CHI DIURNO. AF_02/2017</t>
  </si>
  <si>
    <t>0,0026000</t>
  </si>
  <si>
    <t>0,0024000</t>
  </si>
  <si>
    <t>4.12</t>
  </si>
  <si>
    <t>0,0007000</t>
  </si>
  <si>
    <t>4.13</t>
  </si>
  <si>
    <t>4.14</t>
  </si>
  <si>
    <t>0,0021000</t>
  </si>
  <si>
    <t>Tipo de Intervenção: Construção</t>
  </si>
  <si>
    <t>ENCARGOS SOCIAIS DESONERADOS: 88,80%(HORA) 51,28%(MÊS)</t>
  </si>
  <si>
    <t>P. Total</t>
  </si>
  <si>
    <t>ALUGUEL CONTAINER/ESCRIT INCL INST ELET LARG=2,20 COMP=6,20M ALT=2,50M CHAPA ACO C/NERV TRAPEZ FORRO C/ISOL TERMO/ACUSTICO CHASSIS REFORC PISO COMPENS NAVAL EXC TRANSP/CARGA/DESCARGA</t>
  </si>
  <si>
    <t>und</t>
  </si>
  <si>
    <t>TERRAPLENAGEM E PAVIMENTAÇÃO</t>
  </si>
  <si>
    <t>Regularização e compactação de subleito ate 20 cm de espessura</t>
  </si>
  <si>
    <t>96387</t>
  </si>
  <si>
    <t xml:space="preserve">EXECUÇÃO DE IMPRIMAÇÃO COM ASFALTO DILUÍDO CM-30. AF_09/2017    </t>
  </si>
  <si>
    <t>CONSTRUÇÃO DE PAVIMENTO COM TRATAMENTO SUPERFICIAL DUPLO, COM EMULSÃO ASFÁLTICA RR-2C, COM CAPA SELANTE. AF_01/2018</t>
  </si>
  <si>
    <t>GUIA (MEIO-FIO) E SARJETA CONJUGADOS DE CONCRETO, MOLDADA IN LOCO EM TRECHO RETO COM EXTRUSORA, GUIA 13 CM BASE X 22 CM ALTURA, SARJETA 30 CM BASE X 8,5 CM ALTURA. AF_06/2016</t>
  </si>
  <si>
    <t>TRANSPORTE COMERCIAL DE BRITA - DMT 270 Km (Transporte de Brita)</t>
  </si>
  <si>
    <t xml:space="preserve">TRANSPORTE DE MATERIAL ASFALTICO, COM CAMINHÃO COM CAPACIDADE DE 30000L EM RODOVIA PAVIMENTADA PARA DISTÂNCIAS MÉDIAS DE TRANSPORTE SUPERIORES A 100 KM. AF_02/2016 - CM-30 - DMT=400km </t>
  </si>
  <si>
    <t>TRANSPORTE DE MATERIAL ASFALTICO, COM CAMINHÃO COM CAPACIDADE DE 30000 L EM RODOVIA PAVIMENTADA PARA DISTÂNCIAS MÉDIAS DE TRANSPORTE SUPERIORES A 100 KM. AF_02/2016 RR-2C-DMT=400km</t>
  </si>
  <si>
    <t>SINALIZAÇÃO VIÁRIA</t>
  </si>
  <si>
    <t xml:space="preserve">PLACA DE SINALIZACAO EM CHAPA DE ALUMINIO COM PINTURA REFLETIVA, E = 2 MM </t>
  </si>
  <si>
    <t>SINALIZACAO HORIZONTAL COM TINTA RETRORREFLETIVA A BASE DE RESINA ACRILICA COM MICROESFERAS DE VIDRO (faixas de pedestre).</t>
  </si>
  <si>
    <t>SINALIZACAO HORIZONTAL COM TINTA RETRORREFLETIVA A BASE DE RESINA ACRILICA COM MICROESFERAS DE VIDRO (faixa descontínua e setas)</t>
  </si>
  <si>
    <t>5.0</t>
  </si>
  <si>
    <t>5.1</t>
  </si>
  <si>
    <t>Boletim de Referência: SINAPI Out/2018 desonerada, Sicro Nov. 2016</t>
  </si>
  <si>
    <t>Sorriso, Dezembro de 2018</t>
  </si>
  <si>
    <t>Local: ruas do Bairro União</t>
  </si>
  <si>
    <t>74205/001</t>
  </si>
  <si>
    <t>Escavação mecânica de material de 1ª categoria, proveniente de corte de subleito.</t>
  </si>
  <si>
    <t>Transporte Comercial com Caminhão com caminhão Basculante 10m³, rodovia pavimentada DMT até 30 km (unidade m³xkm). AF_12/2016</t>
  </si>
  <si>
    <t xml:space="preserve">EXECUÇÃO E COMPACTAÇÃO DE BASE E OU SUB BASE COM SOLO ESTABILIZADO GRANULOMETRICAMENTE - EXCLUSIVE ESCAVAÇÃO, CARGA E TRANSPORTE E SOLO. AF_09/2017 - Base
</t>
  </si>
  <si>
    <t xml:space="preserve">EXECUÇÃO E COMPACTAÇÃO DE BASE E OU SUB BASE COM SOLO ESTABILIZADO GRANULOMETRICAMENTE - EXCLUSIVE ESCAVAÇÃO, CARGA E TRANSPORTE E SOLO. AF_09/2017 - Sub Base
</t>
  </si>
  <si>
    <t>74224/001</t>
  </si>
  <si>
    <t>Poço de Visita para drenagem pluvial, em concreto estrutural, dimensões internas de  90X150X80CM (larguraxcomprimentoxaltura), para rede de 600 mm, excluisve chaminé e tampão</t>
  </si>
  <si>
    <t>Boca de lobo dupla com grelha de concreto - BLD 01</t>
  </si>
  <si>
    <t>2S0496101</t>
  </si>
  <si>
    <t>5.3</t>
  </si>
  <si>
    <t>5.4</t>
  </si>
  <si>
    <t>Área: 2.930,30m²</t>
  </si>
  <si>
    <t>2S0495023</t>
  </si>
  <si>
    <t>Dissipador de energia - DEB 03</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</si>
</sst>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_(&quot;R$&quot;* #,##0.00_);_(&quot;R$&quot;* \(#,##0.00\);_(&quot;R$&quot;* &quot;-&quot;??_);_(@_)"/>
    <numFmt numFmtId="167" formatCode="#,##0.0000"/>
    <numFmt numFmtId="168" formatCode="_ * #,##0_ ;_ * \-#,##0_ ;_ * &quot;-&quot;_ ;_ @_ "/>
    <numFmt numFmtId="169" formatCode="_ * #,##0.00_ ;_ * \-#,##0.00_ ;_ * &quot;-&quot;??_ ;_ @_ "/>
    <numFmt numFmtId="170" formatCode="_ &quot;S/&quot;* #,##0_ ;_ &quot;S/&quot;* \-#,##0_ ;_ &quot;S/&quot;* &quot;-&quot;_ ;_ @_ "/>
    <numFmt numFmtId="171" formatCode="_ &quot;S/&quot;* #,##0.00_ ;_ &quot;S/&quot;* \-#,##0.00_ ;_ &quot;S/&quot;* &quot;-&quot;??_ ;_ @_ "/>
    <numFmt numFmtId="172" formatCode="_-&quot;$&quot;* #,##0_-;\-&quot;$&quot;* #,##0_-;_-&quot;$&quot;* &quot;-&quot;_-;_-@_-"/>
    <numFmt numFmtId="173" formatCode="_-&quot;$&quot;* #,##0.00_-;\-&quot;$&quot;* #,##0.00_-;_-&quot;$&quot;* &quot;-&quot;??_-;_-@_-"/>
    <numFmt numFmtId="174" formatCode="#,##0.000"/>
    <numFmt numFmtId="175" formatCode="#,##0.00_ ;[Red]\-#,##0.00\ "/>
    <numFmt numFmtId="176" formatCode="_([$€]* #,##0.00_);_([$€]* \(#,##0.00\);_([$€]* &quot;-&quot;??_);_(@_)"/>
    <numFmt numFmtId="177" formatCode="_-* #,##0.00\ _E_s_c_._-;\-* #,##0.00\ _E_s_c_._-;_-* \-??\ _E_s_c_._-;_-@_-"/>
    <numFmt numFmtId="181" formatCode="00"/>
    <numFmt numFmtId="182" formatCode="_([$€-2]* #,##0.00_);_([$€-2]* \(#,##0.00\);_([$€-2]* &quot;-&quot;??_)"/>
    <numFmt numFmtId="183" formatCode="h:mm"/>
    <numFmt numFmtId="185" formatCode="#,##0.0000;[Red]\-#,##0.0000"/>
    <numFmt numFmtId="186" formatCode="#,##0.000;[Red]\-#,##0.000"/>
    <numFmt numFmtId="187" formatCode="#,##0.00000;[Red]\-#,##0.00000"/>
    <numFmt numFmtId="188" formatCode="_-&quot;R$&quot;\ * #,##0.00000_-;\-&quot;R$&quot;\ * #,##0.00000_-;_-&quot;R$&quot;\ * &quot;-&quot;??_-;_-@_-"/>
    <numFmt numFmtId="189" formatCode="_(* #,##0.00000_);_(* \(#,##0.00000\);_(* &quot;-&quot;??_);_(@_)"/>
    <numFmt numFmtId="190" formatCode="0_ ;[Red]\-0\ "/>
  </numFmts>
  <fonts count="12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Arial"/>
      <family val="2"/>
    </font>
    <font>
      <sz val="10"/>
      <name val="MS Sans Serif"/>
      <family val="2"/>
    </font>
    <font>
      <sz val="18"/>
      <name val="MS Sans Serif"/>
      <family val="2"/>
    </font>
    <font>
      <b/>
      <sz val="12"/>
      <name val="Century Gothic"/>
      <family val="2"/>
    </font>
    <font>
      <sz val="9"/>
      <name val="Arial"/>
      <family val="2"/>
    </font>
    <font>
      <sz val="8"/>
      <name val="MS Sans Serif"/>
      <family val="2"/>
    </font>
    <font>
      <sz val="10"/>
      <name val="Century Gothic"/>
      <family val="2"/>
    </font>
    <font>
      <sz val="9"/>
      <name val="Century Gothic"/>
      <family val="2"/>
    </font>
    <font>
      <sz val="12"/>
      <name val="MS Sans Serif"/>
      <family val="2"/>
    </font>
    <font>
      <b/>
      <sz val="8"/>
      <name val="MS Sans Serif"/>
      <family val="2"/>
    </font>
    <font>
      <sz val="13.5"/>
      <name val="MS Sans Serif"/>
      <family val="2"/>
    </font>
    <font>
      <sz val="14"/>
      <name val="MS Sans Serif"/>
      <family val="2"/>
    </font>
    <font>
      <b/>
      <sz val="11"/>
      <color indexed="10"/>
      <name val="Calibri"/>
      <family val="2"/>
    </font>
    <font>
      <sz val="10"/>
      <name val="Courier"/>
      <family val="3"/>
    </font>
    <font>
      <sz val="11"/>
      <color indexed="19"/>
      <name val="Calibri"/>
      <family val="2"/>
    </font>
    <font>
      <sz val="10"/>
      <name val="Arial"/>
      <family val="2"/>
      <charset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0"/>
      <name val="Century Gothic"/>
      <family val="2"/>
    </font>
    <font>
      <b/>
      <sz val="18"/>
      <name val="Century Gothic"/>
      <family val="2"/>
    </font>
    <font>
      <sz val="9"/>
      <name val="Arial"/>
      <family val="2"/>
    </font>
    <font>
      <sz val="9"/>
      <name val="Gill Sans MT"/>
      <family val="2"/>
    </font>
    <font>
      <b/>
      <sz val="18"/>
      <name val="Gill Sans MT"/>
      <family val="2"/>
    </font>
    <font>
      <b/>
      <sz val="12"/>
      <name val="Gill Sans MT"/>
      <family val="2"/>
    </font>
    <font>
      <b/>
      <sz val="10"/>
      <name val="Gill Sans MT"/>
      <family val="2"/>
    </font>
    <font>
      <sz val="10"/>
      <name val="Gill Sans MT"/>
      <family val="2"/>
    </font>
    <font>
      <b/>
      <sz val="10"/>
      <color indexed="8"/>
      <name val="Century Gothic"/>
      <family val="2"/>
    </font>
    <font>
      <i/>
      <sz val="10"/>
      <color indexed="8"/>
      <name val="Century Gothic"/>
      <family val="2"/>
    </font>
    <font>
      <sz val="10"/>
      <name val="Helv"/>
      <charset val="204"/>
    </font>
    <font>
      <sz val="10"/>
      <name val="Times New Roman"/>
      <family val="1"/>
      <charset val="204"/>
    </font>
    <font>
      <sz val="12"/>
      <name val="Gill Sans MT"/>
      <family val="2"/>
    </font>
    <font>
      <b/>
      <sz val="14"/>
      <name val="Gill Sans MT"/>
      <family val="2"/>
    </font>
    <font>
      <sz val="16"/>
      <name val="Gill Sans MT"/>
      <family val="2"/>
    </font>
    <font>
      <sz val="9"/>
      <name val="Arial"/>
      <family val="2"/>
    </font>
    <font>
      <sz val="10"/>
      <name val="Times New Roman"/>
      <family val="1"/>
    </font>
    <font>
      <sz val="18"/>
      <name val="Candara"/>
      <family val="2"/>
    </font>
    <font>
      <sz val="10"/>
      <name val="Candara"/>
      <family val="2"/>
    </font>
    <font>
      <sz val="8"/>
      <name val="Candara"/>
      <family val="2"/>
    </font>
    <font>
      <sz val="9"/>
      <name val="Candara"/>
      <family val="2"/>
    </font>
    <font>
      <sz val="8"/>
      <name val="Gill Sans MT"/>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b/>
      <sz val="11"/>
      <color theme="1"/>
      <name val="Calibri"/>
      <family val="2"/>
      <scheme val="minor"/>
    </font>
    <font>
      <sz val="10"/>
      <color theme="1"/>
      <name val="Century Gothic"/>
      <family val="2"/>
    </font>
    <font>
      <sz val="11"/>
      <color theme="1"/>
      <name val="Century Gothic"/>
      <family val="2"/>
    </font>
    <font>
      <sz val="9"/>
      <color theme="1"/>
      <name val="Gill Sans MT"/>
      <family val="2"/>
    </font>
    <font>
      <b/>
      <sz val="12"/>
      <color rgb="FFFF0000"/>
      <name val="Gill Sans MT"/>
      <family val="2"/>
    </font>
    <font>
      <sz val="10"/>
      <name val="Calibri"/>
      <family val="2"/>
      <scheme val="minor"/>
    </font>
    <font>
      <sz val="9"/>
      <name val="Arial"/>
    </font>
    <font>
      <b/>
      <sz val="10"/>
      <name val="Calibri"/>
      <family val="2"/>
      <scheme val="minor"/>
    </font>
    <font>
      <b/>
      <sz val="11"/>
      <name val="Calibri"/>
      <family val="2"/>
      <scheme val="minor"/>
    </font>
    <font>
      <b/>
      <sz val="12"/>
      <name val="Calibri"/>
      <family val="2"/>
      <scheme val="minor"/>
    </font>
    <font>
      <b/>
      <sz val="12"/>
      <color rgb="FFFF0000"/>
      <name val="Calibri"/>
      <family val="2"/>
      <scheme val="minor"/>
    </font>
    <font>
      <b/>
      <sz val="18"/>
      <name val="Calibri"/>
      <family val="2"/>
      <scheme val="minor"/>
    </font>
    <font>
      <b/>
      <sz val="10"/>
      <color rgb="FFFF0000"/>
      <name val="Calibri"/>
      <family val="2"/>
      <scheme val="minor"/>
    </font>
    <font>
      <b/>
      <sz val="14"/>
      <name val="Calibri"/>
      <family val="2"/>
      <scheme val="minor"/>
    </font>
    <font>
      <b/>
      <sz val="24"/>
      <name val="Gill Sans MT"/>
      <family val="2"/>
    </font>
    <font>
      <b/>
      <sz val="16"/>
      <name val="Gill Sans MT"/>
      <family val="2"/>
    </font>
    <font>
      <b/>
      <sz val="11"/>
      <name val="Gill Sans MT"/>
      <family val="2"/>
    </font>
    <font>
      <b/>
      <sz val="28"/>
      <name val="Gill Sans MT"/>
      <family val="2"/>
    </font>
    <font>
      <b/>
      <sz val="36"/>
      <name val="Gill Sans MT"/>
      <family val="2"/>
    </font>
    <font>
      <sz val="22"/>
      <name val="Arial"/>
      <family val="2"/>
    </font>
    <font>
      <b/>
      <sz val="22"/>
      <name val="Gill Sans MT"/>
      <family val="2"/>
    </font>
    <font>
      <sz val="11"/>
      <color indexed="8"/>
      <name val="Century Gothic"/>
      <family val="2"/>
    </font>
    <font>
      <i/>
      <sz val="11"/>
      <name val="Gill Sans MT"/>
      <family val="2"/>
    </font>
    <font>
      <sz val="8"/>
      <color indexed="8"/>
      <name val="Courier"/>
      <family val="3"/>
    </font>
    <font>
      <b/>
      <i/>
      <sz val="10"/>
      <name val="Gill Sans MT"/>
      <family val="2"/>
    </font>
    <font>
      <sz val="8"/>
      <name val="Courier"/>
      <family val="3"/>
    </font>
    <font>
      <sz val="10"/>
      <color indexed="8"/>
      <name val="Gill Sans MT"/>
      <family val="2"/>
    </font>
    <font>
      <sz val="10"/>
      <color theme="1"/>
      <name val="Gill Sans MT"/>
      <family val="2"/>
    </font>
    <font>
      <b/>
      <sz val="10"/>
      <name val="Courier New"/>
      <family val="3"/>
    </font>
    <font>
      <sz val="10"/>
      <name val="Courier New"/>
      <family val="3"/>
    </font>
    <font>
      <i/>
      <sz val="10"/>
      <name val="Courier New"/>
      <family val="3"/>
    </font>
    <font>
      <b/>
      <sz val="11"/>
      <name val="Courier New"/>
      <family val="3"/>
    </font>
    <font>
      <b/>
      <sz val="12"/>
      <name val="Courier New"/>
      <family val="3"/>
    </font>
    <font>
      <sz val="9"/>
      <name val="Courier New"/>
      <family val="3"/>
    </font>
    <font>
      <sz val="10"/>
      <color indexed="8"/>
      <name val="Courier New"/>
      <family val="3"/>
    </font>
    <font>
      <b/>
      <sz val="14"/>
      <name val="Courier New"/>
      <family val="3"/>
    </font>
    <font>
      <b/>
      <sz val="18"/>
      <name val="Courier New"/>
      <family val="3"/>
    </font>
    <font>
      <b/>
      <sz val="16"/>
      <name val="Courier New"/>
      <family val="3"/>
    </font>
    <font>
      <sz val="10"/>
      <name val="Calibri"/>
      <family val="2"/>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6" tint="0.59999389629810485"/>
        <bgColor indexed="64"/>
      </patternFill>
    </fill>
  </fills>
  <borders count="10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4"/>
      </top>
      <bottom style="double">
        <color indexed="64"/>
      </bottom>
      <diagonal/>
    </border>
    <border>
      <left/>
      <right/>
      <top style="thin">
        <color indexed="56"/>
      </top>
      <bottom style="double">
        <color indexed="56"/>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style="medium">
        <color indexed="64"/>
      </left>
      <right/>
      <top/>
      <bottom/>
      <diagonal/>
    </border>
    <border>
      <left/>
      <right style="medium">
        <color indexed="64"/>
      </right>
      <top/>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bottom/>
      <diagonal/>
    </border>
    <border>
      <left/>
      <right style="medium">
        <color indexed="64"/>
      </right>
      <top style="thin">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thin">
        <color indexed="64"/>
      </top>
      <bottom/>
      <diagonal/>
    </border>
    <border>
      <left style="medium">
        <color indexed="64"/>
      </left>
      <right/>
      <top/>
      <bottom style="double">
        <color indexed="64"/>
      </bottom>
      <diagonal/>
    </border>
    <border>
      <left style="hair">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s>
  <cellStyleXfs count="504">
    <xf numFmtId="0" fontId="0" fillId="0" borderId="0"/>
    <xf numFmtId="165" fontId="11"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72" fillId="2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72" fillId="2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72" fillId="30"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72" fillId="31"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72" fillId="3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72" fillId="33"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2"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72" fillId="3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72" fillId="35"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72" fillId="36"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72" fillId="3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72" fillId="38" borderId="0" applyNumberFormat="0" applyBorder="0" applyAlignment="0" applyProtection="0"/>
    <xf numFmtId="0" fontId="12" fillId="12"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72" fillId="39"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73" fillId="40"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73" fillId="4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73" fillId="42"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73" fillId="43"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73" fillId="44" borderId="0" applyNumberFormat="0" applyBorder="0" applyAlignment="0" applyProtection="0"/>
    <xf numFmtId="0" fontId="13" fillId="17" borderId="0" applyNumberFormat="0" applyBorder="0" applyAlignment="0" applyProtection="0"/>
    <xf numFmtId="0" fontId="13" fillId="9"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73" fillId="45"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9" fillId="3"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74" fillId="46" borderId="0" applyNumberFormat="0" applyBorder="0" applyAlignment="0" applyProtection="0"/>
    <xf numFmtId="0" fontId="15" fillId="22" borderId="1" applyNumberFormat="0" applyAlignment="0" applyProtection="0"/>
    <xf numFmtId="0" fontId="15" fillId="22" borderId="1" applyNumberFormat="0" applyAlignment="0" applyProtection="0"/>
    <xf numFmtId="0" fontId="41" fillId="23" borderId="1" applyNumberFormat="0" applyAlignment="0" applyProtection="0"/>
    <xf numFmtId="0" fontId="15" fillId="22" borderId="1" applyNumberFormat="0" applyAlignment="0" applyProtection="0"/>
    <xf numFmtId="0" fontId="15" fillId="22" borderId="1" applyNumberFormat="0" applyAlignment="0" applyProtection="0"/>
    <xf numFmtId="0" fontId="75" fillId="47" borderId="68" applyNumberFormat="0" applyAlignment="0" applyProtection="0"/>
    <xf numFmtId="0" fontId="16" fillId="24" borderId="2" applyNumberFormat="0" applyAlignment="0" applyProtection="0"/>
    <xf numFmtId="0" fontId="16" fillId="24" borderId="2" applyNumberFormat="0" applyAlignment="0" applyProtection="0"/>
    <xf numFmtId="0" fontId="76" fillId="48" borderId="69" applyNumberFormat="0" applyAlignment="0" applyProtection="0"/>
    <xf numFmtId="0" fontId="17" fillId="0" borderId="3" applyNumberFormat="0" applyFill="0" applyAlignment="0" applyProtection="0"/>
    <xf numFmtId="0" fontId="23" fillId="0" borderId="4"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77" fillId="0" borderId="70" applyNumberFormat="0" applyFill="0" applyAlignment="0" applyProtection="0"/>
    <xf numFmtId="0" fontId="16" fillId="24" borderId="2" applyNumberFormat="0" applyAlignment="0" applyProtection="0"/>
    <xf numFmtId="0" fontId="5" fillId="0" borderId="0"/>
    <xf numFmtId="0" fontId="6" fillId="0" borderId="0"/>
    <xf numFmtId="0" fontId="5" fillId="0" borderId="0"/>
    <xf numFmtId="0" fontId="6" fillId="0" borderId="0"/>
    <xf numFmtId="172" fontId="4" fillId="0" borderId="0" applyFont="0" applyFill="0" applyBorder="0" applyAlignment="0" applyProtection="0"/>
    <xf numFmtId="173" fontId="4" fillId="0" borderId="0" applyFont="0" applyFill="0" applyBorder="0" applyAlignment="0" applyProtection="0"/>
    <xf numFmtId="0" fontId="7" fillId="0" borderId="0">
      <protection locked="0"/>
    </xf>
    <xf numFmtId="0" fontId="8" fillId="0" borderId="0">
      <protection locked="0"/>
    </xf>
    <xf numFmtId="0" fontId="8" fillId="0" borderId="0">
      <protection locked="0"/>
    </xf>
    <xf numFmtId="0" fontId="13" fillId="19" borderId="0" applyNumberFormat="0" applyBorder="0" applyAlignment="0" applyProtection="0"/>
    <xf numFmtId="0" fontId="13" fillId="2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73" fillId="49" borderId="0" applyNumberFormat="0" applyBorder="0" applyAlignment="0" applyProtection="0"/>
    <xf numFmtId="0" fontId="13" fillId="20"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73" fillId="50" borderId="0" applyNumberFormat="0" applyBorder="0" applyAlignment="0" applyProtection="0"/>
    <xf numFmtId="0" fontId="13" fillId="21" borderId="0" applyNumberFormat="0" applyBorder="0" applyAlignment="0" applyProtection="0"/>
    <xf numFmtId="0" fontId="13" fillId="12"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73" fillId="51"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73" fillId="5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73" fillId="53"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73" fillId="54" borderId="0" applyNumberFormat="0" applyBorder="0" applyAlignment="0" applyProtection="0"/>
    <xf numFmtId="0" fontId="18" fillId="7" borderId="1" applyNumberFormat="0" applyAlignment="0" applyProtection="0"/>
    <xf numFmtId="0" fontId="18" fillId="13" borderId="1" applyNumberFormat="0" applyAlignment="0" applyProtection="0"/>
    <xf numFmtId="0" fontId="18" fillId="7" borderId="1" applyNumberFormat="0" applyAlignment="0" applyProtection="0"/>
    <xf numFmtId="0" fontId="18" fillId="7" borderId="1" applyNumberFormat="0" applyAlignment="0" applyProtection="0"/>
    <xf numFmtId="0" fontId="78" fillId="55" borderId="68" applyNumberFormat="0" applyAlignment="0" applyProtection="0"/>
    <xf numFmtId="0" fontId="60" fillId="0" borderId="0"/>
    <xf numFmtId="176" fontId="33" fillId="0" borderId="0" applyFont="0" applyFill="0" applyBorder="0" applyAlignment="0" applyProtection="0"/>
    <xf numFmtId="182" fontId="21" fillId="0" borderId="0" applyFont="0" applyFill="0" applyBorder="0" applyAlignment="0" applyProtection="0"/>
    <xf numFmtId="0" fontId="12" fillId="0" borderId="0"/>
    <xf numFmtId="0" fontId="12" fillId="0" borderId="0"/>
    <xf numFmtId="0" fontId="24" fillId="0" borderId="0" applyNumberFormat="0" applyFill="0" applyBorder="0" applyAlignment="0" applyProtection="0"/>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14" fillId="4" borderId="0" applyNumberFormat="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79" fillId="56" borderId="0" applyNumberFormat="0" applyBorder="0" applyAlignment="0" applyProtection="0"/>
    <xf numFmtId="0" fontId="42" fillId="0" borderId="0"/>
    <xf numFmtId="0" fontId="18" fillId="7" borderId="1" applyNumberFormat="0" applyAlignment="0" applyProtection="0"/>
    <xf numFmtId="0" fontId="17" fillId="0" borderId="3" applyNumberFormat="0" applyFill="0" applyAlignment="0" applyProtection="0"/>
    <xf numFmtId="168"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4" fontId="33"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164" fontId="33"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33" fillId="0" borderId="0" applyFont="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44" fontId="72"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0" fontId="7" fillId="0" borderId="0">
      <protection locked="0"/>
    </xf>
    <xf numFmtId="0" fontId="20" fillId="13" borderId="0" applyNumberFormat="0" applyBorder="0" applyAlignment="0" applyProtection="0"/>
    <xf numFmtId="0" fontId="43"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80" fillId="57" borderId="0" applyNumberFormat="0" applyBorder="0" applyAlignment="0" applyProtection="0"/>
    <xf numFmtId="0" fontId="20" fillId="13" borderId="0" applyNumberFormat="0" applyBorder="0" applyAlignment="0" applyProtection="0"/>
    <xf numFmtId="37" fontId="9" fillId="0" borderId="0"/>
    <xf numFmtId="0" fontId="21" fillId="0" borderId="0"/>
    <xf numFmtId="0" fontId="52" fillId="0" borderId="0"/>
    <xf numFmtId="0" fontId="65" fillId="0" borderId="0"/>
    <xf numFmtId="0" fontId="21" fillId="0" borderId="0"/>
    <xf numFmtId="0" fontId="30" fillId="0" borderId="0"/>
    <xf numFmtId="0" fontId="72" fillId="0" borderId="0"/>
    <xf numFmtId="0" fontId="30" fillId="0" borderId="0"/>
    <xf numFmtId="0" fontId="21" fillId="0" borderId="0"/>
    <xf numFmtId="0" fontId="21" fillId="0" borderId="0"/>
    <xf numFmtId="0" fontId="72" fillId="0" borderId="0"/>
    <xf numFmtId="0" fontId="72" fillId="0" borderId="0"/>
    <xf numFmtId="0" fontId="72" fillId="0" borderId="0"/>
    <xf numFmtId="0" fontId="81" fillId="0" borderId="0"/>
    <xf numFmtId="0" fontId="72" fillId="0" borderId="0"/>
    <xf numFmtId="0" fontId="66" fillId="0" borderId="0"/>
    <xf numFmtId="0" fontId="30" fillId="0" borderId="0"/>
    <xf numFmtId="0" fontId="21" fillId="0" borderId="0"/>
    <xf numFmtId="0" fontId="21" fillId="0" borderId="0"/>
    <xf numFmtId="0" fontId="21" fillId="0" borderId="0"/>
    <xf numFmtId="0" fontId="21" fillId="0" borderId="0"/>
    <xf numFmtId="0" fontId="33" fillId="0" borderId="0"/>
    <xf numFmtId="0" fontId="21" fillId="0" borderId="0"/>
    <xf numFmtId="0" fontId="21" fillId="0" borderId="0"/>
    <xf numFmtId="0" fontId="21" fillId="0" borderId="0"/>
    <xf numFmtId="0" fontId="33" fillId="0" borderId="0"/>
    <xf numFmtId="0" fontId="61" fillId="0" borderId="0" applyNumberFormat="0" applyFill="0" applyBorder="0" applyProtection="0">
      <alignment vertical="top" wrapText="1"/>
    </xf>
    <xf numFmtId="0" fontId="33" fillId="0" borderId="0"/>
    <xf numFmtId="0" fontId="21" fillId="0" borderId="0"/>
    <xf numFmtId="0" fontId="33" fillId="0" borderId="0"/>
    <xf numFmtId="0" fontId="44" fillId="0" borderId="0"/>
    <xf numFmtId="0" fontId="21" fillId="0" borderId="0"/>
    <xf numFmtId="0" fontId="21" fillId="0" borderId="0"/>
    <xf numFmtId="0" fontId="21" fillId="10" borderId="8" applyNumberFormat="0" applyFont="0" applyAlignment="0" applyProtection="0"/>
    <xf numFmtId="0" fontId="30" fillId="10" borderId="8" applyNumberFormat="0" applyFont="0" applyAlignment="0" applyProtection="0"/>
    <xf numFmtId="0" fontId="21" fillId="10" borderId="8" applyNumberFormat="0" applyFont="0" applyAlignment="0" applyProtection="0"/>
    <xf numFmtId="0" fontId="21" fillId="10" borderId="8" applyNumberFormat="0" applyFont="0" applyAlignment="0" applyProtection="0"/>
    <xf numFmtId="0" fontId="72" fillId="58" borderId="71" applyNumberFormat="0" applyFont="0" applyAlignment="0" applyProtection="0"/>
    <xf numFmtId="0" fontId="21" fillId="10" borderId="8" applyNumberFormat="0" applyFont="0" applyAlignment="0" applyProtection="0"/>
    <xf numFmtId="0" fontId="22" fillId="22" borderId="9" applyNumberFormat="0" applyAlignment="0" applyProtection="0"/>
    <xf numFmtId="9" fontId="4" fillId="0" borderId="0" applyFont="0" applyFill="0" applyBorder="0" applyAlignment="0" applyProtection="0"/>
    <xf numFmtId="9" fontId="33" fillId="0" borderId="0" applyFont="0" applyFill="0" applyBorder="0" applyAlignment="0" applyProtection="0"/>
    <xf numFmtId="9" fontId="30"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33"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Border="0" applyProtection="0"/>
    <xf numFmtId="9" fontId="44" fillId="0" borderId="0" applyBorder="0" applyProtection="0"/>
    <xf numFmtId="9" fontId="33" fillId="0" borderId="0" applyFont="0" applyFill="0" applyBorder="0" applyAlignment="0" applyProtection="0"/>
    <xf numFmtId="9" fontId="21"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0" fontId="7" fillId="0" borderId="0">
      <protection locked="0"/>
    </xf>
    <xf numFmtId="38" fontId="10" fillId="0" borderId="0"/>
    <xf numFmtId="0" fontId="22" fillId="22" borderId="9" applyNumberFormat="0" applyAlignment="0" applyProtection="0"/>
    <xf numFmtId="0" fontId="22" fillId="23" borderId="9" applyNumberFormat="0" applyAlignment="0" applyProtection="0"/>
    <xf numFmtId="0" fontId="22" fillId="22" borderId="9" applyNumberFormat="0" applyAlignment="0" applyProtection="0"/>
    <xf numFmtId="0" fontId="22" fillId="22" borderId="9" applyNumberFormat="0" applyAlignment="0" applyProtection="0"/>
    <xf numFmtId="0" fontId="82" fillId="47" borderId="72" applyNumberFormat="0" applyAlignment="0" applyProtection="0"/>
    <xf numFmtId="165" fontId="29" fillId="0" borderId="0" applyFont="0" applyFill="0" applyBorder="0" applyAlignment="0" applyProtection="0"/>
    <xf numFmtId="40" fontId="30" fillId="0" borderId="0" applyFont="0" applyFill="0" applyBorder="0" applyAlignment="0" applyProtection="0"/>
    <xf numFmtId="167" fontId="21" fillId="0" borderId="0" applyFill="0" applyBorder="0" applyAlignment="0" applyProtection="0"/>
    <xf numFmtId="40" fontId="30"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66" fillId="0" borderId="0" applyFont="0" applyFill="0" applyBorder="0" applyAlignment="0" applyProtection="0"/>
    <xf numFmtId="40" fontId="30" fillId="0" borderId="0" applyFont="0" applyFill="0" applyBorder="0" applyAlignment="0" applyProtection="0"/>
    <xf numFmtId="167" fontId="21" fillId="0" borderId="0" applyFill="0" applyBorder="0" applyAlignment="0" applyProtection="0"/>
    <xf numFmtId="165" fontId="66" fillId="0" borderId="0" applyFont="0" applyFill="0" applyBorder="0" applyAlignment="0" applyProtection="0"/>
    <xf numFmtId="165" fontId="33"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2" fontId="21" fillId="0" borderId="0" applyFont="0" applyFill="0" applyBorder="0" applyAlignment="0" applyProtection="0"/>
    <xf numFmtId="2" fontId="44" fillId="0" borderId="0" applyBorder="0" applyProtection="0"/>
    <xf numFmtId="0" fontId="23" fillId="0" borderId="0" applyNumberFormat="0" applyFill="0" applyBorder="0" applyAlignment="0" applyProtection="0"/>
    <xf numFmtId="0" fontId="23" fillId="0" borderId="0" applyNumberFormat="0" applyFill="0" applyBorder="0" applyAlignment="0" applyProtection="0"/>
    <xf numFmtId="0" fontId="8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45" fillId="0" borderId="10" applyNumberFormat="0" applyFill="0" applyAlignment="0" applyProtection="0"/>
    <xf numFmtId="0" fontId="26" fillId="0" borderId="5" applyNumberFormat="0" applyFill="0" applyAlignment="0" applyProtection="0"/>
    <xf numFmtId="0" fontId="45" fillId="0" borderId="11"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85" fillId="0" borderId="73" applyNumberFormat="0" applyFill="0" applyAlignment="0" applyProtection="0"/>
    <xf numFmtId="0" fontId="27" fillId="0" borderId="6" applyNumberFormat="0" applyFill="0" applyAlignment="0" applyProtection="0"/>
    <xf numFmtId="0" fontId="46" fillId="0" borderId="12"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86" fillId="0" borderId="74" applyNumberFormat="0" applyFill="0" applyAlignment="0" applyProtection="0"/>
    <xf numFmtId="0" fontId="28" fillId="0" borderId="7" applyNumberFormat="0" applyFill="0" applyAlignment="0" applyProtection="0"/>
    <xf numFmtId="0" fontId="47" fillId="0" borderId="13"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87" fillId="0" borderId="75" applyNumberFormat="0" applyFill="0" applyAlignment="0" applyProtection="0"/>
    <xf numFmtId="0" fontId="28" fillId="0" borderId="0" applyNumberFormat="0" applyFill="0" applyBorder="0" applyAlignment="0" applyProtection="0"/>
    <xf numFmtId="0" fontId="4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7" fillId="0" borderId="0" applyNumberFormat="0" applyFill="0" applyBorder="0" applyAlignment="0" applyProtection="0"/>
    <xf numFmtId="0" fontId="4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7" fillId="0" borderId="14">
      <protection locked="0"/>
    </xf>
    <xf numFmtId="0" fontId="49" fillId="0" borderId="15" applyNumberFormat="0" applyFill="0" applyAlignment="0" applyProtection="0"/>
    <xf numFmtId="0" fontId="7" fillId="0" borderId="14">
      <protection locked="0"/>
    </xf>
    <xf numFmtId="0" fontId="7" fillId="0" borderId="14">
      <protection locked="0"/>
    </xf>
    <xf numFmtId="0" fontId="89" fillId="0" borderId="76" applyNumberFormat="0" applyFill="0" applyAlignment="0" applyProtection="0"/>
    <xf numFmtId="165" fontId="4" fillId="0" borderId="0" applyFont="0" applyFill="0" applyBorder="0" applyAlignment="0" applyProtection="0"/>
    <xf numFmtId="165" fontId="33" fillId="0" borderId="0" applyFont="0" applyFill="0" applyBorder="0" applyAlignment="0" applyProtection="0"/>
    <xf numFmtId="40" fontId="30" fillId="0" borderId="0" applyFont="0" applyFill="0" applyBorder="0" applyAlignment="0" applyProtection="0"/>
    <xf numFmtId="43" fontId="72" fillId="0" borderId="0" applyFont="0" applyFill="0" applyBorder="0" applyAlignment="0" applyProtection="0"/>
    <xf numFmtId="165" fontId="72" fillId="0" borderId="0" applyFont="0" applyFill="0" applyBorder="0" applyAlignment="0" applyProtection="0"/>
    <xf numFmtId="165" fontId="33"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177" fontId="44" fillId="0" borderId="0" applyBorder="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23" fillId="0" borderId="0" applyNumberFormat="0" applyFill="0" applyBorder="0" applyAlignment="0" applyProtection="0"/>
    <xf numFmtId="0" fontId="95" fillId="0" borderId="0"/>
    <xf numFmtId="166" fontId="4" fillId="0" borderId="0" applyFont="0" applyFill="0" applyBorder="0" applyAlignment="0" applyProtection="0"/>
    <xf numFmtId="0" fontId="3" fillId="0" borderId="0"/>
    <xf numFmtId="0" fontId="2" fillId="0" borderId="0"/>
    <xf numFmtId="0" fontId="33" fillId="0" borderId="0"/>
    <xf numFmtId="0" fontId="12" fillId="0" borderId="0"/>
    <xf numFmtId="0" fontId="2" fillId="28" borderId="0" applyNumberFormat="0" applyBorder="0" applyAlignment="0" applyProtection="0"/>
    <xf numFmtId="0" fontId="12" fillId="2" borderId="0" applyNumberFormat="0" applyBorder="0" applyAlignment="0" applyProtection="0"/>
    <xf numFmtId="0" fontId="2" fillId="29" borderId="0" applyNumberFormat="0" applyBorder="0" applyAlignment="0" applyProtection="0"/>
    <xf numFmtId="0" fontId="12" fillId="3" borderId="0" applyNumberFormat="0" applyBorder="0" applyAlignment="0" applyProtection="0"/>
    <xf numFmtId="0" fontId="2" fillId="30" borderId="0" applyNumberFormat="0" applyBorder="0" applyAlignment="0" applyProtection="0"/>
    <xf numFmtId="0" fontId="12" fillId="4" borderId="0" applyNumberFormat="0" applyBorder="0" applyAlignment="0" applyProtection="0"/>
    <xf numFmtId="0" fontId="2" fillId="31" borderId="0" applyNumberFormat="0" applyBorder="0" applyAlignment="0" applyProtection="0"/>
    <xf numFmtId="0" fontId="12" fillId="5"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2" fillId="7" borderId="0" applyNumberFormat="0" applyBorder="0" applyAlignment="0" applyProtection="0"/>
    <xf numFmtId="0" fontId="2" fillId="34" borderId="0" applyNumberFormat="0" applyBorder="0" applyAlignment="0" applyProtection="0"/>
    <xf numFmtId="0" fontId="12" fillId="8"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12" fillId="11" borderId="0" applyNumberFormat="0" applyBorder="0" applyAlignment="0" applyProtection="0"/>
    <xf numFmtId="0" fontId="2" fillId="37" borderId="0" applyNumberFormat="0" applyBorder="0" applyAlignment="0" applyProtection="0"/>
    <xf numFmtId="0" fontId="12" fillId="5" borderId="0" applyNumberFormat="0" applyBorder="0" applyAlignment="0" applyProtection="0"/>
    <xf numFmtId="0" fontId="2" fillId="38" borderId="0" applyNumberFormat="0" applyBorder="0" applyAlignment="0" applyProtection="0"/>
    <xf numFmtId="0" fontId="12" fillId="8" borderId="0" applyNumberFormat="0" applyBorder="0" applyAlignment="0" applyProtection="0"/>
    <xf numFmtId="0" fontId="2" fillId="39" borderId="0" applyNumberFormat="0" applyBorder="0" applyAlignment="0" applyProtection="0"/>
    <xf numFmtId="0" fontId="12" fillId="12"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4" borderId="0" applyNumberFormat="0" applyBorder="0" applyAlignment="0" applyProtection="0"/>
    <xf numFmtId="0" fontId="15" fillId="22" borderId="1" applyNumberFormat="0" applyAlignment="0" applyProtection="0"/>
    <xf numFmtId="0" fontId="17" fillId="0" borderId="3" applyNumberFormat="0" applyFill="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8" fillId="7" borderId="1" applyNumberFormat="0" applyAlignment="0" applyProtection="0"/>
    <xf numFmtId="0" fontId="19" fillId="3" borderId="0" applyNumberFormat="0" applyBorder="0" applyAlignment="0" applyProtection="0"/>
    <xf numFmtId="164" fontId="3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20" fillId="13" borderId="0" applyNumberFormat="0" applyBorder="0" applyAlignment="0" applyProtection="0"/>
    <xf numFmtId="0" fontId="33" fillId="0" borderId="0"/>
    <xf numFmtId="0" fontId="2" fillId="0" borderId="0"/>
    <xf numFmtId="0" fontId="30" fillId="0" borderId="0"/>
    <xf numFmtId="0" fontId="21" fillId="0" borderId="0"/>
    <xf numFmtId="0" fontId="2" fillId="0" borderId="0"/>
    <xf numFmtId="0" fontId="2" fillId="0" borderId="0"/>
    <xf numFmtId="0" fontId="2" fillId="58" borderId="71" applyNumberFormat="0" applyFont="0" applyAlignment="0" applyProtection="0"/>
    <xf numFmtId="0" fontId="21" fillId="10" borderId="8" applyNumberFormat="0" applyFont="0" applyAlignment="0" applyProtection="0"/>
    <xf numFmtId="9" fontId="33"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2" fillId="22" borderId="9" applyNumberFormat="0" applyAlignment="0" applyProtection="0"/>
    <xf numFmtId="40" fontId="30" fillId="0" borderId="0" applyFont="0" applyFill="0" applyBorder="0" applyAlignment="0" applyProtection="0"/>
    <xf numFmtId="165" fontId="21"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7" fillId="0" borderId="14">
      <protection locked="0"/>
    </xf>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1" fillId="0" borderId="0" applyFont="0" applyFill="0" applyBorder="0" applyAlignment="0" applyProtection="0"/>
    <xf numFmtId="0" fontId="33" fillId="0" borderId="0"/>
    <xf numFmtId="182"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0" fontId="21" fillId="0" borderId="0"/>
    <xf numFmtId="0" fontId="33"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0" borderId="8" applyNumberFormat="0" applyFont="0" applyAlignment="0" applyProtection="0"/>
    <xf numFmtId="0" fontId="21" fillId="10" borderId="8" applyNumberFormat="0" applyFont="0" applyAlignment="0" applyProtection="0"/>
    <xf numFmtId="0" fontId="21" fillId="10" borderId="8" applyNumberFormat="0" applyFon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167" fontId="21" fillId="0" borderId="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7" fontId="21" fillId="0" borderId="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cellStyleXfs>
  <cellXfs count="872">
    <xf numFmtId="0" fontId="0" fillId="0" borderId="0" xfId="0"/>
    <xf numFmtId="0" fontId="31" fillId="0" borderId="0" xfId="230" quotePrefix="1" applyFont="1" applyBorder="1" applyAlignment="1">
      <alignment horizontal="center" vertical="center"/>
    </xf>
    <xf numFmtId="0" fontId="30" fillId="0" borderId="0" xfId="230" applyBorder="1" applyAlignment="1">
      <alignment vertical="center"/>
    </xf>
    <xf numFmtId="0" fontId="32" fillId="27" borderId="0" xfId="230" applyFont="1" applyFill="1" applyBorder="1" applyAlignment="1">
      <alignment horizontal="left" vertical="center"/>
    </xf>
    <xf numFmtId="0" fontId="34" fillId="0" borderId="0" xfId="230" applyFont="1" applyBorder="1" applyAlignment="1">
      <alignment vertical="center"/>
    </xf>
    <xf numFmtId="0" fontId="30" fillId="0" borderId="0" xfId="230" applyBorder="1" applyAlignment="1">
      <alignment horizontal="centerContinuous"/>
    </xf>
    <xf numFmtId="40" fontId="34" fillId="0" borderId="0" xfId="230" applyNumberFormat="1" applyFont="1" applyBorder="1" applyAlignment="1">
      <alignment vertical="center"/>
    </xf>
    <xf numFmtId="40" fontId="34" fillId="0" borderId="0" xfId="291" applyFont="1" applyBorder="1" applyAlignment="1">
      <alignment vertical="center"/>
    </xf>
    <xf numFmtId="4" fontId="34" fillId="0" borderId="0" xfId="230" applyNumberFormat="1" applyFont="1" applyBorder="1" applyAlignment="1">
      <alignment vertical="center"/>
    </xf>
    <xf numFmtId="40" fontId="38" fillId="0" borderId="0" xfId="230" applyNumberFormat="1" applyFont="1" applyBorder="1" applyAlignment="1">
      <alignment vertical="center"/>
    </xf>
    <xf numFmtId="0" fontId="39" fillId="0" borderId="0" xfId="230" applyFont="1" applyBorder="1" applyAlignment="1">
      <alignment vertical="center"/>
    </xf>
    <xf numFmtId="2" fontId="34" fillId="0" borderId="0" xfId="230" applyNumberFormat="1" applyFont="1" applyBorder="1" applyAlignment="1">
      <alignment vertical="center"/>
    </xf>
    <xf numFmtId="0" fontId="40" fillId="0" borderId="0" xfId="230" applyFont="1" applyBorder="1" applyAlignment="1">
      <alignment horizontal="centerContinuous" vertical="center"/>
    </xf>
    <xf numFmtId="40" fontId="37" fillId="0" borderId="0" xfId="291" applyFont="1" applyBorder="1" applyAlignment="1">
      <alignment vertical="center"/>
    </xf>
    <xf numFmtId="40" fontId="37" fillId="0" borderId="0" xfId="230" applyNumberFormat="1" applyFont="1" applyBorder="1" applyAlignment="1">
      <alignment vertical="center"/>
    </xf>
    <xf numFmtId="0" fontId="34" fillId="0" borderId="0" xfId="230" applyFont="1" applyBorder="1" applyAlignment="1">
      <alignment horizontal="centerContinuous" vertical="center"/>
    </xf>
    <xf numFmtId="0" fontId="30" fillId="0" borderId="0" xfId="230" applyBorder="1" applyAlignment="1">
      <alignment horizontal="centerContinuous" vertical="center"/>
    </xf>
    <xf numFmtId="0" fontId="30" fillId="0" borderId="0" xfId="230" applyAlignment="1">
      <alignment vertical="center"/>
    </xf>
    <xf numFmtId="0" fontId="54" fillId="27" borderId="0" xfId="230" applyFont="1" applyFill="1" applyBorder="1" applyAlignment="1">
      <alignment vertical="center"/>
    </xf>
    <xf numFmtId="0" fontId="55" fillId="27" borderId="0" xfId="230" applyFont="1" applyFill="1" applyBorder="1" applyAlignment="1">
      <alignment horizontal="left" vertical="center"/>
    </xf>
    <xf numFmtId="0" fontId="54" fillId="27" borderId="0" xfId="230" applyFont="1" applyFill="1" applyBorder="1" applyAlignment="1">
      <alignment horizontal="left" vertical="center"/>
    </xf>
    <xf numFmtId="0" fontId="56" fillId="27" borderId="0" xfId="230" applyFont="1" applyFill="1" applyBorder="1" applyAlignment="1">
      <alignment vertical="top" wrapText="1"/>
    </xf>
    <xf numFmtId="0" fontId="33" fillId="0" borderId="0" xfId="246" applyBorder="1"/>
    <xf numFmtId="0" fontId="33" fillId="0" borderId="0" xfId="246"/>
    <xf numFmtId="0" fontId="33" fillId="0" borderId="23" xfId="246" applyBorder="1"/>
    <xf numFmtId="10" fontId="55" fillId="27" borderId="0" xfId="279" applyNumberFormat="1" applyFont="1" applyFill="1" applyBorder="1" applyAlignment="1">
      <alignment vertical="center"/>
    </xf>
    <xf numFmtId="0" fontId="56" fillId="0" borderId="23" xfId="256" applyFont="1" applyFill="1" applyBorder="1" applyAlignment="1">
      <alignment horizontal="center" vertical="center" wrapText="1"/>
    </xf>
    <xf numFmtId="14" fontId="55" fillId="27" borderId="0" xfId="279" applyNumberFormat="1" applyFont="1" applyFill="1" applyBorder="1" applyAlignment="1">
      <alignment vertical="center"/>
    </xf>
    <xf numFmtId="0" fontId="56" fillId="27" borderId="0" xfId="230" applyFont="1" applyFill="1" applyBorder="1" applyAlignment="1">
      <alignment horizontal="center" vertical="top" wrapText="1"/>
    </xf>
    <xf numFmtId="14" fontId="56" fillId="27" borderId="0" xfId="230" applyNumberFormat="1" applyFont="1" applyFill="1" applyBorder="1" applyAlignment="1">
      <alignment horizontal="center" vertical="top" wrapText="1"/>
    </xf>
    <xf numFmtId="10" fontId="55" fillId="27" borderId="0" xfId="230" applyNumberFormat="1" applyFont="1" applyFill="1" applyBorder="1" applyAlignment="1">
      <alignment horizontal="right" vertical="center"/>
    </xf>
    <xf numFmtId="10" fontId="56" fillId="27" borderId="0" xfId="230" applyNumberFormat="1" applyFont="1" applyFill="1" applyBorder="1" applyAlignment="1">
      <alignment horizontal="center" vertical="top" wrapText="1"/>
    </xf>
    <xf numFmtId="0" fontId="56" fillId="0" borderId="0" xfId="256" applyFont="1" applyFill="1" applyBorder="1" applyAlignment="1">
      <alignment horizontal="center" vertical="center" wrapText="1"/>
    </xf>
    <xf numFmtId="10" fontId="56" fillId="0" borderId="0" xfId="256" applyNumberFormat="1" applyFont="1" applyFill="1" applyBorder="1" applyAlignment="1">
      <alignment horizontal="center" vertical="center" wrapText="1"/>
    </xf>
    <xf numFmtId="0" fontId="56" fillId="0" borderId="23" xfId="257" applyFont="1" applyFill="1" applyBorder="1" applyAlignment="1">
      <alignment horizontal="center" vertical="center" wrapText="1"/>
    </xf>
    <xf numFmtId="0" fontId="56" fillId="0" borderId="24" xfId="257" applyFont="1" applyFill="1" applyBorder="1" applyAlignment="1">
      <alignment horizontal="center" vertical="center" wrapText="1"/>
    </xf>
    <xf numFmtId="165" fontId="56" fillId="0" borderId="16" xfId="302" applyFont="1" applyFill="1" applyBorder="1" applyAlignment="1">
      <alignment horizontal="center" wrapText="1"/>
    </xf>
    <xf numFmtId="165" fontId="56" fillId="0" borderId="31" xfId="302" applyFont="1" applyFill="1" applyBorder="1" applyAlignment="1">
      <alignment horizontal="center" vertical="top" wrapText="1"/>
    </xf>
    <xf numFmtId="4" fontId="56" fillId="0" borderId="32" xfId="257" applyNumberFormat="1" applyFont="1" applyFill="1" applyBorder="1" applyAlignment="1">
      <alignment horizontal="center" vertical="center"/>
    </xf>
    <xf numFmtId="4" fontId="56" fillId="0" borderId="33" xfId="257" applyNumberFormat="1" applyFont="1" applyFill="1" applyBorder="1" applyAlignment="1">
      <alignment horizontal="center" vertical="center"/>
    </xf>
    <xf numFmtId="49" fontId="56" fillId="0" borderId="23" xfId="257" applyNumberFormat="1" applyFont="1" applyFill="1" applyBorder="1" applyAlignment="1">
      <alignment horizontal="center" vertical="center"/>
    </xf>
    <xf numFmtId="165" fontId="56" fillId="0" borderId="16" xfId="302" applyFont="1" applyFill="1" applyBorder="1" applyAlignment="1">
      <alignment horizontal="center" vertical="top" wrapText="1"/>
    </xf>
    <xf numFmtId="4" fontId="56" fillId="59" borderId="34" xfId="257" applyNumberFormat="1" applyFont="1" applyFill="1" applyBorder="1" applyAlignment="1">
      <alignment horizontal="center" vertical="center"/>
    </xf>
    <xf numFmtId="4" fontId="56" fillId="0" borderId="35" xfId="257" applyNumberFormat="1" applyFont="1" applyFill="1" applyBorder="1" applyAlignment="1">
      <alignment horizontal="center" vertical="center"/>
    </xf>
    <xf numFmtId="49" fontId="57" fillId="0" borderId="23" xfId="257" applyNumberFormat="1" applyFont="1" applyFill="1" applyBorder="1" applyAlignment="1">
      <alignment horizontal="center" vertical="center"/>
    </xf>
    <xf numFmtId="44" fontId="57" fillId="0" borderId="16" xfId="212" applyFont="1" applyFill="1" applyBorder="1" applyAlignment="1">
      <alignment vertical="center" wrapText="1"/>
    </xf>
    <xf numFmtId="10" fontId="57" fillId="59" borderId="34" xfId="267" applyNumberFormat="1" applyFont="1" applyFill="1" applyBorder="1" applyAlignment="1">
      <alignment horizontal="center" vertical="center"/>
    </xf>
    <xf numFmtId="165" fontId="57" fillId="0" borderId="35" xfId="302" applyNumberFormat="1" applyFont="1" applyFill="1" applyBorder="1" applyAlignment="1">
      <alignment horizontal="right" vertical="center"/>
    </xf>
    <xf numFmtId="44" fontId="57" fillId="0" borderId="24" xfId="212" applyFont="1" applyFill="1" applyBorder="1" applyAlignment="1">
      <alignment vertical="center" wrapText="1"/>
    </xf>
    <xf numFmtId="165" fontId="57" fillId="0" borderId="28" xfId="257" applyNumberFormat="1" applyFont="1" applyFill="1" applyBorder="1" applyAlignment="1">
      <alignment vertical="center" wrapText="1"/>
    </xf>
    <xf numFmtId="10" fontId="57" fillId="0" borderId="36" xfId="303" applyNumberFormat="1" applyFont="1" applyFill="1" applyBorder="1" applyAlignment="1">
      <alignment horizontal="center" vertical="center"/>
    </xf>
    <xf numFmtId="165" fontId="57" fillId="0" borderId="37" xfId="302" applyFont="1" applyFill="1" applyBorder="1" applyAlignment="1">
      <alignment vertical="center"/>
    </xf>
    <xf numFmtId="10" fontId="57" fillId="0" borderId="21" xfId="266" applyNumberFormat="1" applyFont="1" applyFill="1" applyBorder="1" applyAlignment="1">
      <alignment vertical="center"/>
    </xf>
    <xf numFmtId="165" fontId="57" fillId="0" borderId="21" xfId="302" applyFont="1" applyFill="1" applyBorder="1" applyAlignment="1">
      <alignment vertical="center"/>
    </xf>
    <xf numFmtId="165" fontId="57" fillId="0" borderId="31" xfId="257" applyNumberFormat="1" applyFont="1" applyFill="1" applyBorder="1" applyAlignment="1">
      <alignment vertical="center" wrapText="1"/>
    </xf>
    <xf numFmtId="10" fontId="57" fillId="0" borderId="38" xfId="303" applyNumberFormat="1" applyFont="1" applyFill="1" applyBorder="1" applyAlignment="1">
      <alignment horizontal="center" vertical="center"/>
    </xf>
    <xf numFmtId="165" fontId="57" fillId="0" borderId="39" xfId="302" applyFont="1" applyFill="1" applyBorder="1" applyAlignment="1">
      <alignment vertical="center"/>
    </xf>
    <xf numFmtId="10" fontId="57" fillId="0" borderId="40" xfId="266" applyNumberFormat="1" applyFont="1" applyFill="1" applyBorder="1" applyAlignment="1">
      <alignment vertical="center"/>
    </xf>
    <xf numFmtId="165" fontId="57" fillId="0" borderId="40" xfId="302" applyFont="1" applyFill="1" applyBorder="1" applyAlignment="1">
      <alignment vertical="center"/>
    </xf>
    <xf numFmtId="49" fontId="57" fillId="0" borderId="41" xfId="257" applyNumberFormat="1" applyFont="1" applyFill="1" applyBorder="1" applyAlignment="1">
      <alignment horizontal="left"/>
    </xf>
    <xf numFmtId="49" fontId="57" fillId="0" borderId="42" xfId="257" applyNumberFormat="1" applyFont="1" applyFill="1" applyBorder="1" applyAlignment="1">
      <alignment horizontal="left"/>
    </xf>
    <xf numFmtId="165" fontId="57" fillId="0" borderId="42" xfId="302" applyFont="1" applyFill="1" applyBorder="1" applyAlignment="1">
      <alignment wrapText="1"/>
    </xf>
    <xf numFmtId="10" fontId="57" fillId="0" borderId="42" xfId="303" applyNumberFormat="1" applyFont="1" applyFill="1" applyBorder="1" applyAlignment="1">
      <alignment horizontal="center"/>
    </xf>
    <xf numFmtId="165" fontId="57" fillId="0" borderId="42" xfId="302" applyFont="1" applyFill="1" applyBorder="1"/>
    <xf numFmtId="49" fontId="50" fillId="0" borderId="0" xfId="257" applyNumberFormat="1" applyFont="1" applyFill="1" applyBorder="1" applyAlignment="1">
      <alignment horizontal="center" vertical="center"/>
    </xf>
    <xf numFmtId="0" fontId="50" fillId="0" borderId="0" xfId="257" applyFont="1" applyFill="1" applyBorder="1" applyAlignment="1">
      <alignment horizontal="center" vertical="center" wrapText="1"/>
    </xf>
    <xf numFmtId="4" fontId="50" fillId="0" borderId="0" xfId="257" applyNumberFormat="1" applyFont="1" applyFill="1" applyBorder="1" applyAlignment="1">
      <alignment horizontal="center" vertical="center"/>
    </xf>
    <xf numFmtId="165" fontId="50" fillId="0" borderId="0" xfId="302" applyFont="1" applyFill="1" applyBorder="1" applyAlignment="1">
      <alignment horizontal="center" wrapText="1"/>
    </xf>
    <xf numFmtId="165" fontId="50" fillId="0" borderId="0" xfId="302" applyFont="1" applyFill="1" applyBorder="1" applyAlignment="1">
      <alignment horizontal="center" vertical="top" wrapText="1"/>
    </xf>
    <xf numFmtId="4" fontId="50" fillId="61" borderId="0" xfId="257" applyNumberFormat="1" applyFont="1" applyFill="1" applyBorder="1" applyAlignment="1">
      <alignment horizontal="center" vertical="center"/>
    </xf>
    <xf numFmtId="49" fontId="35" fillId="0" borderId="0" xfId="257" applyNumberFormat="1" applyFont="1" applyFill="1" applyBorder="1" applyAlignment="1">
      <alignment horizontal="center" vertical="center"/>
    </xf>
    <xf numFmtId="10" fontId="32" fillId="27" borderId="0" xfId="279" applyNumberFormat="1" applyFont="1" applyFill="1" applyBorder="1" applyAlignment="1">
      <alignment vertical="center"/>
    </xf>
    <xf numFmtId="10" fontId="32" fillId="27" borderId="0" xfId="279" applyNumberFormat="1" applyFont="1" applyFill="1" applyBorder="1" applyAlignment="1">
      <alignment horizontal="left" vertical="center"/>
    </xf>
    <xf numFmtId="0" fontId="51" fillId="27" borderId="0" xfId="230" applyFont="1" applyFill="1" applyBorder="1" applyAlignment="1">
      <alignment horizontal="left" vertical="center"/>
    </xf>
    <xf numFmtId="4" fontId="32" fillId="27" borderId="0" xfId="230" applyNumberFormat="1" applyFont="1" applyFill="1" applyBorder="1" applyAlignment="1">
      <alignment horizontal="left" vertical="center"/>
    </xf>
    <xf numFmtId="14" fontId="32" fillId="27" borderId="0" xfId="279" applyNumberFormat="1" applyFont="1" applyFill="1" applyBorder="1" applyAlignment="1">
      <alignment vertical="center"/>
    </xf>
    <xf numFmtId="0" fontId="51" fillId="27" borderId="0" xfId="230" applyFont="1" applyFill="1" applyBorder="1" applyAlignment="1">
      <alignment vertical="center"/>
    </xf>
    <xf numFmtId="0" fontId="33" fillId="0" borderId="0" xfId="246" applyFill="1"/>
    <xf numFmtId="10" fontId="32" fillId="27" borderId="0" xfId="230" applyNumberFormat="1" applyFont="1" applyFill="1" applyBorder="1" applyAlignment="1">
      <alignment horizontal="right" vertical="center"/>
    </xf>
    <xf numFmtId="49" fontId="35" fillId="0" borderId="0" xfId="257" applyNumberFormat="1" applyFont="1" applyFill="1" applyBorder="1" applyAlignment="1">
      <alignment horizontal="center"/>
    </xf>
    <xf numFmtId="0" fontId="35" fillId="0" borderId="0" xfId="257" applyFont="1" applyFill="1" applyBorder="1" applyAlignment="1">
      <alignment wrapText="1"/>
    </xf>
    <xf numFmtId="4" fontId="35" fillId="0" borderId="0" xfId="257" applyNumberFormat="1" applyFont="1" applyFill="1" applyBorder="1" applyAlignment="1">
      <alignment horizontal="center"/>
    </xf>
    <xf numFmtId="174" fontId="35" fillId="0" borderId="0" xfId="257" applyNumberFormat="1" applyFont="1" applyFill="1" applyBorder="1" applyAlignment="1"/>
    <xf numFmtId="4" fontId="35" fillId="0" borderId="0" xfId="257" applyNumberFormat="1" applyFont="1" applyFill="1" applyBorder="1" applyAlignment="1">
      <alignment horizontal="right"/>
    </xf>
    <xf numFmtId="4" fontId="35" fillId="0" borderId="0" xfId="257" applyNumberFormat="1" applyFont="1" applyFill="1" applyBorder="1" applyAlignment="1"/>
    <xf numFmtId="49" fontId="50" fillId="0" borderId="0" xfId="257" applyNumberFormat="1" applyFont="1" applyFill="1" applyBorder="1" applyAlignment="1">
      <alignment horizontal="left"/>
    </xf>
    <xf numFmtId="4" fontId="33" fillId="0" borderId="0" xfId="246" applyNumberFormat="1" applyBorder="1"/>
    <xf numFmtId="4" fontId="33" fillId="0" borderId="0" xfId="246" applyNumberFormat="1"/>
    <xf numFmtId="0" fontId="33" fillId="0" borderId="0" xfId="246" applyAlignment="1">
      <alignment horizontal="left" vertical="center"/>
    </xf>
    <xf numFmtId="43" fontId="51" fillId="27" borderId="0" xfId="230" applyNumberFormat="1" applyFont="1" applyFill="1" applyBorder="1" applyAlignment="1">
      <alignment horizontal="left" vertical="center"/>
    </xf>
    <xf numFmtId="43" fontId="33" fillId="0" borderId="0" xfId="246" applyNumberFormat="1"/>
    <xf numFmtId="10" fontId="33" fillId="0" borderId="0" xfId="246" applyNumberFormat="1"/>
    <xf numFmtId="49" fontId="56" fillId="0" borderId="30" xfId="257" applyNumberFormat="1" applyFont="1" applyFill="1" applyBorder="1" applyAlignment="1">
      <alignment horizontal="center" vertical="center"/>
    </xf>
    <xf numFmtId="0" fontId="55" fillId="0" borderId="23" xfId="256" applyFont="1" applyFill="1" applyBorder="1" applyAlignment="1">
      <alignment horizontal="center" vertical="center" wrapText="1"/>
    </xf>
    <xf numFmtId="0" fontId="55" fillId="0" borderId="0" xfId="256" applyFont="1" applyFill="1" applyBorder="1" applyAlignment="1">
      <alignment horizontal="center" vertical="center" wrapText="1"/>
    </xf>
    <xf numFmtId="4" fontId="50" fillId="61" borderId="0" xfId="257" applyNumberFormat="1" applyFont="1" applyFill="1" applyBorder="1" applyAlignment="1">
      <alignment horizontal="center" vertical="center"/>
    </xf>
    <xf numFmtId="166" fontId="57" fillId="0" borderId="42" xfId="205" applyFont="1" applyFill="1" applyBorder="1" applyAlignment="1">
      <alignment horizontal="right"/>
    </xf>
    <xf numFmtId="166" fontId="56" fillId="0" borderId="33" xfId="205" applyFont="1" applyFill="1" applyBorder="1" applyAlignment="1">
      <alignment horizontal="center" vertical="center"/>
    </xf>
    <xf numFmtId="166" fontId="92" fillId="0" borderId="19" xfId="205" applyFont="1" applyBorder="1" applyAlignment="1">
      <alignment horizontal="center" vertical="center"/>
    </xf>
    <xf numFmtId="166" fontId="53" fillId="0" borderId="19" xfId="205" applyFont="1" applyFill="1" applyBorder="1" applyAlignment="1">
      <alignment horizontal="center" vertical="center"/>
    </xf>
    <xf numFmtId="166" fontId="57" fillId="0" borderId="37" xfId="205" applyFont="1" applyFill="1" applyBorder="1" applyAlignment="1">
      <alignment vertical="center"/>
    </xf>
    <xf numFmtId="166" fontId="57" fillId="0" borderId="35" xfId="205" applyFont="1" applyFill="1" applyBorder="1" applyAlignment="1">
      <alignment horizontal="right" vertical="center"/>
    </xf>
    <xf numFmtId="166" fontId="57" fillId="0" borderId="39" xfId="205" applyFont="1" applyFill="1" applyBorder="1" applyAlignment="1">
      <alignment horizontal="right" vertical="center"/>
    </xf>
    <xf numFmtId="166" fontId="56" fillId="0" borderId="0" xfId="205" applyFont="1" applyFill="1" applyBorder="1" applyAlignment="1">
      <alignment horizontal="center" vertical="center" wrapText="1"/>
    </xf>
    <xf numFmtId="166" fontId="56" fillId="0" borderId="35" xfId="205" applyFont="1" applyFill="1" applyBorder="1" applyAlignment="1">
      <alignment horizontal="center" vertical="center"/>
    </xf>
    <xf numFmtId="166" fontId="53" fillId="0" borderId="19" xfId="205" applyFont="1" applyBorder="1" applyAlignment="1">
      <alignment horizontal="center" vertical="center"/>
    </xf>
    <xf numFmtId="49" fontId="56" fillId="0" borderId="0" xfId="257" applyNumberFormat="1" applyFont="1" applyFill="1" applyBorder="1" applyAlignment="1">
      <alignment horizontal="center" vertical="center"/>
    </xf>
    <xf numFmtId="0" fontId="56" fillId="0" borderId="0" xfId="257" applyFont="1" applyFill="1" applyBorder="1" applyAlignment="1">
      <alignment horizontal="center" vertical="center" wrapText="1"/>
    </xf>
    <xf numFmtId="4" fontId="56" fillId="0" borderId="0" xfId="257" applyNumberFormat="1" applyFont="1" applyFill="1" applyBorder="1" applyAlignment="1">
      <alignment horizontal="center" vertical="center"/>
    </xf>
    <xf numFmtId="166" fontId="56" fillId="0" borderId="0" xfId="205" applyFont="1" applyFill="1" applyBorder="1" applyAlignment="1">
      <alignment horizontal="center" vertical="center"/>
    </xf>
    <xf numFmtId="165" fontId="56" fillId="0" borderId="0" xfId="302" applyFont="1" applyFill="1" applyBorder="1" applyAlignment="1">
      <alignment horizontal="center" wrapText="1"/>
    </xf>
    <xf numFmtId="165" fontId="56" fillId="0" borderId="0" xfId="302" applyFont="1" applyFill="1" applyBorder="1" applyAlignment="1">
      <alignment horizontal="center" vertical="top" wrapText="1"/>
    </xf>
    <xf numFmtId="166" fontId="56" fillId="61" borderId="0" xfId="205" applyFont="1" applyFill="1" applyBorder="1" applyAlignment="1">
      <alignment horizontal="center" vertical="center"/>
    </xf>
    <xf numFmtId="4" fontId="56" fillId="61" borderId="0" xfId="257" applyNumberFormat="1" applyFont="1" applyFill="1" applyBorder="1" applyAlignment="1">
      <alignment horizontal="center" vertical="center"/>
    </xf>
    <xf numFmtId="49" fontId="57" fillId="0" borderId="0" xfId="257" applyNumberFormat="1" applyFont="1" applyFill="1" applyBorder="1" applyAlignment="1">
      <alignment horizontal="center" vertical="center"/>
    </xf>
    <xf numFmtId="166" fontId="55" fillId="27" borderId="0" xfId="205" applyFont="1" applyFill="1" applyBorder="1" applyAlignment="1">
      <alignment vertical="center"/>
    </xf>
    <xf numFmtId="166" fontId="55" fillId="27" borderId="0" xfId="205" applyFont="1" applyFill="1" applyBorder="1" applyAlignment="1">
      <alignment horizontal="left" vertical="center"/>
    </xf>
    <xf numFmtId="4" fontId="55" fillId="27" borderId="0" xfId="230" applyNumberFormat="1" applyFont="1" applyFill="1" applyBorder="1" applyAlignment="1">
      <alignment horizontal="left" vertical="center"/>
    </xf>
    <xf numFmtId="49" fontId="57" fillId="0" borderId="0" xfId="257" applyNumberFormat="1" applyFont="1" applyFill="1" applyBorder="1" applyAlignment="1">
      <alignment horizontal="center"/>
    </xf>
    <xf numFmtId="0" fontId="57" fillId="0" borderId="0" xfId="257" applyFont="1" applyFill="1" applyBorder="1" applyAlignment="1">
      <alignment wrapText="1"/>
    </xf>
    <xf numFmtId="4" fontId="57" fillId="0" borderId="0" xfId="257" applyNumberFormat="1" applyFont="1" applyFill="1" applyBorder="1" applyAlignment="1">
      <alignment horizontal="center"/>
    </xf>
    <xf numFmtId="4" fontId="57" fillId="0" borderId="0" xfId="257" applyNumberFormat="1" applyFont="1" applyFill="1" applyBorder="1" applyAlignment="1">
      <alignment horizontal="right"/>
    </xf>
    <xf numFmtId="4" fontId="57" fillId="0" borderId="0" xfId="257" applyNumberFormat="1" applyFont="1" applyFill="1" applyBorder="1" applyAlignment="1"/>
    <xf numFmtId="49" fontId="56" fillId="0" borderId="0" xfId="257" applyNumberFormat="1" applyFont="1" applyFill="1" applyBorder="1" applyAlignment="1">
      <alignment horizontal="left"/>
    </xf>
    <xf numFmtId="0" fontId="53" fillId="0" borderId="0" xfId="246" applyFont="1" applyBorder="1"/>
    <xf numFmtId="4" fontId="53" fillId="0" borderId="0" xfId="246" applyNumberFormat="1" applyFont="1" applyBorder="1"/>
    <xf numFmtId="0" fontId="53" fillId="0" borderId="0" xfId="246" applyFont="1"/>
    <xf numFmtId="4" fontId="53" fillId="0" borderId="0" xfId="246" applyNumberFormat="1" applyFont="1"/>
    <xf numFmtId="0" fontId="53" fillId="0" borderId="0" xfId="246" applyFont="1" applyAlignment="1">
      <alignment horizontal="left" vertical="center"/>
    </xf>
    <xf numFmtId="14" fontId="56" fillId="27" borderId="19" xfId="230" applyNumberFormat="1" applyFont="1" applyFill="1" applyBorder="1" applyAlignment="1">
      <alignment horizontal="center" vertical="top" wrapText="1"/>
    </xf>
    <xf numFmtId="10" fontId="56" fillId="27" borderId="19" xfId="230" applyNumberFormat="1" applyFont="1" applyFill="1" applyBorder="1" applyAlignment="1">
      <alignment horizontal="center" vertical="top" wrapText="1"/>
    </xf>
    <xf numFmtId="10" fontId="56" fillId="0" borderId="19" xfId="256" applyNumberFormat="1" applyFont="1" applyFill="1" applyBorder="1" applyAlignment="1">
      <alignment horizontal="center" vertical="center" wrapText="1"/>
    </xf>
    <xf numFmtId="0" fontId="56" fillId="0" borderId="19" xfId="256" applyFont="1" applyFill="1" applyBorder="1" applyAlignment="1">
      <alignment horizontal="center" vertical="center" wrapText="1"/>
    </xf>
    <xf numFmtId="4" fontId="56" fillId="0" borderId="19" xfId="257" applyNumberFormat="1" applyFont="1" applyFill="1" applyBorder="1" applyAlignment="1">
      <alignment horizontal="center" vertical="center"/>
    </xf>
    <xf numFmtId="49" fontId="56" fillId="0" borderId="19" xfId="257" applyNumberFormat="1" applyFont="1" applyFill="1" applyBorder="1" applyAlignment="1">
      <alignment horizontal="center" vertical="center"/>
    </xf>
    <xf numFmtId="165" fontId="57" fillId="0" borderId="19" xfId="302" applyNumberFormat="1" applyFont="1" applyFill="1" applyBorder="1" applyAlignment="1">
      <alignment horizontal="right" vertical="center"/>
    </xf>
    <xf numFmtId="165" fontId="57" fillId="0" borderId="19" xfId="302" applyFont="1" applyFill="1" applyBorder="1" applyAlignment="1">
      <alignment vertical="center"/>
    </xf>
    <xf numFmtId="165" fontId="57" fillId="0" borderId="19" xfId="302" applyFont="1" applyFill="1" applyBorder="1"/>
    <xf numFmtId="4" fontId="56" fillId="61" borderId="19" xfId="257" applyNumberFormat="1" applyFont="1" applyFill="1" applyBorder="1" applyAlignment="1">
      <alignment horizontal="center" vertical="center"/>
    </xf>
    <xf numFmtId="0" fontId="54" fillId="27" borderId="19" xfId="230" applyFont="1" applyFill="1" applyBorder="1" applyAlignment="1">
      <alignment horizontal="left" vertical="center"/>
    </xf>
    <xf numFmtId="4" fontId="57" fillId="0" borderId="19" xfId="257" applyNumberFormat="1" applyFont="1" applyFill="1" applyBorder="1" applyAlignment="1"/>
    <xf numFmtId="49" fontId="56" fillId="0" borderId="19" xfId="257" applyNumberFormat="1" applyFont="1" applyFill="1" applyBorder="1" applyAlignment="1">
      <alignment horizontal="left"/>
    </xf>
    <xf numFmtId="0" fontId="53" fillId="0" borderId="19" xfId="246" applyFont="1" applyBorder="1"/>
    <xf numFmtId="0" fontId="53" fillId="0" borderId="30" xfId="246" applyFont="1" applyBorder="1"/>
    <xf numFmtId="4" fontId="57" fillId="0" borderId="30" xfId="257" applyNumberFormat="1" applyFont="1" applyFill="1" applyBorder="1" applyAlignment="1"/>
    <xf numFmtId="49" fontId="56" fillId="0" borderId="30" xfId="257" applyNumberFormat="1" applyFont="1" applyFill="1" applyBorder="1" applyAlignment="1">
      <alignment horizontal="left"/>
    </xf>
    <xf numFmtId="4" fontId="56" fillId="0" borderId="30" xfId="257" applyNumberFormat="1" applyFont="1" applyFill="1" applyBorder="1" applyAlignment="1">
      <alignment horizontal="center" vertical="center"/>
    </xf>
    <xf numFmtId="165" fontId="57" fillId="0" borderId="30" xfId="302" applyNumberFormat="1" applyFont="1" applyFill="1" applyBorder="1" applyAlignment="1">
      <alignment horizontal="right" vertical="center"/>
    </xf>
    <xf numFmtId="165" fontId="57" fillId="0" borderId="30" xfId="302" applyFont="1" applyFill="1" applyBorder="1" applyAlignment="1">
      <alignment vertical="center"/>
    </xf>
    <xf numFmtId="165" fontId="57" fillId="0" borderId="30" xfId="302" applyFont="1" applyFill="1" applyBorder="1"/>
    <xf numFmtId="4" fontId="56" fillId="61" borderId="30" xfId="257" applyNumberFormat="1" applyFont="1" applyFill="1" applyBorder="1" applyAlignment="1">
      <alignment horizontal="center" vertical="center"/>
    </xf>
    <xf numFmtId="0" fontId="54" fillId="27" borderId="30" xfId="230" applyFont="1" applyFill="1" applyBorder="1" applyAlignment="1">
      <alignment horizontal="left" vertical="center"/>
    </xf>
    <xf numFmtId="0" fontId="56" fillId="0" borderId="30" xfId="256" applyFont="1" applyFill="1" applyBorder="1" applyAlignment="1">
      <alignment horizontal="center" vertical="center" wrapText="1"/>
    </xf>
    <xf numFmtId="10" fontId="56" fillId="27" borderId="30" xfId="230" applyNumberFormat="1" applyFont="1" applyFill="1" applyBorder="1" applyAlignment="1">
      <alignment horizontal="center" vertical="top" wrapText="1"/>
    </xf>
    <xf numFmtId="14" fontId="56" fillId="27" borderId="30" xfId="230" applyNumberFormat="1" applyFont="1" applyFill="1" applyBorder="1" applyAlignment="1">
      <alignment horizontal="center" vertical="top" wrapText="1"/>
    </xf>
    <xf numFmtId="0" fontId="53" fillId="0" borderId="44" xfId="246" applyFont="1" applyBorder="1"/>
    <xf numFmtId="4" fontId="57" fillId="0" borderId="44" xfId="257" applyNumberFormat="1" applyFont="1" applyFill="1" applyBorder="1" applyAlignment="1"/>
    <xf numFmtId="49" fontId="56" fillId="0" borderId="44" xfId="257" applyNumberFormat="1" applyFont="1" applyFill="1" applyBorder="1" applyAlignment="1">
      <alignment horizontal="left"/>
    </xf>
    <xf numFmtId="4" fontId="56" fillId="0" borderId="52" xfId="257" applyNumberFormat="1" applyFont="1" applyFill="1" applyBorder="1" applyAlignment="1">
      <alignment horizontal="center" vertical="center"/>
    </xf>
    <xf numFmtId="4" fontId="56" fillId="0" borderId="53" xfId="257" applyNumberFormat="1" applyFont="1" applyFill="1" applyBorder="1" applyAlignment="1">
      <alignment horizontal="center" vertical="center"/>
    </xf>
    <xf numFmtId="165" fontId="57" fillId="0" borderId="53" xfId="302" applyNumberFormat="1" applyFont="1" applyFill="1" applyBorder="1" applyAlignment="1">
      <alignment horizontal="right" vertical="center"/>
    </xf>
    <xf numFmtId="165" fontId="57" fillId="0" borderId="54" xfId="302" applyFont="1" applyFill="1" applyBorder="1" applyAlignment="1">
      <alignment vertical="center"/>
    </xf>
    <xf numFmtId="165" fontId="57" fillId="0" borderId="46" xfId="302" applyFont="1" applyFill="1" applyBorder="1" applyAlignment="1">
      <alignment vertical="center"/>
    </xf>
    <xf numFmtId="165" fontId="57" fillId="0" borderId="55" xfId="302" applyFont="1" applyFill="1" applyBorder="1"/>
    <xf numFmtId="4" fontId="56" fillId="0" borderId="44" xfId="257" applyNumberFormat="1" applyFont="1" applyFill="1" applyBorder="1" applyAlignment="1">
      <alignment horizontal="center" vertical="center"/>
    </xf>
    <xf numFmtId="49" fontId="56" fillId="0" borderId="44" xfId="257" applyNumberFormat="1" applyFont="1" applyFill="1" applyBorder="1" applyAlignment="1">
      <alignment horizontal="center" vertical="center"/>
    </xf>
    <xf numFmtId="4" fontId="56" fillId="61" borderId="44" xfId="257" applyNumberFormat="1" applyFont="1" applyFill="1" applyBorder="1" applyAlignment="1">
      <alignment horizontal="center" vertical="center"/>
    </xf>
    <xf numFmtId="0" fontId="54" fillId="27" borderId="44" xfId="230" applyFont="1" applyFill="1" applyBorder="1" applyAlignment="1">
      <alignment horizontal="left" vertical="center"/>
    </xf>
    <xf numFmtId="10" fontId="56" fillId="0" borderId="44" xfId="256" applyNumberFormat="1" applyFont="1" applyFill="1" applyBorder="1" applyAlignment="1">
      <alignment horizontal="center" vertical="center" wrapText="1"/>
    </xf>
    <xf numFmtId="0" fontId="56" fillId="0" borderId="44" xfId="256" applyFont="1" applyFill="1" applyBorder="1" applyAlignment="1">
      <alignment horizontal="center" vertical="center" wrapText="1"/>
    </xf>
    <xf numFmtId="10" fontId="56" fillId="27" borderId="44" xfId="230" applyNumberFormat="1" applyFont="1" applyFill="1" applyBorder="1" applyAlignment="1">
      <alignment horizontal="center" vertical="top" wrapText="1"/>
    </xf>
    <xf numFmtId="14" fontId="56" fillId="27" borderId="44" xfId="230" applyNumberFormat="1" applyFont="1" applyFill="1" applyBorder="1" applyAlignment="1">
      <alignment horizontal="center" vertical="top" wrapText="1"/>
    </xf>
    <xf numFmtId="14" fontId="56" fillId="27" borderId="56" xfId="230" applyNumberFormat="1" applyFont="1" applyFill="1" applyBorder="1" applyAlignment="1">
      <alignment horizontal="center" vertical="top" wrapText="1"/>
    </xf>
    <xf numFmtId="10" fontId="56" fillId="27" borderId="56" xfId="230" applyNumberFormat="1" applyFont="1" applyFill="1" applyBorder="1" applyAlignment="1">
      <alignment horizontal="center" vertical="top" wrapText="1"/>
    </xf>
    <xf numFmtId="10" fontId="56" fillId="0" borderId="56" xfId="256" applyNumberFormat="1" applyFont="1" applyFill="1" applyBorder="1" applyAlignment="1">
      <alignment horizontal="center" vertical="center" wrapText="1"/>
    </xf>
    <xf numFmtId="0" fontId="56" fillId="0" borderId="56" xfId="256" applyFont="1" applyFill="1" applyBorder="1" applyAlignment="1">
      <alignment horizontal="center" vertical="center" wrapText="1"/>
    </xf>
    <xf numFmtId="4" fontId="56" fillId="0" borderId="56" xfId="257" applyNumberFormat="1" applyFont="1" applyFill="1" applyBorder="1" applyAlignment="1">
      <alignment horizontal="center" vertical="center"/>
    </xf>
    <xf numFmtId="49" fontId="56" fillId="0" borderId="56" xfId="257" applyNumberFormat="1" applyFont="1" applyFill="1" applyBorder="1" applyAlignment="1">
      <alignment horizontal="center" vertical="center"/>
    </xf>
    <xf numFmtId="165" fontId="57" fillId="0" borderId="56" xfId="302" applyNumberFormat="1" applyFont="1" applyFill="1" applyBorder="1" applyAlignment="1">
      <alignment horizontal="right" vertical="center"/>
    </xf>
    <xf numFmtId="165" fontId="57" fillId="0" borderId="56" xfId="302" applyFont="1" applyFill="1" applyBorder="1" applyAlignment="1">
      <alignment vertical="center"/>
    </xf>
    <xf numFmtId="165" fontId="57" fillId="0" borderId="56" xfId="302" applyFont="1" applyFill="1" applyBorder="1"/>
    <xf numFmtId="4" fontId="56" fillId="61" borderId="56" xfId="257" applyNumberFormat="1" applyFont="1" applyFill="1" applyBorder="1" applyAlignment="1">
      <alignment horizontal="center" vertical="center"/>
    </xf>
    <xf numFmtId="0" fontId="54" fillId="27" borderId="56" xfId="230" applyFont="1" applyFill="1" applyBorder="1" applyAlignment="1">
      <alignment horizontal="left" vertical="center"/>
    </xf>
    <xf numFmtId="4" fontId="57" fillId="0" borderId="56" xfId="257" applyNumberFormat="1" applyFont="1" applyFill="1" applyBorder="1" applyAlignment="1"/>
    <xf numFmtId="49" fontId="56" fillId="0" borderId="56" xfId="257" applyNumberFormat="1" applyFont="1" applyFill="1" applyBorder="1" applyAlignment="1">
      <alignment horizontal="left"/>
    </xf>
    <xf numFmtId="0" fontId="53" fillId="0" borderId="56" xfId="246" applyFont="1" applyBorder="1"/>
    <xf numFmtId="0" fontId="53" fillId="0" borderId="57" xfId="246" applyFont="1" applyBorder="1"/>
    <xf numFmtId="0" fontId="53" fillId="0" borderId="58" xfId="246" applyFont="1" applyBorder="1"/>
    <xf numFmtId="0" fontId="53" fillId="0" borderId="59" xfId="246" applyFont="1" applyBorder="1"/>
    <xf numFmtId="0" fontId="53" fillId="0" borderId="60" xfId="246" applyFont="1" applyBorder="1"/>
    <xf numFmtId="165" fontId="56" fillId="0" borderId="30" xfId="344" applyFont="1" applyFill="1" applyBorder="1" applyAlignment="1">
      <alignment horizontal="center" vertical="center" wrapText="1"/>
    </xf>
    <xf numFmtId="10" fontId="56" fillId="0" borderId="56" xfId="265" applyNumberFormat="1" applyFont="1" applyFill="1" applyBorder="1" applyAlignment="1">
      <alignment horizontal="center" vertical="center" wrapText="1"/>
    </xf>
    <xf numFmtId="0" fontId="64" fillId="0" borderId="0" xfId="246" applyFont="1"/>
    <xf numFmtId="0" fontId="64" fillId="0" borderId="27" xfId="246" applyFont="1" applyBorder="1"/>
    <xf numFmtId="0" fontId="64" fillId="0" borderId="29" xfId="246" applyFont="1" applyBorder="1"/>
    <xf numFmtId="166" fontId="64" fillId="0" borderId="44" xfId="205" applyFont="1" applyBorder="1"/>
    <xf numFmtId="0" fontId="55" fillId="0" borderId="0" xfId="246" applyFont="1"/>
    <xf numFmtId="0" fontId="93" fillId="27" borderId="0" xfId="230" applyFont="1" applyFill="1" applyBorder="1" applyAlignment="1">
      <alignment horizontal="left" vertical="center"/>
    </xf>
    <xf numFmtId="0" fontId="57" fillId="0" borderId="0" xfId="230" applyFont="1" applyBorder="1" applyAlignment="1">
      <alignment vertical="center"/>
    </xf>
    <xf numFmtId="0" fontId="57" fillId="0" borderId="0" xfId="230" applyFont="1"/>
    <xf numFmtId="0" fontId="57" fillId="0" borderId="0" xfId="230" applyFont="1" applyBorder="1" applyAlignment="1">
      <alignment horizontal="center" vertical="center"/>
    </xf>
    <xf numFmtId="165" fontId="57" fillId="0" borderId="0" xfId="230" applyNumberFormat="1" applyFont="1" applyBorder="1" applyAlignment="1">
      <alignment vertical="center"/>
    </xf>
    <xf numFmtId="0" fontId="57" fillId="0" borderId="0" xfId="230" applyFont="1" applyAlignment="1">
      <alignment vertical="center"/>
    </xf>
    <xf numFmtId="0" fontId="57" fillId="0" borderId="0" xfId="230" applyFont="1" applyAlignment="1">
      <alignment horizontal="center" vertical="center"/>
    </xf>
    <xf numFmtId="0" fontId="97" fillId="27" borderId="0" xfId="230" applyFont="1" applyFill="1" applyBorder="1" applyAlignment="1">
      <alignment horizontal="left" vertical="center"/>
    </xf>
    <xf numFmtId="0" fontId="98" fillId="27" borderId="0" xfId="230" applyFont="1" applyFill="1" applyBorder="1" applyAlignment="1">
      <alignment horizontal="left" vertical="center"/>
    </xf>
    <xf numFmtId="0" fontId="96" fillId="0" borderId="43" xfId="256" applyFont="1" applyFill="1" applyBorder="1" applyAlignment="1">
      <alignment horizontal="center" vertical="center" wrapText="1"/>
    </xf>
    <xf numFmtId="10" fontId="98" fillId="27" borderId="0" xfId="279" applyNumberFormat="1" applyFont="1" applyFill="1" applyBorder="1" applyAlignment="1">
      <alignment vertical="center"/>
    </xf>
    <xf numFmtId="0" fontId="99" fillId="27" borderId="0" xfId="230" applyFont="1" applyFill="1" applyBorder="1" applyAlignment="1">
      <alignment horizontal="left" vertical="center"/>
    </xf>
    <xf numFmtId="0" fontId="100" fillId="27" borderId="0" xfId="230" applyFont="1" applyFill="1" applyBorder="1" applyAlignment="1">
      <alignment vertical="center"/>
    </xf>
    <xf numFmtId="14" fontId="98" fillId="27" borderId="0" xfId="279" applyNumberFormat="1" applyFont="1" applyFill="1" applyBorder="1" applyAlignment="1">
      <alignment vertical="center"/>
    </xf>
    <xf numFmtId="0" fontId="96" fillId="27" borderId="0" xfId="230" applyFont="1" applyFill="1" applyBorder="1" applyAlignment="1">
      <alignment vertical="top" wrapText="1"/>
    </xf>
    <xf numFmtId="0" fontId="96" fillId="27" borderId="0" xfId="230" applyFont="1" applyFill="1" applyBorder="1" applyAlignment="1">
      <alignment horizontal="left" vertical="top"/>
    </xf>
    <xf numFmtId="14" fontId="96" fillId="27" borderId="44" xfId="230" applyNumberFormat="1" applyFont="1" applyFill="1" applyBorder="1" applyAlignment="1">
      <alignment horizontal="center" vertical="top" wrapText="1"/>
    </xf>
    <xf numFmtId="10" fontId="98" fillId="27" borderId="0" xfId="230" applyNumberFormat="1" applyFont="1" applyFill="1" applyBorder="1" applyAlignment="1">
      <alignment horizontal="right" vertical="center"/>
    </xf>
    <xf numFmtId="0" fontId="96" fillId="27" borderId="0" xfId="230" applyFont="1" applyFill="1" applyBorder="1" applyAlignment="1">
      <alignment horizontal="center" vertical="top" wrapText="1"/>
    </xf>
    <xf numFmtId="10" fontId="96" fillId="27" borderId="44" xfId="230" applyNumberFormat="1" applyFont="1" applyFill="1" applyBorder="1" applyAlignment="1">
      <alignment horizontal="center" vertical="top" wrapText="1"/>
    </xf>
    <xf numFmtId="0" fontId="101" fillId="0" borderId="0" xfId="256" applyFont="1" applyFill="1" applyBorder="1" applyAlignment="1">
      <alignment horizontal="center" vertical="center" wrapText="1"/>
    </xf>
    <xf numFmtId="0" fontId="96" fillId="0" borderId="0" xfId="256" applyFont="1" applyFill="1" applyBorder="1" applyAlignment="1">
      <alignment horizontal="center" vertical="center" wrapText="1"/>
    </xf>
    <xf numFmtId="10" fontId="96" fillId="0" borderId="44" xfId="256" applyNumberFormat="1" applyFont="1" applyFill="1" applyBorder="1" applyAlignment="1">
      <alignment horizontal="center" vertical="center" wrapText="1"/>
    </xf>
    <xf numFmtId="165" fontId="96" fillId="0" borderId="16" xfId="302" applyFont="1" applyFill="1" applyBorder="1" applyAlignment="1">
      <alignment horizontal="center" wrapText="1"/>
    </xf>
    <xf numFmtId="165" fontId="96" fillId="0" borderId="31" xfId="302" applyFont="1" applyFill="1" applyBorder="1" applyAlignment="1">
      <alignment horizontal="center" vertical="top" wrapText="1"/>
    </xf>
    <xf numFmtId="4" fontId="96" fillId="0" borderId="32" xfId="257" applyNumberFormat="1" applyFont="1" applyFill="1" applyBorder="1" applyAlignment="1">
      <alignment horizontal="center" vertical="center"/>
    </xf>
    <xf numFmtId="4" fontId="96" fillId="0" borderId="33" xfId="257" applyNumberFormat="1" applyFont="1" applyFill="1" applyBorder="1" applyAlignment="1">
      <alignment horizontal="center" vertical="center"/>
    </xf>
    <xf numFmtId="4" fontId="96" fillId="0" borderId="52" xfId="257" applyNumberFormat="1" applyFont="1" applyFill="1" applyBorder="1" applyAlignment="1">
      <alignment horizontal="center" vertical="center"/>
    </xf>
    <xf numFmtId="49" fontId="96" fillId="0" borderId="43" xfId="257" applyNumberFormat="1" applyFont="1" applyFill="1" applyBorder="1" applyAlignment="1">
      <alignment horizontal="center" vertical="center"/>
    </xf>
    <xf numFmtId="0" fontId="96" fillId="0" borderId="23" xfId="257" applyFont="1" applyFill="1" applyBorder="1" applyAlignment="1">
      <alignment horizontal="center" vertical="center" wrapText="1"/>
    </xf>
    <xf numFmtId="0" fontId="96" fillId="0" borderId="24" xfId="257" applyFont="1" applyFill="1" applyBorder="1" applyAlignment="1">
      <alignment horizontal="center" vertical="center" wrapText="1"/>
    </xf>
    <xf numFmtId="165" fontId="96" fillId="0" borderId="16" xfId="302" applyFont="1" applyFill="1" applyBorder="1" applyAlignment="1">
      <alignment horizontal="center" vertical="top" wrapText="1"/>
    </xf>
    <xf numFmtId="4" fontId="96" fillId="59" borderId="34" xfId="257" applyNumberFormat="1" applyFont="1" applyFill="1" applyBorder="1" applyAlignment="1">
      <alignment horizontal="center" vertical="center"/>
    </xf>
    <xf numFmtId="4" fontId="96" fillId="0" borderId="35" xfId="257" applyNumberFormat="1" applyFont="1" applyFill="1" applyBorder="1" applyAlignment="1">
      <alignment horizontal="center" vertical="center"/>
    </xf>
    <xf numFmtId="4" fontId="96" fillId="0" borderId="53" xfId="257" applyNumberFormat="1" applyFont="1" applyFill="1" applyBorder="1" applyAlignment="1">
      <alignment horizontal="center" vertical="center"/>
    </xf>
    <xf numFmtId="49" fontId="94" fillId="0" borderId="43" xfId="257" applyNumberFormat="1" applyFont="1" applyFill="1" applyBorder="1" applyAlignment="1">
      <alignment horizontal="center" vertical="center"/>
    </xf>
    <xf numFmtId="44" fontId="94" fillId="0" borderId="16" xfId="212" applyFont="1" applyFill="1" applyBorder="1" applyAlignment="1">
      <alignment vertical="center" wrapText="1"/>
    </xf>
    <xf numFmtId="10" fontId="94" fillId="59" borderId="34" xfId="267" applyNumberFormat="1" applyFont="1" applyFill="1" applyBorder="1" applyAlignment="1">
      <alignment horizontal="center" vertical="center"/>
    </xf>
    <xf numFmtId="165" fontId="94" fillId="0" borderId="35" xfId="302" applyNumberFormat="1" applyFont="1" applyFill="1" applyBorder="1" applyAlignment="1">
      <alignment horizontal="right" vertical="center"/>
    </xf>
    <xf numFmtId="165" fontId="94" fillId="0" borderId="53" xfId="302" applyNumberFormat="1" applyFont="1" applyFill="1" applyBorder="1" applyAlignment="1">
      <alignment horizontal="right" vertical="center"/>
    </xf>
    <xf numFmtId="165" fontId="94" fillId="0" borderId="31" xfId="257" applyNumberFormat="1" applyFont="1" applyFill="1" applyBorder="1" applyAlignment="1">
      <alignment vertical="center" wrapText="1"/>
    </xf>
    <xf numFmtId="10" fontId="94" fillId="0" borderId="38" xfId="303" applyNumberFormat="1" applyFont="1" applyFill="1" applyBorder="1" applyAlignment="1">
      <alignment horizontal="center" vertical="center"/>
    </xf>
    <xf numFmtId="165" fontId="94" fillId="0" borderId="39" xfId="302" applyFont="1" applyFill="1" applyBorder="1" applyAlignment="1">
      <alignment horizontal="right" vertical="center"/>
    </xf>
    <xf numFmtId="165" fontId="94" fillId="0" borderId="93" xfId="302" applyFont="1" applyFill="1" applyBorder="1" applyAlignment="1">
      <alignment vertical="center"/>
    </xf>
    <xf numFmtId="49" fontId="94" fillId="0" borderId="94" xfId="257" applyNumberFormat="1" applyFont="1" applyFill="1" applyBorder="1" applyAlignment="1">
      <alignment horizontal="left"/>
    </xf>
    <xf numFmtId="49" fontId="94" fillId="0" borderId="95" xfId="257" applyNumberFormat="1" applyFont="1" applyFill="1" applyBorder="1" applyAlignment="1">
      <alignment horizontal="left"/>
    </xf>
    <xf numFmtId="165" fontId="94" fillId="0" borderId="95" xfId="302" applyFont="1" applyFill="1" applyBorder="1" applyAlignment="1">
      <alignment wrapText="1"/>
    </xf>
    <xf numFmtId="10" fontId="94" fillId="0" borderId="95" xfId="303" applyNumberFormat="1" applyFont="1" applyFill="1" applyBorder="1" applyAlignment="1">
      <alignment horizontal="center"/>
    </xf>
    <xf numFmtId="165" fontId="94" fillId="0" borderId="95" xfId="302" applyFont="1" applyFill="1" applyBorder="1" applyAlignment="1">
      <alignment horizontal="right"/>
    </xf>
    <xf numFmtId="165" fontId="94" fillId="0" borderId="96" xfId="302" applyFont="1" applyFill="1" applyBorder="1"/>
    <xf numFmtId="44" fontId="53" fillId="0" borderId="19" xfId="212" applyFont="1" applyFill="1" applyBorder="1" applyAlignment="1">
      <alignment horizontal="center"/>
    </xf>
    <xf numFmtId="0" fontId="21" fillId="0" borderId="0" xfId="226"/>
    <xf numFmtId="0" fontId="108" fillId="0" borderId="0" xfId="226" applyFont="1" applyAlignment="1">
      <alignment horizontal="center" vertical="center"/>
    </xf>
    <xf numFmtId="0" fontId="56" fillId="27" borderId="0" xfId="230" applyFont="1" applyFill="1" applyBorder="1" applyAlignment="1">
      <alignment horizontal="left" vertical="center"/>
    </xf>
    <xf numFmtId="0" fontId="2" fillId="0" borderId="0" xfId="371"/>
    <xf numFmtId="0" fontId="58" fillId="0" borderId="43" xfId="371" applyFont="1" applyBorder="1" applyAlignment="1">
      <alignment vertical="top"/>
    </xf>
    <xf numFmtId="0" fontId="90" fillId="0" borderId="0" xfId="371" applyFont="1" applyBorder="1" applyAlignment="1">
      <alignment wrapText="1"/>
    </xf>
    <xf numFmtId="0" fontId="58" fillId="0" borderId="23" xfId="371" applyFont="1" applyBorder="1" applyAlignment="1">
      <alignment vertical="center" wrapText="1"/>
    </xf>
    <xf numFmtId="0" fontId="58" fillId="0" borderId="44" xfId="371" applyFont="1" applyBorder="1" applyAlignment="1">
      <alignment vertical="center" wrapText="1"/>
    </xf>
    <xf numFmtId="0" fontId="58" fillId="0" borderId="43" xfId="371" applyFont="1" applyBorder="1" applyAlignment="1"/>
    <xf numFmtId="4" fontId="90" fillId="0" borderId="0" xfId="371" applyNumberFormat="1" applyFont="1" applyBorder="1" applyAlignment="1">
      <alignment horizontal="left" wrapText="1"/>
    </xf>
    <xf numFmtId="0" fontId="90" fillId="0" borderId="23" xfId="371" applyFont="1" applyBorder="1"/>
    <xf numFmtId="181" fontId="59" fillId="0" borderId="44" xfId="371" applyNumberFormat="1" applyFont="1" applyBorder="1" applyAlignment="1">
      <alignment vertical="center"/>
    </xf>
    <xf numFmtId="0" fontId="58" fillId="0" borderId="43" xfId="371" applyFont="1" applyBorder="1"/>
    <xf numFmtId="0" fontId="35" fillId="0" borderId="0" xfId="371" applyFont="1" applyBorder="1"/>
    <xf numFmtId="0" fontId="58" fillId="0" borderId="92" xfId="371" applyFont="1" applyBorder="1"/>
    <xf numFmtId="0" fontId="90" fillId="0" borderId="40" xfId="371" applyNumberFormat="1" applyFont="1" applyBorder="1" applyAlignment="1"/>
    <xf numFmtId="0" fontId="90" fillId="0" borderId="45" xfId="371" applyFont="1" applyBorder="1"/>
    <xf numFmtId="17" fontId="90" fillId="0" borderId="46" xfId="371" applyNumberFormat="1" applyFont="1" applyBorder="1" applyAlignment="1">
      <alignment horizontal="right"/>
    </xf>
    <xf numFmtId="0" fontId="90" fillId="0" borderId="0" xfId="371" applyNumberFormat="1" applyFont="1" applyBorder="1" applyAlignment="1"/>
    <xf numFmtId="0" fontId="90" fillId="0" borderId="0" xfId="371" applyFont="1" applyBorder="1"/>
    <xf numFmtId="17" fontId="90" fillId="0" borderId="44" xfId="371" applyNumberFormat="1" applyFont="1" applyBorder="1" applyAlignment="1">
      <alignment horizontal="right"/>
    </xf>
    <xf numFmtId="0" fontId="58" fillId="0" borderId="47" xfId="371" applyFont="1" applyBorder="1" applyAlignment="1">
      <alignment horizontal="left"/>
    </xf>
    <xf numFmtId="10" fontId="58" fillId="0" borderId="48" xfId="371" applyNumberFormat="1" applyFont="1" applyBorder="1" applyAlignment="1"/>
    <xf numFmtId="0" fontId="90" fillId="0" borderId="47" xfId="371" applyFont="1" applyBorder="1" applyAlignment="1">
      <alignment horizontal="left"/>
    </xf>
    <xf numFmtId="0" fontId="91" fillId="0" borderId="19" xfId="232" applyFont="1" applyBorder="1"/>
    <xf numFmtId="0" fontId="90" fillId="0" borderId="17" xfId="371" applyFont="1" applyBorder="1"/>
    <xf numFmtId="10" fontId="91" fillId="0" borderId="30" xfId="232" applyNumberFormat="1" applyFont="1" applyBorder="1"/>
    <xf numFmtId="0" fontId="90" fillId="0" borderId="43" xfId="371" applyFont="1" applyBorder="1" applyAlignment="1">
      <alignment horizontal="left"/>
    </xf>
    <xf numFmtId="10" fontId="90" fillId="0" borderId="44" xfId="270" applyNumberFormat="1" applyFont="1" applyBorder="1"/>
    <xf numFmtId="0" fontId="90" fillId="0" borderId="19" xfId="371" applyFont="1" applyBorder="1"/>
    <xf numFmtId="0" fontId="90" fillId="0" borderId="25" xfId="371" applyFont="1" applyBorder="1"/>
    <xf numFmtId="10" fontId="90" fillId="0" borderId="49" xfId="371" applyNumberFormat="1" applyFont="1" applyBorder="1"/>
    <xf numFmtId="0" fontId="90" fillId="0" borderId="44" xfId="371" applyFont="1" applyBorder="1"/>
    <xf numFmtId="10" fontId="2" fillId="0" borderId="0" xfId="371" applyNumberFormat="1"/>
    <xf numFmtId="0" fontId="58" fillId="59" borderId="50" xfId="371" applyFont="1" applyFill="1" applyBorder="1" applyAlignment="1">
      <alignment horizontal="left"/>
    </xf>
    <xf numFmtId="10" fontId="58" fillId="59" borderId="51" xfId="371" applyNumberFormat="1" applyFont="1" applyFill="1" applyBorder="1"/>
    <xf numFmtId="0" fontId="90" fillId="0" borderId="0" xfId="232" applyFont="1"/>
    <xf numFmtId="0" fontId="91" fillId="0" borderId="0" xfId="232" applyFont="1"/>
    <xf numFmtId="0" fontId="90" fillId="0" borderId="0" xfId="232" applyFont="1" applyFill="1" applyBorder="1"/>
    <xf numFmtId="0" fontId="91" fillId="0" borderId="0" xfId="232" applyFont="1" applyAlignment="1">
      <alignment horizontal="left"/>
    </xf>
    <xf numFmtId="0" fontId="2" fillId="0" borderId="0" xfId="371" applyAlignment="1">
      <alignment horizontal="left"/>
    </xf>
    <xf numFmtId="0" fontId="30" fillId="0" borderId="0" xfId="232"/>
    <xf numFmtId="4" fontId="2" fillId="0" borderId="0" xfId="371" applyNumberFormat="1"/>
    <xf numFmtId="0" fontId="2" fillId="0" borderId="0" xfId="371" applyAlignment="1">
      <alignment horizontal="left" vertical="center"/>
    </xf>
    <xf numFmtId="10" fontId="90" fillId="0" borderId="44" xfId="371" applyNumberFormat="1" applyFont="1" applyBorder="1"/>
    <xf numFmtId="10" fontId="91" fillId="0" borderId="27" xfId="232" applyNumberFormat="1" applyFont="1" applyBorder="1"/>
    <xf numFmtId="0" fontId="90" fillId="0" borderId="17" xfId="371" applyFont="1" applyBorder="1" applyAlignment="1">
      <alignment horizontal="left"/>
    </xf>
    <xf numFmtId="10" fontId="91" fillId="0" borderId="30" xfId="232" applyNumberFormat="1" applyFont="1" applyBorder="1" applyAlignment="1">
      <alignment horizontal="right"/>
    </xf>
    <xf numFmtId="0" fontId="67" fillId="0" borderId="0" xfId="232" quotePrefix="1" applyFont="1" applyBorder="1" applyAlignment="1">
      <alignment horizontal="center" vertical="center"/>
    </xf>
    <xf numFmtId="0" fontId="68" fillId="0" borderId="0" xfId="232" applyFont="1" applyBorder="1" applyAlignment="1">
      <alignment vertical="center"/>
    </xf>
    <xf numFmtId="0" fontId="104" fillId="27" borderId="43" xfId="232" applyFont="1" applyFill="1" applyBorder="1" applyAlignment="1">
      <alignment vertical="center"/>
    </xf>
    <xf numFmtId="0" fontId="104" fillId="27" borderId="0" xfId="232" applyFont="1" applyFill="1" applyBorder="1" applyAlignment="1">
      <alignment vertical="center"/>
    </xf>
    <xf numFmtId="0" fontId="105" fillId="27" borderId="0" xfId="232" applyFont="1" applyFill="1" applyBorder="1" applyAlignment="1">
      <alignment vertical="center"/>
    </xf>
    <xf numFmtId="0" fontId="55" fillId="27" borderId="0" xfId="232" applyFont="1" applyFill="1" applyBorder="1" applyAlignment="1">
      <alignment vertical="center"/>
    </xf>
    <xf numFmtId="0" fontId="55" fillId="27" borderId="44" xfId="232" applyFont="1" applyFill="1" applyBorder="1" applyAlignment="1">
      <alignment vertical="center"/>
    </xf>
    <xf numFmtId="0" fontId="63" fillId="27" borderId="43" xfId="232" applyFont="1" applyFill="1" applyBorder="1" applyAlignment="1">
      <alignment vertical="center"/>
    </xf>
    <xf numFmtId="0" fontId="63" fillId="27" borderId="0" xfId="232" applyFont="1" applyFill="1" applyBorder="1" applyAlignment="1">
      <alignment vertical="center"/>
    </xf>
    <xf numFmtId="0" fontId="105" fillId="27" borderId="0" xfId="232" applyFont="1" applyFill="1" applyBorder="1" applyAlignment="1">
      <alignment horizontal="left" vertical="center"/>
    </xf>
    <xf numFmtId="0" fontId="55" fillId="27" borderId="0" xfId="232" applyFont="1" applyFill="1" applyBorder="1" applyAlignment="1">
      <alignment horizontal="left" vertical="center"/>
    </xf>
    <xf numFmtId="10" fontId="55" fillId="27" borderId="0" xfId="270" applyNumberFormat="1" applyFont="1" applyFill="1" applyBorder="1" applyAlignment="1">
      <alignment vertical="center"/>
    </xf>
    <xf numFmtId="10" fontId="105" fillId="27" borderId="0" xfId="270" applyNumberFormat="1" applyFont="1" applyFill="1" applyBorder="1" applyAlignment="1">
      <alignment vertical="center"/>
    </xf>
    <xf numFmtId="0" fontId="105" fillId="27" borderId="44" xfId="232" applyFont="1" applyFill="1" applyBorder="1" applyAlignment="1">
      <alignment horizontal="left" vertical="center"/>
    </xf>
    <xf numFmtId="0" fontId="55" fillId="27" borderId="43" xfId="232" applyFont="1" applyFill="1" applyBorder="1" applyAlignment="1"/>
    <xf numFmtId="0" fontId="55" fillId="27" borderId="0" xfId="232" applyFont="1" applyFill="1" applyBorder="1" applyAlignment="1"/>
    <xf numFmtId="0" fontId="57" fillId="0" borderId="0" xfId="232" applyFont="1" applyBorder="1" applyAlignment="1">
      <alignment vertical="center"/>
    </xf>
    <xf numFmtId="0" fontId="105" fillId="59" borderId="61" xfId="232" applyFont="1" applyFill="1" applyBorder="1" applyAlignment="1">
      <alignment horizontal="center" vertical="center"/>
    </xf>
    <xf numFmtId="0" fontId="105" fillId="59" borderId="29" xfId="232" applyFont="1" applyFill="1" applyBorder="1" applyAlignment="1">
      <alignment horizontal="center" vertical="center"/>
    </xf>
    <xf numFmtId="0" fontId="105" fillId="59" borderId="27" xfId="232" applyFont="1" applyFill="1" applyBorder="1" applyAlignment="1">
      <alignment horizontal="center"/>
    </xf>
    <xf numFmtId="0" fontId="69" fillId="0" borderId="0" xfId="232" applyFont="1" applyBorder="1" applyAlignment="1">
      <alignment vertical="center"/>
    </xf>
    <xf numFmtId="0" fontId="105" fillId="62" borderId="19" xfId="232" applyFont="1" applyFill="1" applyBorder="1" applyAlignment="1">
      <alignment horizontal="center" vertical="center"/>
    </xf>
    <xf numFmtId="0" fontId="111" fillId="62" borderId="30" xfId="232" applyFont="1" applyFill="1" applyBorder="1" applyAlignment="1">
      <alignment vertical="center"/>
    </xf>
    <xf numFmtId="0" fontId="105" fillId="62" borderId="29" xfId="232" applyFont="1" applyFill="1" applyBorder="1" applyAlignment="1">
      <alignment horizontal="center" vertical="center"/>
    </xf>
    <xf numFmtId="0" fontId="105" fillId="62" borderId="49" xfId="232" applyFont="1" applyFill="1" applyBorder="1" applyAlignment="1">
      <alignment horizontal="center" vertical="center"/>
    </xf>
    <xf numFmtId="0" fontId="68" fillId="0" borderId="0" xfId="232" applyFont="1" applyBorder="1" applyAlignment="1">
      <alignment horizontal="centerContinuous"/>
    </xf>
    <xf numFmtId="0" fontId="70" fillId="0" borderId="0" xfId="372" applyFont="1" applyAlignment="1" applyProtection="1"/>
    <xf numFmtId="0" fontId="56" fillId="62" borderId="47" xfId="232" applyFont="1" applyFill="1" applyBorder="1" applyAlignment="1">
      <alignment horizontal="center" vertical="center"/>
    </xf>
    <xf numFmtId="0" fontId="56" fillId="62" borderId="19" xfId="232" applyFont="1" applyFill="1" applyBorder="1" applyAlignment="1">
      <alignment horizontal="center" vertical="center"/>
    </xf>
    <xf numFmtId="0" fontId="56" fillId="62" borderId="17" xfId="232" applyFont="1" applyFill="1" applyBorder="1" applyAlignment="1">
      <alignment vertical="center"/>
    </xf>
    <xf numFmtId="0" fontId="56" fillId="62" borderId="17" xfId="232" applyFont="1" applyFill="1" applyBorder="1" applyAlignment="1">
      <alignment horizontal="center" vertical="center"/>
    </xf>
    <xf numFmtId="0" fontId="56" fillId="62" borderId="18" xfId="232" applyFont="1" applyFill="1" applyBorder="1" applyAlignment="1">
      <alignment vertical="center"/>
    </xf>
    <xf numFmtId="0" fontId="56" fillId="62" borderId="48" xfId="232" applyFont="1" applyFill="1" applyBorder="1" applyAlignment="1">
      <alignment vertical="center"/>
    </xf>
    <xf numFmtId="0" fontId="68" fillId="0" borderId="0" xfId="372" applyFont="1" applyAlignment="1" applyProtection="1"/>
    <xf numFmtId="0" fontId="53" fillId="27" borderId="19" xfId="232" applyFont="1" applyFill="1" applyBorder="1" applyAlignment="1">
      <alignment horizontal="center" vertical="center"/>
    </xf>
    <xf numFmtId="0" fontId="53" fillId="27" borderId="30" xfId="232" applyFont="1" applyFill="1" applyBorder="1" applyAlignment="1">
      <alignment vertical="center"/>
    </xf>
    <xf numFmtId="40" fontId="53" fillId="0" borderId="19" xfId="293" applyNumberFormat="1" applyFont="1" applyFill="1" applyBorder="1" applyAlignment="1">
      <alignment horizontal="right" vertical="center"/>
    </xf>
    <xf numFmtId="44" fontId="53" fillId="27" borderId="19" xfId="212" applyFont="1" applyFill="1" applyBorder="1" applyAlignment="1">
      <alignment horizontal="center" vertical="center"/>
    </xf>
    <xf numFmtId="164" fontId="53" fillId="27" borderId="56" xfId="209" applyFont="1" applyFill="1" applyBorder="1" applyAlignment="1">
      <alignment horizontal="right" vertical="center"/>
    </xf>
    <xf numFmtId="0" fontId="57" fillId="0" borderId="0" xfId="232" applyFont="1" applyBorder="1" applyAlignment="1">
      <alignment horizontal="left"/>
    </xf>
    <xf numFmtId="0" fontId="57" fillId="0" borderId="0" xfId="372" applyFont="1" applyAlignment="1" applyProtection="1"/>
    <xf numFmtId="40" fontId="57" fillId="0" borderId="0" xfId="232" applyNumberFormat="1" applyFont="1" applyBorder="1" applyAlignment="1">
      <alignment vertical="center"/>
    </xf>
    <xf numFmtId="0" fontId="53" fillId="27" borderId="16" xfId="232" applyFont="1" applyFill="1" applyBorder="1" applyAlignment="1">
      <alignment horizontal="center" vertical="center"/>
    </xf>
    <xf numFmtId="0" fontId="53" fillId="27" borderId="24" xfId="232" applyFont="1" applyFill="1" applyBorder="1" applyAlignment="1">
      <alignment vertical="center"/>
    </xf>
    <xf numFmtId="0" fontId="53" fillId="27" borderId="29" xfId="232" applyFont="1" applyFill="1" applyBorder="1" applyAlignment="1">
      <alignment horizontal="center" vertical="center"/>
    </xf>
    <xf numFmtId="40" fontId="53" fillId="0" borderId="29" xfId="293" applyNumberFormat="1" applyFont="1" applyFill="1" applyBorder="1" applyAlignment="1">
      <alignment horizontal="right" vertical="center"/>
    </xf>
    <xf numFmtId="44" fontId="53" fillId="27" borderId="29" xfId="212" applyFont="1" applyFill="1" applyBorder="1" applyAlignment="1">
      <alignment horizontal="center" vertical="center"/>
    </xf>
    <xf numFmtId="0" fontId="53" fillId="0" borderId="47" xfId="232" applyNumberFormat="1" applyFont="1" applyFill="1" applyBorder="1" applyAlignment="1">
      <alignment horizontal="center" vertical="center"/>
    </xf>
    <xf numFmtId="0" fontId="53" fillId="60" borderId="19" xfId="232" applyFont="1" applyFill="1" applyBorder="1" applyAlignment="1">
      <alignment horizontal="left" vertical="center" wrapText="1"/>
    </xf>
    <xf numFmtId="40" fontId="53" fillId="0" borderId="29" xfId="291" applyFont="1" applyFill="1" applyBorder="1" applyAlignment="1">
      <alignment vertical="center"/>
    </xf>
    <xf numFmtId="44" fontId="53" fillId="0" borderId="27" xfId="212" applyFont="1" applyFill="1" applyBorder="1" applyAlignment="1">
      <alignment vertical="center"/>
    </xf>
    <xf numFmtId="0" fontId="53" fillId="0" borderId="47" xfId="230" applyNumberFormat="1" applyFont="1" applyFill="1" applyBorder="1" applyAlignment="1">
      <alignment horizontal="center"/>
    </xf>
    <xf numFmtId="38" fontId="53" fillId="60" borderId="19" xfId="230" applyNumberFormat="1" applyFont="1" applyFill="1" applyBorder="1" applyAlignment="1">
      <alignment horizontal="center"/>
    </xf>
    <xf numFmtId="40" fontId="53" fillId="60" borderId="19" xfId="230" applyNumberFormat="1" applyFont="1" applyFill="1" applyBorder="1" applyAlignment="1">
      <alignment horizontal="left" wrapText="1"/>
    </xf>
    <xf numFmtId="40" fontId="53" fillId="60" borderId="19" xfId="230" applyNumberFormat="1" applyFont="1" applyFill="1" applyBorder="1" applyAlignment="1">
      <alignment horizontal="center"/>
    </xf>
    <xf numFmtId="40" fontId="53" fillId="60" borderId="19" xfId="230" applyNumberFormat="1" applyFont="1" applyFill="1" applyBorder="1" applyAlignment="1">
      <alignment horizontal="right" vertical="center"/>
    </xf>
    <xf numFmtId="44" fontId="53" fillId="60" borderId="19" xfId="212" applyFont="1" applyFill="1" applyBorder="1" applyAlignment="1">
      <alignment horizontal="right" vertical="center"/>
    </xf>
    <xf numFmtId="0" fontId="57" fillId="27" borderId="23" xfId="232" applyFont="1" applyFill="1" applyBorder="1" applyAlignment="1">
      <alignment horizontal="center" vertical="center"/>
    </xf>
    <xf numFmtId="0" fontId="57" fillId="27" borderId="0" xfId="232" applyFont="1" applyFill="1" applyBorder="1" applyAlignment="1">
      <alignment horizontal="center" vertical="center"/>
    </xf>
    <xf numFmtId="0" fontId="57" fillId="27" borderId="0" xfId="232" applyFont="1" applyFill="1" applyBorder="1" applyAlignment="1">
      <alignment vertical="center"/>
    </xf>
    <xf numFmtId="0" fontId="57" fillId="27" borderId="26" xfId="232" applyFont="1" applyFill="1" applyBorder="1" applyAlignment="1">
      <alignment horizontal="center" vertical="center"/>
    </xf>
    <xf numFmtId="40" fontId="57" fillId="0" borderId="26" xfId="293" applyNumberFormat="1" applyFont="1" applyFill="1" applyBorder="1" applyAlignment="1">
      <alignment horizontal="right" vertical="center"/>
    </xf>
    <xf numFmtId="44" fontId="57" fillId="27" borderId="26" xfId="212" applyFont="1" applyFill="1" applyBorder="1" applyAlignment="1">
      <alignment horizontal="center" vertical="center"/>
    </xf>
    <xf numFmtId="164" fontId="57" fillId="27" borderId="77" xfId="209" applyFont="1" applyFill="1" applyBorder="1" applyAlignment="1">
      <alignment horizontal="right" vertical="center"/>
    </xf>
    <xf numFmtId="164" fontId="56" fillId="27" borderId="56" xfId="209" applyFont="1" applyFill="1" applyBorder="1" applyAlignment="1">
      <alignment horizontal="right"/>
    </xf>
    <xf numFmtId="0" fontId="68" fillId="0" borderId="0" xfId="232" applyFont="1" applyBorder="1" applyAlignment="1">
      <alignment horizontal="left"/>
    </xf>
    <xf numFmtId="40" fontId="68" fillId="0" borderId="0" xfId="232" applyNumberFormat="1" applyFont="1" applyBorder="1" applyAlignment="1">
      <alignment vertical="center"/>
    </xf>
    <xf numFmtId="38" fontId="56" fillId="62" borderId="47" xfId="232" applyNumberFormat="1" applyFont="1" applyFill="1" applyBorder="1" applyAlignment="1">
      <alignment horizontal="center" vertical="center"/>
    </xf>
    <xf numFmtId="38" fontId="56" fillId="62" borderId="19" xfId="232" applyNumberFormat="1" applyFont="1" applyFill="1" applyBorder="1" applyAlignment="1">
      <alignment horizontal="center" vertical="center"/>
    </xf>
    <xf numFmtId="40" fontId="56" fillId="62" borderId="19" xfId="232" applyNumberFormat="1" applyFont="1" applyFill="1" applyBorder="1" applyAlignment="1">
      <alignment vertical="center" wrapText="1"/>
    </xf>
    <xf numFmtId="40" fontId="56" fillId="62" borderId="19" xfId="232" applyNumberFormat="1" applyFont="1" applyFill="1" applyBorder="1" applyAlignment="1">
      <alignment horizontal="center" vertical="center" wrapText="1"/>
    </xf>
    <xf numFmtId="40" fontId="56" fillId="62" borderId="18" xfId="232" applyNumberFormat="1" applyFont="1" applyFill="1" applyBorder="1" applyAlignment="1">
      <alignment vertical="center" wrapText="1"/>
    </xf>
    <xf numFmtId="40" fontId="56" fillId="62" borderId="48" xfId="232" applyNumberFormat="1" applyFont="1" applyFill="1" applyBorder="1" applyAlignment="1">
      <alignment vertical="center" wrapText="1"/>
    </xf>
    <xf numFmtId="0" fontId="112" fillId="0" borderId="0" xfId="373" applyFont="1" applyBorder="1" applyAlignment="1">
      <alignment horizontal="left" vertical="center" wrapText="1"/>
    </xf>
    <xf numFmtId="0" fontId="113" fillId="0" borderId="19" xfId="232" applyNumberFormat="1" applyFont="1" applyFill="1" applyBorder="1" applyAlignment="1">
      <alignment horizontal="center"/>
    </xf>
    <xf numFmtId="38" fontId="113" fillId="60" borderId="19" xfId="232" applyNumberFormat="1" applyFont="1" applyFill="1" applyBorder="1" applyAlignment="1">
      <alignment horizontal="center"/>
    </xf>
    <xf numFmtId="0" fontId="57" fillId="0" borderId="19" xfId="232" applyFont="1" applyBorder="1" applyAlignment="1">
      <alignment horizontal="center" vertical="center"/>
    </xf>
    <xf numFmtId="38" fontId="57" fillId="0" borderId="19" xfId="232" applyNumberFormat="1" applyFont="1" applyFill="1" applyBorder="1" applyAlignment="1">
      <alignment horizontal="center"/>
    </xf>
    <xf numFmtId="40" fontId="57" fillId="0" borderId="19" xfId="232" applyNumberFormat="1" applyFont="1" applyFill="1" applyBorder="1" applyAlignment="1">
      <alignment horizontal="justify" wrapText="1"/>
    </xf>
    <xf numFmtId="40" fontId="57" fillId="0" borderId="19" xfId="232" applyNumberFormat="1" applyFont="1" applyFill="1" applyBorder="1" applyAlignment="1">
      <alignment horizontal="center"/>
    </xf>
    <xf numFmtId="185" fontId="57" fillId="0" borderId="19" xfId="293" applyNumberFormat="1" applyFont="1" applyFill="1" applyBorder="1" applyAlignment="1"/>
    <xf numFmtId="164" fontId="57" fillId="0" borderId="56" xfId="209" applyFont="1" applyFill="1" applyBorder="1" applyAlignment="1">
      <alignment horizontal="right" vertical="center"/>
    </xf>
    <xf numFmtId="0" fontId="112" fillId="0" borderId="43" xfId="373" applyNumberFormat="1" applyFont="1" applyFill="1" applyBorder="1" applyAlignment="1">
      <alignment horizontal="center" vertical="center" wrapText="1"/>
    </xf>
    <xf numFmtId="40" fontId="57" fillId="0" borderId="17" xfId="232" applyNumberFormat="1" applyFont="1" applyFill="1" applyBorder="1" applyAlignment="1">
      <alignment horizontal="justify" wrapText="1"/>
    </xf>
    <xf numFmtId="0" fontId="112" fillId="0" borderId="23" xfId="373" applyNumberFormat="1" applyFont="1" applyFill="1" applyBorder="1" applyAlignment="1">
      <alignment horizontal="center" vertical="center" wrapText="1"/>
    </xf>
    <xf numFmtId="38" fontId="113" fillId="0" borderId="19" xfId="232" applyNumberFormat="1" applyFont="1" applyFill="1" applyBorder="1" applyAlignment="1">
      <alignment horizontal="center"/>
    </xf>
    <xf numFmtId="40" fontId="113" fillId="0" borderId="17" xfId="232" applyNumberFormat="1" applyFont="1" applyFill="1" applyBorder="1" applyAlignment="1">
      <alignment wrapText="1"/>
    </xf>
    <xf numFmtId="40" fontId="113" fillId="0" borderId="18" xfId="232" applyNumberFormat="1" applyFont="1" applyFill="1" applyBorder="1" applyAlignment="1">
      <alignment wrapText="1"/>
    </xf>
    <xf numFmtId="40" fontId="113" fillId="0" borderId="48" xfId="232" applyNumberFormat="1" applyFont="1" applyFill="1" applyBorder="1" applyAlignment="1">
      <alignment wrapText="1"/>
    </xf>
    <xf numFmtId="0" fontId="57" fillId="0" borderId="19" xfId="232" applyNumberFormat="1" applyFont="1" applyFill="1" applyBorder="1" applyAlignment="1">
      <alignment horizontal="center"/>
    </xf>
    <xf numFmtId="0" fontId="57" fillId="0" borderId="19" xfId="232" applyFont="1" applyFill="1" applyBorder="1" applyAlignment="1"/>
    <xf numFmtId="166" fontId="92" fillId="0" borderId="19" xfId="214" applyFont="1" applyFill="1" applyBorder="1" applyAlignment="1">
      <alignment horizontal="center"/>
    </xf>
    <xf numFmtId="40" fontId="57" fillId="0" borderId="19" xfId="232" applyNumberFormat="1" applyFont="1" applyFill="1" applyBorder="1" applyAlignment="1">
      <alignment horizontal="left" wrapText="1"/>
    </xf>
    <xf numFmtId="40" fontId="57" fillId="0" borderId="19" xfId="232" applyNumberFormat="1" applyFont="1" applyFill="1" applyBorder="1" applyAlignment="1">
      <alignment horizontal="center" wrapText="1"/>
    </xf>
    <xf numFmtId="185" fontId="57" fillId="0" borderId="19" xfId="232" applyNumberFormat="1" applyFont="1" applyFill="1" applyBorder="1" applyAlignment="1">
      <alignment horizontal="right" wrapText="1"/>
    </xf>
    <xf numFmtId="0" fontId="112" fillId="0" borderId="23" xfId="373" applyFont="1" applyFill="1" applyBorder="1" applyAlignment="1">
      <alignment horizontal="center" vertical="center" wrapText="1"/>
    </xf>
    <xf numFmtId="166" fontId="53" fillId="0" borderId="19" xfId="214" applyFont="1" applyFill="1" applyBorder="1" applyAlignment="1">
      <alignment horizontal="center"/>
    </xf>
    <xf numFmtId="0" fontId="114" fillId="0" borderId="0" xfId="373" applyFont="1" applyFill="1" applyBorder="1" applyAlignment="1">
      <alignment horizontal="center" vertical="center" wrapText="1"/>
    </xf>
    <xf numFmtId="0" fontId="114" fillId="0" borderId="0" xfId="373" applyFont="1" applyBorder="1" applyAlignment="1">
      <alignment horizontal="left" vertical="center" wrapText="1"/>
    </xf>
    <xf numFmtId="0" fontId="57" fillId="0" borderId="19" xfId="232" applyFont="1" applyBorder="1" applyAlignment="1">
      <alignment vertical="center"/>
    </xf>
    <xf numFmtId="0" fontId="115" fillId="0" borderId="0" xfId="373" applyFont="1" applyFill="1" applyBorder="1" applyAlignment="1">
      <alignment horizontal="left" vertical="center" wrapText="1"/>
    </xf>
    <xf numFmtId="0" fontId="57" fillId="0" borderId="19" xfId="232" applyFont="1" applyBorder="1" applyAlignment="1">
      <alignment vertical="center" wrapText="1"/>
    </xf>
    <xf numFmtId="164" fontId="56" fillId="0" borderId="56" xfId="209" applyFont="1" applyFill="1" applyBorder="1" applyAlignment="1">
      <alignment horizontal="right"/>
    </xf>
    <xf numFmtId="0" fontId="68" fillId="0" borderId="43" xfId="232" applyFont="1" applyBorder="1" applyAlignment="1">
      <alignment horizontal="left"/>
    </xf>
    <xf numFmtId="0" fontId="56" fillId="27" borderId="18" xfId="232" applyNumberFormat="1" applyFont="1" applyFill="1" applyBorder="1" applyAlignment="1">
      <alignment horizontal="right"/>
    </xf>
    <xf numFmtId="164" fontId="56" fillId="27" borderId="48" xfId="209" applyFont="1" applyFill="1" applyBorder="1" applyAlignment="1">
      <alignment horizontal="right"/>
    </xf>
    <xf numFmtId="38" fontId="56" fillId="62" borderId="47" xfId="232" applyNumberFormat="1" applyFont="1" applyFill="1" applyBorder="1" applyAlignment="1">
      <alignment horizontal="center"/>
    </xf>
    <xf numFmtId="40" fontId="56" fillId="62" borderId="17" xfId="232" applyNumberFormat="1" applyFont="1" applyFill="1" applyBorder="1" applyAlignment="1">
      <alignment vertical="center" wrapText="1"/>
    </xf>
    <xf numFmtId="40" fontId="56" fillId="62" borderId="30" xfId="232" applyNumberFormat="1" applyFont="1" applyFill="1" applyBorder="1" applyAlignment="1">
      <alignment vertical="center" wrapText="1"/>
    </xf>
    <xf numFmtId="40" fontId="68" fillId="0" borderId="0" xfId="232" applyNumberFormat="1" applyFont="1" applyBorder="1" applyAlignment="1">
      <alignment horizontal="centerContinuous"/>
    </xf>
    <xf numFmtId="0" fontId="68" fillId="0" borderId="0" xfId="232" applyFont="1" applyBorder="1" applyAlignment="1">
      <alignment horizontal="centerContinuous" vertical="center"/>
    </xf>
    <xf numFmtId="40" fontId="113" fillId="60" borderId="17" xfId="232" applyNumberFormat="1" applyFont="1" applyFill="1" applyBorder="1" applyAlignment="1">
      <alignment wrapText="1"/>
    </xf>
    <xf numFmtId="40" fontId="113" fillId="60" borderId="18" xfId="232" applyNumberFormat="1" applyFont="1" applyFill="1" applyBorder="1" applyAlignment="1">
      <alignment wrapText="1"/>
    </xf>
    <xf numFmtId="40" fontId="113" fillId="60" borderId="48" xfId="232" applyNumberFormat="1" applyFont="1" applyFill="1" applyBorder="1" applyAlignment="1">
      <alignment wrapText="1"/>
    </xf>
    <xf numFmtId="0" fontId="113" fillId="0" borderId="0" xfId="232" applyFont="1" applyBorder="1" applyAlignment="1">
      <alignment horizontal="left"/>
    </xf>
    <xf numFmtId="40" fontId="113" fillId="0" borderId="0" xfId="232" applyNumberFormat="1" applyFont="1" applyBorder="1" applyAlignment="1">
      <alignment horizontal="center"/>
    </xf>
    <xf numFmtId="0" fontId="113" fillId="0" borderId="0" xfId="232" applyFont="1" applyBorder="1" applyAlignment="1">
      <alignment horizontal="center"/>
    </xf>
    <xf numFmtId="0" fontId="113" fillId="0" borderId="0" xfId="232" applyFont="1" applyBorder="1" applyAlignment="1"/>
    <xf numFmtId="38" fontId="57" fillId="60" borderId="19" xfId="232" applyNumberFormat="1" applyFont="1" applyFill="1" applyBorder="1" applyAlignment="1">
      <alignment horizontal="center"/>
    </xf>
    <xf numFmtId="40" fontId="57" fillId="60" borderId="19" xfId="232" applyNumberFormat="1" applyFont="1" applyFill="1" applyBorder="1" applyAlignment="1">
      <alignment horizontal="justify" wrapText="1"/>
    </xf>
    <xf numFmtId="40" fontId="57" fillId="60" borderId="19" xfId="232" applyNumberFormat="1" applyFont="1" applyFill="1" applyBorder="1" applyAlignment="1">
      <alignment horizontal="center"/>
    </xf>
    <xf numFmtId="40" fontId="57" fillId="60" borderId="19" xfId="293" applyNumberFormat="1" applyFont="1" applyFill="1" applyBorder="1" applyAlignment="1"/>
    <xf numFmtId="44" fontId="53" fillId="27" borderId="19" xfId="212" applyFont="1" applyFill="1" applyBorder="1" applyAlignment="1">
      <alignment horizontal="center"/>
    </xf>
    <xf numFmtId="164" fontId="57" fillId="27" borderId="56" xfId="209" applyFont="1" applyFill="1" applyBorder="1" applyAlignment="1">
      <alignment horizontal="right" vertical="center"/>
    </xf>
    <xf numFmtId="40" fontId="57" fillId="0" borderId="0" xfId="232" applyNumberFormat="1" applyFont="1" applyBorder="1" applyAlignment="1">
      <alignment horizontal="center"/>
    </xf>
    <xf numFmtId="0" fontId="57" fillId="0" borderId="0" xfId="232" applyFont="1" applyBorder="1" applyAlignment="1">
      <alignment horizontal="center"/>
    </xf>
    <xf numFmtId="0" fontId="57" fillId="0" borderId="0" xfId="232" applyFont="1" applyBorder="1" applyAlignment="1"/>
    <xf numFmtId="0" fontId="57" fillId="27" borderId="19" xfId="232" applyNumberFormat="1" applyFont="1" applyFill="1" applyBorder="1" applyAlignment="1">
      <alignment horizontal="center"/>
    </xf>
    <xf numFmtId="0" fontId="57" fillId="60" borderId="19" xfId="232" applyFont="1" applyFill="1" applyBorder="1" applyAlignment="1"/>
    <xf numFmtId="166" fontId="92" fillId="0" borderId="19" xfId="214" applyFont="1" applyBorder="1" applyAlignment="1">
      <alignment horizontal="center"/>
    </xf>
    <xf numFmtId="175" fontId="57" fillId="0" borderId="0" xfId="232" applyNumberFormat="1" applyFont="1" applyBorder="1" applyAlignment="1">
      <alignment horizontal="left"/>
    </xf>
    <xf numFmtId="186" fontId="57" fillId="60" borderId="19" xfId="293" applyNumberFormat="1" applyFont="1" applyFill="1" applyBorder="1" applyAlignment="1"/>
    <xf numFmtId="164" fontId="57" fillId="27" borderId="56" xfId="209" applyFont="1" applyFill="1" applyBorder="1" applyAlignment="1">
      <alignment horizontal="center" vertical="center"/>
    </xf>
    <xf numFmtId="0" fontId="56" fillId="27" borderId="20" xfId="232" applyNumberFormat="1" applyFont="1" applyFill="1" applyBorder="1" applyAlignment="1">
      <alignment horizontal="right"/>
    </xf>
    <xf numFmtId="0" fontId="56" fillId="27" borderId="21" xfId="232" applyNumberFormat="1" applyFont="1" applyFill="1" applyBorder="1" applyAlignment="1">
      <alignment horizontal="right"/>
    </xf>
    <xf numFmtId="164" fontId="56" fillId="27" borderId="21" xfId="209" applyFont="1" applyFill="1" applyBorder="1" applyAlignment="1">
      <alignment horizontal="right"/>
    </xf>
    <xf numFmtId="40" fontId="57" fillId="60" borderId="19" xfId="232" applyNumberFormat="1" applyFont="1" applyFill="1" applyBorder="1" applyAlignment="1">
      <alignment horizontal="center" vertical="center"/>
    </xf>
    <xf numFmtId="187" fontId="57" fillId="60" borderId="19" xfId="293" applyNumberFormat="1" applyFont="1" applyFill="1" applyBorder="1" applyAlignment="1">
      <alignment horizontal="center"/>
    </xf>
    <xf numFmtId="44" fontId="57" fillId="27" borderId="19" xfId="212" applyFont="1" applyFill="1" applyBorder="1" applyAlignment="1">
      <alignment horizontal="center"/>
    </xf>
    <xf numFmtId="40" fontId="57" fillId="60" borderId="17" xfId="232" applyNumberFormat="1" applyFont="1" applyFill="1" applyBorder="1" applyAlignment="1">
      <alignment horizontal="justify" wrapText="1"/>
    </xf>
    <xf numFmtId="164" fontId="57" fillId="27" borderId="19" xfId="209" applyFont="1" applyFill="1" applyBorder="1" applyAlignment="1">
      <alignment horizontal="right" vertical="center"/>
    </xf>
    <xf numFmtId="40" fontId="57" fillId="60" borderId="17" xfId="232" applyNumberFormat="1" applyFont="1" applyFill="1" applyBorder="1" applyAlignment="1">
      <alignment wrapText="1"/>
    </xf>
    <xf numFmtId="40" fontId="57" fillId="60" borderId="19" xfId="232" applyNumberFormat="1" applyFont="1" applyFill="1" applyBorder="1" applyAlignment="1">
      <alignment horizontal="center" vertical="center" wrapText="1"/>
    </xf>
    <xf numFmtId="40" fontId="57" fillId="60" borderId="19" xfId="232" applyNumberFormat="1" applyFont="1" applyFill="1" applyBorder="1" applyAlignment="1">
      <alignment horizontal="center" wrapText="1"/>
    </xf>
    <xf numFmtId="0" fontId="57" fillId="60" borderId="17" xfId="232" applyFont="1" applyFill="1" applyBorder="1" applyAlignment="1"/>
    <xf numFmtId="186" fontId="57" fillId="60" borderId="19" xfId="293" applyNumberFormat="1" applyFont="1" applyFill="1" applyBorder="1" applyAlignment="1">
      <alignment horizontal="center"/>
    </xf>
    <xf numFmtId="166" fontId="116" fillId="0" borderId="19" xfId="214" applyFont="1" applyBorder="1" applyAlignment="1">
      <alignment horizontal="center"/>
    </xf>
    <xf numFmtId="40" fontId="57" fillId="60" borderId="19" xfId="232" applyNumberFormat="1" applyFont="1" applyFill="1" applyBorder="1" applyAlignment="1">
      <alignment wrapText="1"/>
    </xf>
    <xf numFmtId="44" fontId="53" fillId="0" borderId="19" xfId="212" applyFont="1" applyFill="1" applyBorder="1" applyAlignment="1">
      <alignment horizontal="left" wrapText="1"/>
    </xf>
    <xf numFmtId="188" fontId="53" fillId="0" borderId="19" xfId="212" applyNumberFormat="1" applyFont="1" applyFill="1" applyBorder="1" applyAlignment="1">
      <alignment horizontal="center"/>
    </xf>
    <xf numFmtId="164" fontId="57" fillId="0" borderId="19" xfId="209" applyFont="1" applyFill="1" applyBorder="1" applyAlignment="1">
      <alignment horizontal="right" vertical="center"/>
    </xf>
    <xf numFmtId="0" fontId="57" fillId="0" borderId="0" xfId="232" applyFont="1" applyFill="1" applyBorder="1" applyAlignment="1">
      <alignment horizontal="left"/>
    </xf>
    <xf numFmtId="40" fontId="57" fillId="0" borderId="0" xfId="232" applyNumberFormat="1" applyFont="1" applyFill="1" applyBorder="1" applyAlignment="1">
      <alignment horizontal="center"/>
    </xf>
    <xf numFmtId="0" fontId="57" fillId="0" borderId="0" xfId="232" applyFont="1" applyFill="1" applyBorder="1" applyAlignment="1">
      <alignment horizontal="center"/>
    </xf>
    <xf numFmtId="0" fontId="57" fillId="0" borderId="0" xfId="232" applyFont="1" applyFill="1" applyBorder="1" applyAlignment="1"/>
    <xf numFmtId="0" fontId="112" fillId="0" borderId="19" xfId="373" applyFont="1" applyFill="1" applyBorder="1" applyAlignment="1">
      <alignment horizontal="center" vertical="center" wrapText="1"/>
    </xf>
    <xf numFmtId="0" fontId="112" fillId="0" borderId="19" xfId="373" applyFont="1" applyFill="1" applyBorder="1" applyAlignment="1">
      <alignment horizontal="left" vertical="center" wrapText="1"/>
    </xf>
    <xf numFmtId="44" fontId="53" fillId="0" borderId="19" xfId="212" applyFont="1" applyFill="1" applyBorder="1" applyAlignment="1">
      <alignment horizontal="left"/>
    </xf>
    <xf numFmtId="0" fontId="34" fillId="0" borderId="0" xfId="232" applyFont="1" applyBorder="1" applyAlignment="1">
      <alignment vertical="center"/>
    </xf>
    <xf numFmtId="40" fontId="38" fillId="0" borderId="0" xfId="232" applyNumberFormat="1" applyFont="1" applyBorder="1" applyAlignment="1">
      <alignment vertical="center"/>
    </xf>
    <xf numFmtId="44" fontId="53" fillId="0" borderId="19" xfId="212" applyFont="1" applyFill="1" applyBorder="1" applyAlignment="1">
      <alignment horizontal="center" wrapText="1"/>
    </xf>
    <xf numFmtId="38" fontId="56" fillId="62" borderId="47" xfId="232" applyNumberFormat="1" applyFont="1" applyFill="1" applyBorder="1" applyAlignment="1">
      <alignment horizontal="left" vertical="center" wrapText="1"/>
    </xf>
    <xf numFmtId="44" fontId="53" fillId="0" borderId="19" xfId="212" applyFont="1" applyFill="1" applyBorder="1" applyAlignment="1">
      <alignment horizontal="center" vertical="center" wrapText="1"/>
    </xf>
    <xf numFmtId="164" fontId="57" fillId="0" borderId="19" xfId="209" applyFont="1" applyFill="1" applyBorder="1" applyAlignment="1">
      <alignment horizontal="center" vertical="center"/>
    </xf>
    <xf numFmtId="189" fontId="34" fillId="0" borderId="0" xfId="345" applyNumberFormat="1" applyFont="1" applyBorder="1" applyAlignment="1">
      <alignment vertical="center"/>
    </xf>
    <xf numFmtId="188" fontId="53" fillId="0" borderId="19" xfId="212" applyNumberFormat="1" applyFont="1" applyFill="1" applyBorder="1" applyAlignment="1">
      <alignment horizontal="center" vertical="center" wrapText="1"/>
    </xf>
    <xf numFmtId="0" fontId="57" fillId="0" borderId="0" xfId="232" applyFont="1"/>
    <xf numFmtId="0" fontId="40" fillId="0" borderId="0" xfId="232" applyFont="1" applyBorder="1" applyAlignment="1">
      <alignment horizontal="centerContinuous" vertical="center"/>
    </xf>
    <xf numFmtId="0" fontId="30" fillId="0" borderId="0" xfId="232" applyBorder="1" applyAlignment="1">
      <alignment vertical="center"/>
    </xf>
    <xf numFmtId="0" fontId="31" fillId="0" borderId="0" xfId="232" quotePrefix="1" applyFont="1" applyBorder="1" applyAlignment="1">
      <alignment horizontal="center" vertical="center"/>
    </xf>
    <xf numFmtId="40" fontId="37" fillId="0" borderId="0" xfId="293" applyFont="1" applyBorder="1" applyAlignment="1">
      <alignment vertical="center"/>
    </xf>
    <xf numFmtId="0" fontId="30" fillId="0" borderId="0" xfId="232" applyBorder="1" applyAlignment="1">
      <alignment horizontal="centerContinuous"/>
    </xf>
    <xf numFmtId="40" fontId="37" fillId="0" borderId="0" xfId="232" applyNumberFormat="1" applyFont="1" applyBorder="1" applyAlignment="1">
      <alignment vertical="center"/>
    </xf>
    <xf numFmtId="0" fontId="62" fillId="0" borderId="0" xfId="232" applyFont="1" applyBorder="1" applyAlignment="1">
      <alignment vertical="center"/>
    </xf>
    <xf numFmtId="0" fontId="62" fillId="0" borderId="0" xfId="232" applyFont="1" applyBorder="1" applyAlignment="1">
      <alignment horizontal="center" vertical="center"/>
    </xf>
    <xf numFmtId="0" fontId="34" fillId="0" borderId="0" xfId="232" applyFont="1" applyBorder="1" applyAlignment="1">
      <alignment horizontal="centerContinuous" vertical="center"/>
    </xf>
    <xf numFmtId="0" fontId="57" fillId="0" borderId="0" xfId="232" applyFont="1" applyBorder="1" applyAlignment="1">
      <alignment horizontal="center" vertical="center"/>
    </xf>
    <xf numFmtId="165" fontId="57" fillId="0" borderId="0" xfId="232" applyNumberFormat="1" applyFont="1" applyBorder="1" applyAlignment="1">
      <alignment vertical="center"/>
    </xf>
    <xf numFmtId="0" fontId="30" fillId="0" borderId="0" xfId="232" applyBorder="1" applyAlignment="1">
      <alignment horizontal="centerContinuous" vertical="center"/>
    </xf>
    <xf numFmtId="0" fontId="71" fillId="0" borderId="0" xfId="232" applyFont="1" applyBorder="1" applyAlignment="1">
      <alignment vertical="center"/>
    </xf>
    <xf numFmtId="0" fontId="71" fillId="0" borderId="0" xfId="232" applyFont="1" applyBorder="1" applyAlignment="1">
      <alignment horizontal="center" vertical="center"/>
    </xf>
    <xf numFmtId="0" fontId="57" fillId="0" borderId="0" xfId="232" applyFont="1" applyAlignment="1">
      <alignment vertical="center"/>
    </xf>
    <xf numFmtId="0" fontId="57" fillId="0" borderId="0" xfId="232" applyFont="1" applyAlignment="1">
      <alignment horizontal="center" vertical="center"/>
    </xf>
    <xf numFmtId="0" fontId="30" fillId="0" borderId="0" xfId="232" applyAlignment="1">
      <alignment vertical="center"/>
    </xf>
    <xf numFmtId="0" fontId="33" fillId="0" borderId="0" xfId="252" applyAlignment="1" applyProtection="1"/>
    <xf numFmtId="0" fontId="30" fillId="0" borderId="0" xfId="230" applyBorder="1" applyAlignment="1">
      <alignment horizontal="left"/>
    </xf>
    <xf numFmtId="40" fontId="30" fillId="0" borderId="0" xfId="230" applyNumberFormat="1" applyBorder="1" applyAlignment="1">
      <alignment vertical="center"/>
    </xf>
    <xf numFmtId="0" fontId="35" fillId="0" borderId="0" xfId="230" applyFont="1" applyBorder="1" applyAlignment="1">
      <alignment horizontal="left"/>
    </xf>
    <xf numFmtId="0" fontId="36" fillId="0" borderId="0" xfId="252" applyFont="1" applyAlignment="1" applyProtection="1"/>
    <xf numFmtId="40" fontId="35" fillId="0" borderId="0" xfId="230" applyNumberFormat="1" applyFont="1" applyBorder="1" applyAlignment="1">
      <alignment vertical="center"/>
    </xf>
    <xf numFmtId="0" fontId="35" fillId="0" borderId="0" xfId="230" applyFont="1" applyBorder="1" applyAlignment="1">
      <alignment vertical="center"/>
    </xf>
    <xf numFmtId="40" fontId="30" fillId="0" borderId="0" xfId="230" applyNumberFormat="1" applyBorder="1" applyAlignment="1">
      <alignment horizontal="centerContinuous"/>
    </xf>
    <xf numFmtId="0" fontId="30" fillId="0" borderId="0" xfId="230" applyFont="1" applyBorder="1" applyAlignment="1">
      <alignment horizontal="centerContinuous" vertical="center"/>
    </xf>
    <xf numFmtId="40" fontId="30" fillId="0" borderId="0" xfId="230" applyNumberFormat="1" applyFont="1" applyBorder="1" applyAlignment="1">
      <alignment vertical="center"/>
    </xf>
    <xf numFmtId="0" fontId="30" fillId="0" borderId="0" xfId="230" applyFont="1" applyBorder="1" applyAlignment="1">
      <alignment vertical="center"/>
    </xf>
    <xf numFmtId="40" fontId="30" fillId="0" borderId="0" xfId="230" applyNumberFormat="1" applyFont="1" applyBorder="1" applyAlignment="1">
      <alignment horizontal="centerContinuous" vertical="center"/>
    </xf>
    <xf numFmtId="0" fontId="30" fillId="0" borderId="0" xfId="230" applyFont="1" applyBorder="1" applyAlignment="1">
      <alignment horizontal="left"/>
    </xf>
    <xf numFmtId="40" fontId="30" fillId="0" borderId="0" xfId="230" applyNumberFormat="1" applyFont="1" applyBorder="1" applyAlignment="1">
      <alignment horizontal="centerContinuous"/>
    </xf>
    <xf numFmtId="0" fontId="30" fillId="0" borderId="0" xfId="230" applyFont="1" applyFill="1" applyBorder="1" applyAlignment="1">
      <alignment horizontal="left"/>
    </xf>
    <xf numFmtId="40" fontId="30" fillId="0" borderId="0" xfId="230" applyNumberFormat="1" applyFont="1" applyFill="1" applyBorder="1" applyAlignment="1">
      <alignment horizontal="centerContinuous"/>
    </xf>
    <xf numFmtId="0" fontId="34" fillId="0" borderId="0" xfId="230" applyFont="1" applyFill="1" applyBorder="1" applyAlignment="1">
      <alignment vertical="center"/>
    </xf>
    <xf numFmtId="0" fontId="37" fillId="0" borderId="0" xfId="230" applyFont="1" applyBorder="1" applyAlignment="1">
      <alignment vertical="center"/>
    </xf>
    <xf numFmtId="165" fontId="34" fillId="0" borderId="0" xfId="345" applyFont="1" applyBorder="1" applyAlignment="1">
      <alignment vertical="center"/>
    </xf>
    <xf numFmtId="44" fontId="34" fillId="0" borderId="0" xfId="212" applyFont="1" applyBorder="1" applyAlignment="1">
      <alignment vertical="center"/>
    </xf>
    <xf numFmtId="0" fontId="117" fillId="27" borderId="43" xfId="230" applyFont="1" applyFill="1" applyBorder="1" applyAlignment="1">
      <alignment vertical="center"/>
    </xf>
    <xf numFmtId="0" fontId="117" fillId="27" borderId="0" xfId="230" applyFont="1" applyFill="1" applyBorder="1" applyAlignment="1">
      <alignment vertical="center"/>
    </xf>
    <xf numFmtId="0" fontId="117" fillId="27" borderId="0" xfId="230" applyFont="1" applyFill="1" applyBorder="1" applyAlignment="1">
      <alignment horizontal="left" vertical="center"/>
    </xf>
    <xf numFmtId="0" fontId="117" fillId="27" borderId="44" xfId="230" applyFont="1" applyFill="1" applyBorder="1" applyAlignment="1">
      <alignment vertical="center"/>
    </xf>
    <xf numFmtId="0" fontId="117" fillId="27" borderId="44" xfId="230" applyFont="1" applyFill="1" applyBorder="1" applyAlignment="1">
      <alignment horizontal="left" vertical="center"/>
    </xf>
    <xf numFmtId="0" fontId="118" fillId="0" borderId="0" xfId="230" applyFont="1" applyBorder="1" applyAlignment="1">
      <alignment vertical="center"/>
    </xf>
    <xf numFmtId="10" fontId="117" fillId="27" borderId="0" xfId="266" applyNumberFormat="1" applyFont="1" applyFill="1" applyBorder="1" applyAlignment="1">
      <alignment horizontal="center" vertical="center"/>
    </xf>
    <xf numFmtId="0" fontId="117" fillId="27" borderId="87" xfId="230" applyFont="1" applyFill="1" applyBorder="1" applyAlignment="1"/>
    <xf numFmtId="0" fontId="117" fillId="27" borderId="60" xfId="230" applyFont="1" applyFill="1" applyBorder="1" applyAlignment="1"/>
    <xf numFmtId="0" fontId="117" fillId="27" borderId="60" xfId="230" applyFont="1" applyFill="1" applyBorder="1" applyAlignment="1">
      <alignment horizontal="left" vertical="center"/>
    </xf>
    <xf numFmtId="10" fontId="117" fillId="27" borderId="60" xfId="230" applyNumberFormat="1" applyFont="1" applyFill="1" applyBorder="1" applyAlignment="1">
      <alignment horizontal="center" vertical="center"/>
    </xf>
    <xf numFmtId="0" fontId="117" fillId="59" borderId="78" xfId="230" applyFont="1" applyFill="1" applyBorder="1" applyAlignment="1">
      <alignment horizontal="center" vertical="center"/>
    </xf>
    <xf numFmtId="0" fontId="117" fillId="59" borderId="79" xfId="230" applyFont="1" applyFill="1" applyBorder="1" applyAlignment="1">
      <alignment horizontal="center" vertical="center"/>
    </xf>
    <xf numFmtId="0" fontId="117" fillId="59" borderId="80" xfId="230" applyFont="1" applyFill="1" applyBorder="1" applyAlignment="1">
      <alignment horizontal="center"/>
    </xf>
    <xf numFmtId="0" fontId="117" fillId="59" borderId="89" xfId="230" applyFont="1" applyFill="1" applyBorder="1" applyAlignment="1">
      <alignment horizontal="center" vertical="center"/>
    </xf>
    <xf numFmtId="0" fontId="117" fillId="59" borderId="16" xfId="230" applyFont="1" applyFill="1" applyBorder="1" applyAlignment="1">
      <alignment horizontal="center" vertical="center"/>
    </xf>
    <xf numFmtId="0" fontId="119" fillId="59" borderId="24" xfId="230" applyFont="1" applyFill="1" applyBorder="1" applyAlignment="1">
      <alignment vertical="center"/>
    </xf>
    <xf numFmtId="0" fontId="117" fillId="59" borderId="24" xfId="230" applyFont="1" applyFill="1" applyBorder="1" applyAlignment="1">
      <alignment horizontal="center" vertical="center"/>
    </xf>
    <xf numFmtId="0" fontId="117" fillId="59" borderId="44" xfId="230" applyFont="1" applyFill="1" applyBorder="1" applyAlignment="1">
      <alignment horizontal="center" vertical="center"/>
    </xf>
    <xf numFmtId="0" fontId="117" fillId="62" borderId="50" xfId="230" applyFont="1" applyFill="1" applyBorder="1" applyAlignment="1">
      <alignment horizontal="center" vertical="center"/>
    </xf>
    <xf numFmtId="0" fontId="117" fillId="62" borderId="85" xfId="230" applyFont="1" applyFill="1" applyBorder="1" applyAlignment="1">
      <alignment horizontal="center" vertical="center"/>
    </xf>
    <xf numFmtId="0" fontId="117" fillId="62" borderId="97" xfId="230" applyFont="1" applyFill="1" applyBorder="1" applyAlignment="1">
      <alignment vertical="center"/>
    </xf>
    <xf numFmtId="0" fontId="117" fillId="62" borderId="66" xfId="230" applyFont="1" applyFill="1" applyBorder="1" applyAlignment="1">
      <alignment horizontal="center" vertical="center"/>
    </xf>
    <xf numFmtId="44" fontId="117" fillId="62" borderId="66" xfId="212" applyFont="1" applyFill="1" applyBorder="1" applyAlignment="1">
      <alignment horizontal="center" vertical="center"/>
    </xf>
    <xf numFmtId="44" fontId="117" fillId="62" borderId="85" xfId="212" applyFont="1" applyFill="1" applyBorder="1" applyAlignment="1">
      <alignment horizontal="center" vertical="center"/>
    </xf>
    <xf numFmtId="44" fontId="117" fillId="62" borderId="86" xfId="212" applyFont="1" applyFill="1" applyBorder="1" applyAlignment="1">
      <alignment horizontal="right" vertical="center"/>
    </xf>
    <xf numFmtId="0" fontId="118" fillId="0" borderId="29" xfId="230" applyFont="1" applyFill="1" applyBorder="1" applyAlignment="1">
      <alignment horizontal="center" vertical="center"/>
    </xf>
    <xf numFmtId="0" fontId="118" fillId="27" borderId="29" xfId="230" applyFont="1" applyFill="1" applyBorder="1" applyAlignment="1">
      <alignment horizontal="center" vertical="center"/>
    </xf>
    <xf numFmtId="0" fontId="118" fillId="27" borderId="29" xfId="230" applyFont="1" applyFill="1" applyBorder="1" applyAlignment="1">
      <alignment vertical="center"/>
    </xf>
    <xf numFmtId="44" fontId="118" fillId="0" borderId="29" xfId="212" applyFont="1" applyFill="1" applyBorder="1" applyAlignment="1">
      <alignment vertical="center"/>
    </xf>
    <xf numFmtId="10" fontId="118" fillId="0" borderId="29" xfId="266" applyNumberFormat="1" applyFont="1" applyFill="1" applyBorder="1" applyAlignment="1">
      <alignment horizontal="center" vertical="center"/>
    </xf>
    <xf numFmtId="44" fontId="118" fillId="27" borderId="29" xfId="212" applyFont="1" applyFill="1" applyBorder="1" applyAlignment="1">
      <alignment vertical="center"/>
    </xf>
    <xf numFmtId="0" fontId="118" fillId="0" borderId="19" xfId="230" applyFont="1" applyFill="1" applyBorder="1" applyAlignment="1">
      <alignment horizontal="center" vertical="center"/>
    </xf>
    <xf numFmtId="0" fontId="118" fillId="27" borderId="19" xfId="230" applyFont="1" applyFill="1" applyBorder="1" applyAlignment="1">
      <alignment horizontal="center"/>
    </xf>
    <xf numFmtId="0" fontId="118" fillId="27" borderId="19" xfId="230" applyFont="1" applyFill="1" applyBorder="1" applyAlignment="1">
      <alignment vertical="top" wrapText="1"/>
    </xf>
    <xf numFmtId="0" fontId="118" fillId="27" borderId="19" xfId="230" applyFont="1" applyFill="1" applyBorder="1" applyAlignment="1">
      <alignment horizontal="center" vertical="center"/>
    </xf>
    <xf numFmtId="44" fontId="118" fillId="0" borderId="19" xfId="212" applyFont="1" applyFill="1" applyBorder="1" applyAlignment="1">
      <alignment vertical="center"/>
    </xf>
    <xf numFmtId="10" fontId="118" fillId="0" borderId="19" xfId="266" applyNumberFormat="1" applyFont="1" applyFill="1" applyBorder="1" applyAlignment="1">
      <alignment horizontal="center" vertical="center"/>
    </xf>
    <xf numFmtId="44" fontId="118" fillId="27" borderId="19" xfId="212" applyFont="1" applyFill="1" applyBorder="1" applyAlignment="1">
      <alignment vertical="center"/>
    </xf>
    <xf numFmtId="44" fontId="118" fillId="60" borderId="19" xfId="212" applyFont="1" applyFill="1" applyBorder="1" applyAlignment="1">
      <alignment vertical="center"/>
    </xf>
    <xf numFmtId="0" fontId="118" fillId="60" borderId="89" xfId="232" applyNumberFormat="1" applyFont="1" applyFill="1" applyBorder="1" applyAlignment="1">
      <alignment horizontal="center" vertical="center"/>
    </xf>
    <xf numFmtId="0" fontId="118" fillId="27" borderId="16" xfId="232" applyFont="1" applyFill="1" applyBorder="1" applyAlignment="1">
      <alignment horizontal="center" vertical="center"/>
    </xf>
    <xf numFmtId="0" fontId="118" fillId="60" borderId="0" xfId="232" applyFont="1" applyFill="1" applyBorder="1" applyAlignment="1">
      <alignment horizontal="left" vertical="center" wrapText="1"/>
    </xf>
    <xf numFmtId="40" fontId="118" fillId="0" borderId="24" xfId="291" applyFont="1" applyFill="1" applyBorder="1" applyAlignment="1">
      <alignment vertical="center"/>
    </xf>
    <xf numFmtId="44" fontId="118" fillId="0" borderId="24" xfId="212" applyFont="1" applyFill="1" applyBorder="1" applyAlignment="1">
      <alignment vertical="center"/>
    </xf>
    <xf numFmtId="10" fontId="118" fillId="0" borderId="16" xfId="266" applyNumberFormat="1" applyFont="1" applyFill="1" applyBorder="1" applyAlignment="1">
      <alignment horizontal="center" vertical="center"/>
    </xf>
    <xf numFmtId="44" fontId="118" fillId="27" borderId="0" xfId="212" applyFont="1" applyFill="1" applyBorder="1" applyAlignment="1">
      <alignment vertical="center"/>
    </xf>
    <xf numFmtId="44" fontId="118" fillId="27" borderId="16" xfId="212" applyFont="1" applyFill="1" applyBorder="1" applyAlignment="1">
      <alignment vertical="center"/>
    </xf>
    <xf numFmtId="44" fontId="118" fillId="27" borderId="23" xfId="212" applyFont="1" applyFill="1" applyBorder="1" applyAlignment="1">
      <alignment vertical="center"/>
    </xf>
    <xf numFmtId="0" fontId="118" fillId="60" borderId="61" xfId="232" applyNumberFormat="1" applyFont="1" applyFill="1" applyBorder="1" applyAlignment="1">
      <alignment horizontal="center" vertical="center"/>
    </xf>
    <xf numFmtId="0" fontId="118" fillId="27" borderId="29" xfId="232" applyFont="1" applyFill="1" applyBorder="1" applyAlignment="1">
      <alignment horizontal="center" vertical="center"/>
    </xf>
    <xf numFmtId="0" fontId="118" fillId="60" borderId="26" xfId="232" applyFont="1" applyFill="1" applyBorder="1" applyAlignment="1">
      <alignment horizontal="left" vertical="center" wrapText="1"/>
    </xf>
    <xf numFmtId="40" fontId="118" fillId="0" borderId="27" xfId="291" applyFont="1" applyFill="1" applyBorder="1" applyAlignment="1">
      <alignment vertical="center"/>
    </xf>
    <xf numFmtId="44" fontId="118" fillId="0" borderId="27" xfId="212" applyFont="1" applyFill="1" applyBorder="1" applyAlignment="1">
      <alignment vertical="center"/>
    </xf>
    <xf numFmtId="44" fontId="118" fillId="27" borderId="26" xfId="212" applyFont="1" applyFill="1" applyBorder="1" applyAlignment="1">
      <alignment vertical="center"/>
    </xf>
    <xf numFmtId="0" fontId="118" fillId="60" borderId="47" xfId="232" applyNumberFormat="1" applyFont="1" applyFill="1" applyBorder="1" applyAlignment="1">
      <alignment horizontal="center" vertical="center"/>
    </xf>
    <xf numFmtId="0" fontId="118" fillId="27" borderId="19" xfId="232" applyFont="1" applyFill="1" applyBorder="1" applyAlignment="1">
      <alignment horizontal="center" vertical="center"/>
    </xf>
    <xf numFmtId="0" fontId="118" fillId="60" borderId="18" xfId="232" applyFont="1" applyFill="1" applyBorder="1" applyAlignment="1">
      <alignment horizontal="left" vertical="center" wrapText="1"/>
    </xf>
    <xf numFmtId="44" fontId="118" fillId="27" borderId="25" xfId="212" applyFont="1" applyFill="1" applyBorder="1" applyAlignment="1">
      <alignment vertical="center"/>
    </xf>
    <xf numFmtId="0" fontId="120" fillId="62" borderId="50" xfId="230" applyFont="1" applyFill="1" applyBorder="1" applyAlignment="1">
      <alignment horizontal="center" vertical="center"/>
    </xf>
    <xf numFmtId="0" fontId="120" fillId="62" borderId="85" xfId="230" applyFont="1" applyFill="1" applyBorder="1" applyAlignment="1">
      <alignment horizontal="center" vertical="center"/>
    </xf>
    <xf numFmtId="1" fontId="118" fillId="0" borderId="29" xfId="0" applyNumberFormat="1" applyFont="1" applyFill="1" applyBorder="1" applyAlignment="1">
      <alignment horizontal="center" vertical="center"/>
    </xf>
    <xf numFmtId="38" fontId="118" fillId="27" borderId="29" xfId="230" applyNumberFormat="1" applyFont="1" applyFill="1" applyBorder="1" applyAlignment="1">
      <alignment horizontal="center" vertical="center"/>
    </xf>
    <xf numFmtId="0" fontId="118" fillId="0" borderId="29" xfId="0" applyFont="1" applyFill="1" applyBorder="1" applyAlignment="1">
      <alignment horizontal="left" vertical="center" wrapText="1"/>
    </xf>
    <xf numFmtId="183" fontId="122" fillId="0" borderId="29" xfId="0" applyNumberFormat="1" applyFont="1" applyFill="1" applyBorder="1" applyAlignment="1">
      <alignment horizontal="center" vertical="center"/>
    </xf>
    <xf numFmtId="44" fontId="122" fillId="0" borderId="29" xfId="212" applyFont="1" applyFill="1" applyBorder="1" applyAlignment="1">
      <alignment horizontal="center" vertical="center"/>
    </xf>
    <xf numFmtId="164" fontId="118" fillId="27" borderId="29" xfId="206" applyFont="1" applyFill="1" applyBorder="1" applyAlignment="1">
      <alignment horizontal="right" vertical="center"/>
    </xf>
    <xf numFmtId="164" fontId="118" fillId="60" borderId="29" xfId="206" applyFont="1" applyFill="1" applyBorder="1" applyAlignment="1">
      <alignment vertical="center"/>
    </xf>
    <xf numFmtId="0" fontId="118" fillId="27" borderId="19" xfId="230" applyNumberFormat="1" applyFont="1" applyFill="1" applyBorder="1" applyAlignment="1">
      <alignment horizontal="center" vertical="center"/>
    </xf>
    <xf numFmtId="0" fontId="118" fillId="60" borderId="19" xfId="230" applyFont="1" applyFill="1" applyBorder="1" applyAlignment="1">
      <alignment vertical="center" wrapText="1"/>
    </xf>
    <xf numFmtId="44" fontId="118" fillId="27" borderId="19" xfId="212" applyFont="1" applyFill="1" applyBorder="1" applyAlignment="1">
      <alignment horizontal="center" vertical="center"/>
    </xf>
    <xf numFmtId="164" fontId="118" fillId="27" borderId="19" xfId="206" applyFont="1" applyFill="1" applyBorder="1" applyAlignment="1">
      <alignment horizontal="right" vertical="center"/>
    </xf>
    <xf numFmtId="164" fontId="118" fillId="60" borderId="19" xfId="206" applyFont="1" applyFill="1" applyBorder="1" applyAlignment="1">
      <alignment vertical="center"/>
    </xf>
    <xf numFmtId="38" fontId="118" fillId="62" borderId="50" xfId="230" applyNumberFormat="1" applyFont="1" applyFill="1" applyBorder="1" applyAlignment="1">
      <alignment horizontal="center"/>
    </xf>
    <xf numFmtId="38" fontId="117" fillId="62" borderId="85" xfId="230" applyNumberFormat="1" applyFont="1" applyFill="1" applyBorder="1" applyAlignment="1">
      <alignment horizontal="center"/>
    </xf>
    <xf numFmtId="40" fontId="117" fillId="62" borderId="67" xfId="230" applyNumberFormat="1" applyFont="1" applyFill="1" applyBorder="1" applyAlignment="1">
      <alignment horizontal="justify" wrapText="1"/>
    </xf>
    <xf numFmtId="40" fontId="118" fillId="62" borderId="85" xfId="230" applyNumberFormat="1" applyFont="1" applyFill="1" applyBorder="1" applyAlignment="1">
      <alignment horizontal="center" vertical="center"/>
    </xf>
    <xf numFmtId="40" fontId="118" fillId="62" borderId="97" xfId="291" applyFont="1" applyFill="1" applyBorder="1" applyAlignment="1">
      <alignment horizontal="right" vertical="center"/>
    </xf>
    <xf numFmtId="40" fontId="118" fillId="62" borderId="85" xfId="230" applyNumberFormat="1" applyFont="1" applyFill="1" applyBorder="1" applyAlignment="1">
      <alignment horizontal="right"/>
    </xf>
    <xf numFmtId="44" fontId="118" fillId="62" borderId="67" xfId="212" applyFont="1" applyFill="1" applyBorder="1" applyAlignment="1">
      <alignment horizontal="right" vertical="center"/>
    </xf>
    <xf numFmtId="44" fontId="118" fillId="62" borderId="85" xfId="212" applyFont="1" applyFill="1" applyBorder="1" applyAlignment="1">
      <alignment horizontal="right" vertical="center"/>
    </xf>
    <xf numFmtId="44" fontId="117" fillId="62" borderId="86" xfId="212" applyFont="1" applyFill="1" applyBorder="1" applyAlignment="1">
      <alignment horizontal="right"/>
    </xf>
    <xf numFmtId="0" fontId="118" fillId="0" borderId="19" xfId="230" applyNumberFormat="1" applyFont="1" applyFill="1" applyBorder="1" applyAlignment="1">
      <alignment horizontal="center" vertical="center"/>
    </xf>
    <xf numFmtId="40" fontId="118" fillId="27" borderId="19" xfId="230" applyNumberFormat="1" applyFont="1" applyFill="1" applyBorder="1" applyAlignment="1">
      <alignment horizontal="center"/>
    </xf>
    <xf numFmtId="44" fontId="118" fillId="0" borderId="19" xfId="212" applyFont="1" applyFill="1" applyBorder="1" applyAlignment="1">
      <alignment horizontal="right" vertical="center"/>
    </xf>
    <xf numFmtId="44" fontId="118" fillId="60" borderId="19" xfId="212" applyFont="1" applyFill="1" applyBorder="1" applyAlignment="1">
      <alignment horizontal="right" vertical="center"/>
    </xf>
    <xf numFmtId="44" fontId="118" fillId="27" borderId="19" xfId="212" applyFont="1" applyFill="1" applyBorder="1" applyAlignment="1">
      <alignment horizontal="right" vertical="center"/>
    </xf>
    <xf numFmtId="49" fontId="118" fillId="0" borderId="19" xfId="230" applyNumberFormat="1" applyFont="1" applyFill="1" applyBorder="1" applyAlignment="1">
      <alignment horizontal="center" vertical="center"/>
    </xf>
    <xf numFmtId="0" fontId="118" fillId="60" borderId="19" xfId="230" applyFont="1" applyFill="1" applyBorder="1" applyAlignment="1">
      <alignment wrapText="1"/>
    </xf>
    <xf numFmtId="40" fontId="118" fillId="27" borderId="19" xfId="230" applyNumberFormat="1" applyFont="1" applyFill="1" applyBorder="1" applyAlignment="1">
      <alignment horizontal="center" vertical="center"/>
    </xf>
    <xf numFmtId="38" fontId="118" fillId="0" borderId="19" xfId="230" applyNumberFormat="1" applyFont="1" applyFill="1" applyBorder="1" applyAlignment="1">
      <alignment horizontal="center" vertical="center"/>
    </xf>
    <xf numFmtId="0" fontId="118" fillId="0" borderId="19" xfId="230" applyFont="1" applyFill="1" applyBorder="1" applyAlignment="1">
      <alignment wrapText="1"/>
    </xf>
    <xf numFmtId="40" fontId="118" fillId="0" borderId="19" xfId="230" applyNumberFormat="1" applyFont="1" applyFill="1" applyBorder="1" applyAlignment="1">
      <alignment horizontal="center" vertical="center"/>
    </xf>
    <xf numFmtId="0" fontId="118" fillId="60" borderId="19" xfId="230" applyFont="1" applyFill="1" applyBorder="1"/>
    <xf numFmtId="0" fontId="118" fillId="0" borderId="19" xfId="230" applyFont="1" applyFill="1" applyBorder="1" applyAlignment="1">
      <alignment vertical="center" wrapText="1"/>
    </xf>
    <xf numFmtId="0" fontId="122" fillId="0" borderId="47" xfId="230" applyNumberFormat="1" applyFont="1" applyFill="1" applyBorder="1" applyAlignment="1">
      <alignment horizontal="center" vertical="center"/>
    </xf>
    <xf numFmtId="0" fontId="122" fillId="0" borderId="19" xfId="230" applyFont="1" applyFill="1" applyBorder="1" applyAlignment="1">
      <alignment vertical="center" wrapText="1"/>
    </xf>
    <xf numFmtId="40" fontId="122" fillId="0" borderId="19" xfId="230" applyNumberFormat="1" applyFont="1" applyFill="1" applyBorder="1" applyAlignment="1">
      <alignment horizontal="center" vertical="center"/>
    </xf>
    <xf numFmtId="44" fontId="122" fillId="0" borderId="19" xfId="212" applyFont="1" applyFill="1" applyBorder="1" applyAlignment="1">
      <alignment horizontal="center"/>
    </xf>
    <xf numFmtId="10" fontId="122" fillId="0" borderId="19" xfId="266" applyNumberFormat="1" applyFont="1" applyFill="1" applyBorder="1" applyAlignment="1">
      <alignment horizontal="center"/>
    </xf>
    <xf numFmtId="44" fontId="122" fillId="0" borderId="56" xfId="212" applyFont="1" applyFill="1" applyBorder="1" applyAlignment="1">
      <alignment horizontal="center"/>
    </xf>
    <xf numFmtId="40" fontId="118" fillId="60" borderId="19" xfId="230" applyNumberFormat="1" applyFont="1" applyFill="1" applyBorder="1" applyAlignment="1">
      <alignment horizontal="justify" vertical="top" wrapText="1"/>
    </xf>
    <xf numFmtId="0" fontId="118" fillId="0" borderId="24" xfId="230" applyNumberFormat="1" applyFont="1" applyFill="1" applyBorder="1" applyAlignment="1">
      <alignment horizontal="center" vertical="center"/>
    </xf>
    <xf numFmtId="38" fontId="118" fillId="60" borderId="16" xfId="230" applyNumberFormat="1" applyFont="1" applyFill="1" applyBorder="1" applyAlignment="1">
      <alignment horizontal="center"/>
    </xf>
    <xf numFmtId="40" fontId="118" fillId="60" borderId="24" xfId="230" applyNumberFormat="1" applyFont="1" applyFill="1" applyBorder="1" applyAlignment="1">
      <alignment horizontal="justify" vertical="top" wrapText="1"/>
    </xf>
    <xf numFmtId="40" fontId="118" fillId="27" borderId="16" xfId="230" applyNumberFormat="1" applyFont="1" applyFill="1" applyBorder="1" applyAlignment="1">
      <alignment horizontal="center"/>
    </xf>
    <xf numFmtId="40" fontId="118" fillId="60" borderId="16" xfId="291" applyFont="1" applyFill="1" applyBorder="1" applyAlignment="1">
      <alignment horizontal="right" vertical="center"/>
    </xf>
    <xf numFmtId="44" fontId="118" fillId="0" borderId="16" xfId="212" applyFont="1" applyFill="1" applyBorder="1" applyAlignment="1">
      <alignment horizontal="right" vertical="center"/>
    </xf>
    <xf numFmtId="10" fontId="118" fillId="0" borderId="23" xfId="266" applyNumberFormat="1" applyFont="1" applyFill="1" applyBorder="1" applyAlignment="1">
      <alignment horizontal="center" vertical="center"/>
    </xf>
    <xf numFmtId="44" fontId="118" fillId="60" borderId="16" xfId="212" applyFont="1" applyFill="1" applyBorder="1" applyAlignment="1">
      <alignment horizontal="right" vertical="center"/>
    </xf>
    <xf numFmtId="44" fontId="118" fillId="27" borderId="100" xfId="212" applyFont="1" applyFill="1" applyBorder="1" applyAlignment="1">
      <alignment horizontal="right" vertical="center"/>
    </xf>
    <xf numFmtId="0" fontId="118" fillId="0" borderId="29" xfId="232" applyNumberFormat="1" applyFont="1" applyFill="1" applyBorder="1" applyAlignment="1">
      <alignment horizontal="center"/>
    </xf>
    <xf numFmtId="38" fontId="118" fillId="0" borderId="29" xfId="232" applyNumberFormat="1" applyFont="1" applyFill="1" applyBorder="1" applyAlignment="1">
      <alignment horizontal="center"/>
    </xf>
    <xf numFmtId="40" fontId="118" fillId="0" borderId="29" xfId="232" applyNumberFormat="1" applyFont="1" applyFill="1" applyBorder="1" applyAlignment="1">
      <alignment horizontal="left" wrapText="1"/>
    </xf>
    <xf numFmtId="40" fontId="118" fillId="0" borderId="29" xfId="232" applyNumberFormat="1" applyFont="1" applyFill="1" applyBorder="1" applyAlignment="1">
      <alignment horizontal="center" wrapText="1"/>
    </xf>
    <xf numFmtId="166" fontId="118" fillId="0" borderId="29" xfId="214" applyFont="1" applyFill="1" applyBorder="1" applyAlignment="1"/>
    <xf numFmtId="10" fontId="118" fillId="0" borderId="29" xfId="266" applyNumberFormat="1" applyFont="1" applyFill="1" applyBorder="1" applyAlignment="1"/>
    <xf numFmtId="44" fontId="118" fillId="27" borderId="29" xfId="212" applyFont="1" applyFill="1" applyBorder="1" applyAlignment="1"/>
    <xf numFmtId="0" fontId="118" fillId="0" borderId="19" xfId="232" applyNumberFormat="1" applyFont="1" applyFill="1" applyBorder="1" applyAlignment="1">
      <alignment horizontal="center"/>
    </xf>
    <xf numFmtId="38" fontId="118" fillId="0" borderId="19" xfId="232" applyNumberFormat="1" applyFont="1" applyFill="1" applyBorder="1" applyAlignment="1">
      <alignment horizontal="center"/>
    </xf>
    <xf numFmtId="166" fontId="118" fillId="0" borderId="19" xfId="214" applyFont="1" applyFill="1" applyBorder="1" applyAlignment="1"/>
    <xf numFmtId="10" fontId="118" fillId="0" borderId="19" xfId="266" applyNumberFormat="1" applyFont="1" applyFill="1" applyBorder="1" applyAlignment="1"/>
    <xf numFmtId="44" fontId="118" fillId="27" borderId="19" xfId="212" applyFont="1" applyFill="1" applyBorder="1" applyAlignment="1"/>
    <xf numFmtId="0" fontId="123" fillId="0" borderId="19" xfId="372" applyFont="1" applyFill="1" applyBorder="1" applyAlignment="1">
      <alignment wrapText="1"/>
    </xf>
    <xf numFmtId="0" fontId="123" fillId="0" borderId="19" xfId="372" applyFont="1" applyFill="1" applyBorder="1" applyAlignment="1">
      <alignment horizontal="center"/>
    </xf>
    <xf numFmtId="44" fontId="118" fillId="60" borderId="19" xfId="212" applyFont="1" applyFill="1" applyBorder="1" applyAlignment="1"/>
    <xf numFmtId="38" fontId="118" fillId="59" borderId="91" xfId="230" applyNumberFormat="1" applyFont="1" applyFill="1" applyBorder="1" applyAlignment="1">
      <alignment horizontal="center"/>
    </xf>
    <xf numFmtId="38" fontId="118" fillId="59" borderId="21" xfId="230" applyNumberFormat="1" applyFont="1" applyFill="1" applyBorder="1" applyAlignment="1">
      <alignment horizontal="center"/>
    </xf>
    <xf numFmtId="44" fontId="124" fillId="59" borderId="54" xfId="212" applyFont="1" applyFill="1" applyBorder="1" applyAlignment="1">
      <alignment horizontal="right"/>
    </xf>
    <xf numFmtId="38" fontId="118" fillId="59" borderId="43" xfId="230" applyNumberFormat="1" applyFont="1" applyFill="1" applyBorder="1" applyAlignment="1">
      <alignment horizontal="center"/>
    </xf>
    <xf numFmtId="38" fontId="118" fillId="59" borderId="0" xfId="230" applyNumberFormat="1" applyFont="1" applyFill="1" applyBorder="1" applyAlignment="1">
      <alignment horizontal="center"/>
    </xf>
    <xf numFmtId="40" fontId="121" fillId="59" borderId="0" xfId="230" applyNumberFormat="1" applyFont="1" applyFill="1" applyBorder="1" applyAlignment="1">
      <alignment horizontal="right"/>
    </xf>
    <xf numFmtId="40" fontId="117" fillId="59" borderId="44" xfId="230" applyNumberFormat="1" applyFont="1" applyFill="1" applyBorder="1" applyAlignment="1">
      <alignment horizontal="right"/>
    </xf>
    <xf numFmtId="38" fontId="118" fillId="59" borderId="60" xfId="230" applyNumberFormat="1" applyFont="1" applyFill="1" applyBorder="1" applyAlignment="1"/>
    <xf numFmtId="38" fontId="118" fillId="59" borderId="88" xfId="230" applyNumberFormat="1" applyFont="1" applyFill="1" applyBorder="1" applyAlignment="1"/>
    <xf numFmtId="0" fontId="118" fillId="0" borderId="0" xfId="230" applyFont="1"/>
    <xf numFmtId="40" fontId="118" fillId="0" borderId="0" xfId="230" applyNumberFormat="1" applyFont="1"/>
    <xf numFmtId="40" fontId="118" fillId="0" borderId="0" xfId="291" applyFont="1"/>
    <xf numFmtId="164" fontId="117" fillId="62" borderId="51" xfId="230" applyNumberFormat="1" applyFont="1" applyFill="1" applyBorder="1" applyAlignment="1">
      <alignment vertical="center"/>
    </xf>
    <xf numFmtId="0" fontId="118" fillId="0" borderId="24" xfId="232" applyNumberFormat="1" applyFont="1" applyFill="1" applyBorder="1" applyAlignment="1">
      <alignment horizontal="center"/>
    </xf>
    <xf numFmtId="38" fontId="118" fillId="0" borderId="16" xfId="232" applyNumberFormat="1" applyFont="1" applyFill="1" applyBorder="1" applyAlignment="1">
      <alignment horizontal="center"/>
    </xf>
    <xf numFmtId="0" fontId="123" fillId="0" borderId="24" xfId="372" applyFont="1" applyFill="1" applyBorder="1" applyAlignment="1">
      <alignment wrapText="1"/>
    </xf>
    <xf numFmtId="0" fontId="123" fillId="0" borderId="16" xfId="372" applyFont="1" applyFill="1" applyBorder="1" applyAlignment="1">
      <alignment horizontal="center"/>
    </xf>
    <xf numFmtId="40" fontId="118" fillId="0" borderId="16" xfId="291" applyFont="1" applyFill="1" applyBorder="1" applyAlignment="1"/>
    <xf numFmtId="166" fontId="118" fillId="0" borderId="16" xfId="214" applyFont="1" applyFill="1" applyBorder="1" applyAlignment="1"/>
    <xf numFmtId="10" fontId="118" fillId="0" borderId="23" xfId="266" applyNumberFormat="1" applyFont="1" applyFill="1" applyBorder="1" applyAlignment="1"/>
    <xf numFmtId="44" fontId="118" fillId="27" borderId="23" xfId="212" applyFont="1" applyFill="1" applyBorder="1" applyAlignment="1"/>
    <xf numFmtId="44" fontId="118" fillId="60" borderId="16" xfId="212" applyFont="1" applyFill="1" applyBorder="1" applyAlignment="1"/>
    <xf numFmtId="190" fontId="118" fillId="0" borderId="19" xfId="230" applyNumberFormat="1" applyFont="1" applyFill="1" applyBorder="1" applyAlignment="1">
      <alignment horizontal="center" vertical="center"/>
    </xf>
    <xf numFmtId="0" fontId="118" fillId="60" borderId="19" xfId="230" applyFont="1" applyFill="1" applyBorder="1" applyAlignment="1">
      <alignment horizontal="center" wrapText="1"/>
    </xf>
    <xf numFmtId="166" fontId="118" fillId="60" borderId="19" xfId="205" applyFont="1" applyFill="1" applyBorder="1" applyAlignment="1">
      <alignment wrapText="1"/>
    </xf>
    <xf numFmtId="10" fontId="118" fillId="0" borderId="19" xfId="265" applyNumberFormat="1" applyFont="1" applyFill="1" applyBorder="1" applyAlignment="1">
      <alignment horizontal="center" vertical="center"/>
    </xf>
    <xf numFmtId="0" fontId="118" fillId="60" borderId="19" xfId="230" applyFont="1" applyFill="1" applyBorder="1" applyAlignment="1">
      <alignment horizontal="center" vertical="center" wrapText="1"/>
    </xf>
    <xf numFmtId="166" fontId="118" fillId="60" borderId="19" xfId="205" applyFont="1" applyFill="1" applyBorder="1" applyAlignment="1">
      <alignment horizontal="center" vertical="center" wrapText="1"/>
    </xf>
    <xf numFmtId="40" fontId="118" fillId="60" borderId="19" xfId="230" applyNumberFormat="1" applyFont="1" applyFill="1" applyBorder="1" applyAlignment="1">
      <alignment horizontal="center" vertical="center"/>
    </xf>
    <xf numFmtId="44" fontId="118" fillId="0" borderId="19" xfId="212" applyFont="1" applyFill="1" applyBorder="1" applyAlignment="1">
      <alignment horizontal="center" vertical="center"/>
    </xf>
    <xf numFmtId="44" fontId="118" fillId="60" borderId="19" xfId="212" applyFont="1" applyFill="1" applyBorder="1" applyAlignment="1">
      <alignment horizontal="center" vertical="center"/>
    </xf>
    <xf numFmtId="40" fontId="118" fillId="60" borderId="19" xfId="230" applyNumberFormat="1" applyFont="1" applyFill="1" applyBorder="1" applyAlignment="1">
      <alignment horizontal="center"/>
    </xf>
    <xf numFmtId="44" fontId="118" fillId="60" borderId="19" xfId="230" applyNumberFormat="1" applyFont="1" applyFill="1" applyBorder="1" applyAlignment="1">
      <alignment horizontal="center" vertical="center" wrapText="1"/>
    </xf>
    <xf numFmtId="0" fontId="127" fillId="27" borderId="19" xfId="230" applyFont="1" applyFill="1" applyBorder="1" applyAlignment="1">
      <alignment horizontal="center" vertical="center"/>
    </xf>
    <xf numFmtId="4" fontId="118" fillId="60" borderId="19" xfId="230" applyNumberFormat="1" applyFont="1" applyFill="1" applyBorder="1" applyAlignment="1">
      <alignment horizontal="center" vertical="center" wrapText="1"/>
    </xf>
    <xf numFmtId="40" fontId="118" fillId="60" borderId="19" xfId="291" applyFont="1" applyFill="1" applyBorder="1" applyAlignment="1">
      <alignment horizontal="center" vertical="center"/>
    </xf>
    <xf numFmtId="40" fontId="118" fillId="0" borderId="19" xfId="291" applyFont="1" applyFill="1" applyBorder="1" applyAlignment="1">
      <alignment horizontal="center" vertical="center"/>
    </xf>
    <xf numFmtId="40" fontId="122" fillId="0" borderId="19" xfId="230" applyNumberFormat="1" applyFont="1" applyFill="1" applyBorder="1" applyAlignment="1">
      <alignment horizontal="center"/>
    </xf>
    <xf numFmtId="4" fontId="122" fillId="0" borderId="29" xfId="0" applyNumberFormat="1" applyFont="1" applyFill="1" applyBorder="1" applyAlignment="1">
      <alignment horizontal="center" vertical="center"/>
    </xf>
    <xf numFmtId="40" fontId="118" fillId="0" borderId="27" xfId="291" applyFont="1" applyFill="1" applyBorder="1" applyAlignment="1">
      <alignment horizontal="center" vertical="center"/>
    </xf>
    <xf numFmtId="40" fontId="118" fillId="0" borderId="29" xfId="291" applyNumberFormat="1" applyFont="1" applyFill="1" applyBorder="1" applyAlignment="1">
      <alignment horizontal="center" vertical="center"/>
    </xf>
    <xf numFmtId="40" fontId="118" fillId="0" borderId="17" xfId="291" applyFont="1" applyFill="1" applyBorder="1" applyAlignment="1">
      <alignment horizontal="center" vertical="center"/>
    </xf>
    <xf numFmtId="40" fontId="118" fillId="0" borderId="29" xfId="291" applyFont="1" applyFill="1" applyBorder="1" applyAlignment="1">
      <alignment horizontal="center"/>
    </xf>
    <xf numFmtId="40" fontId="118" fillId="0" borderId="19" xfId="291" applyFont="1" applyFill="1" applyBorder="1" applyAlignment="1">
      <alignment horizontal="center"/>
    </xf>
    <xf numFmtId="165" fontId="94" fillId="0" borderId="16" xfId="257" applyNumberFormat="1" applyFont="1" applyFill="1" applyBorder="1" applyAlignment="1">
      <alignment vertical="center" wrapText="1"/>
    </xf>
    <xf numFmtId="10" fontId="94" fillId="0" borderId="34" xfId="303" applyNumberFormat="1" applyFont="1" applyFill="1" applyBorder="1" applyAlignment="1">
      <alignment horizontal="center" vertical="center"/>
    </xf>
    <xf numFmtId="165" fontId="94" fillId="0" borderId="35" xfId="302" applyFont="1" applyFill="1" applyBorder="1" applyAlignment="1">
      <alignment vertical="center"/>
    </xf>
    <xf numFmtId="165" fontId="94" fillId="0" borderId="53" xfId="302" applyFont="1" applyFill="1" applyBorder="1" applyAlignment="1">
      <alignment vertical="center"/>
    </xf>
    <xf numFmtId="49" fontId="94" fillId="0" borderId="98" xfId="257" applyNumberFormat="1" applyFont="1" applyFill="1" applyBorder="1" applyAlignment="1">
      <alignment horizontal="center" vertical="center"/>
    </xf>
    <xf numFmtId="44" fontId="94" fillId="0" borderId="29" xfId="212" applyFont="1" applyFill="1" applyBorder="1" applyAlignment="1">
      <alignment vertical="center" wrapText="1"/>
    </xf>
    <xf numFmtId="10" fontId="94" fillId="59" borderId="101" xfId="267" applyNumberFormat="1" applyFont="1" applyFill="1" applyBorder="1" applyAlignment="1">
      <alignment horizontal="center" vertical="center"/>
    </xf>
    <xf numFmtId="165" fontId="94" fillId="0" borderId="102" xfId="302" applyNumberFormat="1" applyFont="1" applyFill="1" applyBorder="1" applyAlignment="1">
      <alignment horizontal="right" vertical="center"/>
    </xf>
    <xf numFmtId="165" fontId="94" fillId="0" borderId="103" xfId="302" applyNumberFormat="1" applyFont="1" applyFill="1" applyBorder="1" applyAlignment="1">
      <alignment horizontal="right" vertical="center"/>
    </xf>
    <xf numFmtId="44" fontId="94" fillId="0" borderId="24" xfId="212" applyFont="1" applyFill="1" applyBorder="1" applyAlignment="1">
      <alignment vertical="center" wrapText="1"/>
    </xf>
    <xf numFmtId="0" fontId="58" fillId="0" borderId="92" xfId="371" applyFont="1" applyBorder="1" applyAlignment="1">
      <alignment vertical="top"/>
    </xf>
    <xf numFmtId="0" fontId="106" fillId="59" borderId="0" xfId="226" applyFont="1" applyFill="1" applyAlignment="1">
      <alignment horizontal="center"/>
    </xf>
    <xf numFmtId="0" fontId="109" fillId="27" borderId="0" xfId="230" applyFont="1" applyFill="1" applyBorder="1" applyAlignment="1">
      <alignment horizontal="center" vertical="center"/>
    </xf>
    <xf numFmtId="0" fontId="107" fillId="27" borderId="0" xfId="230" applyFont="1" applyFill="1" applyBorder="1" applyAlignment="1">
      <alignment horizontal="center" vertical="center" wrapText="1"/>
    </xf>
    <xf numFmtId="38" fontId="117" fillId="59" borderId="87" xfId="230" applyNumberFormat="1" applyFont="1" applyFill="1" applyBorder="1" applyAlignment="1">
      <alignment horizontal="left"/>
    </xf>
    <xf numFmtId="38" fontId="117" fillId="59" borderId="60" xfId="230" applyNumberFormat="1" applyFont="1" applyFill="1" applyBorder="1" applyAlignment="1">
      <alignment horizontal="left"/>
    </xf>
    <xf numFmtId="0" fontId="117" fillId="62" borderId="66" xfId="230" applyFont="1" applyFill="1" applyBorder="1" applyAlignment="1">
      <alignment horizontal="left" vertical="center"/>
    </xf>
    <xf numFmtId="0" fontId="117" fillId="62" borderId="67" xfId="230" applyFont="1" applyFill="1" applyBorder="1" applyAlignment="1">
      <alignment horizontal="left" vertical="center"/>
    </xf>
    <xf numFmtId="0" fontId="117" fillId="62" borderId="97" xfId="230" applyFont="1" applyFill="1" applyBorder="1" applyAlignment="1">
      <alignment horizontal="left" vertical="center"/>
    </xf>
    <xf numFmtId="0" fontId="126" fillId="60" borderId="62" xfId="230" applyFont="1" applyFill="1" applyBorder="1" applyAlignment="1">
      <alignment horizontal="center" vertical="center"/>
    </xf>
    <xf numFmtId="0" fontId="126" fillId="60" borderId="63" xfId="230" applyFont="1" applyFill="1" applyBorder="1" applyAlignment="1">
      <alignment horizontal="center" vertical="center"/>
    </xf>
    <xf numFmtId="0" fontId="126" fillId="60" borderId="64" xfId="230" applyFont="1" applyFill="1" applyBorder="1" applyAlignment="1">
      <alignment horizontal="center" vertical="center"/>
    </xf>
    <xf numFmtId="0" fontId="117" fillId="27" borderId="60" xfId="230" applyFont="1" applyFill="1" applyBorder="1" applyAlignment="1">
      <alignment horizontal="center" vertical="center"/>
    </xf>
    <xf numFmtId="0" fontId="117" fillId="27" borderId="88" xfId="230" applyFont="1" applyFill="1" applyBorder="1" applyAlignment="1">
      <alignment horizontal="center" vertical="center"/>
    </xf>
    <xf numFmtId="0" fontId="117" fillId="59" borderId="81" xfId="230" applyFont="1" applyFill="1" applyBorder="1" applyAlignment="1">
      <alignment horizontal="center" vertical="center"/>
    </xf>
    <xf numFmtId="0" fontId="117" fillId="59" borderId="80" xfId="230" applyFont="1" applyFill="1" applyBorder="1" applyAlignment="1">
      <alignment horizontal="center" vertical="center"/>
    </xf>
    <xf numFmtId="0" fontId="117" fillId="59" borderId="82" xfId="230" applyFont="1" applyFill="1" applyBorder="1" applyAlignment="1">
      <alignment horizontal="center" vertical="center"/>
    </xf>
    <xf numFmtId="0" fontId="117" fillId="59" borderId="83" xfId="230" applyFont="1" applyFill="1" applyBorder="1" applyAlignment="1">
      <alignment horizontal="center" vertical="center"/>
    </xf>
    <xf numFmtId="40" fontId="124" fillId="59" borderId="21" xfId="230" applyNumberFormat="1" applyFont="1" applyFill="1" applyBorder="1" applyAlignment="1">
      <alignment horizontal="right"/>
    </xf>
    <xf numFmtId="40" fontId="125" fillId="59" borderId="43" xfId="230" applyNumberFormat="1" applyFont="1" applyFill="1" applyBorder="1" applyAlignment="1">
      <alignment horizontal="center"/>
    </xf>
    <xf numFmtId="40" fontId="125" fillId="59" borderId="0" xfId="230" applyNumberFormat="1" applyFont="1" applyFill="1" applyBorder="1" applyAlignment="1">
      <alignment horizontal="center"/>
    </xf>
    <xf numFmtId="40" fontId="125" fillId="59" borderId="44" xfId="230" applyNumberFormat="1" applyFont="1" applyFill="1" applyBorder="1" applyAlignment="1">
      <alignment horizontal="center"/>
    </xf>
    <xf numFmtId="49" fontId="94" fillId="0" borderId="43" xfId="257" applyNumberFormat="1" applyFont="1" applyFill="1" applyBorder="1" applyAlignment="1">
      <alignment vertical="center"/>
    </xf>
    <xf numFmtId="49" fontId="94" fillId="0" borderId="0" xfId="257" applyNumberFormat="1" applyFont="1" applyFill="1" applyBorder="1" applyAlignment="1">
      <alignment vertical="center"/>
    </xf>
    <xf numFmtId="49" fontId="94" fillId="0" borderId="24" xfId="257" applyNumberFormat="1" applyFont="1" applyFill="1" applyBorder="1" applyAlignment="1">
      <alignment vertical="center"/>
    </xf>
    <xf numFmtId="0" fontId="94" fillId="0" borderId="23" xfId="257" applyFont="1" applyFill="1" applyBorder="1" applyAlignment="1">
      <alignment horizontal="left" vertical="center" wrapText="1"/>
    </xf>
    <xf numFmtId="0" fontId="94" fillId="0" borderId="24" xfId="257" applyFont="1" applyFill="1" applyBorder="1" applyAlignment="1">
      <alignment horizontal="left" vertical="center" wrapText="1"/>
    </xf>
    <xf numFmtId="40" fontId="94" fillId="0" borderId="23" xfId="257" applyNumberFormat="1" applyFont="1" applyFill="1" applyBorder="1" applyAlignment="1">
      <alignment horizontal="left" vertical="center" wrapText="1"/>
    </xf>
    <xf numFmtId="49" fontId="96" fillId="0" borderId="17" xfId="257" applyNumberFormat="1" applyFont="1" applyFill="1" applyBorder="1" applyAlignment="1">
      <alignment horizontal="center" vertical="center"/>
    </xf>
    <xf numFmtId="49" fontId="96" fillId="0" borderId="30" xfId="257" applyNumberFormat="1" applyFont="1" applyFill="1" applyBorder="1" applyAlignment="1">
      <alignment horizontal="center" vertical="center"/>
    </xf>
    <xf numFmtId="0" fontId="102" fillId="0" borderId="62" xfId="256" applyFont="1" applyFill="1" applyBorder="1" applyAlignment="1">
      <alignment horizontal="center" vertical="center" wrapText="1"/>
    </xf>
    <xf numFmtId="0" fontId="102" fillId="0" borderId="63" xfId="256" applyFont="1" applyFill="1" applyBorder="1" applyAlignment="1">
      <alignment horizontal="center" vertical="center" wrapText="1"/>
    </xf>
    <xf numFmtId="0" fontId="102" fillId="0" borderId="64" xfId="256" applyFont="1" applyFill="1" applyBorder="1" applyAlignment="1">
      <alignment horizontal="center" vertical="center" wrapText="1"/>
    </xf>
    <xf numFmtId="0" fontId="102" fillId="0" borderId="43" xfId="256" applyFont="1" applyFill="1" applyBorder="1" applyAlignment="1">
      <alignment horizontal="center" vertical="center" wrapText="1"/>
    </xf>
    <xf numFmtId="0" fontId="102" fillId="0" borderId="0" xfId="256" applyFont="1" applyFill="1" applyBorder="1" applyAlignment="1">
      <alignment horizontal="center" vertical="center" wrapText="1"/>
    </xf>
    <xf numFmtId="0" fontId="102" fillId="0" borderId="44" xfId="256" applyFont="1" applyFill="1" applyBorder="1" applyAlignment="1">
      <alignment horizontal="center" vertical="center" wrapText="1"/>
    </xf>
    <xf numFmtId="0" fontId="96" fillId="27" borderId="0" xfId="230" applyFont="1" applyFill="1" applyBorder="1" applyAlignment="1">
      <alignment horizontal="center" vertical="center"/>
    </xf>
    <xf numFmtId="0" fontId="96" fillId="27" borderId="44" xfId="230" applyFont="1" applyFill="1" applyBorder="1" applyAlignment="1">
      <alignment horizontal="center" vertical="center"/>
    </xf>
    <xf numFmtId="49" fontId="96" fillId="0" borderId="84" xfId="257" applyNumberFormat="1" applyFont="1" applyFill="1" applyBorder="1" applyAlignment="1">
      <alignment horizontal="center" vertical="center"/>
    </xf>
    <xf numFmtId="49" fontId="96" fillId="0" borderId="89" xfId="257" applyNumberFormat="1" applyFont="1" applyFill="1" applyBorder="1" applyAlignment="1">
      <alignment horizontal="center" vertical="center"/>
    </xf>
    <xf numFmtId="49" fontId="96" fillId="0" borderId="90" xfId="257" applyNumberFormat="1" applyFont="1" applyFill="1" applyBorder="1" applyAlignment="1">
      <alignment horizontal="center" vertical="center"/>
    </xf>
    <xf numFmtId="0" fontId="96" fillId="0" borderId="20" xfId="257" applyFont="1" applyFill="1" applyBorder="1" applyAlignment="1">
      <alignment horizontal="center" vertical="center" wrapText="1"/>
    </xf>
    <xf numFmtId="0" fontId="96" fillId="0" borderId="21" xfId="257" applyFont="1" applyFill="1" applyBorder="1" applyAlignment="1">
      <alignment horizontal="center" vertical="center" wrapText="1"/>
    </xf>
    <xf numFmtId="0" fontId="96" fillId="0" borderId="22" xfId="257" applyFont="1" applyFill="1" applyBorder="1" applyAlignment="1">
      <alignment horizontal="center" vertical="center" wrapText="1"/>
    </xf>
    <xf numFmtId="0" fontId="96" fillId="0" borderId="25" xfId="257" applyFont="1" applyFill="1" applyBorder="1" applyAlignment="1">
      <alignment horizontal="center" vertical="center" wrapText="1"/>
    </xf>
    <xf numFmtId="0" fontId="96" fillId="0" borderId="26" xfId="257" applyFont="1" applyFill="1" applyBorder="1" applyAlignment="1">
      <alignment horizontal="left" vertical="center" wrapText="1"/>
    </xf>
    <xf numFmtId="0" fontId="96" fillId="0" borderId="27" xfId="257" applyFont="1" applyFill="1" applyBorder="1" applyAlignment="1">
      <alignment horizontal="left" vertical="center" wrapText="1"/>
    </xf>
    <xf numFmtId="0" fontId="96" fillId="27" borderId="0" xfId="230" applyFont="1" applyFill="1" applyBorder="1" applyAlignment="1">
      <alignment horizontal="center" vertical="center" wrapText="1"/>
    </xf>
    <xf numFmtId="0" fontId="96" fillId="27" borderId="44" xfId="230" applyFont="1" applyFill="1" applyBorder="1" applyAlignment="1">
      <alignment horizontal="center" vertical="center" wrapText="1"/>
    </xf>
    <xf numFmtId="4" fontId="96" fillId="59" borderId="20" xfId="257" applyNumberFormat="1" applyFont="1" applyFill="1" applyBorder="1" applyAlignment="1">
      <alignment horizontal="center" vertical="center"/>
    </xf>
    <xf numFmtId="4" fontId="96" fillId="59" borderId="21" xfId="257" applyNumberFormat="1" applyFont="1" applyFill="1" applyBorder="1" applyAlignment="1">
      <alignment horizontal="center" vertical="center"/>
    </xf>
    <xf numFmtId="4" fontId="96" fillId="59" borderId="54" xfId="257" applyNumberFormat="1" applyFont="1" applyFill="1" applyBorder="1" applyAlignment="1">
      <alignment horizontal="center" vertical="center"/>
    </xf>
    <xf numFmtId="4" fontId="96" fillId="0" borderId="17" xfId="257" applyNumberFormat="1" applyFont="1" applyFill="1" applyBorder="1" applyAlignment="1">
      <alignment horizontal="center" vertical="center"/>
    </xf>
    <xf numFmtId="4" fontId="96" fillId="0" borderId="18" xfId="257" applyNumberFormat="1" applyFont="1" applyFill="1" applyBorder="1" applyAlignment="1">
      <alignment horizontal="center" vertical="center"/>
    </xf>
    <xf numFmtId="4" fontId="96" fillId="0" borderId="48" xfId="257" applyNumberFormat="1" applyFont="1" applyFill="1" applyBorder="1" applyAlignment="1">
      <alignment horizontal="center" vertical="center"/>
    </xf>
    <xf numFmtId="0" fontId="96" fillId="0" borderId="45" xfId="257" applyFont="1" applyFill="1" applyBorder="1" applyAlignment="1">
      <alignment horizontal="center" vertical="center" wrapText="1"/>
    </xf>
    <xf numFmtId="0" fontId="96" fillId="0" borderId="65" xfId="257" applyFont="1" applyFill="1" applyBorder="1" applyAlignment="1">
      <alignment horizontal="center" vertical="center" wrapText="1"/>
    </xf>
    <xf numFmtId="49" fontId="96" fillId="0" borderId="48" xfId="257" applyNumberFormat="1" applyFont="1" applyFill="1" applyBorder="1" applyAlignment="1">
      <alignment horizontal="center" vertical="center"/>
    </xf>
    <xf numFmtId="40" fontId="94" fillId="0" borderId="25" xfId="257" applyNumberFormat="1" applyFont="1" applyFill="1" applyBorder="1" applyAlignment="1">
      <alignment horizontal="left" vertical="center" wrapText="1"/>
    </xf>
    <xf numFmtId="40" fontId="94" fillId="0" borderId="27" xfId="257" applyNumberFormat="1" applyFont="1" applyFill="1" applyBorder="1" applyAlignment="1">
      <alignment horizontal="left" vertical="center" wrapText="1"/>
    </xf>
    <xf numFmtId="49" fontId="35" fillId="0" borderId="0" xfId="257" applyNumberFormat="1" applyFont="1" applyFill="1" applyBorder="1" applyAlignment="1">
      <alignment vertical="center"/>
    </xf>
    <xf numFmtId="0" fontId="50" fillId="27" borderId="0" xfId="230" applyFont="1" applyFill="1" applyBorder="1" applyAlignment="1">
      <alignment horizontal="left" vertical="top" wrapText="1"/>
    </xf>
    <xf numFmtId="49" fontId="35" fillId="0" borderId="0" xfId="257" quotePrefix="1" applyNumberFormat="1" applyFont="1" applyFill="1" applyBorder="1" applyAlignment="1">
      <alignment horizontal="left" vertical="center"/>
    </xf>
    <xf numFmtId="49" fontId="35" fillId="0" borderId="0" xfId="257" applyNumberFormat="1" applyFont="1" applyFill="1" applyBorder="1" applyAlignment="1">
      <alignment horizontal="left" vertical="center"/>
    </xf>
    <xf numFmtId="4" fontId="50" fillId="61" borderId="0" xfId="257" applyNumberFormat="1" applyFont="1" applyFill="1" applyBorder="1" applyAlignment="1">
      <alignment horizontal="center" vertical="center"/>
    </xf>
    <xf numFmtId="4" fontId="50" fillId="0" borderId="0" xfId="257" applyNumberFormat="1" applyFont="1" applyFill="1" applyBorder="1" applyAlignment="1">
      <alignment horizontal="center" vertical="center"/>
    </xf>
    <xf numFmtId="0" fontId="50" fillId="0" borderId="0" xfId="257" applyFont="1" applyFill="1" applyBorder="1" applyAlignment="1">
      <alignment horizontal="center" vertical="center" wrapText="1"/>
    </xf>
    <xf numFmtId="0" fontId="35" fillId="0" borderId="0" xfId="257" applyFont="1" applyFill="1" applyBorder="1" applyAlignment="1">
      <alignment vertical="center" wrapText="1"/>
    </xf>
    <xf numFmtId="0" fontId="50" fillId="27" borderId="0" xfId="230" applyFont="1" applyFill="1" applyBorder="1" applyAlignment="1">
      <alignment horizontal="center" vertical="center"/>
    </xf>
    <xf numFmtId="4" fontId="35" fillId="0" borderId="0" xfId="257" applyNumberFormat="1" applyFont="1" applyFill="1" applyBorder="1" applyAlignment="1">
      <alignment vertical="center" wrapText="1"/>
    </xf>
    <xf numFmtId="49" fontId="50" fillId="0" borderId="0" xfId="257" applyNumberFormat="1" applyFont="1" applyFill="1" applyBorder="1" applyAlignment="1">
      <alignment horizontal="center" vertical="center"/>
    </xf>
    <xf numFmtId="40" fontId="35" fillId="0" borderId="0" xfId="257" applyNumberFormat="1" applyFont="1" applyFill="1" applyBorder="1" applyAlignment="1">
      <alignment vertical="center" wrapText="1"/>
    </xf>
    <xf numFmtId="0" fontId="35" fillId="0" borderId="0" xfId="257" applyFont="1" applyFill="1" applyBorder="1" applyAlignment="1">
      <alignment horizontal="left" vertical="center" wrapText="1"/>
    </xf>
    <xf numFmtId="49" fontId="94" fillId="0" borderId="92" xfId="257" applyNumberFormat="1" applyFont="1" applyFill="1" applyBorder="1" applyAlignment="1">
      <alignment horizontal="left" vertical="center"/>
    </xf>
    <xf numFmtId="49" fontId="94" fillId="0" borderId="40" xfId="257" applyNumberFormat="1" applyFont="1" applyFill="1" applyBorder="1" applyAlignment="1">
      <alignment horizontal="left" vertical="center"/>
    </xf>
    <xf numFmtId="49" fontId="94" fillId="0" borderId="65" xfId="257" applyNumberFormat="1" applyFont="1" applyFill="1" applyBorder="1" applyAlignment="1">
      <alignment horizontal="left" vertical="center"/>
    </xf>
    <xf numFmtId="49" fontId="56" fillId="0" borderId="0" xfId="257" applyNumberFormat="1" applyFont="1" applyFill="1" applyBorder="1" applyAlignment="1">
      <alignment horizontal="center" vertical="center"/>
    </xf>
    <xf numFmtId="0" fontId="56" fillId="27" borderId="0" xfId="230" applyFont="1" applyFill="1" applyBorder="1" applyAlignment="1">
      <alignment horizontal="center" vertical="center"/>
    </xf>
    <xf numFmtId="0" fontId="56" fillId="27" borderId="44" xfId="230" applyFont="1" applyFill="1" applyBorder="1" applyAlignment="1">
      <alignment horizontal="center" vertical="center"/>
    </xf>
    <xf numFmtId="0" fontId="56" fillId="27" borderId="30" xfId="230" applyFont="1" applyFill="1" applyBorder="1" applyAlignment="1">
      <alignment horizontal="center" vertical="center"/>
    </xf>
    <xf numFmtId="0" fontId="56" fillId="27" borderId="56" xfId="230" applyFont="1" applyFill="1" applyBorder="1" applyAlignment="1">
      <alignment horizontal="center" vertical="center"/>
    </xf>
    <xf numFmtId="0" fontId="56" fillId="27" borderId="19" xfId="230" applyFont="1" applyFill="1" applyBorder="1" applyAlignment="1">
      <alignment horizontal="center" vertical="center"/>
    </xf>
    <xf numFmtId="0" fontId="56" fillId="27" borderId="0" xfId="230" applyFont="1" applyFill="1" applyBorder="1" applyAlignment="1">
      <alignment horizontal="left" vertical="top" wrapText="1"/>
    </xf>
    <xf numFmtId="0" fontId="56" fillId="27" borderId="44" xfId="230" applyFont="1" applyFill="1" applyBorder="1" applyAlignment="1">
      <alignment horizontal="left" vertical="top" wrapText="1"/>
    </xf>
    <xf numFmtId="0" fontId="56" fillId="27" borderId="30" xfId="230" applyFont="1" applyFill="1" applyBorder="1" applyAlignment="1">
      <alignment horizontal="left" vertical="top" wrapText="1"/>
    </xf>
    <xf numFmtId="0" fontId="56" fillId="27" borderId="56" xfId="230" applyFont="1" applyFill="1" applyBorder="1" applyAlignment="1">
      <alignment horizontal="left" vertical="top" wrapText="1"/>
    </xf>
    <xf numFmtId="0" fontId="56" fillId="27" borderId="19" xfId="230" applyFont="1" applyFill="1" applyBorder="1" applyAlignment="1">
      <alignment horizontal="left" vertical="top" wrapText="1"/>
    </xf>
    <xf numFmtId="49" fontId="57" fillId="0" borderId="0" xfId="257" quotePrefix="1" applyNumberFormat="1" applyFont="1" applyFill="1" applyBorder="1" applyAlignment="1">
      <alignment horizontal="left" vertical="center"/>
    </xf>
    <xf numFmtId="49" fontId="57" fillId="0" borderId="0" xfId="257" applyNumberFormat="1" applyFont="1" applyFill="1" applyBorder="1" applyAlignment="1">
      <alignment horizontal="left" vertical="center"/>
    </xf>
    <xf numFmtId="49" fontId="57" fillId="0" borderId="20" xfId="257" applyNumberFormat="1" applyFont="1" applyFill="1" applyBorder="1" applyAlignment="1">
      <alignment vertical="center"/>
    </xf>
    <xf numFmtId="49" fontId="57" fillId="0" borderId="0" xfId="257" applyNumberFormat="1" applyFont="1" applyFill="1" applyBorder="1" applyAlignment="1">
      <alignment vertical="center"/>
    </xf>
    <xf numFmtId="49" fontId="57" fillId="0" borderId="24" xfId="257" applyNumberFormat="1" applyFont="1" applyFill="1" applyBorder="1" applyAlignment="1">
      <alignment vertical="center"/>
    </xf>
    <xf numFmtId="4" fontId="56" fillId="61" borderId="0" xfId="257" applyNumberFormat="1" applyFont="1" applyFill="1" applyBorder="1" applyAlignment="1">
      <alignment horizontal="center" vertical="center"/>
    </xf>
    <xf numFmtId="166" fontId="56" fillId="61" borderId="0" xfId="205" applyFont="1" applyFill="1" applyBorder="1" applyAlignment="1">
      <alignment horizontal="center" vertical="center"/>
    </xf>
    <xf numFmtId="4" fontId="56" fillId="61" borderId="44" xfId="257" applyNumberFormat="1" applyFont="1" applyFill="1" applyBorder="1" applyAlignment="1">
      <alignment horizontal="center" vertical="center"/>
    </xf>
    <xf numFmtId="4" fontId="56" fillId="61" borderId="30" xfId="257" applyNumberFormat="1" applyFont="1" applyFill="1" applyBorder="1" applyAlignment="1">
      <alignment horizontal="center" vertical="center"/>
    </xf>
    <xf numFmtId="4" fontId="56" fillId="61" borderId="56" xfId="257" applyNumberFormat="1" applyFont="1" applyFill="1" applyBorder="1" applyAlignment="1">
      <alignment horizontal="center" vertical="center"/>
    </xf>
    <xf numFmtId="4" fontId="56" fillId="61" borderId="19" xfId="257" applyNumberFormat="1" applyFont="1" applyFill="1" applyBorder="1" applyAlignment="1">
      <alignment horizontal="center" vertical="center"/>
    </xf>
    <xf numFmtId="4" fontId="56" fillId="0" borderId="0" xfId="257" applyNumberFormat="1" applyFont="1" applyFill="1" applyBorder="1" applyAlignment="1">
      <alignment horizontal="center" vertical="center"/>
    </xf>
    <xf numFmtId="166" fontId="56" fillId="0" borderId="0" xfId="205" applyFont="1" applyFill="1" applyBorder="1" applyAlignment="1">
      <alignment horizontal="center" vertical="center"/>
    </xf>
    <xf numFmtId="4" fontId="56" fillId="0" borderId="44" xfId="257" applyNumberFormat="1" applyFont="1" applyFill="1" applyBorder="1" applyAlignment="1">
      <alignment horizontal="center" vertical="center"/>
    </xf>
    <xf numFmtId="4" fontId="56" fillId="0" borderId="30" xfId="257" applyNumberFormat="1" applyFont="1" applyFill="1" applyBorder="1" applyAlignment="1">
      <alignment horizontal="center" vertical="center"/>
    </xf>
    <xf numFmtId="4" fontId="56" fillId="0" borderId="56" xfId="257" applyNumberFormat="1" applyFont="1" applyFill="1" applyBorder="1" applyAlignment="1">
      <alignment horizontal="center" vertical="center"/>
    </xf>
    <xf numFmtId="4" fontId="56" fillId="0" borderId="19" xfId="257" applyNumberFormat="1" applyFont="1" applyFill="1" applyBorder="1" applyAlignment="1">
      <alignment horizontal="center" vertical="center"/>
    </xf>
    <xf numFmtId="40" fontId="57" fillId="0" borderId="0" xfId="257" applyNumberFormat="1" applyFont="1" applyFill="1" applyBorder="1" applyAlignment="1">
      <alignment vertical="center" wrapText="1"/>
    </xf>
    <xf numFmtId="0" fontId="57" fillId="0" borderId="0" xfId="257" applyFont="1" applyFill="1" applyBorder="1" applyAlignment="1">
      <alignment horizontal="left" vertical="center" wrapText="1"/>
    </xf>
    <xf numFmtId="4" fontId="57" fillId="0" borderId="0" xfId="257" applyNumberFormat="1" applyFont="1" applyFill="1" applyBorder="1" applyAlignment="1">
      <alignment vertical="center" wrapText="1"/>
    </xf>
    <xf numFmtId="0" fontId="57" fillId="0" borderId="0" xfId="257" applyFont="1" applyFill="1" applyBorder="1" applyAlignment="1">
      <alignment vertical="center" wrapText="1"/>
    </xf>
    <xf numFmtId="0" fontId="56" fillId="0" borderId="0" xfId="257" applyFont="1" applyFill="1" applyBorder="1" applyAlignment="1">
      <alignment horizontal="center" vertical="center" wrapText="1"/>
    </xf>
    <xf numFmtId="0" fontId="55" fillId="0" borderId="23" xfId="256" applyFont="1" applyFill="1" applyBorder="1" applyAlignment="1">
      <alignment horizontal="center" vertical="center" wrapText="1"/>
    </xf>
    <xf numFmtId="0" fontId="55" fillId="0" borderId="0" xfId="256" applyFont="1" applyFill="1" applyBorder="1" applyAlignment="1">
      <alignment horizontal="center" vertical="center" wrapText="1"/>
    </xf>
    <xf numFmtId="49" fontId="56" fillId="0" borderId="17" xfId="257" applyNumberFormat="1" applyFont="1" applyFill="1" applyBorder="1" applyAlignment="1">
      <alignment horizontal="center" vertical="center"/>
    </xf>
    <xf numFmtId="49" fontId="56" fillId="0" borderId="30" xfId="257" applyNumberFormat="1" applyFont="1" applyFill="1" applyBorder="1" applyAlignment="1">
      <alignment horizontal="center" vertical="center"/>
    </xf>
    <xf numFmtId="0" fontId="56" fillId="27" borderId="0" xfId="230" applyFont="1" applyFill="1" applyBorder="1" applyAlignment="1">
      <alignment horizontal="left" vertical="center" wrapText="1"/>
    </xf>
    <xf numFmtId="0" fontId="56" fillId="27" borderId="24" xfId="230" applyFont="1" applyFill="1" applyBorder="1" applyAlignment="1">
      <alignment horizontal="left" vertical="center" wrapText="1"/>
    </xf>
    <xf numFmtId="0" fontId="56" fillId="27" borderId="44" xfId="230" applyFont="1" applyFill="1" applyBorder="1" applyAlignment="1">
      <alignment horizontal="left" vertical="center" wrapText="1"/>
    </xf>
    <xf numFmtId="0" fontId="56" fillId="27" borderId="26" xfId="230" applyFont="1" applyFill="1" applyBorder="1" applyAlignment="1">
      <alignment horizontal="left" vertical="center" wrapText="1"/>
    </xf>
    <xf numFmtId="0" fontId="56" fillId="27" borderId="49" xfId="230" applyFont="1" applyFill="1" applyBorder="1" applyAlignment="1">
      <alignment horizontal="left" vertical="center" wrapText="1"/>
    </xf>
    <xf numFmtId="4" fontId="56" fillId="59" borderId="20" xfId="257" applyNumberFormat="1" applyFont="1" applyFill="1" applyBorder="1" applyAlignment="1">
      <alignment horizontal="center" vertical="center"/>
    </xf>
    <xf numFmtId="166" fontId="56" fillId="59" borderId="21" xfId="205" applyFont="1" applyFill="1" applyBorder="1" applyAlignment="1">
      <alignment horizontal="center" vertical="center"/>
    </xf>
    <xf numFmtId="4" fontId="56" fillId="59" borderId="21" xfId="257" applyNumberFormat="1" applyFont="1" applyFill="1" applyBorder="1" applyAlignment="1">
      <alignment horizontal="center" vertical="center"/>
    </xf>
    <xf numFmtId="4" fontId="56" fillId="59" borderId="54" xfId="257" applyNumberFormat="1" applyFont="1" applyFill="1" applyBorder="1" applyAlignment="1">
      <alignment horizontal="center" vertical="center"/>
    </xf>
    <xf numFmtId="4" fontId="56" fillId="59" borderId="30" xfId="257" applyNumberFormat="1" applyFont="1" applyFill="1" applyBorder="1" applyAlignment="1">
      <alignment horizontal="center" vertical="center"/>
    </xf>
    <xf numFmtId="4" fontId="56" fillId="59" borderId="56" xfId="257" applyNumberFormat="1" applyFont="1" applyFill="1" applyBorder="1" applyAlignment="1">
      <alignment horizontal="center" vertical="center"/>
    </xf>
    <xf numFmtId="4" fontId="56" fillId="59" borderId="19" xfId="257" applyNumberFormat="1" applyFont="1" applyFill="1" applyBorder="1" applyAlignment="1">
      <alignment horizontal="center" vertical="center"/>
    </xf>
    <xf numFmtId="0" fontId="56" fillId="27" borderId="23" xfId="230" applyFont="1" applyFill="1" applyBorder="1" applyAlignment="1">
      <alignment horizontal="center"/>
    </xf>
    <xf numFmtId="0" fontId="56" fillId="27" borderId="0" xfId="230" applyFont="1" applyFill="1" applyBorder="1" applyAlignment="1">
      <alignment horizontal="center"/>
    </xf>
    <xf numFmtId="166" fontId="56" fillId="27" borderId="0" xfId="205" applyFont="1" applyFill="1" applyBorder="1" applyAlignment="1">
      <alignment horizontal="center"/>
    </xf>
    <xf numFmtId="0" fontId="56" fillId="27" borderId="44" xfId="230" applyFont="1" applyFill="1" applyBorder="1" applyAlignment="1">
      <alignment horizontal="center"/>
    </xf>
    <xf numFmtId="0" fontId="56" fillId="27" borderId="30" xfId="230" applyFont="1" applyFill="1" applyBorder="1" applyAlignment="1">
      <alignment horizontal="center"/>
    </xf>
    <xf numFmtId="0" fontId="56" fillId="27" borderId="56" xfId="230" applyFont="1" applyFill="1" applyBorder="1" applyAlignment="1">
      <alignment horizontal="center"/>
    </xf>
    <xf numFmtId="0" fontId="56" fillId="27" borderId="19" xfId="230" applyFont="1" applyFill="1" applyBorder="1" applyAlignment="1">
      <alignment horizontal="center"/>
    </xf>
    <xf numFmtId="4" fontId="56" fillId="0" borderId="17" xfId="257" applyNumberFormat="1" applyFont="1" applyFill="1" applyBorder="1" applyAlignment="1">
      <alignment horizontal="center" vertical="center"/>
    </xf>
    <xf numFmtId="4" fontId="56" fillId="0" borderId="18" xfId="257" applyNumberFormat="1" applyFont="1" applyFill="1" applyBorder="1" applyAlignment="1">
      <alignment horizontal="center" vertical="center"/>
    </xf>
    <xf numFmtId="4" fontId="56" fillId="0" borderId="48" xfId="257" applyNumberFormat="1" applyFont="1" applyFill="1" applyBorder="1" applyAlignment="1">
      <alignment horizontal="center" vertical="center"/>
    </xf>
    <xf numFmtId="49" fontId="56" fillId="0" borderId="48" xfId="257" applyNumberFormat="1" applyFont="1" applyFill="1" applyBorder="1" applyAlignment="1">
      <alignment horizontal="center" vertical="center"/>
    </xf>
    <xf numFmtId="49" fontId="57" fillId="0" borderId="45" xfId="257" applyNumberFormat="1" applyFont="1" applyFill="1" applyBorder="1" applyAlignment="1">
      <alignment horizontal="left" vertical="center"/>
    </xf>
    <xf numFmtId="49" fontId="57" fillId="0" borderId="40" xfId="257" applyNumberFormat="1" applyFont="1" applyFill="1" applyBorder="1" applyAlignment="1">
      <alignment horizontal="left" vertical="center"/>
    </xf>
    <xf numFmtId="49" fontId="57" fillId="0" borderId="65" xfId="257" applyNumberFormat="1" applyFont="1" applyFill="1" applyBorder="1" applyAlignment="1">
      <alignment horizontal="left" vertical="center"/>
    </xf>
    <xf numFmtId="40" fontId="57" fillId="0" borderId="23" xfId="257" applyNumberFormat="1" applyFont="1" applyFill="1" applyBorder="1" applyAlignment="1">
      <alignment horizontal="left" vertical="center" wrapText="1"/>
    </xf>
    <xf numFmtId="40" fontId="57" fillId="0" borderId="24" xfId="257" applyNumberFormat="1" applyFont="1" applyFill="1" applyBorder="1" applyAlignment="1">
      <alignment horizontal="left" vertical="center" wrapText="1"/>
    </xf>
    <xf numFmtId="4" fontId="57" fillId="0" borderId="23" xfId="257" applyNumberFormat="1" applyFont="1" applyFill="1" applyBorder="1" applyAlignment="1">
      <alignment horizontal="left" vertical="center" wrapText="1"/>
    </xf>
    <xf numFmtId="0" fontId="57" fillId="0" borderId="24" xfId="257" applyFont="1" applyFill="1" applyBorder="1" applyAlignment="1">
      <alignment horizontal="left" vertical="center" wrapText="1"/>
    </xf>
    <xf numFmtId="4" fontId="57" fillId="0" borderId="25" xfId="257" applyNumberFormat="1" applyFont="1" applyFill="1" applyBorder="1" applyAlignment="1">
      <alignment horizontal="left" vertical="top" wrapText="1"/>
    </xf>
    <xf numFmtId="4" fontId="57" fillId="0" borderId="27" xfId="257" applyNumberFormat="1" applyFont="1" applyFill="1" applyBorder="1" applyAlignment="1">
      <alignment horizontal="left" vertical="top" wrapText="1"/>
    </xf>
    <xf numFmtId="49" fontId="56" fillId="0" borderId="28" xfId="257" applyNumberFormat="1" applyFont="1" applyFill="1" applyBorder="1" applyAlignment="1">
      <alignment horizontal="center" vertical="center"/>
    </xf>
    <xf numFmtId="49" fontId="56" fillId="0" borderId="16" xfId="257" applyNumberFormat="1" applyFont="1" applyFill="1" applyBorder="1" applyAlignment="1">
      <alignment horizontal="center" vertical="center"/>
    </xf>
    <xf numFmtId="49" fontId="56" fillId="0" borderId="31" xfId="257" applyNumberFormat="1" applyFont="1" applyFill="1" applyBorder="1" applyAlignment="1">
      <alignment horizontal="center" vertical="center"/>
    </xf>
    <xf numFmtId="0" fontId="56" fillId="0" borderId="20" xfId="257" applyFont="1" applyFill="1" applyBorder="1" applyAlignment="1">
      <alignment horizontal="center" vertical="center" wrapText="1"/>
    </xf>
    <xf numFmtId="0" fontId="56" fillId="0" borderId="21" xfId="257" applyFont="1" applyFill="1" applyBorder="1" applyAlignment="1">
      <alignment horizontal="center" vertical="center" wrapText="1"/>
    </xf>
    <xf numFmtId="0" fontId="56" fillId="0" borderId="22" xfId="257" applyFont="1" applyFill="1" applyBorder="1" applyAlignment="1">
      <alignment horizontal="center" vertical="center" wrapText="1"/>
    </xf>
    <xf numFmtId="0" fontId="56" fillId="0" borderId="25" xfId="257" applyFont="1" applyFill="1" applyBorder="1" applyAlignment="1">
      <alignment horizontal="center" vertical="center" wrapText="1"/>
    </xf>
    <xf numFmtId="0" fontId="56" fillId="0" borderId="26" xfId="257" applyFont="1" applyFill="1" applyBorder="1" applyAlignment="1">
      <alignment horizontal="left" vertical="center" wrapText="1"/>
    </xf>
    <xf numFmtId="0" fontId="56" fillId="0" borderId="27" xfId="257" applyFont="1" applyFill="1" applyBorder="1" applyAlignment="1">
      <alignment horizontal="left" vertical="center" wrapText="1"/>
    </xf>
    <xf numFmtId="0" fontId="56" fillId="0" borderId="45" xfId="257" applyFont="1" applyFill="1" applyBorder="1" applyAlignment="1">
      <alignment horizontal="center" vertical="center" wrapText="1"/>
    </xf>
    <xf numFmtId="0" fontId="56" fillId="0" borderId="65" xfId="257" applyFont="1" applyFill="1" applyBorder="1" applyAlignment="1">
      <alignment horizontal="center" vertical="center" wrapText="1"/>
    </xf>
    <xf numFmtId="0" fontId="57" fillId="0" borderId="23" xfId="257" applyFont="1" applyFill="1" applyBorder="1" applyAlignment="1">
      <alignment horizontal="left" vertical="center" wrapText="1"/>
    </xf>
    <xf numFmtId="0" fontId="35" fillId="0" borderId="0" xfId="232" applyFont="1" applyAlignment="1">
      <alignment horizontal="left" vertical="center" wrapText="1"/>
    </xf>
    <xf numFmtId="0" fontId="91" fillId="0" borderId="0" xfId="371" applyFont="1" applyAlignment="1">
      <alignment horizontal="center" vertical="top" wrapText="1"/>
    </xf>
    <xf numFmtId="0" fontId="91" fillId="0" borderId="0" xfId="371" applyFont="1" applyAlignment="1">
      <alignment horizontal="center" wrapText="1"/>
    </xf>
    <xf numFmtId="0" fontId="58" fillId="0" borderId="62" xfId="371" applyFont="1" applyBorder="1" applyAlignment="1">
      <alignment horizontal="center" wrapText="1"/>
    </xf>
    <xf numFmtId="0" fontId="58" fillId="0" borderId="63" xfId="371" applyFont="1" applyBorder="1" applyAlignment="1">
      <alignment horizontal="center" wrapText="1"/>
    </xf>
    <xf numFmtId="0" fontId="58" fillId="0" borderId="64" xfId="371" applyFont="1" applyBorder="1" applyAlignment="1">
      <alignment horizontal="center" wrapText="1"/>
    </xf>
    <xf numFmtId="0" fontId="110" fillId="0" borderId="98" xfId="371" applyFont="1" applyBorder="1" applyAlignment="1">
      <alignment horizontal="center" vertical="top" wrapText="1"/>
    </xf>
    <xf numFmtId="0" fontId="110" fillId="0" borderId="26" xfId="371" applyFont="1" applyBorder="1" applyAlignment="1">
      <alignment horizontal="center" vertical="top" wrapText="1"/>
    </xf>
    <xf numFmtId="0" fontId="110" fillId="0" borderId="49" xfId="371" applyFont="1" applyBorder="1" applyAlignment="1">
      <alignment horizontal="center" vertical="top" wrapText="1"/>
    </xf>
    <xf numFmtId="0" fontId="110" fillId="0" borderId="99" xfId="371" applyFont="1" applyBorder="1" applyAlignment="1">
      <alignment horizontal="center" vertical="center" wrapText="1"/>
    </xf>
    <xf numFmtId="0" fontId="110" fillId="0" borderId="18" xfId="371" applyFont="1" applyBorder="1" applyAlignment="1">
      <alignment horizontal="center" vertical="center" wrapText="1"/>
    </xf>
    <xf numFmtId="0" fontId="110" fillId="0" borderId="48" xfId="371" applyFont="1" applyBorder="1" applyAlignment="1">
      <alignment horizontal="center" vertical="center" wrapText="1"/>
    </xf>
    <xf numFmtId="0" fontId="58" fillId="0" borderId="17" xfId="371" applyFont="1" applyBorder="1" applyAlignment="1">
      <alignment horizontal="left"/>
    </xf>
    <xf numFmtId="0" fontId="58" fillId="0" borderId="18" xfId="371" applyFont="1" applyBorder="1" applyAlignment="1">
      <alignment horizontal="left"/>
    </xf>
    <xf numFmtId="0" fontId="58" fillId="59" borderId="66" xfId="371" applyFont="1" applyFill="1" applyBorder="1" applyAlignment="1">
      <alignment horizontal="left"/>
    </xf>
    <xf numFmtId="0" fontId="58" fillId="59" borderId="67" xfId="371" applyFont="1" applyFill="1" applyBorder="1" applyAlignment="1">
      <alignment horizontal="left"/>
    </xf>
    <xf numFmtId="0" fontId="56" fillId="27" borderId="17" xfId="232" applyNumberFormat="1" applyFont="1" applyFill="1" applyBorder="1" applyAlignment="1">
      <alignment horizontal="right" vertical="center"/>
    </xf>
    <xf numFmtId="0" fontId="56" fillId="27" borderId="18" xfId="232" applyNumberFormat="1" applyFont="1" applyFill="1" applyBorder="1" applyAlignment="1">
      <alignment horizontal="right" vertical="center"/>
    </xf>
    <xf numFmtId="0" fontId="56" fillId="27" borderId="30" xfId="232" applyNumberFormat="1" applyFont="1" applyFill="1" applyBorder="1" applyAlignment="1">
      <alignment horizontal="right" vertical="center"/>
    </xf>
    <xf numFmtId="40" fontId="113" fillId="60" borderId="17" xfId="232" applyNumberFormat="1" applyFont="1" applyFill="1" applyBorder="1" applyAlignment="1">
      <alignment horizontal="left" wrapText="1"/>
    </xf>
    <xf numFmtId="40" fontId="113" fillId="60" borderId="18" xfId="232" applyNumberFormat="1" applyFont="1" applyFill="1" applyBorder="1" applyAlignment="1">
      <alignment horizontal="left" wrapText="1"/>
    </xf>
    <xf numFmtId="40" fontId="113" fillId="60" borderId="48" xfId="232" applyNumberFormat="1" applyFont="1" applyFill="1" applyBorder="1" applyAlignment="1">
      <alignment horizontal="left" wrapText="1"/>
    </xf>
    <xf numFmtId="0" fontId="56" fillId="0" borderId="17" xfId="232" applyNumberFormat="1" applyFont="1" applyFill="1" applyBorder="1" applyAlignment="1">
      <alignment horizontal="right"/>
    </xf>
    <xf numFmtId="0" fontId="56" fillId="0" borderId="18" xfId="232" applyNumberFormat="1" applyFont="1" applyFill="1" applyBorder="1" applyAlignment="1">
      <alignment horizontal="right"/>
    </xf>
    <xf numFmtId="0" fontId="56" fillId="27" borderId="17" xfId="232" applyNumberFormat="1" applyFont="1" applyFill="1" applyBorder="1" applyAlignment="1">
      <alignment horizontal="right"/>
    </xf>
    <xf numFmtId="0" fontId="56" fillId="27" borderId="18" xfId="232" applyNumberFormat="1" applyFont="1" applyFill="1" applyBorder="1" applyAlignment="1">
      <alignment horizontal="right"/>
    </xf>
    <xf numFmtId="0" fontId="103" fillId="60" borderId="62" xfId="232" applyFont="1" applyFill="1" applyBorder="1" applyAlignment="1">
      <alignment horizontal="center" vertical="center"/>
    </xf>
    <xf numFmtId="0" fontId="103" fillId="60" borderId="63" xfId="232" applyFont="1" applyFill="1" applyBorder="1" applyAlignment="1">
      <alignment horizontal="center" vertical="center"/>
    </xf>
    <xf numFmtId="0" fontId="103" fillId="60" borderId="64" xfId="232" applyFont="1" applyFill="1" applyBorder="1" applyAlignment="1">
      <alignment horizontal="center" vertical="center"/>
    </xf>
    <xf numFmtId="0" fontId="56" fillId="0" borderId="0" xfId="232" applyFont="1" applyBorder="1" applyAlignment="1">
      <alignment horizontal="left" vertical="center" wrapText="1"/>
    </xf>
    <xf numFmtId="0" fontId="56" fillId="0" borderId="26" xfId="232" applyFont="1" applyBorder="1" applyAlignment="1">
      <alignment horizontal="left" vertical="center" wrapText="1"/>
    </xf>
    <xf numFmtId="0" fontId="106" fillId="59" borderId="19" xfId="232" applyFont="1" applyFill="1" applyBorder="1" applyAlignment="1">
      <alignment horizontal="center"/>
    </xf>
    <xf numFmtId="0" fontId="105" fillId="59" borderId="25" xfId="232" applyFont="1" applyFill="1" applyBorder="1" applyAlignment="1">
      <alignment horizontal="center" vertical="center"/>
    </xf>
    <xf numFmtId="0" fontId="105" fillId="59" borderId="27" xfId="232" applyFont="1" applyFill="1" applyBorder="1" applyAlignment="1">
      <alignment horizontal="center" vertical="center"/>
    </xf>
    <xf numFmtId="0" fontId="105" fillId="59" borderId="49" xfId="232" applyFont="1" applyFill="1" applyBorder="1" applyAlignment="1">
      <alignment horizontal="center" vertical="center"/>
    </xf>
  </cellXfs>
  <cellStyles count="504">
    <cellStyle name="12" xfId="1"/>
    <cellStyle name="20% - Accent1" xfId="2"/>
    <cellStyle name="20% - Accent2" xfId="3"/>
    <cellStyle name="20% - Accent3" xfId="4"/>
    <cellStyle name="20% - Accent4" xfId="5"/>
    <cellStyle name="20% - Accent5" xfId="6"/>
    <cellStyle name="20% - Accent6" xfId="7"/>
    <cellStyle name="20% - Ênfase1" xfId="8" builtinId="30" customBuiltin="1"/>
    <cellStyle name="20% - Ênfase1 2" xfId="9"/>
    <cellStyle name="20% - Ênfase1 2 2" xfId="10"/>
    <cellStyle name="20% - Ênfase1 3" xfId="11"/>
    <cellStyle name="20% - Ênfase1 4" xfId="12"/>
    <cellStyle name="20% - Ênfase1 4 2" xfId="374"/>
    <cellStyle name="20% - Ênfase1 5" xfId="375"/>
    <cellStyle name="20% - Ênfase2" xfId="13" builtinId="34" customBuiltin="1"/>
    <cellStyle name="20% - Ênfase2 2" xfId="14"/>
    <cellStyle name="20% - Ênfase2 2 2" xfId="15"/>
    <cellStyle name="20% - Ênfase2 3" xfId="16"/>
    <cellStyle name="20% - Ênfase2 4" xfId="17"/>
    <cellStyle name="20% - Ênfase2 4 2" xfId="376"/>
    <cellStyle name="20% - Ênfase2 5" xfId="377"/>
    <cellStyle name="20% - Ênfase3" xfId="18" builtinId="38" customBuiltin="1"/>
    <cellStyle name="20% - Ênfase3 2" xfId="19"/>
    <cellStyle name="20% - Ênfase3 2 2" xfId="20"/>
    <cellStyle name="20% - Ênfase3 3" xfId="21"/>
    <cellStyle name="20% - Ênfase3 4" xfId="22"/>
    <cellStyle name="20% - Ênfase3 4 2" xfId="378"/>
    <cellStyle name="20% - Ênfase3 5" xfId="379"/>
    <cellStyle name="20% - Ênfase4" xfId="23" builtinId="42" customBuiltin="1"/>
    <cellStyle name="20% - Ênfase4 2" xfId="24"/>
    <cellStyle name="20% - Ênfase4 2 2" xfId="25"/>
    <cellStyle name="20% - Ênfase4 3" xfId="26"/>
    <cellStyle name="20% - Ênfase4 4" xfId="27"/>
    <cellStyle name="20% - Ênfase4 4 2" xfId="380"/>
    <cellStyle name="20% - Ênfase4 5" xfId="381"/>
    <cellStyle name="20% - Ênfase5" xfId="28" builtinId="46" customBuiltin="1"/>
    <cellStyle name="20% - Ênfase5 2" xfId="29"/>
    <cellStyle name="20% - Ênfase5 3" xfId="30"/>
    <cellStyle name="20% - Ênfase5 3 2" xfId="382"/>
    <cellStyle name="20% - Ênfase6" xfId="31" builtinId="50" customBuiltin="1"/>
    <cellStyle name="20% - Ênfase6 2" xfId="32"/>
    <cellStyle name="20% - Ênfase6 2 2" xfId="33"/>
    <cellStyle name="20% - Ênfase6 3" xfId="34"/>
    <cellStyle name="20% - Ênfase6 4" xfId="35"/>
    <cellStyle name="20% - Ênfase6 4 2" xfId="383"/>
    <cellStyle name="20% - Ênfase6 5" xfId="384"/>
    <cellStyle name="40% - Accent1" xfId="36"/>
    <cellStyle name="40% - Accent2" xfId="37"/>
    <cellStyle name="40% - Accent3" xfId="38"/>
    <cellStyle name="40% - Accent4" xfId="39"/>
    <cellStyle name="40% - Accent5" xfId="40"/>
    <cellStyle name="40% - Accent6" xfId="41"/>
    <cellStyle name="40% - Ênfase1" xfId="42" builtinId="31" customBuiltin="1"/>
    <cellStyle name="40% - Ênfase1 2" xfId="43"/>
    <cellStyle name="40% - Ênfase1 2 2" xfId="44"/>
    <cellStyle name="40% - Ênfase1 3" xfId="45"/>
    <cellStyle name="40% - Ênfase1 4" xfId="46"/>
    <cellStyle name="40% - Ênfase1 4 2" xfId="385"/>
    <cellStyle name="40% - Ênfase1 5" xfId="386"/>
    <cellStyle name="40% - Ênfase2" xfId="47" builtinId="35" customBuiltin="1"/>
    <cellStyle name="40% - Ênfase2 2" xfId="48"/>
    <cellStyle name="40% - Ênfase2 3" xfId="49"/>
    <cellStyle name="40% - Ênfase2 3 2" xfId="387"/>
    <cellStyle name="40% - Ênfase3" xfId="50" builtinId="39" customBuiltin="1"/>
    <cellStyle name="40% - Ênfase3 2" xfId="51"/>
    <cellStyle name="40% - Ênfase3 2 2" xfId="52"/>
    <cellStyle name="40% - Ênfase3 3" xfId="53"/>
    <cellStyle name="40% - Ênfase3 4" xfId="54"/>
    <cellStyle name="40% - Ênfase3 4 2" xfId="388"/>
    <cellStyle name="40% - Ênfase3 5" xfId="389"/>
    <cellStyle name="40% - Ênfase4" xfId="55" builtinId="43" customBuiltin="1"/>
    <cellStyle name="40% - Ênfase4 2" xfId="56"/>
    <cellStyle name="40% - Ênfase4 2 2" xfId="57"/>
    <cellStyle name="40% - Ênfase4 3" xfId="58"/>
    <cellStyle name="40% - Ênfase4 4" xfId="59"/>
    <cellStyle name="40% - Ênfase4 4 2" xfId="390"/>
    <cellStyle name="40% - Ênfase4 5" xfId="391"/>
    <cellStyle name="40% - Ênfase5" xfId="60" builtinId="47" customBuiltin="1"/>
    <cellStyle name="40% - Ênfase5 2" xfId="61"/>
    <cellStyle name="40% - Ênfase5 2 2" xfId="62"/>
    <cellStyle name="40% - Ênfase5 3" xfId="63"/>
    <cellStyle name="40% - Ênfase5 4" xfId="64"/>
    <cellStyle name="40% - Ênfase5 4 2" xfId="392"/>
    <cellStyle name="40% - Ênfase5 5" xfId="393"/>
    <cellStyle name="40% - Ênfase6" xfId="65" builtinId="51" customBuiltin="1"/>
    <cellStyle name="40% - Ênfase6 2" xfId="66"/>
    <cellStyle name="40% - Ênfase6 2 2" xfId="67"/>
    <cellStyle name="40% - Ênfase6 3" xfId="68"/>
    <cellStyle name="40% - Ênfase6 4" xfId="69"/>
    <cellStyle name="40% - Ênfase6 4 2" xfId="394"/>
    <cellStyle name="40% - Ênfase6 5" xfId="395"/>
    <cellStyle name="60% - Accent1" xfId="70"/>
    <cellStyle name="60% - Accent2" xfId="71"/>
    <cellStyle name="60% - Accent3" xfId="72"/>
    <cellStyle name="60% - Accent4" xfId="73"/>
    <cellStyle name="60% - Accent5" xfId="74"/>
    <cellStyle name="60% - Accent6" xfId="75"/>
    <cellStyle name="60% - Ênfase1" xfId="76" builtinId="32" customBuiltin="1"/>
    <cellStyle name="60% - Ênfase1 2" xfId="77"/>
    <cellStyle name="60% - Ênfase1 2 2" xfId="78"/>
    <cellStyle name="60% - Ênfase1 3" xfId="79"/>
    <cellStyle name="60% - Ênfase1 4" xfId="80"/>
    <cellStyle name="60% - Ênfase1 5" xfId="396"/>
    <cellStyle name="60% - Ênfase2" xfId="81" builtinId="36" customBuiltin="1"/>
    <cellStyle name="60% - Ênfase2 2" xfId="82"/>
    <cellStyle name="60% - Ênfase2 2 2" xfId="83"/>
    <cellStyle name="60% - Ênfase2 3" xfId="84"/>
    <cellStyle name="60% - Ênfase2 4" xfId="85"/>
    <cellStyle name="60% - Ênfase2 5" xfId="397"/>
    <cellStyle name="60% - Ênfase3" xfId="86" builtinId="40" customBuiltin="1"/>
    <cellStyle name="60% - Ênfase3 2" xfId="87"/>
    <cellStyle name="60% - Ênfase3 2 2" xfId="88"/>
    <cellStyle name="60% - Ênfase3 3" xfId="89"/>
    <cellStyle name="60% - Ênfase3 4" xfId="90"/>
    <cellStyle name="60% - Ênfase3 5" xfId="398"/>
    <cellStyle name="60% - Ênfase4" xfId="91" builtinId="44" customBuiltin="1"/>
    <cellStyle name="60% - Ênfase4 2" xfId="92"/>
    <cellStyle name="60% - Ênfase4 2 2" xfId="93"/>
    <cellStyle name="60% - Ênfase4 3" xfId="94"/>
    <cellStyle name="60% - Ênfase4 4" xfId="95"/>
    <cellStyle name="60% - Ênfase4 5" xfId="399"/>
    <cellStyle name="60% - Ênfase5" xfId="96" builtinId="48" customBuiltin="1"/>
    <cellStyle name="60% - Ênfase5 2" xfId="97"/>
    <cellStyle name="60% - Ênfase5 2 2" xfId="98"/>
    <cellStyle name="60% - Ênfase5 3" xfId="99"/>
    <cellStyle name="60% - Ênfase5 4" xfId="100"/>
    <cellStyle name="60% - Ênfase5 5" xfId="400"/>
    <cellStyle name="60% - Ênfase6" xfId="101" builtinId="52" customBuiltin="1"/>
    <cellStyle name="60% - Ênfase6 2" xfId="102"/>
    <cellStyle name="60% - Ênfase6 2 2" xfId="103"/>
    <cellStyle name="60% - Ênfase6 3" xfId="104"/>
    <cellStyle name="60% - Ênfase6 4" xfId="105"/>
    <cellStyle name="60% - Ênfase6 5" xfId="401"/>
    <cellStyle name="Accent1" xfId="106"/>
    <cellStyle name="Accent2" xfId="107"/>
    <cellStyle name="Accent3" xfId="108"/>
    <cellStyle name="Accent4" xfId="109"/>
    <cellStyle name="Accent5" xfId="110"/>
    <cellStyle name="Accent6" xfId="111"/>
    <cellStyle name="Bad" xfId="112"/>
    <cellStyle name="Bom" xfId="113" builtinId="26" customBuiltin="1"/>
    <cellStyle name="Bom 2" xfId="114"/>
    <cellStyle name="Bom 2 2" xfId="115"/>
    <cellStyle name="Bom 3" xfId="116"/>
    <cellStyle name="Bom 4" xfId="117"/>
    <cellStyle name="Bom 5" xfId="402"/>
    <cellStyle name="Calculation" xfId="118"/>
    <cellStyle name="Cálculo" xfId="119" builtinId="22" customBuiltin="1"/>
    <cellStyle name="Cálculo 2" xfId="120"/>
    <cellStyle name="Cálculo 2 2" xfId="121"/>
    <cellStyle name="Cálculo 3" xfId="122"/>
    <cellStyle name="Cálculo 4" xfId="123"/>
    <cellStyle name="Cálculo 5" xfId="403"/>
    <cellStyle name="Célula de Verificação" xfId="124" builtinId="23" customBuiltin="1"/>
    <cellStyle name="Célula de Verificação 2" xfId="125"/>
    <cellStyle name="Célula de Verificação 3" xfId="126"/>
    <cellStyle name="Célula Vinculada" xfId="127" builtinId="24" customBuiltin="1"/>
    <cellStyle name="Célula Vinculada 2" xfId="128"/>
    <cellStyle name="Célula Vinculada 2 2" xfId="129"/>
    <cellStyle name="Célula Vinculada 3" xfId="130"/>
    <cellStyle name="Célula Vinculada 4" xfId="131"/>
    <cellStyle name="Célula Vinculada 5" xfId="404"/>
    <cellStyle name="Check Cell" xfId="132"/>
    <cellStyle name="Comma0 - Modelo1" xfId="133"/>
    <cellStyle name="Comma0 - Style1" xfId="134"/>
    <cellStyle name="Comma1 - Modelo2" xfId="135"/>
    <cellStyle name="Comma1 - Style2" xfId="136"/>
    <cellStyle name="Currency [0]_1995" xfId="137"/>
    <cellStyle name="Currency_1995" xfId="138"/>
    <cellStyle name="Dia" xfId="139"/>
    <cellStyle name="Encabez1" xfId="140"/>
    <cellStyle name="Encabez2" xfId="141"/>
    <cellStyle name="Ênfase1" xfId="142" builtinId="29" customBuiltin="1"/>
    <cellStyle name="Ênfase1 2" xfId="143"/>
    <cellStyle name="Ênfase1 2 2" xfId="144"/>
    <cellStyle name="Ênfase1 3" xfId="145"/>
    <cellStyle name="Ênfase1 4" xfId="146"/>
    <cellStyle name="Ênfase1 5" xfId="405"/>
    <cellStyle name="Ênfase2" xfId="147" builtinId="33" customBuiltin="1"/>
    <cellStyle name="Ênfase2 2" xfId="148"/>
    <cellStyle name="Ênfase2 2 2" xfId="149"/>
    <cellStyle name="Ênfase2 3" xfId="150"/>
    <cellStyle name="Ênfase2 4" xfId="151"/>
    <cellStyle name="Ênfase2 5" xfId="406"/>
    <cellStyle name="Ênfase3" xfId="152" builtinId="37" customBuiltin="1"/>
    <cellStyle name="Ênfase3 2" xfId="153"/>
    <cellStyle name="Ênfase3 2 2" xfId="154"/>
    <cellStyle name="Ênfase3 3" xfId="155"/>
    <cellStyle name="Ênfase3 4" xfId="156"/>
    <cellStyle name="Ênfase3 5" xfId="407"/>
    <cellStyle name="Ênfase4" xfId="157" builtinId="41" customBuiltin="1"/>
    <cellStyle name="Ênfase4 2" xfId="158"/>
    <cellStyle name="Ênfase4 2 2" xfId="159"/>
    <cellStyle name="Ênfase4 3" xfId="160"/>
    <cellStyle name="Ênfase4 4" xfId="161"/>
    <cellStyle name="Ênfase4 5" xfId="408"/>
    <cellStyle name="Ênfase5" xfId="162" builtinId="45" customBuiltin="1"/>
    <cellStyle name="Ênfase5 2" xfId="163"/>
    <cellStyle name="Ênfase5 3" xfId="164"/>
    <cellStyle name="Ênfase6" xfId="165" builtinId="49" customBuiltin="1"/>
    <cellStyle name="Ênfase6 2" xfId="166"/>
    <cellStyle name="Ênfase6 2 2" xfId="167"/>
    <cellStyle name="Ênfase6 3" xfId="168"/>
    <cellStyle name="Ênfase6 4" xfId="169"/>
    <cellStyle name="Ênfase6 5" xfId="409"/>
    <cellStyle name="Entrada" xfId="170" builtinId="20" customBuiltin="1"/>
    <cellStyle name="Entrada 2" xfId="171"/>
    <cellStyle name="Entrada 2 2" xfId="172"/>
    <cellStyle name="Entrada 3" xfId="173"/>
    <cellStyle name="Entrada 4" xfId="174"/>
    <cellStyle name="Entrada 5" xfId="410"/>
    <cellStyle name="Estilo 1" xfId="175"/>
    <cellStyle name="Euro" xfId="176"/>
    <cellStyle name="Euro 2" xfId="177"/>
    <cellStyle name="Euro 2 2" xfId="456"/>
    <cellStyle name="Excel Built-in Normal" xfId="178"/>
    <cellStyle name="Excel Built-in Normal 1" xfId="179"/>
    <cellStyle name="Explanatory Text" xfId="180"/>
    <cellStyle name="F2" xfId="181"/>
    <cellStyle name="F3" xfId="182"/>
    <cellStyle name="F4" xfId="183"/>
    <cellStyle name="F5" xfId="184"/>
    <cellStyle name="F6" xfId="185"/>
    <cellStyle name="F7" xfId="186"/>
    <cellStyle name="F8" xfId="187"/>
    <cellStyle name="Fijo" xfId="188"/>
    <cellStyle name="Financiero" xfId="189"/>
    <cellStyle name="Good" xfId="190"/>
    <cellStyle name="Heading 1" xfId="191"/>
    <cellStyle name="Heading 2" xfId="192"/>
    <cellStyle name="Heading 3" xfId="193"/>
    <cellStyle name="Heading 4" xfId="194"/>
    <cellStyle name="Incorreto" xfId="195" builtinId="27" customBuiltin="1"/>
    <cellStyle name="Incorreto 2" xfId="196"/>
    <cellStyle name="Incorreto 2 2" xfId="197"/>
    <cellStyle name="Incorreto 3" xfId="198"/>
    <cellStyle name="Incorreto 4" xfId="199"/>
    <cellStyle name="Incorreto 5" xfId="411"/>
    <cellStyle name="Indefinido" xfId="200"/>
    <cellStyle name="Input" xfId="201"/>
    <cellStyle name="Linked Cell" xfId="202"/>
    <cellStyle name="Millares [0]_10 AVERIAS MASIVAS + ANT" xfId="203"/>
    <cellStyle name="Millares_10 AVERIAS MASIVAS + ANT" xfId="204"/>
    <cellStyle name="Moeda" xfId="205" builtinId="4"/>
    <cellStyle name="Moeda 2" xfId="206"/>
    <cellStyle name="Moeda 2 2" xfId="207"/>
    <cellStyle name="Moeda 2 2 2" xfId="208"/>
    <cellStyle name="Moeda 2 2 2 2" xfId="457"/>
    <cellStyle name="Moeda 2 2 3" xfId="458"/>
    <cellStyle name="Moeda 2 3" xfId="209"/>
    <cellStyle name="Moeda 2 4" xfId="412"/>
    <cellStyle name="Moeda 3" xfId="210"/>
    <cellStyle name="Moeda 3 2" xfId="211"/>
    <cellStyle name="Moeda 3 2 2" xfId="413"/>
    <cellStyle name="Moeda 3 3" xfId="414"/>
    <cellStyle name="Moeda 3 4" xfId="415"/>
    <cellStyle name="Moeda 4" xfId="212"/>
    <cellStyle name="Moeda 4 2" xfId="213"/>
    <cellStyle name="Moeda 4 2 2" xfId="459"/>
    <cellStyle name="Moeda 5" xfId="214"/>
    <cellStyle name="Moeda 5 2" xfId="215"/>
    <cellStyle name="Moeda 5 2 2" xfId="416"/>
    <cellStyle name="Moeda 5 3" xfId="460"/>
    <cellStyle name="Moeda 6" xfId="417"/>
    <cellStyle name="Moeda 6 2" xfId="418"/>
    <cellStyle name="Moeda 7" xfId="419"/>
    <cellStyle name="Moeda 8" xfId="420"/>
    <cellStyle name="Moneda [0]_10 AVERIAS MASIVAS + ANT" xfId="216"/>
    <cellStyle name="Moneda_10 AVERIAS MASIVAS + ANT" xfId="217"/>
    <cellStyle name="Monetario" xfId="218"/>
    <cellStyle name="Neutra" xfId="219" builtinId="28" customBuiltin="1"/>
    <cellStyle name="Neutra 2" xfId="220"/>
    <cellStyle name="Neutra 2 2" xfId="221"/>
    <cellStyle name="Neutra 3" xfId="222"/>
    <cellStyle name="Neutra 4" xfId="223"/>
    <cellStyle name="Neutra 5" xfId="421"/>
    <cellStyle name="Neutral" xfId="224"/>
    <cellStyle name="no dec" xfId="225"/>
    <cellStyle name="Normal" xfId="0" builtinId="0"/>
    <cellStyle name="Normal 10" xfId="226"/>
    <cellStyle name="Normal 10 2" xfId="461"/>
    <cellStyle name="Normal 11" xfId="227"/>
    <cellStyle name="Normal 11 2" xfId="422"/>
    <cellStyle name="Normal 12" xfId="228"/>
    <cellStyle name="Normal 12 2" xfId="462"/>
    <cellStyle name="Normal 13" xfId="368"/>
    <cellStyle name="Normal 13 2" xfId="455"/>
    <cellStyle name="Normal 2" xfId="229"/>
    <cellStyle name="Normal 2 2" xfId="230"/>
    <cellStyle name="Normal 2 2 2" xfId="231"/>
    <cellStyle name="Normal 2 2 2 2" xfId="423"/>
    <cellStyle name="Normal 2 2 3" xfId="232"/>
    <cellStyle name="Normal 2 2 4" xfId="233"/>
    <cellStyle name="Normal 2 2 4 2" xfId="463"/>
    <cellStyle name="Normal 2 2 5" xfId="424"/>
    <cellStyle name="Normal 2 3" xfId="234"/>
    <cellStyle name="Normal 2 3 2" xfId="464"/>
    <cellStyle name="Normal 2 4" xfId="425"/>
    <cellStyle name="Normal 3" xfId="235"/>
    <cellStyle name="Normal 3 2" xfId="236"/>
    <cellStyle name="Normal 3 2 2" xfId="237"/>
    <cellStyle name="Normal 3 2 2 2" xfId="465"/>
    <cellStyle name="Normal 3 2 3" xfId="426"/>
    <cellStyle name="Normal 3 3" xfId="238"/>
    <cellStyle name="Normal 3 3 2" xfId="239"/>
    <cellStyle name="Normal 3 3 2 2" xfId="466"/>
    <cellStyle name="Normal 3 3 3" xfId="240"/>
    <cellStyle name="Normal 3 4" xfId="370"/>
    <cellStyle name="Normal 3 4 2" xfId="467"/>
    <cellStyle name="Normal 3 5" xfId="427"/>
    <cellStyle name="Normal 3 6" xfId="371"/>
    <cellStyle name="Normal 4" xfId="241"/>
    <cellStyle name="Normal 4 2" xfId="242"/>
    <cellStyle name="Normal 4 2 2" xfId="243"/>
    <cellStyle name="Normal 4 2 2 2" xfId="468"/>
    <cellStyle name="Normal 4 2 3" xfId="244"/>
    <cellStyle name="Normal 4 2 3 2" xfId="469"/>
    <cellStyle name="Normal 4 2 4" xfId="470"/>
    <cellStyle name="Normal 4 3" xfId="245"/>
    <cellStyle name="Normal 4 3 2" xfId="471"/>
    <cellStyle name="Normal 5" xfId="246"/>
    <cellStyle name="Normal 5 2" xfId="247"/>
    <cellStyle name="Normal 5 2 2" xfId="472"/>
    <cellStyle name="Normal 5 3" xfId="248"/>
    <cellStyle name="Normal 5 3 2" xfId="473"/>
    <cellStyle name="Normal 5 4" xfId="249"/>
    <cellStyle name="Normal 5 4 2" xfId="474"/>
    <cellStyle name="Normal 6" xfId="250"/>
    <cellStyle name="Normal 6 2" xfId="251"/>
    <cellStyle name="Normal 7" xfId="252"/>
    <cellStyle name="Normal 7 2" xfId="372"/>
    <cellStyle name="Normal 8" xfId="253"/>
    <cellStyle name="Normal 8 2" xfId="254"/>
    <cellStyle name="Normal 8 3" xfId="475"/>
    <cellStyle name="Normal 9" xfId="255"/>
    <cellStyle name="Normal_Mirassol" xfId="256"/>
    <cellStyle name="Normal_Pesquisa no referencial 10 de maio de 2013" xfId="373"/>
    <cellStyle name="Normal_PL. TRABALHO NOVA SAPEZAL-BR 364-2004 - (PREF.)" xfId="257"/>
    <cellStyle name="Nota" xfId="258" builtinId="10" customBuiltin="1"/>
    <cellStyle name="Nota 2" xfId="259"/>
    <cellStyle name="Nota 2 2" xfId="260"/>
    <cellStyle name="Nota 2 2 2" xfId="476"/>
    <cellStyle name="Nota 3" xfId="261"/>
    <cellStyle name="Nota 3 2" xfId="477"/>
    <cellStyle name="Nota 4" xfId="262"/>
    <cellStyle name="Nota 4 2" xfId="428"/>
    <cellStyle name="Nota 5" xfId="429"/>
    <cellStyle name="Note" xfId="263"/>
    <cellStyle name="Note 2" xfId="478"/>
    <cellStyle name="Output" xfId="264"/>
    <cellStyle name="Porcentagem" xfId="265" builtinId="5"/>
    <cellStyle name="Porcentagem 2" xfId="266"/>
    <cellStyle name="Porcentagem 2 2" xfId="267"/>
    <cellStyle name="Porcentagem 2 2 2" xfId="268"/>
    <cellStyle name="Porcentagem 2 2 3" xfId="269"/>
    <cellStyle name="Porcentagem 2 2 3 2" xfId="479"/>
    <cellStyle name="Porcentagem 2 3" xfId="270"/>
    <cellStyle name="Porcentagem 2 4" xfId="271"/>
    <cellStyle name="Porcentagem 2 4 2" xfId="480"/>
    <cellStyle name="Porcentagem 2 5" xfId="430"/>
    <cellStyle name="Porcentagem 3" xfId="272"/>
    <cellStyle name="Porcentagem 3 2" xfId="273"/>
    <cellStyle name="Porcentagem 3 2 2" xfId="274"/>
    <cellStyle name="Porcentagem 3 2 2 2" xfId="481"/>
    <cellStyle name="Porcentagem 3 2 3" xfId="275"/>
    <cellStyle name="Porcentagem 3 2 3 2" xfId="482"/>
    <cellStyle name="Porcentagem 3 2 4" xfId="483"/>
    <cellStyle name="Porcentagem 3 3" xfId="276"/>
    <cellStyle name="Porcentagem 3 3 2" xfId="484"/>
    <cellStyle name="Porcentagem 4" xfId="277"/>
    <cellStyle name="Porcentagem 4 2" xfId="278"/>
    <cellStyle name="Porcentagem 4 3" xfId="279"/>
    <cellStyle name="Porcentagem 5" xfId="280"/>
    <cellStyle name="Porcentagem 5 2" xfId="281"/>
    <cellStyle name="Porcentagem 5 2 2" xfId="485"/>
    <cellStyle name="Porcentagem 5 3" xfId="486"/>
    <cellStyle name="Porcentagem 6" xfId="282"/>
    <cellStyle name="Porcentagem 6 2" xfId="431"/>
    <cellStyle name="Porcentagem 7" xfId="432"/>
    <cellStyle name="Porcentagem 7 2" xfId="433"/>
    <cellStyle name="Porcentagem 8" xfId="434"/>
    <cellStyle name="Porcentagem 9" xfId="435"/>
    <cellStyle name="Porcentaje" xfId="283"/>
    <cellStyle name="RM" xfId="284"/>
    <cellStyle name="Saída" xfId="285" builtinId="21" customBuiltin="1"/>
    <cellStyle name="Saída 2" xfId="286"/>
    <cellStyle name="Saída 2 2" xfId="287"/>
    <cellStyle name="Saída 3" xfId="288"/>
    <cellStyle name="Saída 4" xfId="289"/>
    <cellStyle name="Saída 5" xfId="436"/>
    <cellStyle name="Separador de milhares 2" xfId="290"/>
    <cellStyle name="Separador de milhares 2 2" xfId="291"/>
    <cellStyle name="Separador de milhares 2 2 2" xfId="292"/>
    <cellStyle name="Separador de milhares 2 2 2 2" xfId="487"/>
    <cellStyle name="Separador de milhares 2 2 3" xfId="293"/>
    <cellStyle name="Separador de milhares 2 2 4" xfId="437"/>
    <cellStyle name="Separador de milhares 2 3" xfId="294"/>
    <cellStyle name="Separador de milhares 2 3 2" xfId="295"/>
    <cellStyle name="Separador de milhares 2 3 2 2" xfId="488"/>
    <cellStyle name="Separador de milhares 2 3 3" xfId="296"/>
    <cellStyle name="Separador de milhares 2 3 4" xfId="489"/>
    <cellStyle name="Separador de milhares 2 4" xfId="438"/>
    <cellStyle name="Separador de milhares 3" xfId="297"/>
    <cellStyle name="Separador de milhares 3 2" xfId="298"/>
    <cellStyle name="Separador de milhares 3 2 2" xfId="299"/>
    <cellStyle name="Separador de milhares 3 2 3" xfId="490"/>
    <cellStyle name="Separador de milhares 4" xfId="300"/>
    <cellStyle name="Separador de milhares 4 2" xfId="301"/>
    <cellStyle name="Separador de milhares 4 2 2" xfId="491"/>
    <cellStyle name="Separador de milhares 5" xfId="369"/>
    <cellStyle name="Separador de milhares 5 2" xfId="492"/>
    <cellStyle name="Separador de milhares_PL. TRABALHO NOVA SAPEZAL-BR 364-2004 - (PREF.)" xfId="302"/>
    <cellStyle name="Separador de milhares_Proposta-Prodeagro" xfId="303"/>
    <cellStyle name="TableStyleLight1" xfId="304"/>
    <cellStyle name="Texto de Aviso" xfId="305" builtinId="11" customBuiltin="1"/>
    <cellStyle name="Texto de Aviso 2" xfId="306"/>
    <cellStyle name="Texto de Aviso 3" xfId="307"/>
    <cellStyle name="Texto Explicativo" xfId="308" builtinId="53" customBuiltin="1"/>
    <cellStyle name="Texto Explicativo 2" xfId="309"/>
    <cellStyle name="Texto Explicativo 3" xfId="310"/>
    <cellStyle name="Title" xfId="311"/>
    <cellStyle name="Título" xfId="312" builtinId="15" customBuiltin="1"/>
    <cellStyle name="Título 1" xfId="313" builtinId="16" customBuiltin="1"/>
    <cellStyle name="Título 1 1" xfId="314"/>
    <cellStyle name="Título 1 1 2" xfId="315"/>
    <cellStyle name="Título 1 2" xfId="316"/>
    <cellStyle name="Título 1 2 2" xfId="317"/>
    <cellStyle name="Título 1 3" xfId="318"/>
    <cellStyle name="Título 1 4" xfId="319"/>
    <cellStyle name="Título 1 5" xfId="439"/>
    <cellStyle name="Título 2" xfId="320" builtinId="17" customBuiltin="1"/>
    <cellStyle name="Título 2 2" xfId="321"/>
    <cellStyle name="Título 2 2 2" xfId="322"/>
    <cellStyle name="Título 2 3" xfId="323"/>
    <cellStyle name="Título 2 4" xfId="324"/>
    <cellStyle name="Título 2 5" xfId="440"/>
    <cellStyle name="Título 3" xfId="325" builtinId="18" customBuiltin="1"/>
    <cellStyle name="Título 3 2" xfId="326"/>
    <cellStyle name="Título 3 2 2" xfId="327"/>
    <cellStyle name="Título 3 3" xfId="328"/>
    <cellStyle name="Título 3 4" xfId="329"/>
    <cellStyle name="Título 3 5" xfId="441"/>
    <cellStyle name="Título 4" xfId="330" builtinId="19" customBuiltin="1"/>
    <cellStyle name="Título 4 2" xfId="331"/>
    <cellStyle name="Título 4 2 2" xfId="332"/>
    <cellStyle name="Título 4 3" xfId="333"/>
    <cellStyle name="Título 4 4" xfId="334"/>
    <cellStyle name="Título 4 5" xfId="442"/>
    <cellStyle name="Título 5" xfId="335"/>
    <cellStyle name="Título 5 2" xfId="336"/>
    <cellStyle name="Título 6" xfId="337"/>
    <cellStyle name="Título 6 2" xfId="338"/>
    <cellStyle name="Título 7" xfId="443"/>
    <cellStyle name="Total" xfId="339" builtinId="25" customBuiltin="1"/>
    <cellStyle name="Total 2" xfId="340"/>
    <cellStyle name="Total 2 2" xfId="341"/>
    <cellStyle name="Total 3" xfId="342"/>
    <cellStyle name="Total 4" xfId="343"/>
    <cellStyle name="Total 5" xfId="444"/>
    <cellStyle name="Vírgula" xfId="344" builtinId="3"/>
    <cellStyle name="Vírgula 2" xfId="345"/>
    <cellStyle name="Vírgula 2 2" xfId="346"/>
    <cellStyle name="Vírgula 2 2 2" xfId="347"/>
    <cellStyle name="Vírgula 2 2 2 2" xfId="445"/>
    <cellStyle name="Vírgula 2 2 3" xfId="348"/>
    <cellStyle name="Vírgula 2 2 3 2" xfId="446"/>
    <cellStyle name="Vírgula 2 3" xfId="349"/>
    <cellStyle name="Vírgula 2 3 2" xfId="350"/>
    <cellStyle name="Vírgula 2 3 2 2" xfId="447"/>
    <cellStyle name="Vírgula 2 4" xfId="351"/>
    <cellStyle name="Vírgula 2 4 2" xfId="493"/>
    <cellStyle name="Vírgula 2 5" xfId="352"/>
    <cellStyle name="Vírgula 2 5 2" xfId="494"/>
    <cellStyle name="Vírgula 2 6" xfId="448"/>
    <cellStyle name="Vírgula 3" xfId="353"/>
    <cellStyle name="Vírgula 3 2" xfId="354"/>
    <cellStyle name="Vírgula 3 2 2" xfId="355"/>
    <cellStyle name="Vírgula 3 2 2 2" xfId="356"/>
    <cellStyle name="Vírgula 3 2 2 2 2" xfId="495"/>
    <cellStyle name="Vírgula 3 2 2 3" xfId="496"/>
    <cellStyle name="Vírgula 3 2 3" xfId="357"/>
    <cellStyle name="Vírgula 3 2 3 2" xfId="497"/>
    <cellStyle name="Vírgula 3 2 4" xfId="358"/>
    <cellStyle name="Vírgula 3 2 4 2" xfId="498"/>
    <cellStyle name="Vírgula 3 2 5" xfId="449"/>
    <cellStyle name="Vírgula 3 2 6" xfId="450"/>
    <cellStyle name="Vírgula 3 3" xfId="359"/>
    <cellStyle name="Vírgula 3 3 2" xfId="451"/>
    <cellStyle name="Vírgula 3 4" xfId="499"/>
    <cellStyle name="Vírgula 4" xfId="360"/>
    <cellStyle name="Vírgula 4 2" xfId="361"/>
    <cellStyle name="Vírgula 4 2 2" xfId="500"/>
    <cellStyle name="Vírgula 4 3" xfId="362"/>
    <cellStyle name="Vírgula 4 3 2" xfId="501"/>
    <cellStyle name="Vírgula 5" xfId="363"/>
    <cellStyle name="Vírgula 5 2" xfId="364"/>
    <cellStyle name="Vírgula 5 2 2" xfId="502"/>
    <cellStyle name="Vírgula 5 3" xfId="503"/>
    <cellStyle name="Vírgula 6" xfId="365"/>
    <cellStyle name="Vírgula 6 2" xfId="452"/>
    <cellStyle name="Vírgula 7" xfId="366"/>
    <cellStyle name="Vírgula 7 2" xfId="453"/>
    <cellStyle name="Vírgula 8" xfId="454"/>
    <cellStyle name="Warning Text" xfId="367"/>
  </cellStyles>
  <dxfs count="6">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314325</xdr:colOff>
      <xdr:row>6</xdr:row>
      <xdr:rowOff>57150</xdr:rowOff>
    </xdr:from>
    <xdr:to>
      <xdr:col>1</xdr:col>
      <xdr:colOff>2238375</xdr:colOff>
      <xdr:row>17</xdr:row>
      <xdr:rowOff>38100</xdr:rowOff>
    </xdr:to>
    <xdr:pic>
      <xdr:nvPicPr>
        <xdr:cNvPr id="2" name="Imagem 1" descr="Sorris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400175"/>
          <a:ext cx="1924050"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1</xdr:row>
      <xdr:rowOff>123824</xdr:rowOff>
    </xdr:from>
    <xdr:to>
      <xdr:col>1</xdr:col>
      <xdr:colOff>451338</xdr:colOff>
      <xdr:row>6</xdr:row>
      <xdr:rowOff>95249</xdr:rowOff>
    </xdr:to>
    <xdr:pic>
      <xdr:nvPicPr>
        <xdr:cNvPr id="2" name="Imagem 1"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95249" y="390524"/>
          <a:ext cx="1346689" cy="12668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2</xdr:row>
      <xdr:rowOff>114300</xdr:rowOff>
    </xdr:from>
    <xdr:to>
      <xdr:col>0</xdr:col>
      <xdr:colOff>1162050</xdr:colOff>
      <xdr:row>7</xdr:row>
      <xdr:rowOff>123825</xdr:rowOff>
    </xdr:to>
    <xdr:pic>
      <xdr:nvPicPr>
        <xdr:cNvPr id="87828" name="Imagem 1" descr="Sorriso"/>
        <xdr:cNvPicPr>
          <a:picLocks noChangeAspect="1" noChangeArrowheads="1"/>
        </xdr:cNvPicPr>
      </xdr:nvPicPr>
      <xdr:blipFill>
        <a:blip xmlns:r="http://schemas.openxmlformats.org/officeDocument/2006/relationships" r:embed="rId1"/>
        <a:srcRect/>
        <a:stretch>
          <a:fillRect/>
        </a:stretch>
      </xdr:blipFill>
      <xdr:spPr bwMode="auto">
        <a:xfrm>
          <a:off x="95250" y="466725"/>
          <a:ext cx="1066800" cy="10096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6</xdr:row>
      <xdr:rowOff>190500</xdr:rowOff>
    </xdr:from>
    <xdr:to>
      <xdr:col>0</xdr:col>
      <xdr:colOff>1162050</xdr:colOff>
      <xdr:row>14</xdr:row>
      <xdr:rowOff>38100</xdr:rowOff>
    </xdr:to>
    <xdr:pic>
      <xdr:nvPicPr>
        <xdr:cNvPr id="68423" name="Imagem 1" descr="Sorriso"/>
        <xdr:cNvPicPr>
          <a:picLocks noChangeAspect="1" noChangeArrowheads="1"/>
        </xdr:cNvPicPr>
      </xdr:nvPicPr>
      <xdr:blipFill>
        <a:blip xmlns:r="http://schemas.openxmlformats.org/officeDocument/2006/relationships" r:embed="rId1"/>
        <a:srcRect/>
        <a:stretch>
          <a:fillRect/>
        </a:stretch>
      </xdr:blipFill>
      <xdr:spPr bwMode="auto">
        <a:xfrm>
          <a:off x="95250" y="1000125"/>
          <a:ext cx="1066800" cy="14478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1543050</xdr:colOff>
      <xdr:row>21</xdr:row>
      <xdr:rowOff>95250</xdr:rowOff>
    </xdr:from>
    <xdr:to>
      <xdr:col>3</xdr:col>
      <xdr:colOff>381000</xdr:colOff>
      <xdr:row>24</xdr:row>
      <xdr:rowOff>19050</xdr:rowOff>
    </xdr:to>
    <xdr:pic>
      <xdr:nvPicPr>
        <xdr:cNvPr id="2" name="Imagem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5534025"/>
          <a:ext cx="3057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733425</xdr:colOff>
      <xdr:row>1</xdr:row>
      <xdr:rowOff>9525</xdr:rowOff>
    </xdr:from>
    <xdr:to>
      <xdr:col>3</xdr:col>
      <xdr:colOff>466725</xdr:colOff>
      <xdr:row>4</xdr:row>
      <xdr:rowOff>161925</xdr:rowOff>
    </xdr:to>
    <xdr:pic>
      <xdr:nvPicPr>
        <xdr:cNvPr id="3" name="Picture 1" descr="brasã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0" y="200025"/>
          <a:ext cx="9239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1543050</xdr:colOff>
      <xdr:row>27</xdr:row>
      <xdr:rowOff>95250</xdr:rowOff>
    </xdr:from>
    <xdr:to>
      <xdr:col>3</xdr:col>
      <xdr:colOff>381000</xdr:colOff>
      <xdr:row>30</xdr:row>
      <xdr:rowOff>19050</xdr:rowOff>
    </xdr:to>
    <xdr:pic>
      <xdr:nvPicPr>
        <xdr:cNvPr id="2" name="Imagem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6753225"/>
          <a:ext cx="3057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733425</xdr:colOff>
      <xdr:row>1</xdr:row>
      <xdr:rowOff>9525</xdr:rowOff>
    </xdr:from>
    <xdr:to>
      <xdr:col>3</xdr:col>
      <xdr:colOff>466725</xdr:colOff>
      <xdr:row>4</xdr:row>
      <xdr:rowOff>161925</xdr:rowOff>
    </xdr:to>
    <xdr:pic>
      <xdr:nvPicPr>
        <xdr:cNvPr id="3" name="Picture 1" descr="brasã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0" y="200025"/>
          <a:ext cx="9239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123825</xdr:colOff>
      <xdr:row>1</xdr:row>
      <xdr:rowOff>314325</xdr:rowOff>
    </xdr:from>
    <xdr:to>
      <xdr:col>1</xdr:col>
      <xdr:colOff>495300</xdr:colOff>
      <xdr:row>6</xdr:row>
      <xdr:rowOff>38100</xdr:rowOff>
    </xdr:to>
    <xdr:pic>
      <xdr:nvPicPr>
        <xdr:cNvPr id="2" name="Imagem 1" descr="Sorris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762000"/>
          <a:ext cx="13430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emar\MEUS%20DOCUMEN\Documents%20and%20Settings\fabiano\Configura&#231;&#245;es%20locais\Temp\N.MUTUM-STA%20RITA%20DO%20TRIVELATO%20QUANTITATIVO%20(altera&#231;&#245;es%20do%20Fabian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Meus%20documentos\DEISE\2005\SINFRA\MODELOS\N.MUTUM-STA%20RITA%20DO%20TRIVELATO%20QUANTITATIVO%20(altera&#231;&#245;es%20do%20Fabian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6_%20OBRAS%20PUBLICAS/03_PAVIMENTA&#199;&#195;O%20E%20DRENAGENS/NOVA%20ALIAN&#199;A/Projeto%20Readequado/Arquivos%2003_10/Or&#231;%20Nova%20Alian&#231;a_Rev_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19\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8.0.5\d\Users\user\AppData\Local\Microsoft\Windows\Temporary%20Internet%20Files\Low\Content.IE5\JZI8RJPM\ORCAMENTO%20PEC%203000%20MT(OBRA)analis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0.19\d\Users\Camila\AppData\Local\Microsoft\Windows\Temporary%20Internet%20Files\Content.IE5\TSJ4BF0P\planilha%20de%20quantitativos%20E%20OR&#199;AMENTO%20-%20bela%20vista%20-%20nova%20mutu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0.5\Engenharia\OBRAS%20P&#218;BLICAS\OBRAS%202015\PROJETOS%20EM%20ANDAMENTO\Pavimenta&#231;&#227;o%20-%20Perimetral%20Sudeste\Planilha%20Perimetral%20Sudes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8.0.5\Users\Camila\AppData\Local\Microsoft\Windows\Temporary%20Internet%20Files\Content.IE5\TSJ4BF0P\planilha%20de%20quantitativos%20E%20OR&#199;AMENTO%20-%20bela%20vista%20-%20nova%20mutu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16.0.19\d\Documents%20and%20Settings\Cassiane\Desktop\CASSIANE\PAVIMENTA&#199;&#195;O\SORRISO\BOA%20ESPERAN&#199;A%20I%20E%20II\PLANILHAS%20DE%20PROJETO\REVISAO%20SETEMBRO\ADITIV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sheetData sheetId="2"/>
      <sheetData sheetId="3"/>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Orçamento"/>
      <sheetName val="Cronograma"/>
      <sheetName val="Eventos"/>
      <sheetName val="BDI Dif"/>
      <sheetName val="BDI 1"/>
      <sheetName val="QCI"/>
      <sheetName val="Comp"/>
      <sheetName val="Escav mecân"/>
      <sheetName val="Cubação"/>
      <sheetName val="Carga solo"/>
      <sheetName val="Transp solo"/>
      <sheetName val="Subleito"/>
      <sheetName val="Estabil solo-sub base"/>
      <sheetName val="Escav mecân (2)"/>
      <sheetName val="Estabil solo-base"/>
      <sheetName val="Aquis mat jaz"/>
      <sheetName val="Escav mat jaz"/>
      <sheetName val="Transp mat jaz"/>
      <sheetName val="Imprimação"/>
      <sheetName val="T.S.D"/>
      <sheetName val="Transp Agreg"/>
      <sheetName val="Comp 01"/>
      <sheetName val="Plan1"/>
    </sheetNames>
    <sheetDataSet>
      <sheetData sheetId="0"/>
      <sheetData sheetId="1">
        <row r="2">
          <cell r="C2" t="str">
            <v>Obra: Pavimentação Asfáltica</v>
          </cell>
        </row>
      </sheetData>
      <sheetData sheetId="2"/>
      <sheetData sheetId="3"/>
      <sheetData sheetId="4">
        <row r="18">
          <cell r="D18">
            <v>0.11936861288</v>
          </cell>
        </row>
      </sheetData>
      <sheetData sheetId="5">
        <row r="24">
          <cell r="D24">
            <v>0.2493518374624375</v>
          </cell>
        </row>
      </sheetData>
      <sheetData sheetId="6"/>
      <sheetData sheetId="7">
        <row r="12">
          <cell r="A12" t="str">
            <v>C - 001</v>
          </cell>
          <cell r="C12" t="str">
            <v>Administração local de obra</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 orçam - belavista"/>
      <sheetName val="Cronograma-bela vista"/>
      <sheetName val="BDI"/>
      <sheetName val="Escav mecân"/>
      <sheetName val="Carga solo"/>
      <sheetName val="Transp solo"/>
      <sheetName val="Subleito"/>
      <sheetName val="Estabil solo - sub base"/>
      <sheetName val="Estabil solo - 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refreshError="1"/>
      <sheetData sheetId="39"/>
      <sheetData sheetId="40"/>
      <sheetData sheetId="41"/>
      <sheetData sheetId="42"/>
      <sheetData sheetId="43"/>
      <sheetData sheetId="44"/>
      <sheetData sheetId="4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ilha Av Idemar Riedi"/>
      <sheetName val="Planilha Av Idemar Riedi (2)"/>
      <sheetName val="Cronograma"/>
      <sheetName val="BDI"/>
      <sheetName val="Remoção"/>
      <sheetName val="Rem Sub leito"/>
      <sheetName val="Escav mecân"/>
      <sheetName val="Carga solo"/>
      <sheetName val="Transp solo"/>
      <sheetName val="Subleito"/>
      <sheetName val="Estabil solo-sub base"/>
      <sheetName val="Estabil solo-base"/>
      <sheetName val="Transp mat jaz"/>
      <sheetName val="Aquis mat jaz"/>
      <sheetName val="Escav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Pintura de Ligação"/>
      <sheetName val="CBUQ "/>
      <sheetName val="Transp Agreg (2)"/>
    </sheetNames>
    <sheetDataSet>
      <sheetData sheetId="0" refreshError="1">
        <row r="12">
          <cell r="B12" t="str">
            <v>Firma: AGRIMAT ENGª INDUSTRIA E COMÉRCIO LTDA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C10" t="str">
            <v>SERVIÇOS PRELIMINARES</v>
          </cell>
        </row>
        <row r="35">
          <cell r="C35" t="str">
            <v>DRENAGEM DE ÁGUAS PLUVIAIS</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 orçam - belavista"/>
      <sheetName val="Cronograma-bela vista"/>
      <sheetName val="BDI"/>
      <sheetName val="Escav mecân"/>
      <sheetName val="Carga solo"/>
      <sheetName val="Transp solo"/>
      <sheetName val="Subleito"/>
      <sheetName val="Estabil solo - sub base"/>
      <sheetName val="Estabil solo - 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refreshError="1"/>
      <sheetData sheetId="39"/>
      <sheetData sheetId="40"/>
      <sheetData sheetId="41"/>
      <sheetData sheetId="42"/>
      <sheetData sheetId="43"/>
      <sheetData sheetId="44"/>
      <sheetData sheetId="4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view="pageBreakPreview" zoomScaleNormal="100" zoomScaleSheetLayoutView="100" workbookViewId="0">
      <selection activeCell="G28" sqref="G28"/>
    </sheetView>
  </sheetViews>
  <sheetFormatPr defaultRowHeight="12.75"/>
  <cols>
    <col min="1" max="1" width="23.42578125" style="248" customWidth="1"/>
    <col min="2" max="2" width="37.85546875" style="248" customWidth="1"/>
    <col min="3" max="3" width="30.140625" style="248" customWidth="1"/>
    <col min="4" max="256" width="9.140625" style="248"/>
    <col min="257" max="257" width="23.42578125" style="248" customWidth="1"/>
    <col min="258" max="258" width="37.85546875" style="248" customWidth="1"/>
    <col min="259" max="259" width="30.140625" style="248" customWidth="1"/>
    <col min="260" max="512" width="9.140625" style="248"/>
    <col min="513" max="513" width="23.42578125" style="248" customWidth="1"/>
    <col min="514" max="514" width="37.85546875" style="248" customWidth="1"/>
    <col min="515" max="515" width="30.140625" style="248" customWidth="1"/>
    <col min="516" max="768" width="9.140625" style="248"/>
    <col min="769" max="769" width="23.42578125" style="248" customWidth="1"/>
    <col min="770" max="770" width="37.85546875" style="248" customWidth="1"/>
    <col min="771" max="771" width="30.140625" style="248" customWidth="1"/>
    <col min="772" max="1024" width="9.140625" style="248"/>
    <col min="1025" max="1025" width="23.42578125" style="248" customWidth="1"/>
    <col min="1026" max="1026" width="37.85546875" style="248" customWidth="1"/>
    <col min="1027" max="1027" width="30.140625" style="248" customWidth="1"/>
    <col min="1028" max="1280" width="9.140625" style="248"/>
    <col min="1281" max="1281" width="23.42578125" style="248" customWidth="1"/>
    <col min="1282" max="1282" width="37.85546875" style="248" customWidth="1"/>
    <col min="1283" max="1283" width="30.140625" style="248" customWidth="1"/>
    <col min="1284" max="1536" width="9.140625" style="248"/>
    <col min="1537" max="1537" width="23.42578125" style="248" customWidth="1"/>
    <col min="1538" max="1538" width="37.85546875" style="248" customWidth="1"/>
    <col min="1539" max="1539" width="30.140625" style="248" customWidth="1"/>
    <col min="1540" max="1792" width="9.140625" style="248"/>
    <col min="1793" max="1793" width="23.42578125" style="248" customWidth="1"/>
    <col min="1794" max="1794" width="37.85546875" style="248" customWidth="1"/>
    <col min="1795" max="1795" width="30.140625" style="248" customWidth="1"/>
    <col min="1796" max="2048" width="9.140625" style="248"/>
    <col min="2049" max="2049" width="23.42578125" style="248" customWidth="1"/>
    <col min="2050" max="2050" width="37.85546875" style="248" customWidth="1"/>
    <col min="2051" max="2051" width="30.140625" style="248" customWidth="1"/>
    <col min="2052" max="2304" width="9.140625" style="248"/>
    <col min="2305" max="2305" width="23.42578125" style="248" customWidth="1"/>
    <col min="2306" max="2306" width="37.85546875" style="248" customWidth="1"/>
    <col min="2307" max="2307" width="30.140625" style="248" customWidth="1"/>
    <col min="2308" max="2560" width="9.140625" style="248"/>
    <col min="2561" max="2561" width="23.42578125" style="248" customWidth="1"/>
    <col min="2562" max="2562" width="37.85546875" style="248" customWidth="1"/>
    <col min="2563" max="2563" width="30.140625" style="248" customWidth="1"/>
    <col min="2564" max="2816" width="9.140625" style="248"/>
    <col min="2817" max="2817" width="23.42578125" style="248" customWidth="1"/>
    <col min="2818" max="2818" width="37.85546875" style="248" customWidth="1"/>
    <col min="2819" max="2819" width="30.140625" style="248" customWidth="1"/>
    <col min="2820" max="3072" width="9.140625" style="248"/>
    <col min="3073" max="3073" width="23.42578125" style="248" customWidth="1"/>
    <col min="3074" max="3074" width="37.85546875" style="248" customWidth="1"/>
    <col min="3075" max="3075" width="30.140625" style="248" customWidth="1"/>
    <col min="3076" max="3328" width="9.140625" style="248"/>
    <col min="3329" max="3329" width="23.42578125" style="248" customWidth="1"/>
    <col min="3330" max="3330" width="37.85546875" style="248" customWidth="1"/>
    <col min="3331" max="3331" width="30.140625" style="248" customWidth="1"/>
    <col min="3332" max="3584" width="9.140625" style="248"/>
    <col min="3585" max="3585" width="23.42578125" style="248" customWidth="1"/>
    <col min="3586" max="3586" width="37.85546875" style="248" customWidth="1"/>
    <col min="3587" max="3587" width="30.140625" style="248" customWidth="1"/>
    <col min="3588" max="3840" width="9.140625" style="248"/>
    <col min="3841" max="3841" width="23.42578125" style="248" customWidth="1"/>
    <col min="3842" max="3842" width="37.85546875" style="248" customWidth="1"/>
    <col min="3843" max="3843" width="30.140625" style="248" customWidth="1"/>
    <col min="3844" max="4096" width="9.140625" style="248"/>
    <col min="4097" max="4097" width="23.42578125" style="248" customWidth="1"/>
    <col min="4098" max="4098" width="37.85546875" style="248" customWidth="1"/>
    <col min="4099" max="4099" width="30.140625" style="248" customWidth="1"/>
    <col min="4100" max="4352" width="9.140625" style="248"/>
    <col min="4353" max="4353" width="23.42578125" style="248" customWidth="1"/>
    <col min="4354" max="4354" width="37.85546875" style="248" customWidth="1"/>
    <col min="4355" max="4355" width="30.140625" style="248" customWidth="1"/>
    <col min="4356" max="4608" width="9.140625" style="248"/>
    <col min="4609" max="4609" width="23.42578125" style="248" customWidth="1"/>
    <col min="4610" max="4610" width="37.85546875" style="248" customWidth="1"/>
    <col min="4611" max="4611" width="30.140625" style="248" customWidth="1"/>
    <col min="4612" max="4864" width="9.140625" style="248"/>
    <col min="4865" max="4865" width="23.42578125" style="248" customWidth="1"/>
    <col min="4866" max="4866" width="37.85546875" style="248" customWidth="1"/>
    <col min="4867" max="4867" width="30.140625" style="248" customWidth="1"/>
    <col min="4868" max="5120" width="9.140625" style="248"/>
    <col min="5121" max="5121" width="23.42578125" style="248" customWidth="1"/>
    <col min="5122" max="5122" width="37.85546875" style="248" customWidth="1"/>
    <col min="5123" max="5123" width="30.140625" style="248" customWidth="1"/>
    <col min="5124" max="5376" width="9.140625" style="248"/>
    <col min="5377" max="5377" width="23.42578125" style="248" customWidth="1"/>
    <col min="5378" max="5378" width="37.85546875" style="248" customWidth="1"/>
    <col min="5379" max="5379" width="30.140625" style="248" customWidth="1"/>
    <col min="5380" max="5632" width="9.140625" style="248"/>
    <col min="5633" max="5633" width="23.42578125" style="248" customWidth="1"/>
    <col min="5634" max="5634" width="37.85546875" style="248" customWidth="1"/>
    <col min="5635" max="5635" width="30.140625" style="248" customWidth="1"/>
    <col min="5636" max="5888" width="9.140625" style="248"/>
    <col min="5889" max="5889" width="23.42578125" style="248" customWidth="1"/>
    <col min="5890" max="5890" width="37.85546875" style="248" customWidth="1"/>
    <col min="5891" max="5891" width="30.140625" style="248" customWidth="1"/>
    <col min="5892" max="6144" width="9.140625" style="248"/>
    <col min="6145" max="6145" width="23.42578125" style="248" customWidth="1"/>
    <col min="6146" max="6146" width="37.85546875" style="248" customWidth="1"/>
    <col min="6147" max="6147" width="30.140625" style="248" customWidth="1"/>
    <col min="6148" max="6400" width="9.140625" style="248"/>
    <col min="6401" max="6401" width="23.42578125" style="248" customWidth="1"/>
    <col min="6402" max="6402" width="37.85546875" style="248" customWidth="1"/>
    <col min="6403" max="6403" width="30.140625" style="248" customWidth="1"/>
    <col min="6404" max="6656" width="9.140625" style="248"/>
    <col min="6657" max="6657" width="23.42578125" style="248" customWidth="1"/>
    <col min="6658" max="6658" width="37.85546875" style="248" customWidth="1"/>
    <col min="6659" max="6659" width="30.140625" style="248" customWidth="1"/>
    <col min="6660" max="6912" width="9.140625" style="248"/>
    <col min="6913" max="6913" width="23.42578125" style="248" customWidth="1"/>
    <col min="6914" max="6914" width="37.85546875" style="248" customWidth="1"/>
    <col min="6915" max="6915" width="30.140625" style="248" customWidth="1"/>
    <col min="6916" max="7168" width="9.140625" style="248"/>
    <col min="7169" max="7169" width="23.42578125" style="248" customWidth="1"/>
    <col min="7170" max="7170" width="37.85546875" style="248" customWidth="1"/>
    <col min="7171" max="7171" width="30.140625" style="248" customWidth="1"/>
    <col min="7172" max="7424" width="9.140625" style="248"/>
    <col min="7425" max="7425" width="23.42578125" style="248" customWidth="1"/>
    <col min="7426" max="7426" width="37.85546875" style="248" customWidth="1"/>
    <col min="7427" max="7427" width="30.140625" style="248" customWidth="1"/>
    <col min="7428" max="7680" width="9.140625" style="248"/>
    <col min="7681" max="7681" width="23.42578125" style="248" customWidth="1"/>
    <col min="7682" max="7682" width="37.85546875" style="248" customWidth="1"/>
    <col min="7683" max="7683" width="30.140625" style="248" customWidth="1"/>
    <col min="7684" max="7936" width="9.140625" style="248"/>
    <col min="7937" max="7937" width="23.42578125" style="248" customWidth="1"/>
    <col min="7938" max="7938" width="37.85546875" style="248" customWidth="1"/>
    <col min="7939" max="7939" width="30.140625" style="248" customWidth="1"/>
    <col min="7940" max="8192" width="9.140625" style="248"/>
    <col min="8193" max="8193" width="23.42578125" style="248" customWidth="1"/>
    <col min="8194" max="8194" width="37.85546875" style="248" customWidth="1"/>
    <col min="8195" max="8195" width="30.140625" style="248" customWidth="1"/>
    <col min="8196" max="8448" width="9.140625" style="248"/>
    <col min="8449" max="8449" width="23.42578125" style="248" customWidth="1"/>
    <col min="8450" max="8450" width="37.85546875" style="248" customWidth="1"/>
    <col min="8451" max="8451" width="30.140625" style="248" customWidth="1"/>
    <col min="8452" max="8704" width="9.140625" style="248"/>
    <col min="8705" max="8705" width="23.42578125" style="248" customWidth="1"/>
    <col min="8706" max="8706" width="37.85546875" style="248" customWidth="1"/>
    <col min="8707" max="8707" width="30.140625" style="248" customWidth="1"/>
    <col min="8708" max="8960" width="9.140625" style="248"/>
    <col min="8961" max="8961" width="23.42578125" style="248" customWidth="1"/>
    <col min="8962" max="8962" width="37.85546875" style="248" customWidth="1"/>
    <col min="8963" max="8963" width="30.140625" style="248" customWidth="1"/>
    <col min="8964" max="9216" width="9.140625" style="248"/>
    <col min="9217" max="9217" width="23.42578125" style="248" customWidth="1"/>
    <col min="9218" max="9218" width="37.85546875" style="248" customWidth="1"/>
    <col min="9219" max="9219" width="30.140625" style="248" customWidth="1"/>
    <col min="9220" max="9472" width="9.140625" style="248"/>
    <col min="9473" max="9473" width="23.42578125" style="248" customWidth="1"/>
    <col min="9474" max="9474" width="37.85546875" style="248" customWidth="1"/>
    <col min="9475" max="9475" width="30.140625" style="248" customWidth="1"/>
    <col min="9476" max="9728" width="9.140625" style="248"/>
    <col min="9729" max="9729" width="23.42578125" style="248" customWidth="1"/>
    <col min="9730" max="9730" width="37.85546875" style="248" customWidth="1"/>
    <col min="9731" max="9731" width="30.140625" style="248" customWidth="1"/>
    <col min="9732" max="9984" width="9.140625" style="248"/>
    <col min="9985" max="9985" width="23.42578125" style="248" customWidth="1"/>
    <col min="9986" max="9986" width="37.85546875" style="248" customWidth="1"/>
    <col min="9987" max="9987" width="30.140625" style="248" customWidth="1"/>
    <col min="9988" max="10240" width="9.140625" style="248"/>
    <col min="10241" max="10241" width="23.42578125" style="248" customWidth="1"/>
    <col min="10242" max="10242" width="37.85546875" style="248" customWidth="1"/>
    <col min="10243" max="10243" width="30.140625" style="248" customWidth="1"/>
    <col min="10244" max="10496" width="9.140625" style="248"/>
    <col min="10497" max="10497" width="23.42578125" style="248" customWidth="1"/>
    <col min="10498" max="10498" width="37.85546875" style="248" customWidth="1"/>
    <col min="10499" max="10499" width="30.140625" style="248" customWidth="1"/>
    <col min="10500" max="10752" width="9.140625" style="248"/>
    <col min="10753" max="10753" width="23.42578125" style="248" customWidth="1"/>
    <col min="10754" max="10754" width="37.85546875" style="248" customWidth="1"/>
    <col min="10755" max="10755" width="30.140625" style="248" customWidth="1"/>
    <col min="10756" max="11008" width="9.140625" style="248"/>
    <col min="11009" max="11009" width="23.42578125" style="248" customWidth="1"/>
    <col min="11010" max="11010" width="37.85546875" style="248" customWidth="1"/>
    <col min="11011" max="11011" width="30.140625" style="248" customWidth="1"/>
    <col min="11012" max="11264" width="9.140625" style="248"/>
    <col min="11265" max="11265" width="23.42578125" style="248" customWidth="1"/>
    <col min="11266" max="11266" width="37.85546875" style="248" customWidth="1"/>
    <col min="11267" max="11267" width="30.140625" style="248" customWidth="1"/>
    <col min="11268" max="11520" width="9.140625" style="248"/>
    <col min="11521" max="11521" width="23.42578125" style="248" customWidth="1"/>
    <col min="11522" max="11522" width="37.85546875" style="248" customWidth="1"/>
    <col min="11523" max="11523" width="30.140625" style="248" customWidth="1"/>
    <col min="11524" max="11776" width="9.140625" style="248"/>
    <col min="11777" max="11777" width="23.42578125" style="248" customWidth="1"/>
    <col min="11778" max="11778" width="37.85546875" style="248" customWidth="1"/>
    <col min="11779" max="11779" width="30.140625" style="248" customWidth="1"/>
    <col min="11780" max="12032" width="9.140625" style="248"/>
    <col min="12033" max="12033" width="23.42578125" style="248" customWidth="1"/>
    <col min="12034" max="12034" width="37.85546875" style="248" customWidth="1"/>
    <col min="12035" max="12035" width="30.140625" style="248" customWidth="1"/>
    <col min="12036" max="12288" width="9.140625" style="248"/>
    <col min="12289" max="12289" width="23.42578125" style="248" customWidth="1"/>
    <col min="12290" max="12290" width="37.85546875" style="248" customWidth="1"/>
    <col min="12291" max="12291" width="30.140625" style="248" customWidth="1"/>
    <col min="12292" max="12544" width="9.140625" style="248"/>
    <col min="12545" max="12545" width="23.42578125" style="248" customWidth="1"/>
    <col min="12546" max="12546" width="37.85546875" style="248" customWidth="1"/>
    <col min="12547" max="12547" width="30.140625" style="248" customWidth="1"/>
    <col min="12548" max="12800" width="9.140625" style="248"/>
    <col min="12801" max="12801" width="23.42578125" style="248" customWidth="1"/>
    <col min="12802" max="12802" width="37.85546875" style="248" customWidth="1"/>
    <col min="12803" max="12803" width="30.140625" style="248" customWidth="1"/>
    <col min="12804" max="13056" width="9.140625" style="248"/>
    <col min="13057" max="13057" width="23.42578125" style="248" customWidth="1"/>
    <col min="13058" max="13058" width="37.85546875" style="248" customWidth="1"/>
    <col min="13059" max="13059" width="30.140625" style="248" customWidth="1"/>
    <col min="13060" max="13312" width="9.140625" style="248"/>
    <col min="13313" max="13313" width="23.42578125" style="248" customWidth="1"/>
    <col min="13314" max="13314" width="37.85546875" style="248" customWidth="1"/>
    <col min="13315" max="13315" width="30.140625" style="248" customWidth="1"/>
    <col min="13316" max="13568" width="9.140625" style="248"/>
    <col min="13569" max="13569" width="23.42578125" style="248" customWidth="1"/>
    <col min="13570" max="13570" width="37.85546875" style="248" customWidth="1"/>
    <col min="13571" max="13571" width="30.140625" style="248" customWidth="1"/>
    <col min="13572" max="13824" width="9.140625" style="248"/>
    <col min="13825" max="13825" width="23.42578125" style="248" customWidth="1"/>
    <col min="13826" max="13826" width="37.85546875" style="248" customWidth="1"/>
    <col min="13827" max="13827" width="30.140625" style="248" customWidth="1"/>
    <col min="13828" max="14080" width="9.140625" style="248"/>
    <col min="14081" max="14081" width="23.42578125" style="248" customWidth="1"/>
    <col min="14082" max="14082" width="37.85546875" style="248" customWidth="1"/>
    <col min="14083" max="14083" width="30.140625" style="248" customWidth="1"/>
    <col min="14084" max="14336" width="9.140625" style="248"/>
    <col min="14337" max="14337" width="23.42578125" style="248" customWidth="1"/>
    <col min="14338" max="14338" width="37.85546875" style="248" customWidth="1"/>
    <col min="14339" max="14339" width="30.140625" style="248" customWidth="1"/>
    <col min="14340" max="14592" width="9.140625" style="248"/>
    <col min="14593" max="14593" width="23.42578125" style="248" customWidth="1"/>
    <col min="14594" max="14594" width="37.85546875" style="248" customWidth="1"/>
    <col min="14595" max="14595" width="30.140625" style="248" customWidth="1"/>
    <col min="14596" max="14848" width="9.140625" style="248"/>
    <col min="14849" max="14849" width="23.42578125" style="248" customWidth="1"/>
    <col min="14850" max="14850" width="37.85546875" style="248" customWidth="1"/>
    <col min="14851" max="14851" width="30.140625" style="248" customWidth="1"/>
    <col min="14852" max="15104" width="9.140625" style="248"/>
    <col min="15105" max="15105" width="23.42578125" style="248" customWidth="1"/>
    <col min="15106" max="15106" width="37.85546875" style="248" customWidth="1"/>
    <col min="15107" max="15107" width="30.140625" style="248" customWidth="1"/>
    <col min="15108" max="15360" width="9.140625" style="248"/>
    <col min="15361" max="15361" width="23.42578125" style="248" customWidth="1"/>
    <col min="15362" max="15362" width="37.85546875" style="248" customWidth="1"/>
    <col min="15363" max="15363" width="30.140625" style="248" customWidth="1"/>
    <col min="15364" max="15616" width="9.140625" style="248"/>
    <col min="15617" max="15617" width="23.42578125" style="248" customWidth="1"/>
    <col min="15618" max="15618" width="37.85546875" style="248" customWidth="1"/>
    <col min="15619" max="15619" width="30.140625" style="248" customWidth="1"/>
    <col min="15620" max="15872" width="9.140625" style="248"/>
    <col min="15873" max="15873" width="23.42578125" style="248" customWidth="1"/>
    <col min="15874" max="15874" width="37.85546875" style="248" customWidth="1"/>
    <col min="15875" max="15875" width="30.140625" style="248" customWidth="1"/>
    <col min="15876" max="16128" width="9.140625" style="248"/>
    <col min="16129" max="16129" width="23.42578125" style="248" customWidth="1"/>
    <col min="16130" max="16130" width="37.85546875" style="248" customWidth="1"/>
    <col min="16131" max="16131" width="30.140625" style="248" customWidth="1"/>
    <col min="16132" max="16384" width="9.140625" style="248"/>
  </cols>
  <sheetData>
    <row r="1" spans="1:3" ht="42">
      <c r="A1" s="681" t="s">
        <v>131</v>
      </c>
      <c r="B1" s="681"/>
      <c r="C1" s="681"/>
    </row>
    <row r="22" spans="1:3">
      <c r="A22" s="683" t="s">
        <v>112</v>
      </c>
      <c r="B22" s="683"/>
      <c r="C22" s="683"/>
    </row>
    <row r="23" spans="1:3">
      <c r="A23" s="683"/>
      <c r="B23" s="683"/>
      <c r="C23" s="683"/>
    </row>
    <row r="24" spans="1:3">
      <c r="A24" s="683"/>
      <c r="B24" s="683"/>
      <c r="C24" s="683"/>
    </row>
    <row r="25" spans="1:3">
      <c r="A25" s="683"/>
      <c r="B25" s="683"/>
      <c r="C25" s="683"/>
    </row>
    <row r="26" spans="1:3" ht="53.25" customHeight="1">
      <c r="A26" s="683"/>
      <c r="B26" s="683"/>
      <c r="C26" s="683"/>
    </row>
    <row r="27" spans="1:3" ht="27">
      <c r="B27" s="249"/>
    </row>
    <row r="28" spans="1:3" ht="32.25">
      <c r="A28" s="682" t="s">
        <v>118</v>
      </c>
      <c r="B28" s="682"/>
      <c r="C28" s="682"/>
    </row>
    <row r="29" spans="1:3" ht="13.5" customHeight="1"/>
    <row r="30" spans="1:3" ht="13.5" customHeight="1"/>
    <row r="31" spans="1:3" ht="13.5" customHeight="1"/>
    <row r="32" spans="1:3" ht="13.5" customHeight="1"/>
    <row r="33" spans="1:1" ht="13.5" customHeight="1"/>
    <row r="34" spans="1:1" ht="13.5" customHeight="1"/>
    <row r="35" spans="1:1" ht="13.5" customHeight="1"/>
    <row r="36" spans="1:1" ht="13.5" customHeight="1"/>
    <row r="37" spans="1:1" ht="13.5" customHeight="1"/>
    <row r="42" spans="1:1" ht="15">
      <c r="A42" s="250" t="s">
        <v>20</v>
      </c>
    </row>
    <row r="43" spans="1:1" ht="15">
      <c r="A43" s="250" t="s">
        <v>117</v>
      </c>
    </row>
    <row r="44" spans="1:1" ht="15">
      <c r="A44" s="250" t="s">
        <v>132</v>
      </c>
    </row>
    <row r="45" spans="1:1" ht="15">
      <c r="A45" s="250" t="s">
        <v>98</v>
      </c>
    </row>
  </sheetData>
  <mergeCells count="3">
    <mergeCell ref="A1:C1"/>
    <mergeCell ref="A28:C28"/>
    <mergeCell ref="A22:C26"/>
  </mergeCells>
  <printOptions horizontalCentered="1"/>
  <pageMargins left="0.51181102362204722" right="0.51181102362204722" top="0.78740157480314965" bottom="0.78740157480314965"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24"/>
  <sheetViews>
    <sheetView tabSelected="1" view="pageBreakPreview" zoomScaleNormal="75" zoomScaleSheetLayoutView="100" workbookViewId="0">
      <selection activeCell="A49" sqref="A49:C49"/>
    </sheetView>
  </sheetViews>
  <sheetFormatPr defaultRowHeight="15"/>
  <cols>
    <col min="1" max="1" width="14.85546875" style="202" bestFit="1" customWidth="1"/>
    <col min="2" max="2" width="8.140625" style="202" customWidth="1"/>
    <col min="3" max="3" width="73.28515625" style="202" customWidth="1"/>
    <col min="4" max="4" width="8.7109375" style="203" customWidth="1"/>
    <col min="5" max="5" width="11.28515625" style="202" customWidth="1"/>
    <col min="6" max="6" width="15.85546875" style="202" customWidth="1"/>
    <col min="7" max="7" width="10.7109375" style="202" customWidth="1"/>
    <col min="8" max="8" width="16.28515625" style="203" customWidth="1"/>
    <col min="9" max="9" width="18.140625" style="203" customWidth="1"/>
    <col min="10" max="10" width="29.140625" style="203" customWidth="1"/>
    <col min="11" max="11" width="16.5703125" style="17" customWidth="1"/>
    <col min="12" max="12" width="17.42578125" style="17" bestFit="1" customWidth="1"/>
    <col min="13" max="13" width="13.7109375" style="17" customWidth="1"/>
    <col min="14" max="14" width="10.28515625" style="17" customWidth="1"/>
    <col min="15" max="16384" width="9.140625" style="17"/>
  </cols>
  <sheetData>
    <row r="1" spans="1:15" s="2" customFormat="1" ht="21" customHeight="1">
      <c r="A1" s="689" t="s">
        <v>17</v>
      </c>
      <c r="B1" s="690"/>
      <c r="C1" s="690"/>
      <c r="D1" s="690"/>
      <c r="E1" s="690"/>
      <c r="F1" s="690"/>
      <c r="G1" s="690"/>
      <c r="H1" s="690"/>
      <c r="I1" s="690"/>
      <c r="J1" s="691"/>
      <c r="K1" s="1"/>
      <c r="L1" s="1"/>
      <c r="M1" s="1"/>
    </row>
    <row r="2" spans="1:15" s="2" customFormat="1" ht="21" customHeight="1">
      <c r="A2" s="500"/>
      <c r="B2" s="501"/>
      <c r="C2" s="502" t="s">
        <v>99</v>
      </c>
      <c r="D2" s="501"/>
      <c r="E2" s="501"/>
      <c r="F2" s="501"/>
      <c r="G2" s="501"/>
      <c r="H2" s="501"/>
      <c r="I2" s="501"/>
      <c r="J2" s="503"/>
      <c r="K2" s="1"/>
      <c r="L2" s="1"/>
      <c r="M2" s="1"/>
    </row>
    <row r="3" spans="1:15" s="2" customFormat="1" ht="20.25" customHeight="1">
      <c r="A3" s="500"/>
      <c r="B3" s="501"/>
      <c r="C3" s="502" t="s">
        <v>304</v>
      </c>
      <c r="D3" s="501" t="s">
        <v>302</v>
      </c>
      <c r="E3" s="501"/>
      <c r="F3" s="501"/>
      <c r="G3" s="502"/>
      <c r="H3" s="502"/>
      <c r="I3" s="502"/>
      <c r="J3" s="504"/>
      <c r="K3" s="1"/>
      <c r="L3" s="1"/>
      <c r="M3" s="1"/>
    </row>
    <row r="4" spans="1:15" s="2" customFormat="1" ht="21" customHeight="1">
      <c r="A4" s="500"/>
      <c r="B4" s="501"/>
      <c r="C4" s="502" t="s">
        <v>282</v>
      </c>
      <c r="D4" s="502"/>
      <c r="E4" s="502"/>
      <c r="F4" s="505"/>
      <c r="G4" s="502" t="s">
        <v>144</v>
      </c>
      <c r="H4" s="502"/>
      <c r="I4" s="502"/>
      <c r="J4" s="504"/>
      <c r="K4" s="1"/>
      <c r="L4" s="1"/>
      <c r="M4" s="1"/>
    </row>
    <row r="5" spans="1:15" s="2" customFormat="1" ht="19.5" customHeight="1">
      <c r="A5" s="500"/>
      <c r="B5" s="501"/>
      <c r="C5" s="502" t="s">
        <v>117</v>
      </c>
      <c r="D5" s="502"/>
      <c r="E5" s="502"/>
      <c r="F5" s="502"/>
      <c r="G5" s="502"/>
      <c r="H5" s="502"/>
      <c r="I5" s="502"/>
      <c r="J5" s="504"/>
      <c r="K5" s="1"/>
      <c r="L5" s="1"/>
      <c r="M5" s="1"/>
    </row>
    <row r="6" spans="1:15" s="2" customFormat="1" ht="20.25" customHeight="1">
      <c r="A6" s="500"/>
      <c r="B6" s="501"/>
      <c r="C6" s="502" t="s">
        <v>316</v>
      </c>
      <c r="D6" s="502" t="s">
        <v>21</v>
      </c>
      <c r="E6" s="506">
        <f>'[13]BDI Dif'!D18</f>
        <v>0.11940000000000001</v>
      </c>
      <c r="F6" s="502"/>
      <c r="G6" s="502"/>
      <c r="H6" s="502"/>
      <c r="I6" s="502"/>
      <c r="J6" s="504"/>
      <c r="K6" s="1"/>
      <c r="L6" s="1"/>
      <c r="M6" s="1"/>
    </row>
    <row r="7" spans="1:15" s="2" customFormat="1" ht="15.75" customHeight="1" thickBot="1">
      <c r="A7" s="507"/>
      <c r="B7" s="508"/>
      <c r="C7" s="509" t="s">
        <v>98</v>
      </c>
      <c r="D7" s="509" t="s">
        <v>23</v>
      </c>
      <c r="E7" s="510">
        <f>'[13]BDI 1'!D24</f>
        <v>0.24940000000000001</v>
      </c>
      <c r="F7" s="692" t="s">
        <v>283</v>
      </c>
      <c r="G7" s="692"/>
      <c r="H7" s="692"/>
      <c r="I7" s="692"/>
      <c r="J7" s="693"/>
    </row>
    <row r="8" spans="1:15" s="4" customFormat="1" ht="19.5" customHeight="1">
      <c r="A8" s="511" t="s">
        <v>12</v>
      </c>
      <c r="B8" s="512" t="s">
        <v>2</v>
      </c>
      <c r="C8" s="513" t="s">
        <v>24</v>
      </c>
      <c r="D8" s="694" t="s">
        <v>25</v>
      </c>
      <c r="E8" s="695"/>
      <c r="F8" s="694" t="s">
        <v>26</v>
      </c>
      <c r="G8" s="696"/>
      <c r="H8" s="696"/>
      <c r="I8" s="696"/>
      <c r="J8" s="697"/>
    </row>
    <row r="9" spans="1:15" s="2" customFormat="1" ht="17.25" customHeight="1" thickBot="1">
      <c r="A9" s="514"/>
      <c r="B9" s="515"/>
      <c r="C9" s="516"/>
      <c r="D9" s="515" t="s">
        <v>27</v>
      </c>
      <c r="E9" s="515" t="s">
        <v>10</v>
      </c>
      <c r="F9" s="515" t="s">
        <v>13</v>
      </c>
      <c r="G9" s="515" t="s">
        <v>28</v>
      </c>
      <c r="H9" s="515" t="s">
        <v>29</v>
      </c>
      <c r="I9" s="517" t="s">
        <v>284</v>
      </c>
      <c r="J9" s="518" t="s">
        <v>35</v>
      </c>
      <c r="K9" s="5"/>
      <c r="L9" s="480"/>
      <c r="M9" s="480"/>
      <c r="N9" s="480"/>
    </row>
    <row r="10" spans="1:15" s="2" customFormat="1" ht="15" customHeight="1" thickBot="1">
      <c r="A10" s="519"/>
      <c r="B10" s="520" t="s">
        <v>3</v>
      </c>
      <c r="C10" s="521" t="s">
        <v>30</v>
      </c>
      <c r="D10" s="520"/>
      <c r="E10" s="520"/>
      <c r="F10" s="520"/>
      <c r="G10" s="522"/>
      <c r="H10" s="523"/>
      <c r="I10" s="524"/>
      <c r="J10" s="525">
        <f>SUM(J11:J12)</f>
        <v>0</v>
      </c>
      <c r="K10" s="5"/>
      <c r="L10" s="480"/>
      <c r="M10" s="480"/>
      <c r="N10" s="480"/>
    </row>
    <row r="11" spans="1:15" s="2" customFormat="1" ht="15" customHeight="1">
      <c r="A11" s="526" t="s">
        <v>95</v>
      </c>
      <c r="B11" s="527" t="s">
        <v>4</v>
      </c>
      <c r="C11" s="528" t="s">
        <v>94</v>
      </c>
      <c r="D11" s="527" t="s">
        <v>147</v>
      </c>
      <c r="E11" s="666">
        <v>3.13</v>
      </c>
      <c r="F11" s="529"/>
      <c r="G11" s="530">
        <f>E7</f>
        <v>0.24940000000000001</v>
      </c>
      <c r="H11" s="531">
        <f>F11*G11</f>
        <v>0</v>
      </c>
      <c r="I11" s="531">
        <f>H11+F11</f>
        <v>0</v>
      </c>
      <c r="J11" s="531">
        <f>TRUNC(I11*E11,2)</f>
        <v>0</v>
      </c>
      <c r="K11" s="481"/>
      <c r="L11" s="480"/>
      <c r="M11" s="480"/>
      <c r="N11" s="480"/>
      <c r="O11" s="482"/>
    </row>
    <row r="12" spans="1:15" s="2" customFormat="1" ht="40.5">
      <c r="A12" s="532" t="s">
        <v>103</v>
      </c>
      <c r="B12" s="533" t="s">
        <v>14</v>
      </c>
      <c r="C12" s="534" t="s">
        <v>285</v>
      </c>
      <c r="D12" s="535" t="s">
        <v>97</v>
      </c>
      <c r="E12" s="667">
        <v>1</v>
      </c>
      <c r="F12" s="536"/>
      <c r="G12" s="537">
        <f>E7</f>
        <v>0.24940000000000001</v>
      </c>
      <c r="H12" s="538">
        <f t="shared" ref="H12" si="0">F12*G12</f>
        <v>0</v>
      </c>
      <c r="I12" s="539">
        <f>H12+F12</f>
        <v>0</v>
      </c>
      <c r="J12" s="538">
        <f>TRUNC(I12*E12,2)</f>
        <v>0</v>
      </c>
      <c r="K12" s="481"/>
      <c r="L12" s="480"/>
      <c r="M12" s="480"/>
      <c r="N12" s="480"/>
      <c r="O12" s="482"/>
    </row>
    <row r="13" spans="1:15" s="486" customFormat="1" ht="15" customHeight="1" thickBot="1">
      <c r="A13" s="540"/>
      <c r="B13" s="541"/>
      <c r="C13" s="542"/>
      <c r="D13" s="541"/>
      <c r="E13" s="543"/>
      <c r="F13" s="544"/>
      <c r="G13" s="545"/>
      <c r="H13" s="546"/>
      <c r="I13" s="547"/>
      <c r="J13" s="548"/>
      <c r="K13" s="483"/>
      <c r="L13" s="484"/>
      <c r="M13" s="484"/>
      <c r="N13" s="484"/>
      <c r="O13" s="485"/>
    </row>
    <row r="14" spans="1:15" s="486" customFormat="1" ht="15" customHeight="1" thickBot="1">
      <c r="A14" s="519"/>
      <c r="B14" s="520" t="s">
        <v>5</v>
      </c>
      <c r="C14" s="686" t="s">
        <v>120</v>
      </c>
      <c r="D14" s="687"/>
      <c r="E14" s="687"/>
      <c r="F14" s="687"/>
      <c r="G14" s="687"/>
      <c r="H14" s="687"/>
      <c r="I14" s="688"/>
      <c r="J14" s="525">
        <f>SUM(J15:J15)</f>
        <v>0</v>
      </c>
      <c r="K14" s="483"/>
      <c r="L14" s="484"/>
      <c r="M14" s="484"/>
      <c r="N14" s="484"/>
      <c r="O14" s="485"/>
    </row>
    <row r="15" spans="1:15" s="486" customFormat="1" ht="15" customHeight="1">
      <c r="A15" s="549" t="str">
        <f>[13]Comp!A12</f>
        <v>C - 001</v>
      </c>
      <c r="B15" s="550" t="s">
        <v>6</v>
      </c>
      <c r="C15" s="551" t="str">
        <f>[13]Comp!C12</f>
        <v>Administração local de obra</v>
      </c>
      <c r="D15" s="550" t="s">
        <v>286</v>
      </c>
      <c r="E15" s="665">
        <v>1</v>
      </c>
      <c r="F15" s="553"/>
      <c r="G15" s="530">
        <f>E7</f>
        <v>0.24940000000000001</v>
      </c>
      <c r="H15" s="554">
        <f t="shared" ref="H15" si="1">F15*G15</f>
        <v>0</v>
      </c>
      <c r="I15" s="531">
        <f>H15+F15</f>
        <v>0</v>
      </c>
      <c r="J15" s="531">
        <f>TRUNC(I15*E15,2)</f>
        <v>0</v>
      </c>
      <c r="K15" s="483"/>
      <c r="L15" s="484"/>
      <c r="M15" s="484"/>
      <c r="N15" s="484"/>
      <c r="O15" s="485"/>
    </row>
    <row r="16" spans="1:15" s="486" customFormat="1" ht="15" customHeight="1" thickBot="1">
      <c r="A16" s="555"/>
      <c r="B16" s="556"/>
      <c r="C16" s="557"/>
      <c r="D16" s="556"/>
      <c r="E16" s="552"/>
      <c r="F16" s="553"/>
      <c r="G16" s="537"/>
      <c r="H16" s="554"/>
      <c r="I16" s="531"/>
      <c r="J16" s="558"/>
      <c r="K16" s="483"/>
      <c r="L16" s="484"/>
      <c r="M16" s="484"/>
      <c r="N16" s="484"/>
      <c r="O16" s="485"/>
    </row>
    <row r="17" spans="1:15" s="486" customFormat="1" ht="15" customHeight="1" thickBot="1">
      <c r="A17" s="559"/>
      <c r="B17" s="560" t="s">
        <v>7</v>
      </c>
      <c r="C17" s="686" t="s">
        <v>106</v>
      </c>
      <c r="D17" s="687"/>
      <c r="E17" s="687"/>
      <c r="F17" s="687"/>
      <c r="G17" s="687"/>
      <c r="H17" s="687"/>
      <c r="I17" s="687"/>
      <c r="J17" s="638">
        <f>SUM(J18:J22)</f>
        <v>0</v>
      </c>
      <c r="K17" s="483"/>
      <c r="L17" s="484"/>
      <c r="M17" s="484"/>
      <c r="N17" s="484"/>
      <c r="O17" s="485"/>
    </row>
    <row r="18" spans="1:15" s="486" customFormat="1" ht="25.5" customHeight="1">
      <c r="A18" s="561">
        <v>83659</v>
      </c>
      <c r="B18" s="562" t="s">
        <v>8</v>
      </c>
      <c r="C18" s="563" t="s">
        <v>130</v>
      </c>
      <c r="D18" s="564" t="s">
        <v>111</v>
      </c>
      <c r="E18" s="664">
        <v>9</v>
      </c>
      <c r="F18" s="565"/>
      <c r="G18" s="530">
        <f>E7</f>
        <v>0.24940000000000001</v>
      </c>
      <c r="H18" s="566">
        <f>F18*G18</f>
        <v>0</v>
      </c>
      <c r="I18" s="567">
        <f>H18+F18</f>
        <v>0</v>
      </c>
      <c r="J18" s="566">
        <f>E18*I18</f>
        <v>0</v>
      </c>
      <c r="K18" s="483"/>
      <c r="L18" s="484"/>
      <c r="M18" s="484"/>
      <c r="N18" s="484"/>
      <c r="O18" s="485"/>
    </row>
    <row r="19" spans="1:15" s="486" customFormat="1" ht="25.5" customHeight="1">
      <c r="A19" s="561" t="s">
        <v>313</v>
      </c>
      <c r="B19" s="562" t="s">
        <v>107</v>
      </c>
      <c r="C19" s="563" t="s">
        <v>312</v>
      </c>
      <c r="D19" s="564" t="s">
        <v>111</v>
      </c>
      <c r="E19" s="664">
        <v>1</v>
      </c>
      <c r="F19" s="565"/>
      <c r="G19" s="530">
        <f>E7</f>
        <v>0.24940000000000001</v>
      </c>
      <c r="H19" s="571">
        <f t="shared" ref="H19" si="2">F19*G19</f>
        <v>0</v>
      </c>
      <c r="I19" s="572">
        <f t="shared" ref="I19" si="3">H19+F19</f>
        <v>0</v>
      </c>
      <c r="J19" s="571">
        <f t="shared" ref="J19" si="4">E19*I19</f>
        <v>0</v>
      </c>
      <c r="K19" s="483"/>
      <c r="L19" s="484"/>
      <c r="M19" s="484"/>
      <c r="N19" s="484"/>
      <c r="O19" s="485"/>
    </row>
    <row r="20" spans="1:15" s="486" customFormat="1" ht="45.75" customHeight="1">
      <c r="A20" s="561" t="s">
        <v>310</v>
      </c>
      <c r="B20" s="562" t="s">
        <v>108</v>
      </c>
      <c r="C20" s="563" t="s">
        <v>311</v>
      </c>
      <c r="D20" s="659" t="s">
        <v>111</v>
      </c>
      <c r="E20" s="664">
        <v>2</v>
      </c>
      <c r="F20" s="565"/>
      <c r="G20" s="537">
        <f>E7</f>
        <v>0.24940000000000001</v>
      </c>
      <c r="H20" s="571">
        <f t="shared" ref="H20" si="5">F20*G20</f>
        <v>0</v>
      </c>
      <c r="I20" s="572">
        <f t="shared" ref="I20" si="6">H20+F20</f>
        <v>0</v>
      </c>
      <c r="J20" s="571">
        <f t="shared" ref="J20" si="7">E20*I20</f>
        <v>0</v>
      </c>
      <c r="K20" s="483"/>
      <c r="L20" s="484"/>
      <c r="M20" s="484"/>
      <c r="N20" s="484"/>
      <c r="O20" s="485"/>
    </row>
    <row r="21" spans="1:15" s="486" customFormat="1" ht="26.25" customHeight="1">
      <c r="A21" s="568">
        <v>99318</v>
      </c>
      <c r="B21" s="562" t="s">
        <v>109</v>
      </c>
      <c r="C21" s="569" t="s">
        <v>133</v>
      </c>
      <c r="D21" s="535" t="s">
        <v>110</v>
      </c>
      <c r="E21" s="662">
        <v>3</v>
      </c>
      <c r="F21" s="570"/>
      <c r="G21" s="537">
        <f>E7</f>
        <v>0.24940000000000001</v>
      </c>
      <c r="H21" s="571">
        <f t="shared" ref="H21:H22" si="8">F21*G21</f>
        <v>0</v>
      </c>
      <c r="I21" s="572">
        <f t="shared" ref="I21:I22" si="9">H21+F21</f>
        <v>0</v>
      </c>
      <c r="J21" s="571">
        <f t="shared" ref="J21:J22" si="10">E21*I21</f>
        <v>0</v>
      </c>
      <c r="K21" s="483"/>
      <c r="L21" s="484"/>
      <c r="M21" s="484"/>
      <c r="N21" s="484"/>
      <c r="O21" s="485"/>
    </row>
    <row r="22" spans="1:15" s="486" customFormat="1" ht="15" customHeight="1">
      <c r="A22" s="568" t="s">
        <v>115</v>
      </c>
      <c r="B22" s="562" t="s">
        <v>113</v>
      </c>
      <c r="C22" s="569" t="s">
        <v>116</v>
      </c>
      <c r="D22" s="535" t="s">
        <v>111</v>
      </c>
      <c r="E22" s="662">
        <v>3</v>
      </c>
      <c r="F22" s="570"/>
      <c r="G22" s="537">
        <f>E7</f>
        <v>0.24940000000000001</v>
      </c>
      <c r="H22" s="571">
        <f t="shared" si="8"/>
        <v>0</v>
      </c>
      <c r="I22" s="572">
        <f t="shared" si="9"/>
        <v>0</v>
      </c>
      <c r="J22" s="571">
        <f t="shared" si="10"/>
        <v>0</v>
      </c>
      <c r="K22" s="483"/>
      <c r="L22" s="484"/>
      <c r="M22" s="484"/>
      <c r="N22" s="484"/>
      <c r="O22" s="485"/>
    </row>
    <row r="23" spans="1:15" s="486" customFormat="1" ht="15" customHeight="1">
      <c r="A23" s="568" t="s">
        <v>317</v>
      </c>
      <c r="B23" s="562" t="s">
        <v>114</v>
      </c>
      <c r="C23" s="569" t="s">
        <v>318</v>
      </c>
      <c r="D23" s="535" t="s">
        <v>111</v>
      </c>
      <c r="E23" s="662">
        <v>1</v>
      </c>
      <c r="F23" s="570"/>
      <c r="G23" s="537">
        <f>E7</f>
        <v>0.24940000000000001</v>
      </c>
      <c r="H23" s="571">
        <f t="shared" ref="H23" si="11">F23*G23</f>
        <v>0</v>
      </c>
      <c r="I23" s="572">
        <f t="shared" ref="I23" si="12">H23+F23</f>
        <v>0</v>
      </c>
      <c r="J23" s="571">
        <f t="shared" ref="J23" si="13">E23*I23</f>
        <v>0</v>
      </c>
      <c r="K23" s="483"/>
      <c r="L23" s="484"/>
      <c r="M23" s="484"/>
      <c r="N23" s="484"/>
      <c r="O23" s="485"/>
    </row>
    <row r="24" spans="1:15" s="486" customFormat="1" ht="15" customHeight="1" thickBot="1">
      <c r="A24" s="540"/>
      <c r="B24" s="541"/>
      <c r="C24" s="542"/>
      <c r="D24" s="541"/>
      <c r="E24" s="543"/>
      <c r="F24" s="544"/>
      <c r="G24" s="545"/>
      <c r="H24" s="546"/>
      <c r="I24" s="547"/>
      <c r="J24" s="548"/>
      <c r="K24" s="483"/>
      <c r="L24" s="484"/>
      <c r="M24" s="484"/>
      <c r="N24" s="484"/>
      <c r="O24" s="485"/>
    </row>
    <row r="25" spans="1:15" s="490" customFormat="1" ht="15" customHeight="1" thickBot="1">
      <c r="A25" s="573"/>
      <c r="B25" s="574" t="s">
        <v>9</v>
      </c>
      <c r="C25" s="575" t="s">
        <v>287</v>
      </c>
      <c r="D25" s="576"/>
      <c r="E25" s="577"/>
      <c r="F25" s="578"/>
      <c r="G25" s="578"/>
      <c r="H25" s="579"/>
      <c r="I25" s="580"/>
      <c r="J25" s="581">
        <f>SUM(J26:J39)</f>
        <v>0</v>
      </c>
      <c r="K25" s="481"/>
      <c r="L25" s="487"/>
      <c r="M25" s="488"/>
      <c r="N25" s="489"/>
      <c r="O25" s="489"/>
    </row>
    <row r="26" spans="1:15" s="490" customFormat="1" ht="29.25" customHeight="1">
      <c r="A26" s="652" t="s">
        <v>305</v>
      </c>
      <c r="B26" s="649" t="s">
        <v>193</v>
      </c>
      <c r="C26" s="569" t="s">
        <v>306</v>
      </c>
      <c r="D26" s="589" t="s">
        <v>146</v>
      </c>
      <c r="E26" s="660">
        <v>1172.1199999999999</v>
      </c>
      <c r="F26" s="653"/>
      <c r="G26" s="530">
        <f>E7</f>
        <v>0.24940000000000001</v>
      </c>
      <c r="H26" s="658">
        <f>G26*F26</f>
        <v>0</v>
      </c>
      <c r="I26" s="658">
        <f>H26+F26</f>
        <v>0</v>
      </c>
      <c r="J26" s="658">
        <f>I26*E26</f>
        <v>0</v>
      </c>
      <c r="K26" s="481"/>
      <c r="L26" s="487"/>
      <c r="M26" s="488"/>
      <c r="N26" s="489"/>
      <c r="O26" s="489"/>
    </row>
    <row r="27" spans="1:15" s="490" customFormat="1" ht="24.75" customHeight="1">
      <c r="A27" s="652">
        <v>95875</v>
      </c>
      <c r="B27" s="649" t="s">
        <v>197</v>
      </c>
      <c r="C27" s="569" t="s">
        <v>307</v>
      </c>
      <c r="D27" s="592" t="s">
        <v>96</v>
      </c>
      <c r="E27" s="660">
        <v>3047.51</v>
      </c>
      <c r="F27" s="653"/>
      <c r="G27" s="537">
        <f>E7</f>
        <v>0.24940000000000001</v>
      </c>
      <c r="H27" s="658">
        <f>G27*F27</f>
        <v>0</v>
      </c>
      <c r="I27" s="658">
        <f>H27+F27</f>
        <v>0</v>
      </c>
      <c r="J27" s="658">
        <f>I27*E27</f>
        <v>0</v>
      </c>
      <c r="K27" s="481"/>
      <c r="L27" s="487"/>
      <c r="M27" s="488"/>
      <c r="N27" s="489"/>
      <c r="O27" s="489"/>
    </row>
    <row r="28" spans="1:15" s="490" customFormat="1" ht="27">
      <c r="A28" s="582">
        <v>72961</v>
      </c>
      <c r="B28" s="649" t="s">
        <v>201</v>
      </c>
      <c r="C28" s="569" t="s">
        <v>288</v>
      </c>
      <c r="D28" s="583" t="s">
        <v>147</v>
      </c>
      <c r="E28" s="654">
        <v>2930.3</v>
      </c>
      <c r="F28" s="655"/>
      <c r="G28" s="537">
        <f>E7</f>
        <v>0.24940000000000001</v>
      </c>
      <c r="H28" s="570">
        <f t="shared" ref="H28:H39" si="14">F28*G28</f>
        <v>0</v>
      </c>
      <c r="I28" s="656">
        <f t="shared" ref="I28:I39" si="15">H28+F28</f>
        <v>0</v>
      </c>
      <c r="J28" s="570">
        <f t="shared" ref="J28:J39" si="16">TRUNC(I28*E28,2)</f>
        <v>0</v>
      </c>
      <c r="K28" s="481">
        <f>E29*2</f>
        <v>879.1</v>
      </c>
      <c r="L28" s="487"/>
      <c r="M28" s="491"/>
    </row>
    <row r="29" spans="1:15" s="490" customFormat="1" ht="47.25" customHeight="1">
      <c r="A29" s="587" t="s">
        <v>289</v>
      </c>
      <c r="B29" s="649" t="s">
        <v>205</v>
      </c>
      <c r="C29" s="569" t="s">
        <v>309</v>
      </c>
      <c r="D29" s="589" t="s">
        <v>146</v>
      </c>
      <c r="E29" s="661">
        <v>439.55</v>
      </c>
      <c r="F29" s="584"/>
      <c r="G29" s="537">
        <f>E7</f>
        <v>0.24940000000000001</v>
      </c>
      <c r="H29" s="538">
        <f t="shared" si="14"/>
        <v>0</v>
      </c>
      <c r="I29" s="585">
        <f t="shared" si="15"/>
        <v>0</v>
      </c>
      <c r="J29" s="586">
        <f t="shared" si="16"/>
        <v>0</v>
      </c>
      <c r="K29" s="481"/>
      <c r="L29" s="487"/>
      <c r="M29" s="488"/>
    </row>
    <row r="30" spans="1:15" s="490" customFormat="1" ht="41.25" customHeight="1">
      <c r="A30" s="590" t="str">
        <f>A29</f>
        <v>96387</v>
      </c>
      <c r="B30" s="649" t="s">
        <v>210</v>
      </c>
      <c r="C30" s="588" t="s">
        <v>308</v>
      </c>
      <c r="D30" s="589" t="s">
        <v>146</v>
      </c>
      <c r="E30" s="661">
        <v>439.55</v>
      </c>
      <c r="F30" s="584"/>
      <c r="G30" s="537">
        <f>E7</f>
        <v>0.24940000000000001</v>
      </c>
      <c r="H30" s="538">
        <f t="shared" si="14"/>
        <v>0</v>
      </c>
      <c r="I30" s="585">
        <f t="shared" si="15"/>
        <v>0</v>
      </c>
      <c r="J30" s="586">
        <f t="shared" si="16"/>
        <v>0</v>
      </c>
      <c r="K30" s="481"/>
      <c r="L30" s="487"/>
      <c r="M30" s="488"/>
    </row>
    <row r="31" spans="1:15" s="490" customFormat="1" ht="13.5">
      <c r="A31" s="590" t="s">
        <v>104</v>
      </c>
      <c r="B31" s="649" t="s">
        <v>213</v>
      </c>
      <c r="C31" s="588" t="s">
        <v>105</v>
      </c>
      <c r="D31" s="590" t="s">
        <v>0</v>
      </c>
      <c r="E31" s="657">
        <v>879.1</v>
      </c>
      <c r="F31" s="650"/>
      <c r="G31" s="651">
        <f>E7</f>
        <v>0.24940000000000001</v>
      </c>
      <c r="H31" s="538">
        <f t="shared" ref="H31:H32" si="17">F31*G31</f>
        <v>0</v>
      </c>
      <c r="I31" s="585">
        <f t="shared" ref="I31:I32" si="18">H31+F31</f>
        <v>0</v>
      </c>
      <c r="J31" s="586">
        <f t="shared" ref="J31:J32" si="19">TRUNC(I31*E31,2)</f>
        <v>0</v>
      </c>
      <c r="K31" s="481"/>
      <c r="L31" s="487"/>
      <c r="M31" s="488"/>
    </row>
    <row r="32" spans="1:15" s="490" customFormat="1" ht="40.5">
      <c r="A32" s="590">
        <v>95875</v>
      </c>
      <c r="B32" s="649" t="s">
        <v>217</v>
      </c>
      <c r="C32" s="588" t="s">
        <v>307</v>
      </c>
      <c r="D32" s="590" t="s">
        <v>96</v>
      </c>
      <c r="E32" s="657">
        <v>2285.66</v>
      </c>
      <c r="F32" s="650"/>
      <c r="G32" s="651">
        <f>E7</f>
        <v>0.24940000000000001</v>
      </c>
      <c r="H32" s="538">
        <f t="shared" si="17"/>
        <v>0</v>
      </c>
      <c r="I32" s="585">
        <f t="shared" si="18"/>
        <v>0</v>
      </c>
      <c r="J32" s="586">
        <f t="shared" si="19"/>
        <v>0</v>
      </c>
      <c r="K32" s="481"/>
      <c r="L32" s="487"/>
      <c r="M32" s="488"/>
    </row>
    <row r="33" spans="1:16" s="490" customFormat="1" ht="13.5">
      <c r="A33" s="648">
        <v>96401</v>
      </c>
      <c r="B33" s="649" t="s">
        <v>221</v>
      </c>
      <c r="C33" s="593" t="s">
        <v>290</v>
      </c>
      <c r="D33" s="583" t="s">
        <v>147</v>
      </c>
      <c r="E33" s="661">
        <v>2783.79</v>
      </c>
      <c r="F33" s="584"/>
      <c r="G33" s="537">
        <f>E7</f>
        <v>0.24940000000000001</v>
      </c>
      <c r="H33" s="538">
        <f t="shared" si="14"/>
        <v>0</v>
      </c>
      <c r="I33" s="585">
        <f t="shared" si="15"/>
        <v>0</v>
      </c>
      <c r="J33" s="586">
        <f t="shared" si="16"/>
        <v>0</v>
      </c>
      <c r="K33" s="492"/>
      <c r="L33" s="493"/>
      <c r="M33" s="488"/>
    </row>
    <row r="34" spans="1:16" s="490" customFormat="1" ht="27">
      <c r="A34" s="590" t="str">
        <f>Comp!A66</f>
        <v>C - 003</v>
      </c>
      <c r="B34" s="649" t="s">
        <v>225</v>
      </c>
      <c r="C34" s="588" t="s">
        <v>291</v>
      </c>
      <c r="D34" s="583" t="s">
        <v>147</v>
      </c>
      <c r="E34" s="661">
        <v>2783.79</v>
      </c>
      <c r="F34" s="584"/>
      <c r="G34" s="537">
        <f>E7</f>
        <v>0.24940000000000001</v>
      </c>
      <c r="H34" s="538">
        <f t="shared" si="14"/>
        <v>0</v>
      </c>
      <c r="I34" s="585">
        <f t="shared" si="15"/>
        <v>0</v>
      </c>
      <c r="J34" s="586">
        <f t="shared" si="16"/>
        <v>0</v>
      </c>
      <c r="K34" s="481"/>
      <c r="L34" s="487"/>
      <c r="M34" s="488"/>
    </row>
    <row r="35" spans="1:16" s="496" customFormat="1" ht="40.5">
      <c r="A35" s="582">
        <v>94267</v>
      </c>
      <c r="B35" s="649" t="s">
        <v>229</v>
      </c>
      <c r="C35" s="594" t="s">
        <v>292</v>
      </c>
      <c r="D35" s="583" t="s">
        <v>110</v>
      </c>
      <c r="E35" s="662">
        <v>792.85</v>
      </c>
      <c r="F35" s="584"/>
      <c r="G35" s="537">
        <f>E7</f>
        <v>0.24940000000000001</v>
      </c>
      <c r="H35" s="538">
        <f t="shared" si="14"/>
        <v>0</v>
      </c>
      <c r="I35" s="585">
        <f t="shared" si="15"/>
        <v>0</v>
      </c>
      <c r="J35" s="586">
        <f t="shared" si="16"/>
        <v>0</v>
      </c>
      <c r="K35" s="494"/>
      <c r="L35" s="495"/>
    </row>
    <row r="36" spans="1:16" s="496" customFormat="1" ht="24">
      <c r="A36" s="595">
        <v>94265</v>
      </c>
      <c r="B36" s="649" t="s">
        <v>233</v>
      </c>
      <c r="C36" s="596" t="s">
        <v>119</v>
      </c>
      <c r="D36" s="597" t="s">
        <v>110</v>
      </c>
      <c r="E36" s="663">
        <v>233.6</v>
      </c>
      <c r="F36" s="598"/>
      <c r="G36" s="599">
        <v>0.21479999999999999</v>
      </c>
      <c r="H36" s="598">
        <f t="shared" ref="H36" si="20">G36*F36</f>
        <v>0</v>
      </c>
      <c r="I36" s="598">
        <f t="shared" ref="I36" si="21">F36+H36</f>
        <v>0</v>
      </c>
      <c r="J36" s="600">
        <f t="shared" ref="J36" si="22">I36*E36</f>
        <v>0</v>
      </c>
      <c r="K36" s="494"/>
      <c r="L36" s="495"/>
    </row>
    <row r="37" spans="1:16" s="4" customFormat="1" ht="27">
      <c r="A37" s="582">
        <v>83356</v>
      </c>
      <c r="B37" s="649" t="s">
        <v>277</v>
      </c>
      <c r="C37" s="591" t="s">
        <v>293</v>
      </c>
      <c r="D37" s="592" t="s">
        <v>96</v>
      </c>
      <c r="E37" s="662">
        <v>17673.71</v>
      </c>
      <c r="F37" s="584"/>
      <c r="G37" s="537">
        <f>E7</f>
        <v>0.24940000000000001</v>
      </c>
      <c r="H37" s="536">
        <f t="shared" si="14"/>
        <v>0</v>
      </c>
      <c r="I37" s="584">
        <f t="shared" si="15"/>
        <v>0</v>
      </c>
      <c r="J37" s="584">
        <f t="shared" si="16"/>
        <v>0</v>
      </c>
      <c r="K37" s="481"/>
      <c r="L37" s="487"/>
    </row>
    <row r="38" spans="1:16" s="4" customFormat="1" ht="54">
      <c r="A38" s="582">
        <v>93176</v>
      </c>
      <c r="B38" s="649" t="s">
        <v>279</v>
      </c>
      <c r="C38" s="601" t="s">
        <v>294</v>
      </c>
      <c r="D38" s="592" t="s">
        <v>33</v>
      </c>
      <c r="E38" s="661">
        <v>1628.55</v>
      </c>
      <c r="F38" s="584"/>
      <c r="G38" s="537">
        <f>E6</f>
        <v>0.11940000000000001</v>
      </c>
      <c r="H38" s="538">
        <f t="shared" si="14"/>
        <v>0</v>
      </c>
      <c r="I38" s="585">
        <f t="shared" si="15"/>
        <v>0</v>
      </c>
      <c r="J38" s="586">
        <f t="shared" si="16"/>
        <v>0</v>
      </c>
      <c r="K38" s="481"/>
      <c r="L38" s="487"/>
      <c r="N38" s="6"/>
    </row>
    <row r="39" spans="1:16" s="4" customFormat="1" ht="40.5">
      <c r="A39" s="582">
        <v>93176</v>
      </c>
      <c r="B39" s="649" t="s">
        <v>280</v>
      </c>
      <c r="C39" s="601" t="s">
        <v>295</v>
      </c>
      <c r="D39" s="592" t="s">
        <v>33</v>
      </c>
      <c r="E39" s="661">
        <v>4509.8999999999996</v>
      </c>
      <c r="F39" s="584"/>
      <c r="G39" s="537">
        <f>E6</f>
        <v>0.11940000000000001</v>
      </c>
      <c r="H39" s="538">
        <f t="shared" si="14"/>
        <v>0</v>
      </c>
      <c r="I39" s="585">
        <f t="shared" si="15"/>
        <v>0</v>
      </c>
      <c r="J39" s="586">
        <f t="shared" si="16"/>
        <v>0</v>
      </c>
      <c r="K39" s="481"/>
      <c r="L39" s="487"/>
      <c r="N39" s="6"/>
    </row>
    <row r="40" spans="1:16" s="4" customFormat="1" ht="14.25" thickBot="1">
      <c r="A40" s="602"/>
      <c r="B40" s="603"/>
      <c r="C40" s="604"/>
      <c r="D40" s="605"/>
      <c r="E40" s="606"/>
      <c r="F40" s="607"/>
      <c r="G40" s="608"/>
      <c r="H40" s="546"/>
      <c r="I40" s="609"/>
      <c r="J40" s="610"/>
      <c r="K40" s="481"/>
      <c r="L40" s="487"/>
      <c r="N40" s="6"/>
    </row>
    <row r="41" spans="1:16" s="4" customFormat="1" ht="14.25" thickBot="1">
      <c r="A41" s="519"/>
      <c r="B41" s="520" t="s">
        <v>300</v>
      </c>
      <c r="C41" s="521" t="s">
        <v>296</v>
      </c>
      <c r="D41" s="520"/>
      <c r="E41" s="520"/>
      <c r="F41" s="520"/>
      <c r="G41" s="522"/>
      <c r="H41" s="523"/>
      <c r="I41" s="524"/>
      <c r="J41" s="525">
        <f>SUM(J42:J44)</f>
        <v>0</v>
      </c>
      <c r="K41" s="492"/>
      <c r="L41" s="493"/>
      <c r="N41" s="6"/>
    </row>
    <row r="42" spans="1:16" s="4" customFormat="1" ht="27">
      <c r="A42" s="611">
        <v>34721</v>
      </c>
      <c r="B42" s="612" t="s">
        <v>301</v>
      </c>
      <c r="C42" s="613" t="s">
        <v>297</v>
      </c>
      <c r="D42" s="614" t="s">
        <v>1</v>
      </c>
      <c r="E42" s="668">
        <v>3</v>
      </c>
      <c r="F42" s="615"/>
      <c r="G42" s="616">
        <f>E7</f>
        <v>0.24940000000000001</v>
      </c>
      <c r="H42" s="617">
        <f>F42*G42</f>
        <v>0</v>
      </c>
      <c r="I42" s="617">
        <f>H42+F42</f>
        <v>0</v>
      </c>
      <c r="J42" s="617">
        <f>TRUNC(I42*E42,2)</f>
        <v>0</v>
      </c>
      <c r="K42" s="481"/>
      <c r="L42" s="487"/>
      <c r="N42" s="6"/>
    </row>
    <row r="43" spans="1:16" s="4" customFormat="1" ht="40.5">
      <c r="A43" s="618">
        <v>72947</v>
      </c>
      <c r="B43" s="619" t="s">
        <v>314</v>
      </c>
      <c r="C43" s="623" t="s">
        <v>298</v>
      </c>
      <c r="D43" s="624" t="s">
        <v>1</v>
      </c>
      <c r="E43" s="669">
        <v>12</v>
      </c>
      <c r="F43" s="620"/>
      <c r="G43" s="621">
        <f>E7</f>
        <v>0.24940000000000001</v>
      </c>
      <c r="H43" s="622">
        <f t="shared" ref="H43:H44" si="23">F43*G43</f>
        <v>0</v>
      </c>
      <c r="I43" s="625">
        <f>H43+F43</f>
        <v>0</v>
      </c>
      <c r="J43" s="622">
        <f>TRUNC(I43*E43,2)</f>
        <v>0</v>
      </c>
      <c r="K43" s="481"/>
      <c r="L43" s="487"/>
      <c r="N43" s="6"/>
    </row>
    <row r="44" spans="1:16" s="4" customFormat="1" ht="40.5">
      <c r="A44" s="618">
        <v>72947</v>
      </c>
      <c r="B44" s="619" t="s">
        <v>315</v>
      </c>
      <c r="C44" s="623" t="s">
        <v>299</v>
      </c>
      <c r="D44" s="624" t="s">
        <v>1</v>
      </c>
      <c r="E44" s="669">
        <v>228.5</v>
      </c>
      <c r="F44" s="620"/>
      <c r="G44" s="621">
        <f>E7</f>
        <v>0.24940000000000001</v>
      </c>
      <c r="H44" s="622">
        <f t="shared" si="23"/>
        <v>0</v>
      </c>
      <c r="I44" s="625">
        <f t="shared" ref="I44" si="24">H44+F44</f>
        <v>0</v>
      </c>
      <c r="J44" s="622">
        <f t="shared" ref="J44" si="25">TRUNC(I44*E44,2)</f>
        <v>0</v>
      </c>
      <c r="K44" s="481"/>
      <c r="L44" s="487"/>
      <c r="N44" s="6"/>
    </row>
    <row r="45" spans="1:16" s="4" customFormat="1" ht="13.5">
      <c r="A45" s="639"/>
      <c r="B45" s="640"/>
      <c r="C45" s="641"/>
      <c r="D45" s="642"/>
      <c r="E45" s="643"/>
      <c r="F45" s="644"/>
      <c r="G45" s="645"/>
      <c r="H45" s="646"/>
      <c r="I45" s="647"/>
      <c r="J45" s="646"/>
      <c r="K45" s="481"/>
      <c r="L45" s="487"/>
      <c r="N45" s="6"/>
    </row>
    <row r="46" spans="1:16" s="4" customFormat="1" ht="15.95" customHeight="1">
      <c r="A46" s="626"/>
      <c r="B46" s="627"/>
      <c r="C46" s="698" t="s">
        <v>34</v>
      </c>
      <c r="D46" s="698"/>
      <c r="E46" s="698"/>
      <c r="F46" s="698"/>
      <c r="G46" s="698"/>
      <c r="H46" s="698"/>
      <c r="I46" s="698"/>
      <c r="J46" s="628">
        <f>J41+J25+J17+J14+J10</f>
        <v>0</v>
      </c>
      <c r="N46" s="7"/>
      <c r="O46" s="497"/>
      <c r="P46" s="497"/>
    </row>
    <row r="47" spans="1:16" s="4" customFormat="1" ht="16.5">
      <c r="A47" s="629"/>
      <c r="B47" s="630"/>
      <c r="C47" s="631"/>
      <c r="D47" s="631"/>
      <c r="E47" s="631"/>
      <c r="F47" s="631"/>
      <c r="G47" s="631"/>
      <c r="H47" s="631"/>
      <c r="I47" s="631"/>
      <c r="J47" s="632"/>
      <c r="N47" s="7"/>
      <c r="O47" s="497"/>
      <c r="P47" s="497"/>
    </row>
    <row r="48" spans="1:16" s="4" customFormat="1" ht="23.25" customHeight="1">
      <c r="A48" s="699"/>
      <c r="B48" s="700"/>
      <c r="C48" s="700"/>
      <c r="D48" s="700"/>
      <c r="E48" s="700"/>
      <c r="F48" s="700"/>
      <c r="G48" s="700"/>
      <c r="H48" s="700"/>
      <c r="I48" s="700"/>
      <c r="J48" s="701"/>
      <c r="K48" s="498"/>
      <c r="L48" s="6"/>
      <c r="N48" s="6"/>
      <c r="P48" s="497"/>
    </row>
    <row r="49" spans="1:14" s="4" customFormat="1" ht="10.5" customHeight="1" thickBot="1">
      <c r="A49" s="684" t="s">
        <v>303</v>
      </c>
      <c r="B49" s="685"/>
      <c r="C49" s="685"/>
      <c r="D49" s="633"/>
      <c r="E49" s="633"/>
      <c r="F49" s="633"/>
      <c r="G49" s="633"/>
      <c r="H49" s="633"/>
      <c r="I49" s="633"/>
      <c r="J49" s="634"/>
      <c r="K49" s="499"/>
    </row>
    <row r="50" spans="1:14" s="4" customFormat="1" ht="20.25" customHeight="1">
      <c r="A50" s="635"/>
      <c r="B50" s="635"/>
      <c r="C50" s="635"/>
      <c r="D50" s="635"/>
      <c r="E50" s="635"/>
      <c r="F50" s="635"/>
      <c r="G50" s="635"/>
      <c r="H50" s="635"/>
      <c r="I50" s="635"/>
      <c r="J50" s="635"/>
      <c r="K50" s="6"/>
    </row>
    <row r="51" spans="1:14" s="4" customFormat="1" ht="10.5" customHeight="1">
      <c r="A51" s="635"/>
      <c r="B51" s="635"/>
      <c r="C51" s="635"/>
      <c r="D51" s="635"/>
      <c r="E51" s="635"/>
      <c r="F51" s="635"/>
      <c r="G51" s="635"/>
      <c r="H51" s="635"/>
      <c r="I51" s="635"/>
      <c r="J51" s="635"/>
      <c r="N51" s="8"/>
    </row>
    <row r="52" spans="1:14" s="4" customFormat="1" ht="10.5" customHeight="1">
      <c r="A52" s="635"/>
      <c r="B52" s="635"/>
      <c r="C52" s="635"/>
      <c r="D52" s="635"/>
      <c r="E52" s="635"/>
      <c r="F52" s="635"/>
      <c r="G52" s="635"/>
      <c r="H52" s="635"/>
      <c r="I52" s="635"/>
      <c r="J52" s="635"/>
      <c r="L52" s="6"/>
      <c r="N52" s="7"/>
    </row>
    <row r="53" spans="1:14" s="4" customFormat="1" ht="10.5" customHeight="1">
      <c r="A53" s="635"/>
      <c r="B53" s="635"/>
      <c r="C53" s="635"/>
      <c r="D53" s="635"/>
      <c r="E53" s="636"/>
      <c r="F53" s="636"/>
      <c r="G53" s="636"/>
      <c r="H53" s="636"/>
      <c r="I53" s="635"/>
      <c r="J53" s="637"/>
      <c r="N53" s="9"/>
    </row>
    <row r="54" spans="1:14" s="4" customFormat="1" ht="10.5" customHeight="1">
      <c r="A54" s="635"/>
      <c r="B54" s="635"/>
      <c r="C54" s="635"/>
      <c r="D54" s="635"/>
      <c r="E54" s="635"/>
      <c r="F54" s="635"/>
      <c r="G54" s="635"/>
      <c r="H54" s="635"/>
      <c r="I54" s="635"/>
      <c r="J54" s="635"/>
      <c r="L54" s="6"/>
    </row>
    <row r="55" spans="1:14" s="4" customFormat="1" ht="10.5" customHeight="1">
      <c r="A55" s="635"/>
      <c r="B55" s="635"/>
      <c r="C55" s="635"/>
      <c r="D55" s="635"/>
      <c r="E55" s="635"/>
      <c r="F55" s="635"/>
      <c r="G55" s="635"/>
      <c r="H55" s="637"/>
      <c r="I55" s="637"/>
      <c r="J55" s="636"/>
      <c r="N55" s="6"/>
    </row>
    <row r="56" spans="1:14" s="4" customFormat="1" ht="10.5" customHeight="1">
      <c r="A56" s="635"/>
      <c r="B56" s="635"/>
      <c r="C56" s="635"/>
      <c r="D56" s="635"/>
      <c r="E56" s="635"/>
      <c r="F56" s="635"/>
      <c r="G56" s="635"/>
      <c r="H56" s="635"/>
      <c r="I56" s="635"/>
      <c r="J56" s="635"/>
    </row>
    <row r="57" spans="1:14" s="4" customFormat="1" ht="10.5" customHeight="1">
      <c r="A57" s="635"/>
      <c r="B57" s="635"/>
      <c r="C57" s="635"/>
      <c r="D57" s="635"/>
      <c r="E57" s="635"/>
      <c r="F57" s="635"/>
      <c r="G57" s="635"/>
      <c r="H57" s="635"/>
      <c r="I57" s="635"/>
      <c r="J57" s="635"/>
      <c r="L57" s="6"/>
    </row>
    <row r="58" spans="1:14" s="4" customFormat="1" ht="10.5" customHeight="1">
      <c r="A58" s="635"/>
      <c r="B58" s="635"/>
      <c r="C58" s="635"/>
      <c r="D58" s="635"/>
      <c r="E58" s="635"/>
      <c r="F58" s="635"/>
      <c r="G58" s="635"/>
      <c r="H58" s="635"/>
      <c r="I58" s="635"/>
      <c r="J58" s="635"/>
    </row>
    <row r="59" spans="1:14" s="4" customFormat="1" ht="19.5">
      <c r="A59" s="635"/>
      <c r="B59" s="635"/>
      <c r="C59" s="635"/>
      <c r="D59" s="635"/>
      <c r="E59" s="635"/>
      <c r="F59" s="635"/>
      <c r="G59" s="635"/>
      <c r="H59" s="635"/>
      <c r="I59" s="635"/>
      <c r="J59" s="635"/>
      <c r="L59" s="10"/>
    </row>
    <row r="60" spans="1:14" s="4" customFormat="1" ht="10.5" customHeight="1">
      <c r="A60" s="635"/>
      <c r="B60" s="635"/>
      <c r="C60" s="635"/>
      <c r="D60" s="635"/>
      <c r="E60" s="635"/>
      <c r="F60" s="635"/>
      <c r="G60" s="635"/>
      <c r="H60" s="635"/>
      <c r="I60" s="635"/>
      <c r="J60" s="635"/>
      <c r="L60" s="11"/>
    </row>
    <row r="61" spans="1:14" s="4" customFormat="1" ht="10.5" customHeight="1">
      <c r="A61" s="635"/>
      <c r="B61" s="635"/>
      <c r="C61" s="635"/>
      <c r="D61" s="635"/>
      <c r="E61" s="635"/>
      <c r="F61" s="635"/>
      <c r="G61" s="635"/>
      <c r="H61" s="635"/>
      <c r="I61" s="635"/>
      <c r="J61" s="635"/>
    </row>
    <row r="62" spans="1:14" s="4" customFormat="1" ht="10.5" customHeight="1">
      <c r="A62" s="635"/>
      <c r="B62" s="635"/>
      <c r="C62" s="635"/>
      <c r="D62" s="635"/>
      <c r="E62" s="635"/>
      <c r="F62" s="635"/>
      <c r="G62" s="635"/>
      <c r="H62" s="635"/>
      <c r="I62" s="635"/>
      <c r="J62" s="635"/>
    </row>
    <row r="63" spans="1:14" s="4" customFormat="1" ht="10.5" customHeight="1">
      <c r="A63" s="635"/>
      <c r="B63" s="635"/>
      <c r="C63" s="635"/>
      <c r="D63" s="635"/>
      <c r="E63" s="635"/>
      <c r="F63" s="635"/>
      <c r="G63" s="635"/>
      <c r="H63" s="635"/>
      <c r="I63" s="635"/>
      <c r="J63" s="635"/>
    </row>
    <row r="64" spans="1:14" s="4" customFormat="1" ht="10.5" customHeight="1">
      <c r="A64" s="635"/>
      <c r="B64" s="635"/>
      <c r="C64" s="635"/>
      <c r="D64" s="635"/>
      <c r="E64" s="635"/>
      <c r="F64" s="635"/>
      <c r="G64" s="635"/>
      <c r="H64" s="635"/>
      <c r="I64" s="635"/>
      <c r="J64" s="635"/>
    </row>
    <row r="65" spans="1:10" s="4" customFormat="1" ht="10.5" customHeight="1">
      <c r="A65" s="635"/>
      <c r="B65" s="635"/>
      <c r="C65" s="635"/>
      <c r="D65" s="635"/>
      <c r="E65" s="635"/>
      <c r="F65" s="635"/>
      <c r="G65" s="635"/>
      <c r="H65" s="635"/>
      <c r="I65" s="635"/>
      <c r="J65" s="635"/>
    </row>
    <row r="66" spans="1:10" s="4" customFormat="1" ht="10.5" customHeight="1">
      <c r="A66" s="635"/>
      <c r="B66" s="635"/>
      <c r="C66" s="635"/>
      <c r="D66" s="635"/>
      <c r="E66" s="635"/>
      <c r="F66" s="635"/>
      <c r="G66" s="635"/>
      <c r="H66" s="635"/>
      <c r="I66" s="635"/>
      <c r="J66" s="635"/>
    </row>
    <row r="67" spans="1:10" s="4" customFormat="1" ht="10.5" customHeight="1">
      <c r="A67" s="635"/>
      <c r="B67" s="635"/>
      <c r="C67" s="635"/>
      <c r="D67" s="635"/>
      <c r="E67" s="635"/>
      <c r="F67" s="635"/>
      <c r="G67" s="635"/>
      <c r="H67" s="635"/>
      <c r="I67" s="635"/>
      <c r="J67" s="635"/>
    </row>
    <row r="68" spans="1:10" s="4" customFormat="1" ht="10.5" customHeight="1">
      <c r="A68" s="635"/>
      <c r="B68" s="635"/>
      <c r="C68" s="635"/>
      <c r="D68" s="635"/>
      <c r="E68" s="635"/>
      <c r="F68" s="635"/>
      <c r="G68" s="635"/>
      <c r="H68" s="635"/>
      <c r="I68" s="635"/>
      <c r="J68" s="635"/>
    </row>
    <row r="69" spans="1:10" s="4" customFormat="1" ht="10.5" customHeight="1">
      <c r="A69" s="635"/>
      <c r="B69" s="635"/>
      <c r="C69" s="635"/>
      <c r="D69" s="635"/>
      <c r="E69" s="635"/>
      <c r="F69" s="635"/>
      <c r="G69" s="635"/>
      <c r="H69" s="635"/>
      <c r="I69" s="635"/>
      <c r="J69" s="635"/>
    </row>
    <row r="70" spans="1:10" s="4" customFormat="1" ht="10.5" customHeight="1">
      <c r="A70" s="635"/>
      <c r="B70" s="635"/>
      <c r="C70" s="635"/>
      <c r="D70" s="635"/>
      <c r="E70" s="635"/>
      <c r="F70" s="635"/>
      <c r="G70" s="635"/>
      <c r="H70" s="635"/>
      <c r="I70" s="635"/>
      <c r="J70" s="636"/>
    </row>
    <row r="71" spans="1:10" s="4" customFormat="1" ht="10.5" customHeight="1">
      <c r="A71" s="635"/>
      <c r="B71" s="635"/>
      <c r="C71" s="635"/>
      <c r="D71" s="635"/>
      <c r="E71" s="635"/>
      <c r="F71" s="635"/>
      <c r="G71" s="635"/>
      <c r="H71" s="635"/>
      <c r="I71" s="635"/>
      <c r="J71" s="635"/>
    </row>
    <row r="72" spans="1:10" s="4" customFormat="1" ht="10.5" customHeight="1">
      <c r="A72" s="635"/>
      <c r="B72" s="635"/>
      <c r="C72" s="635"/>
      <c r="D72" s="635"/>
      <c r="E72" s="635"/>
      <c r="F72" s="635"/>
      <c r="G72" s="635"/>
      <c r="H72" s="635"/>
      <c r="I72" s="635"/>
      <c r="J72" s="635"/>
    </row>
    <row r="73" spans="1:10" s="4" customFormat="1" ht="10.5" customHeight="1">
      <c r="A73" s="635"/>
      <c r="B73" s="635"/>
      <c r="C73" s="635"/>
      <c r="D73" s="635"/>
      <c r="E73" s="635"/>
      <c r="F73" s="635"/>
      <c r="G73" s="635"/>
      <c r="H73" s="635"/>
      <c r="I73" s="635"/>
      <c r="J73" s="635"/>
    </row>
    <row r="74" spans="1:10" s="4" customFormat="1" ht="10.5" customHeight="1">
      <c r="A74" s="635"/>
      <c r="B74" s="635"/>
      <c r="C74" s="635"/>
      <c r="D74" s="635"/>
      <c r="E74" s="635"/>
      <c r="F74" s="635"/>
      <c r="G74" s="635"/>
      <c r="H74" s="635"/>
      <c r="I74" s="635"/>
      <c r="J74" s="635"/>
    </row>
    <row r="75" spans="1:10" s="4" customFormat="1" ht="10.5" customHeight="1">
      <c r="A75" s="635"/>
      <c r="B75" s="635"/>
      <c r="C75" s="635"/>
      <c r="D75" s="635"/>
      <c r="E75" s="635"/>
      <c r="F75" s="635"/>
      <c r="G75" s="635"/>
      <c r="H75" s="635"/>
      <c r="I75" s="635"/>
      <c r="J75" s="635"/>
    </row>
    <row r="76" spans="1:10" s="4" customFormat="1" ht="10.5" customHeight="1">
      <c r="A76" s="635"/>
      <c r="B76" s="635"/>
      <c r="C76" s="635"/>
      <c r="D76" s="635"/>
      <c r="E76" s="635"/>
      <c r="F76" s="635"/>
      <c r="G76" s="635"/>
      <c r="H76" s="635"/>
      <c r="I76" s="635"/>
      <c r="J76" s="635"/>
    </row>
    <row r="77" spans="1:10" s="4" customFormat="1" ht="10.5" customHeight="1">
      <c r="A77" s="635"/>
      <c r="B77" s="635"/>
      <c r="C77" s="635"/>
      <c r="D77" s="635"/>
      <c r="E77" s="635"/>
      <c r="F77" s="635"/>
      <c r="G77" s="635"/>
      <c r="H77" s="635"/>
      <c r="I77" s="635"/>
      <c r="J77" s="635"/>
    </row>
    <row r="78" spans="1:10" s="4" customFormat="1" ht="10.5" customHeight="1">
      <c r="A78" s="635"/>
      <c r="B78" s="635"/>
      <c r="C78" s="635"/>
      <c r="D78" s="635"/>
      <c r="E78" s="635"/>
      <c r="F78" s="635"/>
      <c r="G78" s="635"/>
      <c r="H78" s="635"/>
      <c r="I78" s="635"/>
      <c r="J78" s="635"/>
    </row>
    <row r="79" spans="1:10" s="4" customFormat="1" ht="10.5" customHeight="1">
      <c r="A79" s="635"/>
      <c r="B79" s="635"/>
      <c r="C79" s="635"/>
      <c r="D79" s="635"/>
      <c r="E79" s="635"/>
      <c r="F79" s="635"/>
      <c r="G79" s="635"/>
      <c r="H79" s="635"/>
      <c r="I79" s="635"/>
      <c r="J79" s="635"/>
    </row>
    <row r="80" spans="1:10" s="4" customFormat="1" ht="10.5" customHeight="1">
      <c r="A80" s="635"/>
      <c r="B80" s="635"/>
      <c r="C80" s="635"/>
      <c r="D80" s="635"/>
      <c r="E80" s="635"/>
      <c r="F80" s="635"/>
      <c r="G80" s="635"/>
      <c r="H80" s="635"/>
      <c r="I80" s="635"/>
      <c r="J80" s="635"/>
    </row>
    <row r="81" spans="1:14" s="4" customFormat="1" ht="10.5" customHeight="1">
      <c r="A81" s="635"/>
      <c r="B81" s="635"/>
      <c r="C81" s="635"/>
      <c r="D81" s="635"/>
      <c r="E81" s="635"/>
      <c r="F81" s="635"/>
      <c r="G81" s="635"/>
      <c r="H81" s="635"/>
      <c r="I81" s="635"/>
      <c r="J81" s="635"/>
    </row>
    <row r="82" spans="1:14" s="4" customFormat="1" ht="10.5" customHeight="1">
      <c r="A82" s="635"/>
      <c r="B82" s="635"/>
      <c r="C82" s="635"/>
      <c r="D82" s="635"/>
      <c r="E82" s="635"/>
      <c r="F82" s="635"/>
      <c r="G82" s="635"/>
      <c r="H82" s="635"/>
      <c r="I82" s="635"/>
      <c r="J82" s="635"/>
    </row>
    <row r="83" spans="1:14" s="4" customFormat="1" ht="10.5" customHeight="1">
      <c r="A83" s="635"/>
      <c r="B83" s="635"/>
      <c r="C83" s="635"/>
      <c r="D83" s="635"/>
      <c r="E83" s="635"/>
      <c r="F83" s="635"/>
      <c r="G83" s="635"/>
      <c r="H83" s="635"/>
      <c r="I83" s="635"/>
      <c r="J83" s="635"/>
    </row>
    <row r="84" spans="1:14" s="4" customFormat="1" ht="9.75" customHeight="1">
      <c r="A84" s="635"/>
      <c r="B84" s="635"/>
      <c r="C84" s="635"/>
      <c r="D84" s="635"/>
      <c r="E84" s="635"/>
      <c r="F84" s="635"/>
      <c r="G84" s="635"/>
      <c r="H84" s="635"/>
      <c r="I84" s="635"/>
      <c r="J84" s="635"/>
    </row>
    <row r="85" spans="1:14" s="4" customFormat="1" ht="9.75" customHeight="1">
      <c r="A85" s="635"/>
      <c r="B85" s="635"/>
      <c r="C85" s="635"/>
      <c r="D85" s="635"/>
      <c r="E85" s="635"/>
      <c r="F85" s="635"/>
      <c r="G85" s="635"/>
      <c r="H85" s="635"/>
      <c r="I85" s="635"/>
      <c r="J85" s="635"/>
    </row>
    <row r="86" spans="1:14" s="2" customFormat="1" ht="21.75" customHeight="1">
      <c r="A86" s="635"/>
      <c r="B86" s="635"/>
      <c r="C86" s="635"/>
      <c r="D86" s="635"/>
      <c r="E86" s="635"/>
      <c r="F86" s="635"/>
      <c r="G86" s="635"/>
      <c r="H86" s="635"/>
      <c r="I86" s="635"/>
      <c r="J86" s="635"/>
      <c r="K86" s="12"/>
      <c r="L86" s="12"/>
      <c r="M86" s="12"/>
    </row>
    <row r="87" spans="1:14" s="2" customFormat="1" ht="27.75" customHeight="1">
      <c r="A87" s="635"/>
      <c r="B87" s="635"/>
      <c r="C87" s="635"/>
      <c r="D87" s="635"/>
      <c r="E87" s="635"/>
      <c r="F87" s="635"/>
      <c r="G87" s="635"/>
      <c r="H87" s="635"/>
      <c r="I87" s="635"/>
      <c r="J87" s="635"/>
    </row>
    <row r="88" spans="1:14" s="2" customFormat="1" ht="25.5" customHeight="1">
      <c r="A88" s="199"/>
      <c r="B88" s="199"/>
      <c r="C88" s="199"/>
      <c r="D88" s="199"/>
      <c r="E88" s="199"/>
      <c r="F88" s="199"/>
      <c r="G88" s="199"/>
      <c r="H88" s="199"/>
      <c r="I88" s="199"/>
      <c r="J88" s="199"/>
      <c r="K88" s="1"/>
      <c r="L88" s="1"/>
      <c r="M88" s="1"/>
    </row>
    <row r="89" spans="1:14" s="2" customFormat="1" ht="24" customHeight="1">
      <c r="A89" s="199"/>
      <c r="B89" s="199"/>
      <c r="C89" s="199"/>
      <c r="D89" s="199"/>
      <c r="E89" s="199"/>
      <c r="F89" s="199"/>
      <c r="G89" s="199"/>
      <c r="H89" s="199"/>
      <c r="I89" s="199"/>
      <c r="J89" s="199"/>
    </row>
    <row r="90" spans="1:14" s="4" customFormat="1" ht="18" customHeight="1">
      <c r="A90" s="199"/>
      <c r="B90" s="199"/>
      <c r="C90" s="199"/>
      <c r="D90" s="199"/>
      <c r="E90" s="199"/>
      <c r="F90" s="199"/>
      <c r="G90" s="199"/>
      <c r="H90" s="199"/>
      <c r="I90" s="199"/>
      <c r="J90" s="199"/>
      <c r="N90" s="13"/>
    </row>
    <row r="91" spans="1:14" s="2" customFormat="1" ht="24" hidden="1" customHeight="1">
      <c r="A91" s="199"/>
      <c r="B91" s="199"/>
      <c r="C91" s="199"/>
      <c r="D91" s="199"/>
      <c r="E91" s="199"/>
      <c r="F91" s="199"/>
      <c r="G91" s="199"/>
      <c r="H91" s="199"/>
      <c r="I91" s="199"/>
      <c r="J91" s="199"/>
      <c r="K91" s="5"/>
      <c r="L91" s="5"/>
      <c r="M91" s="5"/>
      <c r="N91" s="13">
        <v>25406262.670000002</v>
      </c>
    </row>
    <row r="92" spans="1:14" s="4" customFormat="1" ht="24" hidden="1" customHeight="1">
      <c r="A92" s="199"/>
      <c r="B92" s="199"/>
      <c r="C92" s="199"/>
      <c r="D92" s="199"/>
      <c r="E92" s="199"/>
      <c r="F92" s="199"/>
      <c r="G92" s="199"/>
      <c r="H92" s="199"/>
      <c r="I92" s="199"/>
      <c r="J92" s="199"/>
      <c r="N92" s="14">
        <f>N90-(SUM(N91:N91))</f>
        <v>-25406262.670000002</v>
      </c>
    </row>
    <row r="93" spans="1:14" s="2" customFormat="1" ht="27.75" hidden="1" customHeight="1">
      <c r="A93" s="199"/>
      <c r="B93" s="199"/>
      <c r="C93" s="199"/>
      <c r="D93" s="199"/>
      <c r="E93" s="199"/>
      <c r="F93" s="199"/>
      <c r="G93" s="199"/>
      <c r="H93" s="199"/>
      <c r="I93" s="199"/>
      <c r="J93" s="199"/>
    </row>
    <row r="94" spans="1:14" s="2" customFormat="1" ht="24" customHeight="1">
      <c r="A94" s="199"/>
      <c r="B94" s="199"/>
      <c r="C94" s="199"/>
      <c r="D94" s="199"/>
      <c r="E94" s="199"/>
      <c r="F94" s="199"/>
      <c r="G94" s="199"/>
      <c r="H94" s="199"/>
      <c r="I94" s="199"/>
      <c r="J94" s="199"/>
    </row>
    <row r="95" spans="1:14" s="4" customFormat="1" ht="12.75" customHeight="1">
      <c r="A95" s="199"/>
      <c r="B95" s="199"/>
      <c r="C95" s="199"/>
      <c r="D95" s="199"/>
      <c r="E95" s="199"/>
      <c r="F95" s="199"/>
      <c r="G95" s="199"/>
      <c r="H95" s="199"/>
      <c r="I95" s="199"/>
      <c r="J95" s="199"/>
      <c r="K95" s="15"/>
      <c r="L95" s="15"/>
      <c r="M95" s="15"/>
    </row>
    <row r="96" spans="1:14" s="4" customFormat="1" ht="12.75" customHeight="1">
      <c r="A96" s="198"/>
      <c r="B96" s="198"/>
      <c r="C96" s="198"/>
      <c r="D96" s="200"/>
      <c r="E96" s="198"/>
      <c r="F96" s="198"/>
      <c r="G96" s="198"/>
      <c r="H96" s="200"/>
      <c r="I96" s="200"/>
      <c r="J96" s="200"/>
      <c r="K96" s="15"/>
      <c r="L96" s="15"/>
      <c r="M96" s="15"/>
    </row>
    <row r="97" spans="1:13" s="4" customFormat="1" ht="12.75" customHeight="1">
      <c r="A97" s="198"/>
      <c r="B97" s="198"/>
      <c r="C97" s="198"/>
      <c r="D97" s="200"/>
      <c r="E97" s="198"/>
      <c r="F97" s="198"/>
      <c r="G97" s="198"/>
      <c r="H97" s="200"/>
      <c r="I97" s="200"/>
      <c r="J97" s="200"/>
      <c r="K97" s="15"/>
      <c r="L97" s="15"/>
      <c r="M97" s="15"/>
    </row>
    <row r="98" spans="1:13" s="4" customFormat="1" ht="18" customHeight="1">
      <c r="A98" s="198"/>
      <c r="B98" s="198"/>
      <c r="C98" s="198"/>
      <c r="D98" s="200"/>
      <c r="E98" s="198"/>
      <c r="F98" s="198"/>
      <c r="G98" s="198"/>
      <c r="H98" s="200"/>
      <c r="I98" s="200"/>
      <c r="J98" s="200"/>
    </row>
    <row r="99" spans="1:13" s="2" customFormat="1" ht="21" customHeight="1">
      <c r="A99" s="198"/>
      <c r="B99" s="198"/>
      <c r="C99" s="198"/>
      <c r="D99" s="200"/>
      <c r="E99" s="201"/>
      <c r="F99" s="201"/>
      <c r="G99" s="201"/>
      <c r="H99" s="200"/>
      <c r="I99" s="200"/>
      <c r="J99" s="200"/>
      <c r="K99" s="16"/>
      <c r="L99" s="16"/>
      <c r="M99" s="16"/>
    </row>
    <row r="100" spans="1:13" s="4" customFormat="1" ht="12.75" customHeight="1">
      <c r="A100" s="198"/>
      <c r="B100" s="198"/>
      <c r="C100" s="198"/>
      <c r="D100" s="200"/>
      <c r="E100" s="198"/>
      <c r="F100" s="198"/>
      <c r="G100" s="198"/>
      <c r="H100" s="200"/>
      <c r="I100" s="200"/>
      <c r="J100" s="200"/>
    </row>
    <row r="101" spans="1:13" s="2" customFormat="1" ht="18" customHeight="1">
      <c r="A101" s="198"/>
      <c r="B101" s="198"/>
      <c r="C101" s="198"/>
      <c r="D101" s="200"/>
      <c r="E101" s="198"/>
      <c r="F101" s="198"/>
      <c r="G101" s="198"/>
      <c r="H101" s="200"/>
      <c r="I101" s="200"/>
      <c r="J101" s="200"/>
    </row>
    <row r="102" spans="1:13" s="2" customFormat="1" ht="18" customHeight="1">
      <c r="A102" s="198"/>
      <c r="B102" s="198"/>
      <c r="C102" s="198"/>
      <c r="D102" s="200"/>
      <c r="E102" s="198"/>
      <c r="F102" s="198"/>
      <c r="G102" s="198"/>
      <c r="H102" s="200"/>
      <c r="I102" s="200"/>
      <c r="J102" s="200"/>
    </row>
    <row r="103" spans="1:13" s="2" customFormat="1" ht="18" customHeight="1">
      <c r="A103" s="198"/>
      <c r="B103" s="198"/>
      <c r="C103" s="198"/>
      <c r="D103" s="200"/>
      <c r="E103" s="198"/>
      <c r="F103" s="198"/>
      <c r="G103" s="198"/>
      <c r="H103" s="200"/>
      <c r="I103" s="200"/>
      <c r="J103" s="200"/>
    </row>
    <row r="104" spans="1:13" s="2" customFormat="1" ht="18" customHeight="1">
      <c r="A104" s="198"/>
      <c r="B104" s="198"/>
      <c r="C104" s="198"/>
      <c r="D104" s="200"/>
      <c r="E104" s="198"/>
      <c r="F104" s="198"/>
      <c r="G104" s="198"/>
      <c r="H104" s="200"/>
      <c r="I104" s="200"/>
      <c r="J104" s="200"/>
    </row>
    <row r="105" spans="1:13" s="2" customFormat="1" ht="18" customHeight="1">
      <c r="A105" s="198"/>
      <c r="B105" s="198"/>
      <c r="C105" s="198"/>
      <c r="D105" s="200"/>
      <c r="E105" s="198"/>
      <c r="F105" s="198"/>
      <c r="G105" s="198"/>
      <c r="H105" s="200"/>
      <c r="I105" s="200"/>
      <c r="J105" s="200"/>
    </row>
    <row r="106" spans="1:13" s="2" customFormat="1" ht="18" customHeight="1">
      <c r="A106" s="198"/>
      <c r="B106" s="198"/>
      <c r="C106" s="198"/>
      <c r="D106" s="200"/>
      <c r="E106" s="198"/>
      <c r="F106" s="198"/>
      <c r="G106" s="198"/>
      <c r="H106" s="200"/>
      <c r="I106" s="200"/>
      <c r="J106" s="200"/>
    </row>
    <row r="107" spans="1:13" s="2" customFormat="1" ht="18" customHeight="1">
      <c r="A107" s="198"/>
      <c r="B107" s="198"/>
      <c r="C107" s="198"/>
      <c r="D107" s="200"/>
      <c r="E107" s="198"/>
      <c r="F107" s="198"/>
      <c r="G107" s="198"/>
      <c r="H107" s="200"/>
      <c r="I107" s="200"/>
      <c r="J107" s="200"/>
    </row>
    <row r="108" spans="1:13" s="4" customFormat="1" ht="12.75" customHeight="1">
      <c r="A108" s="198"/>
      <c r="B108" s="198"/>
      <c r="C108" s="198"/>
      <c r="D108" s="200"/>
      <c r="E108" s="198"/>
      <c r="F108" s="198"/>
      <c r="G108" s="198"/>
      <c r="H108" s="200"/>
      <c r="I108" s="200"/>
      <c r="J108" s="200"/>
    </row>
    <row r="109" spans="1:13" s="2" customFormat="1" ht="18" customHeight="1">
      <c r="A109" s="198"/>
      <c r="B109" s="198"/>
      <c r="C109" s="198"/>
      <c r="D109" s="200"/>
      <c r="E109" s="198"/>
      <c r="F109" s="198"/>
      <c r="G109" s="198"/>
      <c r="H109" s="200"/>
      <c r="I109" s="200"/>
      <c r="J109" s="200"/>
    </row>
    <row r="110" spans="1:13" s="2" customFormat="1" ht="18" customHeight="1">
      <c r="A110" s="198"/>
      <c r="B110" s="198"/>
      <c r="C110" s="198"/>
      <c r="D110" s="200"/>
      <c r="E110" s="198"/>
      <c r="F110" s="198"/>
      <c r="G110" s="198"/>
      <c r="H110" s="200"/>
      <c r="I110" s="200"/>
      <c r="J110" s="200"/>
    </row>
    <row r="111" spans="1:13" s="2" customFormat="1" ht="18" customHeight="1">
      <c r="A111" s="198"/>
      <c r="B111" s="198"/>
      <c r="C111" s="198"/>
      <c r="D111" s="200"/>
      <c r="E111" s="198"/>
      <c r="F111" s="198"/>
      <c r="G111" s="198"/>
      <c r="H111" s="200"/>
      <c r="I111" s="200"/>
      <c r="J111" s="200"/>
    </row>
    <row r="112" spans="1:13" s="2" customFormat="1" ht="18" customHeight="1">
      <c r="A112" s="198"/>
      <c r="B112" s="198"/>
      <c r="C112" s="198"/>
      <c r="D112" s="200"/>
      <c r="E112" s="198"/>
      <c r="F112" s="198"/>
      <c r="G112" s="198"/>
      <c r="H112" s="200"/>
      <c r="I112" s="200"/>
      <c r="J112" s="200"/>
    </row>
    <row r="113" spans="1:10" s="2" customFormat="1" ht="18" customHeight="1">
      <c r="A113" s="198"/>
      <c r="B113" s="198"/>
      <c r="C113" s="198"/>
      <c r="D113" s="200"/>
      <c r="E113" s="198"/>
      <c r="F113" s="198"/>
      <c r="G113" s="198"/>
      <c r="H113" s="200"/>
      <c r="I113" s="200"/>
      <c r="J113" s="200"/>
    </row>
    <row r="114" spans="1:10" s="2" customFormat="1" ht="18" customHeight="1">
      <c r="A114" s="198"/>
      <c r="B114" s="198"/>
      <c r="C114" s="198"/>
      <c r="D114" s="200"/>
      <c r="E114" s="198"/>
      <c r="F114" s="198"/>
      <c r="G114" s="198"/>
      <c r="H114" s="200"/>
      <c r="I114" s="200"/>
      <c r="J114" s="200"/>
    </row>
    <row r="115" spans="1:10" s="2" customFormat="1" ht="18" customHeight="1">
      <c r="A115" s="198"/>
      <c r="B115" s="198"/>
      <c r="C115" s="198"/>
      <c r="D115" s="200"/>
      <c r="E115" s="198"/>
      <c r="F115" s="198"/>
      <c r="G115" s="198"/>
      <c r="H115" s="200"/>
      <c r="I115" s="200"/>
      <c r="J115" s="200"/>
    </row>
    <row r="116" spans="1:10" s="2" customFormat="1" ht="7.5" customHeight="1">
      <c r="A116" s="198"/>
      <c r="B116" s="198"/>
      <c r="C116" s="198"/>
      <c r="D116" s="200"/>
      <c r="E116" s="198"/>
      <c r="F116" s="198"/>
      <c r="G116" s="198"/>
      <c r="H116" s="200"/>
      <c r="I116" s="200"/>
      <c r="J116" s="200"/>
    </row>
    <row r="117" spans="1:10" s="2" customFormat="1">
      <c r="A117" s="198"/>
      <c r="B117" s="198"/>
      <c r="C117" s="198"/>
      <c r="D117" s="200"/>
      <c r="E117" s="198"/>
      <c r="F117" s="198"/>
      <c r="G117" s="198"/>
      <c r="H117" s="200"/>
      <c r="I117" s="200"/>
      <c r="J117" s="200"/>
    </row>
    <row r="118" spans="1:10" s="2" customFormat="1">
      <c r="A118" s="198"/>
      <c r="B118" s="198"/>
      <c r="C118" s="198"/>
      <c r="D118" s="200"/>
      <c r="E118" s="198"/>
      <c r="F118" s="198"/>
      <c r="G118" s="198"/>
      <c r="H118" s="200"/>
      <c r="I118" s="200"/>
      <c r="J118" s="200"/>
    </row>
    <row r="119" spans="1:10" s="2" customFormat="1">
      <c r="A119" s="198"/>
      <c r="B119" s="198"/>
      <c r="C119" s="198"/>
      <c r="D119" s="200"/>
      <c r="E119" s="198"/>
      <c r="F119" s="198"/>
      <c r="G119" s="198"/>
      <c r="H119" s="200"/>
      <c r="I119" s="200"/>
      <c r="J119" s="200"/>
    </row>
    <row r="120" spans="1:10" s="2" customFormat="1">
      <c r="A120" s="198"/>
      <c r="B120" s="198"/>
      <c r="C120" s="198"/>
      <c r="D120" s="200"/>
      <c r="E120" s="198"/>
      <c r="F120" s="198"/>
      <c r="G120" s="198"/>
      <c r="H120" s="200"/>
      <c r="I120" s="200"/>
      <c r="J120" s="200"/>
    </row>
    <row r="121" spans="1:10" s="2" customFormat="1">
      <c r="A121" s="198"/>
      <c r="B121" s="198"/>
      <c r="C121" s="198"/>
      <c r="D121" s="200"/>
      <c r="E121" s="198"/>
      <c r="F121" s="198"/>
      <c r="G121" s="198"/>
      <c r="H121" s="200"/>
      <c r="I121" s="200"/>
      <c r="J121" s="200"/>
    </row>
    <row r="122" spans="1:10" s="2" customFormat="1">
      <c r="A122" s="198"/>
      <c r="B122" s="198"/>
      <c r="C122" s="198"/>
      <c r="D122" s="200"/>
      <c r="E122" s="198"/>
      <c r="F122" s="198"/>
      <c r="G122" s="198"/>
      <c r="H122" s="200"/>
      <c r="I122" s="200"/>
      <c r="J122" s="200"/>
    </row>
    <row r="123" spans="1:10" s="2" customFormat="1">
      <c r="A123" s="198"/>
      <c r="B123" s="198"/>
      <c r="C123" s="198"/>
      <c r="D123" s="200"/>
      <c r="E123" s="198"/>
      <c r="F123" s="198"/>
      <c r="G123" s="198"/>
      <c r="H123" s="200"/>
      <c r="I123" s="200"/>
      <c r="J123" s="200"/>
    </row>
    <row r="124" spans="1:10">
      <c r="A124" s="198"/>
      <c r="B124" s="198"/>
      <c r="C124" s="198"/>
      <c r="D124" s="200"/>
      <c r="E124" s="198"/>
      <c r="F124" s="198"/>
      <c r="G124" s="198"/>
      <c r="H124" s="200"/>
      <c r="I124" s="200"/>
      <c r="J124" s="200"/>
    </row>
  </sheetData>
  <mergeCells count="9">
    <mergeCell ref="A49:C49"/>
    <mergeCell ref="C14:I14"/>
    <mergeCell ref="C17:I17"/>
    <mergeCell ref="A1:J1"/>
    <mergeCell ref="F7:J7"/>
    <mergeCell ref="D8:E8"/>
    <mergeCell ref="F8:J8"/>
    <mergeCell ref="C46:I46"/>
    <mergeCell ref="A48:J48"/>
  </mergeCells>
  <printOptions horizontalCentered="1" verticalCentered="1"/>
  <pageMargins left="0.19685039370078741" right="0.19685039370078741" top="0.59055118110236227" bottom="0.31496062992125984" header="7.874015748031496E-2" footer="0"/>
  <pageSetup paperSize="9" scale="70" orientation="landscape" r:id="rId1"/>
  <headerFooter alignWithMargins="0">
    <oddFooter>&amp;C&amp;"Arial,Negrito itálico"&amp;8Cassiane Pellizzaro Claus
Engenheira Civil
CREA 1211015173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42"/>
  <sheetViews>
    <sheetView view="pageBreakPreview" zoomScaleSheetLayoutView="100" workbookViewId="0">
      <selection activeCell="A9" sqref="A9:H12"/>
    </sheetView>
  </sheetViews>
  <sheetFormatPr defaultRowHeight="12"/>
  <cols>
    <col min="1" max="1" width="17.5703125" style="23" customWidth="1"/>
    <col min="2" max="2" width="12.28515625" style="23" customWidth="1"/>
    <col min="3" max="3" width="31" style="23" customWidth="1"/>
    <col min="4" max="4" width="16.28515625" style="23" customWidth="1"/>
    <col min="5" max="5" width="14" style="23" customWidth="1"/>
    <col min="6" max="6" width="13.85546875" style="23" customWidth="1"/>
    <col min="7" max="7" width="12.85546875" style="23" customWidth="1"/>
    <col min="8" max="8" width="14.42578125" style="23" customWidth="1"/>
    <col min="9" max="16384" width="9.140625" style="23"/>
  </cols>
  <sheetData>
    <row r="1" spans="1:8" ht="15" customHeight="1">
      <c r="A1" s="710" t="s">
        <v>44</v>
      </c>
      <c r="B1" s="711"/>
      <c r="C1" s="711"/>
      <c r="D1" s="711"/>
      <c r="E1" s="711"/>
      <c r="F1" s="711"/>
      <c r="G1" s="711"/>
      <c r="H1" s="712"/>
    </row>
    <row r="2" spans="1:8" ht="12.75" customHeight="1">
      <c r="A2" s="713"/>
      <c r="B2" s="714"/>
      <c r="C2" s="714"/>
      <c r="D2" s="714"/>
      <c r="E2" s="714"/>
      <c r="F2" s="714"/>
      <c r="G2" s="714"/>
      <c r="H2" s="715"/>
    </row>
    <row r="3" spans="1:8" ht="15.75" customHeight="1">
      <c r="A3" s="206"/>
      <c r="B3" s="205"/>
      <c r="C3" s="205"/>
      <c r="D3" s="207"/>
      <c r="E3" s="716"/>
      <c r="F3" s="716"/>
      <c r="G3" s="716"/>
      <c r="H3" s="717"/>
    </row>
    <row r="4" spans="1:8" ht="15.75" customHeight="1">
      <c r="A4" s="206"/>
      <c r="B4" s="204" t="str">
        <f>'Orçamento (2)'!C2</f>
        <v>Obra: Pavimentação Asfáltica</v>
      </c>
      <c r="C4" s="208"/>
      <c r="D4" s="207"/>
      <c r="E4" s="209"/>
      <c r="F4" s="727" t="str">
        <f>'Orçamento (2)'!D3</f>
        <v>Boletim de Referência: SINAPI Out/2018 desonerada, Sicro Nov. 2016</v>
      </c>
      <c r="G4" s="727"/>
      <c r="H4" s="728"/>
    </row>
    <row r="5" spans="1:8" ht="15.75" customHeight="1">
      <c r="A5" s="206"/>
      <c r="B5" s="204" t="str">
        <f>'Orçamento (2)'!C3</f>
        <v>Local: ruas do Bairro União</v>
      </c>
      <c r="C5" s="205"/>
      <c r="D5" s="210"/>
      <c r="E5" s="209"/>
      <c r="F5" s="727"/>
      <c r="G5" s="727"/>
      <c r="H5" s="728"/>
    </row>
    <row r="6" spans="1:8" ht="15.75" customHeight="1">
      <c r="A6" s="206"/>
      <c r="B6" s="204" t="str">
        <f>'Orçamento (2)'!C4</f>
        <v>Tipo de Intervenção: Construção</v>
      </c>
      <c r="C6" s="205"/>
      <c r="D6" s="207"/>
      <c r="E6" s="211"/>
      <c r="F6" s="211"/>
      <c r="G6" s="212"/>
      <c r="H6" s="213"/>
    </row>
    <row r="7" spans="1:8" ht="15.75" customHeight="1">
      <c r="A7" s="206"/>
      <c r="B7" s="204" t="str">
        <f>'Orçamento (2)'!C5</f>
        <v>Prazo de Execução: 30 dias</v>
      </c>
      <c r="C7" s="205"/>
      <c r="D7" s="214"/>
      <c r="E7" s="211"/>
      <c r="F7" s="211"/>
      <c r="G7" s="215" t="s">
        <v>41</v>
      </c>
      <c r="H7" s="216">
        <f>'Orçamento (2)'!E6</f>
        <v>0.11940000000000001</v>
      </c>
    </row>
    <row r="8" spans="1:8" ht="13.5" customHeight="1">
      <c r="A8" s="206"/>
      <c r="B8" s="204" t="s">
        <v>98</v>
      </c>
      <c r="C8" s="218"/>
      <c r="D8" s="218"/>
      <c r="E8" s="218"/>
      <c r="F8" s="217"/>
      <c r="G8" s="218" t="s">
        <v>38</v>
      </c>
      <c r="H8" s="219">
        <f>'Orçamento (2)'!E7</f>
        <v>0.24940000000000001</v>
      </c>
    </row>
    <row r="9" spans="1:8" ht="12.75">
      <c r="A9" s="718" t="s">
        <v>42</v>
      </c>
      <c r="B9" s="721" t="s">
        <v>43</v>
      </c>
      <c r="C9" s="722"/>
      <c r="D9" s="723"/>
      <c r="E9" s="729" t="s">
        <v>44</v>
      </c>
      <c r="F9" s="730"/>
      <c r="G9" s="730"/>
      <c r="H9" s="731"/>
    </row>
    <row r="10" spans="1:8" ht="12.75">
      <c r="A10" s="719"/>
      <c r="B10" s="724"/>
      <c r="C10" s="725"/>
      <c r="D10" s="726"/>
      <c r="E10" s="732" t="s">
        <v>45</v>
      </c>
      <c r="F10" s="733"/>
      <c r="G10" s="733"/>
      <c r="H10" s="734"/>
    </row>
    <row r="11" spans="1:8" ht="12.75">
      <c r="A11" s="719"/>
      <c r="B11" s="721" t="s">
        <v>46</v>
      </c>
      <c r="C11" s="723"/>
      <c r="D11" s="220" t="s">
        <v>47</v>
      </c>
      <c r="E11" s="708" t="s">
        <v>48</v>
      </c>
      <c r="F11" s="709"/>
      <c r="G11" s="708" t="s">
        <v>49</v>
      </c>
      <c r="H11" s="737"/>
    </row>
    <row r="12" spans="1:8" ht="13.5" thickBot="1">
      <c r="A12" s="720"/>
      <c r="B12" s="735"/>
      <c r="C12" s="736"/>
      <c r="D12" s="221" t="s">
        <v>52</v>
      </c>
      <c r="E12" s="222" t="s">
        <v>53</v>
      </c>
      <c r="F12" s="223" t="s">
        <v>54</v>
      </c>
      <c r="G12" s="222" t="s">
        <v>53</v>
      </c>
      <c r="H12" s="224" t="s">
        <v>54</v>
      </c>
    </row>
    <row r="13" spans="1:8" ht="13.5" thickTop="1">
      <c r="A13" s="225"/>
      <c r="B13" s="226"/>
      <c r="C13" s="227"/>
      <c r="D13" s="228"/>
      <c r="E13" s="229"/>
      <c r="F13" s="230"/>
      <c r="G13" s="229"/>
      <c r="H13" s="231"/>
    </row>
    <row r="14" spans="1:8" ht="16.5" customHeight="1">
      <c r="A14" s="232" t="s">
        <v>3</v>
      </c>
      <c r="B14" s="705" t="str">
        <f>'Orçamento (2)'!C10</f>
        <v>SERVIÇOS PRELIMINARES</v>
      </c>
      <c r="C14" s="706"/>
      <c r="D14" s="233">
        <f>'Orçamento (2)'!J10</f>
        <v>0</v>
      </c>
      <c r="E14" s="234">
        <v>1</v>
      </c>
      <c r="F14" s="235">
        <f>E14*D14</f>
        <v>0</v>
      </c>
      <c r="G14" s="234"/>
      <c r="H14" s="236"/>
    </row>
    <row r="15" spans="1:8" ht="16.5" customHeight="1">
      <c r="A15" s="232" t="s">
        <v>5</v>
      </c>
      <c r="B15" s="705" t="str">
        <f>'Orçamento (2)'!C14</f>
        <v>ADMINISTRAÇÃO DE OBRA</v>
      </c>
      <c r="C15" s="706"/>
      <c r="D15" s="233">
        <f>'Orçamento (2)'!J14</f>
        <v>0</v>
      </c>
      <c r="E15" s="234">
        <v>1</v>
      </c>
      <c r="F15" s="235">
        <f>E15*D15</f>
        <v>0</v>
      </c>
      <c r="G15" s="234"/>
      <c r="H15" s="236"/>
    </row>
    <row r="16" spans="1:8" ht="16.5" customHeight="1">
      <c r="A16" s="232" t="s">
        <v>7</v>
      </c>
      <c r="B16" s="705" t="str">
        <f>'Orçamento (2)'!C17</f>
        <v>DRENAGEM DE ÁGUAS PLUVIAIS</v>
      </c>
      <c r="C16" s="706"/>
      <c r="D16" s="233">
        <f>'Orçamento (2)'!J17</f>
        <v>0</v>
      </c>
      <c r="E16" s="234">
        <v>1</v>
      </c>
      <c r="F16" s="235">
        <f>E16*D16</f>
        <v>0</v>
      </c>
      <c r="G16" s="234"/>
      <c r="H16" s="236"/>
    </row>
    <row r="17" spans="1:10" ht="16.5" customHeight="1">
      <c r="A17" s="232" t="s">
        <v>9</v>
      </c>
      <c r="B17" s="707" t="str">
        <f>'Orçamento (2)'!C25</f>
        <v>TERRAPLENAGEM E PAVIMENTAÇÃO</v>
      </c>
      <c r="C17" s="706"/>
      <c r="D17" s="679">
        <f>'Orçamento (2)'!J25</f>
        <v>0</v>
      </c>
      <c r="E17" s="234">
        <v>1</v>
      </c>
      <c r="F17" s="235">
        <f>D17*E17</f>
        <v>0</v>
      </c>
      <c r="G17" s="234"/>
      <c r="H17" s="236"/>
    </row>
    <row r="18" spans="1:10" ht="16.5" customHeight="1">
      <c r="A18" s="674" t="s">
        <v>300</v>
      </c>
      <c r="B18" s="738" t="str">
        <f>'Orçamento (2)'!C41</f>
        <v>SINALIZAÇÃO VIÁRIA</v>
      </c>
      <c r="C18" s="739"/>
      <c r="D18" s="675">
        <f>'Orçamento (2)'!J41</f>
        <v>0</v>
      </c>
      <c r="E18" s="676">
        <v>1</v>
      </c>
      <c r="F18" s="677">
        <f>D18*E18</f>
        <v>0</v>
      </c>
      <c r="G18" s="676"/>
      <c r="H18" s="678"/>
    </row>
    <row r="19" spans="1:10" ht="18" customHeight="1">
      <c r="A19" s="702" t="s">
        <v>55</v>
      </c>
      <c r="B19" s="703"/>
      <c r="C19" s="704"/>
      <c r="D19" s="670"/>
      <c r="E19" s="671" t="e">
        <f>F19/D20</f>
        <v>#DIV/0!</v>
      </c>
      <c r="F19" s="672">
        <f>SUM(F13:F18)</f>
        <v>0</v>
      </c>
      <c r="G19" s="671"/>
      <c r="H19" s="673"/>
    </row>
    <row r="20" spans="1:10" ht="17.25" customHeight="1" thickBot="1">
      <c r="A20" s="753" t="s">
        <v>56</v>
      </c>
      <c r="B20" s="754"/>
      <c r="C20" s="755"/>
      <c r="D20" s="237">
        <f>SUM(D14:D18)</f>
        <v>0</v>
      </c>
      <c r="E20" s="238" t="e">
        <f>F20/D20</f>
        <v>#DIV/0!</v>
      </c>
      <c r="F20" s="239">
        <f>F19</f>
        <v>0</v>
      </c>
      <c r="G20" s="238"/>
      <c r="H20" s="240"/>
    </row>
    <row r="21" spans="1:10" ht="14.25" thickTop="1" thickBot="1">
      <c r="A21" s="241"/>
      <c r="B21" s="242"/>
      <c r="C21" s="242"/>
      <c r="D21" s="243"/>
      <c r="E21" s="244"/>
      <c r="F21" s="245"/>
      <c r="G21" s="244"/>
      <c r="H21" s="246"/>
    </row>
    <row r="22" spans="1:10" ht="12.75">
      <c r="A22" s="750"/>
      <c r="B22" s="746"/>
      <c r="C22" s="746"/>
      <c r="D22" s="746"/>
      <c r="E22" s="744"/>
      <c r="F22" s="744"/>
      <c r="G22" s="744"/>
      <c r="H22" s="744"/>
    </row>
    <row r="23" spans="1:10" ht="12.75">
      <c r="A23" s="750"/>
      <c r="B23" s="746"/>
      <c r="C23" s="746"/>
      <c r="D23" s="746"/>
      <c r="E23" s="745"/>
      <c r="F23" s="745"/>
      <c r="G23" s="745"/>
      <c r="H23" s="745"/>
      <c r="J23" s="90"/>
    </row>
    <row r="24" spans="1:10" ht="12.75">
      <c r="A24" s="750"/>
      <c r="B24" s="746"/>
      <c r="C24" s="746"/>
      <c r="D24" s="67"/>
      <c r="E24" s="750"/>
      <c r="F24" s="750"/>
      <c r="G24" s="750"/>
      <c r="H24" s="750"/>
    </row>
    <row r="25" spans="1:10" ht="12.75">
      <c r="A25" s="750"/>
      <c r="B25" s="746"/>
      <c r="C25" s="746"/>
      <c r="D25" s="68"/>
      <c r="E25" s="66"/>
      <c r="F25" s="66"/>
      <c r="G25" s="66"/>
      <c r="H25" s="66"/>
    </row>
    <row r="26" spans="1:10" ht="12.75">
      <c r="A26" s="64"/>
      <c r="B26" s="65"/>
      <c r="C26" s="65"/>
      <c r="D26" s="68"/>
      <c r="E26" s="66"/>
      <c r="F26" s="95"/>
      <c r="G26" s="66"/>
      <c r="H26" s="95"/>
    </row>
    <row r="27" spans="1:10" ht="15" customHeight="1">
      <c r="A27" s="70"/>
      <c r="B27" s="747"/>
      <c r="C27" s="747"/>
      <c r="D27" s="3"/>
      <c r="E27" s="3"/>
      <c r="F27" s="71"/>
      <c r="G27" s="748"/>
      <c r="H27" s="748"/>
    </row>
    <row r="28" spans="1:10" ht="16.5" customHeight="1">
      <c r="A28" s="70"/>
      <c r="B28" s="751"/>
      <c r="C28" s="752"/>
      <c r="D28" s="3"/>
      <c r="E28" s="3"/>
      <c r="F28" s="72"/>
      <c r="G28" s="73"/>
      <c r="H28" s="73"/>
    </row>
    <row r="29" spans="1:10" ht="17.25" customHeight="1">
      <c r="A29" s="70"/>
      <c r="B29" s="749"/>
      <c r="C29" s="747"/>
      <c r="D29" s="3"/>
      <c r="E29" s="74"/>
      <c r="F29" s="75"/>
      <c r="G29" s="76"/>
      <c r="H29" s="73"/>
    </row>
    <row r="30" spans="1:10" ht="14.25" customHeight="1">
      <c r="A30" s="740"/>
      <c r="B30" s="740"/>
      <c r="C30" s="740"/>
      <c r="D30" s="3"/>
      <c r="E30" s="74"/>
      <c r="F30" s="71"/>
      <c r="G30" s="741"/>
      <c r="H30" s="741"/>
    </row>
    <row r="31" spans="1:10" ht="16.5" customHeight="1">
      <c r="A31" s="742" t="s">
        <v>36</v>
      </c>
      <c r="B31" s="743"/>
      <c r="C31" s="743"/>
      <c r="D31" s="3"/>
      <c r="E31" s="74"/>
      <c r="F31" s="78"/>
      <c r="G31" s="741"/>
      <c r="H31" s="741"/>
    </row>
    <row r="32" spans="1:10" ht="13.5">
      <c r="A32" s="79"/>
      <c r="B32" s="79"/>
      <c r="C32" s="80"/>
      <c r="D32" s="80"/>
      <c r="E32" s="81"/>
      <c r="F32" s="82"/>
      <c r="G32" s="83"/>
      <c r="H32" s="84"/>
    </row>
    <row r="33" spans="1:8" ht="12.75" customHeight="1">
      <c r="A33" s="85"/>
      <c r="B33" s="79"/>
      <c r="C33" s="80"/>
      <c r="D33" s="80"/>
      <c r="E33" s="81"/>
      <c r="F33" s="82"/>
      <c r="G33" s="83"/>
      <c r="H33" s="85"/>
    </row>
    <row r="34" spans="1:8" ht="13.5">
      <c r="A34" s="85"/>
      <c r="B34" s="79"/>
      <c r="C34" s="80"/>
      <c r="D34" s="80"/>
      <c r="E34" s="81"/>
      <c r="F34" s="82"/>
      <c r="G34" s="83"/>
      <c r="H34" s="85"/>
    </row>
    <row r="35" spans="1:8" ht="13.5">
      <c r="A35" s="79"/>
      <c r="B35" s="79"/>
      <c r="C35" s="80"/>
      <c r="D35" s="80"/>
      <c r="E35" s="81"/>
      <c r="F35" s="82"/>
      <c r="G35" s="83"/>
      <c r="H35" s="84"/>
    </row>
    <row r="36" spans="1:8">
      <c r="A36" s="22"/>
      <c r="B36" s="22"/>
      <c r="C36" s="22"/>
      <c r="D36" s="22"/>
      <c r="E36" s="86"/>
      <c r="F36" s="22"/>
      <c r="G36" s="22"/>
      <c r="H36" s="22"/>
    </row>
    <row r="37" spans="1:8">
      <c r="E37" s="87"/>
    </row>
    <row r="38" spans="1:8">
      <c r="E38" s="87"/>
    </row>
    <row r="39" spans="1:8">
      <c r="E39" s="87"/>
    </row>
    <row r="40" spans="1:8">
      <c r="E40" s="87"/>
    </row>
    <row r="42" spans="1:8">
      <c r="C42" s="88"/>
    </row>
  </sheetData>
  <mergeCells count="31">
    <mergeCell ref="A20:C20"/>
    <mergeCell ref="A30:C30"/>
    <mergeCell ref="G30:H31"/>
    <mergeCell ref="A31:C31"/>
    <mergeCell ref="E22:H22"/>
    <mergeCell ref="E23:H23"/>
    <mergeCell ref="B24:C25"/>
    <mergeCell ref="B27:C27"/>
    <mergeCell ref="G27:H27"/>
    <mergeCell ref="B29:C29"/>
    <mergeCell ref="E24:F24"/>
    <mergeCell ref="G24:H24"/>
    <mergeCell ref="B28:C28"/>
    <mergeCell ref="A22:A25"/>
    <mergeCell ref="B22:D23"/>
    <mergeCell ref="E11:F11"/>
    <mergeCell ref="A1:H2"/>
    <mergeCell ref="E3:H3"/>
    <mergeCell ref="A9:A12"/>
    <mergeCell ref="B9:D10"/>
    <mergeCell ref="F4:H5"/>
    <mergeCell ref="E9:H9"/>
    <mergeCell ref="E10:H10"/>
    <mergeCell ref="B11:C12"/>
    <mergeCell ref="G11:H11"/>
    <mergeCell ref="A19:C19"/>
    <mergeCell ref="B16:C16"/>
    <mergeCell ref="B15:C15"/>
    <mergeCell ref="B17:C17"/>
    <mergeCell ref="B14:C14"/>
    <mergeCell ref="B18:C18"/>
  </mergeCells>
  <pageMargins left="0.78740157480314965" right="0.78740157480314965" top="0.59055118110236227" bottom="0.59055118110236227" header="0" footer="0"/>
  <pageSetup paperSize="9" scale="98" orientation="landscape" r:id="rId1"/>
  <headerFooter>
    <oddFooter>&amp;L&amp;"Arial,Negrito itálico"
&amp;C&amp;"Arial,Negrito itálico"Cassiane Pellizzaro Claus
Engenharia Civil
CREA 1211015173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6"/>
  <sheetViews>
    <sheetView zoomScaleSheetLayoutView="70" workbookViewId="0">
      <selection activeCell="K10" sqref="K10"/>
    </sheetView>
  </sheetViews>
  <sheetFormatPr defaultRowHeight="12"/>
  <cols>
    <col min="1" max="1" width="17.5703125" style="23" customWidth="1"/>
    <col min="2" max="2" width="12.28515625" style="23" customWidth="1"/>
    <col min="3" max="3" width="23.5703125" style="23" customWidth="1"/>
    <col min="4" max="4" width="16.28515625" style="23" customWidth="1"/>
    <col min="5" max="5" width="7.28515625" style="23" bestFit="1" customWidth="1"/>
    <col min="6" max="6" width="13.85546875" style="23" hidden="1" customWidth="1"/>
    <col min="7" max="7" width="8.7109375" style="23" bestFit="1" customWidth="1"/>
    <col min="8" max="8" width="14.42578125" style="23" hidden="1" customWidth="1"/>
    <col min="9" max="9" width="7.28515625" style="23" bestFit="1" customWidth="1"/>
    <col min="10" max="10" width="12.42578125" style="23" bestFit="1" customWidth="1"/>
    <col min="11" max="11" width="12.5703125" style="23" customWidth="1"/>
    <col min="12" max="12" width="5.85546875" style="23" bestFit="1" customWidth="1"/>
    <col min="13" max="13" width="12.5703125" style="23" customWidth="1"/>
    <col min="14" max="14" width="8.7109375" style="23" bestFit="1" customWidth="1"/>
    <col min="15" max="16" width="12.5703125" style="23" customWidth="1"/>
    <col min="17" max="17" width="8.7109375" style="23" bestFit="1" customWidth="1"/>
    <col min="18" max="18" width="12.5703125" style="23" customWidth="1"/>
    <col min="19" max="20" width="14.42578125" style="23" customWidth="1"/>
    <col min="21" max="21" width="10.140625" style="23" customWidth="1"/>
    <col min="22" max="22" width="13.85546875" style="23" customWidth="1"/>
    <col min="23" max="24" width="14.42578125" style="23" customWidth="1"/>
    <col min="25" max="25" width="13.28515625" style="23" customWidth="1"/>
    <col min="26" max="26" width="13.7109375" style="23" customWidth="1"/>
    <col min="27" max="27" width="9.140625" style="23"/>
    <col min="28" max="28" width="15.42578125" style="23" customWidth="1"/>
    <col min="29" max="29" width="9.140625" style="23"/>
    <col min="30" max="30" width="14.7109375" style="23" customWidth="1"/>
    <col min="31" max="31" width="9.140625" style="23"/>
    <col min="32" max="32" width="15.42578125" style="23" customWidth="1"/>
    <col min="33" max="33" width="9.140625" style="23"/>
    <col min="34" max="34" width="14.28515625" style="23" customWidth="1"/>
    <col min="35" max="16384" width="9.140625" style="23"/>
  </cols>
  <sheetData>
    <row r="1" spans="1:34" ht="15" customHeight="1">
      <c r="A1" s="789" t="s">
        <v>39</v>
      </c>
      <c r="B1" s="790"/>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row>
    <row r="2" spans="1:34" ht="12.75" customHeight="1">
      <c r="A2" s="789"/>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c r="AH2" s="790"/>
    </row>
    <row r="3" spans="1:34" ht="12.75" customHeight="1">
      <c r="A3" s="789" t="s">
        <v>78</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row>
    <row r="4" spans="1:34" ht="6.75" customHeight="1">
      <c r="A4" s="789"/>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row>
    <row r="5" spans="1:34" ht="8.25" customHeight="1">
      <c r="A5" s="789"/>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790"/>
      <c r="AF5" s="790"/>
      <c r="AG5" s="790"/>
      <c r="AH5" s="790"/>
    </row>
    <row r="6" spans="1:34" ht="8.25" customHeight="1">
      <c r="A6" s="93"/>
      <c r="B6" s="94"/>
      <c r="C6" s="19"/>
      <c r="D6" s="94" t="s">
        <v>93</v>
      </c>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row>
    <row r="7" spans="1:34" ht="19.5">
      <c r="A7" s="26"/>
      <c r="B7" s="19"/>
      <c r="C7" s="196" t="s">
        <v>37</v>
      </c>
      <c r="D7" s="25"/>
      <c r="E7" s="757"/>
      <c r="F7" s="757"/>
      <c r="G7" s="757"/>
      <c r="H7" s="757"/>
      <c r="I7" s="757"/>
      <c r="J7" s="757"/>
      <c r="K7" s="757"/>
      <c r="L7" s="757"/>
      <c r="M7" s="757"/>
      <c r="N7" s="757"/>
      <c r="O7" s="757"/>
      <c r="P7" s="757"/>
      <c r="Q7" s="757"/>
      <c r="R7" s="757"/>
      <c r="S7" s="757"/>
      <c r="T7" s="757"/>
      <c r="U7" s="757"/>
      <c r="V7" s="757"/>
      <c r="W7" s="757"/>
      <c r="X7" s="757"/>
      <c r="Y7" s="24"/>
    </row>
    <row r="8" spans="1:34" ht="15.75" customHeight="1">
      <c r="A8" s="26"/>
      <c r="B8" s="19" t="s">
        <v>79</v>
      </c>
      <c r="C8" s="197"/>
      <c r="D8" s="25"/>
      <c r="E8" s="18"/>
      <c r="F8" s="20"/>
      <c r="G8" s="793" t="s">
        <v>81</v>
      </c>
      <c r="H8" s="793"/>
      <c r="I8" s="793"/>
      <c r="J8" s="793"/>
      <c r="K8" s="793"/>
      <c r="L8" s="793"/>
      <c r="M8" s="793"/>
      <c r="N8" s="793"/>
      <c r="O8" s="793"/>
      <c r="P8" s="793"/>
      <c r="Q8" s="793"/>
      <c r="R8" s="793"/>
      <c r="S8" s="793"/>
      <c r="T8" s="793"/>
      <c r="U8" s="793"/>
      <c r="V8" s="793"/>
      <c r="W8" s="793"/>
      <c r="X8" s="794"/>
      <c r="Y8" s="24"/>
    </row>
    <row r="9" spans="1:34" ht="15.75" customHeight="1">
      <c r="A9" s="26"/>
      <c r="B9" s="19" t="s">
        <v>20</v>
      </c>
      <c r="C9" s="19"/>
      <c r="D9" s="27"/>
      <c r="E9" s="18"/>
      <c r="F9" s="20"/>
      <c r="G9" s="793"/>
      <c r="H9" s="793"/>
      <c r="I9" s="793"/>
      <c r="J9" s="795"/>
      <c r="K9" s="796"/>
      <c r="L9" s="797"/>
      <c r="M9" s="796"/>
      <c r="N9" s="796"/>
      <c r="O9" s="797"/>
      <c r="P9" s="796"/>
      <c r="Q9" s="796"/>
      <c r="R9" s="797"/>
      <c r="S9" s="793"/>
      <c r="T9" s="793"/>
      <c r="U9" s="793"/>
      <c r="V9" s="793"/>
      <c r="W9" s="793"/>
      <c r="X9" s="794"/>
      <c r="Y9" s="24"/>
    </row>
    <row r="10" spans="1:34" ht="15.75" customHeight="1">
      <c r="A10" s="26"/>
      <c r="B10" s="19" t="s">
        <v>87</v>
      </c>
      <c r="C10" s="19"/>
      <c r="D10" s="25"/>
      <c r="E10" s="21"/>
      <c r="F10" s="21"/>
      <c r="G10" s="28" t="s">
        <v>40</v>
      </c>
      <c r="H10" s="29">
        <v>42327</v>
      </c>
      <c r="I10" s="29"/>
      <c r="J10" s="171"/>
      <c r="K10" s="154" t="s">
        <v>88</v>
      </c>
      <c r="L10" s="172" t="s">
        <v>89</v>
      </c>
      <c r="M10" s="154" t="s">
        <v>88</v>
      </c>
      <c r="N10" s="129" t="s">
        <v>90</v>
      </c>
      <c r="O10" s="172" t="s">
        <v>91</v>
      </c>
      <c r="P10" s="154" t="s">
        <v>88</v>
      </c>
      <c r="Q10" s="129" t="s">
        <v>90</v>
      </c>
      <c r="R10" s="172" t="s">
        <v>91</v>
      </c>
      <c r="S10" s="29"/>
      <c r="T10" s="29"/>
      <c r="U10" s="29"/>
      <c r="V10" s="29"/>
      <c r="W10" s="29"/>
      <c r="X10" s="29"/>
      <c r="Y10" s="24"/>
    </row>
    <row r="11" spans="1:34" ht="19.5">
      <c r="A11" s="26"/>
      <c r="B11" s="19" t="s">
        <v>80</v>
      </c>
      <c r="C11" s="19"/>
      <c r="D11" s="30"/>
      <c r="E11" s="21"/>
      <c r="F11" s="21"/>
      <c r="G11" s="28" t="s">
        <v>41</v>
      </c>
      <c r="H11" s="31">
        <v>0.15</v>
      </c>
      <c r="I11" s="31"/>
      <c r="J11" s="170"/>
      <c r="K11" s="153"/>
      <c r="L11" s="173"/>
      <c r="M11" s="153"/>
      <c r="N11" s="130"/>
      <c r="O11" s="173"/>
      <c r="P11" s="153"/>
      <c r="Q11" s="130"/>
      <c r="R11" s="173"/>
      <c r="S11" s="31"/>
      <c r="T11" s="31"/>
      <c r="U11" s="31"/>
      <c r="V11" s="31"/>
      <c r="W11" s="31"/>
      <c r="X11" s="31"/>
      <c r="Y11" s="24"/>
    </row>
    <row r="12" spans="1:34" ht="13.5" customHeight="1">
      <c r="A12" s="26"/>
      <c r="B12" s="19" t="s">
        <v>22</v>
      </c>
      <c r="C12" s="32"/>
      <c r="D12" s="32"/>
      <c r="E12" s="32"/>
      <c r="F12" s="103"/>
      <c r="G12" s="32" t="s">
        <v>38</v>
      </c>
      <c r="H12" s="33">
        <v>0.24110000000000001</v>
      </c>
      <c r="I12" s="33"/>
      <c r="J12" s="168"/>
      <c r="K12" s="190">
        <f>E12</f>
        <v>0</v>
      </c>
      <c r="L12" s="174">
        <f>K12*I12</f>
        <v>0</v>
      </c>
      <c r="M12" s="190">
        <f>K12</f>
        <v>0</v>
      </c>
      <c r="N12" s="131">
        <f>L12</f>
        <v>0</v>
      </c>
      <c r="O12" s="191" t="e">
        <f>N12/J12</f>
        <v>#DIV/0!</v>
      </c>
      <c r="P12" s="190">
        <f>E12-M12</f>
        <v>0</v>
      </c>
      <c r="Q12" s="131">
        <f>P12*I12</f>
        <v>0</v>
      </c>
      <c r="R12" s="191" t="e">
        <f>Q12/J12</f>
        <v>#DIV/0!</v>
      </c>
      <c r="S12" s="33"/>
      <c r="T12" s="33"/>
      <c r="U12" s="33"/>
      <c r="V12" s="33"/>
      <c r="W12" s="33"/>
      <c r="X12" s="33"/>
      <c r="Y12" s="24"/>
    </row>
    <row r="13" spans="1:34" ht="15" customHeight="1">
      <c r="A13" s="26"/>
      <c r="B13" s="32"/>
      <c r="C13" s="32"/>
      <c r="D13" s="32"/>
      <c r="E13" s="32"/>
      <c r="F13" s="103"/>
      <c r="G13" s="32"/>
      <c r="H13" s="32"/>
      <c r="I13" s="32"/>
      <c r="J13" s="169"/>
      <c r="K13" s="152">
        <f>E13</f>
        <v>0</v>
      </c>
      <c r="L13" s="175"/>
      <c r="M13" s="152"/>
      <c r="N13" s="132"/>
      <c r="O13" s="175"/>
      <c r="P13" s="152"/>
      <c r="Q13" s="132"/>
      <c r="R13" s="175"/>
      <c r="S13" s="32"/>
      <c r="T13" s="32"/>
      <c r="U13" s="32"/>
      <c r="V13" s="32"/>
      <c r="W13" s="32"/>
      <c r="X13" s="32"/>
      <c r="Y13" s="24"/>
    </row>
    <row r="14" spans="1:34" ht="11.25" customHeight="1">
      <c r="A14" s="805"/>
      <c r="B14" s="806"/>
      <c r="C14" s="806"/>
      <c r="D14" s="806"/>
      <c r="E14" s="806"/>
      <c r="F14" s="807"/>
      <c r="G14" s="806"/>
      <c r="H14" s="806"/>
      <c r="I14" s="806"/>
      <c r="J14" s="808"/>
      <c r="K14" s="809"/>
      <c r="L14" s="810"/>
      <c r="M14" s="809"/>
      <c r="N14" s="811"/>
      <c r="O14" s="810"/>
      <c r="P14" s="809"/>
      <c r="Q14" s="811"/>
      <c r="R14" s="810"/>
      <c r="S14" s="806"/>
      <c r="T14" s="806"/>
      <c r="U14" s="806"/>
      <c r="V14" s="806"/>
      <c r="W14" s="806"/>
      <c r="X14" s="806"/>
      <c r="Y14" s="806"/>
      <c r="Z14" s="806"/>
      <c r="AA14" s="806"/>
      <c r="AB14" s="806"/>
      <c r="AC14" s="806"/>
      <c r="AD14" s="806"/>
      <c r="AE14" s="806"/>
      <c r="AF14" s="806"/>
      <c r="AG14" s="806"/>
      <c r="AH14" s="806"/>
    </row>
    <row r="15" spans="1:34" ht="15">
      <c r="A15" s="825" t="s">
        <v>42</v>
      </c>
      <c r="B15" s="828" t="s">
        <v>43</v>
      </c>
      <c r="C15" s="829"/>
      <c r="D15" s="830"/>
      <c r="E15" s="798" t="s">
        <v>44</v>
      </c>
      <c r="F15" s="799"/>
      <c r="G15" s="800"/>
      <c r="H15" s="800"/>
      <c r="I15" s="800"/>
      <c r="J15" s="801"/>
      <c r="K15" s="802"/>
      <c r="L15" s="803"/>
      <c r="M15" s="802"/>
      <c r="N15" s="804"/>
      <c r="O15" s="803"/>
      <c r="P15" s="802"/>
      <c r="Q15" s="804"/>
      <c r="R15" s="803"/>
      <c r="S15" s="800"/>
      <c r="T15" s="800"/>
      <c r="U15" s="800"/>
      <c r="V15" s="800"/>
      <c r="W15" s="800"/>
      <c r="X15" s="800"/>
      <c r="Y15" s="800"/>
      <c r="Z15" s="800"/>
      <c r="AA15" s="800"/>
      <c r="AB15" s="800"/>
      <c r="AC15" s="800"/>
      <c r="AD15" s="800"/>
      <c r="AE15" s="800"/>
      <c r="AF15" s="800"/>
      <c r="AG15" s="800"/>
      <c r="AH15" s="800"/>
    </row>
    <row r="16" spans="1:34" ht="15">
      <c r="A16" s="826"/>
      <c r="B16" s="831"/>
      <c r="C16" s="832"/>
      <c r="D16" s="833"/>
      <c r="E16" s="812" t="s">
        <v>45</v>
      </c>
      <c r="F16" s="813"/>
      <c r="G16" s="813"/>
      <c r="H16" s="813"/>
      <c r="I16" s="813"/>
      <c r="J16" s="814"/>
      <c r="K16" s="781"/>
      <c r="L16" s="782"/>
      <c r="M16" s="781"/>
      <c r="N16" s="783"/>
      <c r="O16" s="782"/>
      <c r="P16" s="781"/>
      <c r="Q16" s="783"/>
      <c r="R16" s="782"/>
      <c r="S16" s="813"/>
      <c r="T16" s="813"/>
      <c r="U16" s="813"/>
      <c r="V16" s="813"/>
      <c r="W16" s="813"/>
      <c r="X16" s="813"/>
      <c r="Y16" s="813"/>
      <c r="Z16" s="813"/>
      <c r="AA16" s="813"/>
      <c r="AB16" s="813"/>
      <c r="AC16" s="813"/>
      <c r="AD16" s="813"/>
      <c r="AE16" s="813"/>
      <c r="AF16" s="813"/>
      <c r="AG16" s="813"/>
      <c r="AH16" s="813"/>
    </row>
    <row r="17" spans="1:34" ht="15">
      <c r="A17" s="826"/>
      <c r="B17" s="828" t="s">
        <v>46</v>
      </c>
      <c r="C17" s="830"/>
      <c r="D17" s="36" t="s">
        <v>47</v>
      </c>
      <c r="E17" s="791" t="s">
        <v>48</v>
      </c>
      <c r="F17" s="792"/>
      <c r="G17" s="791" t="s">
        <v>49</v>
      </c>
      <c r="H17" s="792"/>
      <c r="I17" s="791" t="s">
        <v>50</v>
      </c>
      <c r="J17" s="815"/>
      <c r="K17" s="92"/>
      <c r="L17" s="177"/>
      <c r="M17" s="92"/>
      <c r="N17" s="134"/>
      <c r="O17" s="177"/>
      <c r="P17" s="92"/>
      <c r="Q17" s="134"/>
      <c r="R17" s="177"/>
      <c r="S17" s="791" t="s">
        <v>51</v>
      </c>
      <c r="T17" s="792"/>
      <c r="U17" s="791" t="s">
        <v>76</v>
      </c>
      <c r="V17" s="792"/>
      <c r="W17" s="791" t="s">
        <v>77</v>
      </c>
      <c r="X17" s="792"/>
      <c r="Y17" s="791" t="s">
        <v>82</v>
      </c>
      <c r="Z17" s="792"/>
      <c r="AA17" s="791" t="s">
        <v>83</v>
      </c>
      <c r="AB17" s="792"/>
      <c r="AC17" s="791" t="s">
        <v>84</v>
      </c>
      <c r="AD17" s="792"/>
      <c r="AE17" s="791" t="s">
        <v>85</v>
      </c>
      <c r="AF17" s="792"/>
      <c r="AG17" s="791" t="s">
        <v>86</v>
      </c>
      <c r="AH17" s="792"/>
    </row>
    <row r="18" spans="1:34" ht="15.75" thickBot="1">
      <c r="A18" s="827"/>
      <c r="B18" s="834"/>
      <c r="C18" s="835"/>
      <c r="D18" s="37" t="s">
        <v>52</v>
      </c>
      <c r="E18" s="38" t="s">
        <v>53</v>
      </c>
      <c r="F18" s="97" t="s">
        <v>54</v>
      </c>
      <c r="G18" s="38" t="s">
        <v>53</v>
      </c>
      <c r="H18" s="39" t="s">
        <v>54</v>
      </c>
      <c r="I18" s="38" t="s">
        <v>53</v>
      </c>
      <c r="J18" s="158" t="s">
        <v>54</v>
      </c>
      <c r="K18" s="146"/>
      <c r="L18" s="176"/>
      <c r="M18" s="146"/>
      <c r="N18" s="133"/>
      <c r="O18" s="176"/>
      <c r="P18" s="146"/>
      <c r="Q18" s="133"/>
      <c r="R18" s="176"/>
      <c r="S18" s="38" t="s">
        <v>53</v>
      </c>
      <c r="T18" s="39" t="s">
        <v>54</v>
      </c>
      <c r="U18" s="38" t="s">
        <v>53</v>
      </c>
      <c r="V18" s="39" t="s">
        <v>54</v>
      </c>
      <c r="W18" s="38" t="s">
        <v>53</v>
      </c>
      <c r="X18" s="39" t="s">
        <v>54</v>
      </c>
      <c r="Y18" s="38" t="s">
        <v>53</v>
      </c>
      <c r="Z18" s="39" t="s">
        <v>54</v>
      </c>
      <c r="AA18" s="38" t="s">
        <v>53</v>
      </c>
      <c r="AB18" s="39" t="s">
        <v>54</v>
      </c>
      <c r="AC18" s="38" t="s">
        <v>53</v>
      </c>
      <c r="AD18" s="39" t="s">
        <v>54</v>
      </c>
      <c r="AE18" s="38" t="s">
        <v>53</v>
      </c>
      <c r="AF18" s="39" t="s">
        <v>54</v>
      </c>
      <c r="AG18" s="38" t="s">
        <v>53</v>
      </c>
      <c r="AH18" s="39" t="s">
        <v>54</v>
      </c>
    </row>
    <row r="19" spans="1:34" ht="15.75" thickTop="1">
      <c r="A19" s="40"/>
      <c r="B19" s="34"/>
      <c r="C19" s="35"/>
      <c r="D19" s="41"/>
      <c r="E19" s="42"/>
      <c r="F19" s="104"/>
      <c r="G19" s="42"/>
      <c r="H19" s="43"/>
      <c r="I19" s="42"/>
      <c r="J19" s="159"/>
      <c r="K19" s="146"/>
      <c r="L19" s="176"/>
      <c r="M19" s="146"/>
      <c r="N19" s="133"/>
      <c r="O19" s="176"/>
      <c r="P19" s="146"/>
      <c r="Q19" s="133"/>
      <c r="R19" s="176"/>
      <c r="S19" s="42"/>
      <c r="T19" s="43"/>
      <c r="U19" s="42"/>
      <c r="V19" s="43"/>
      <c r="W19" s="42"/>
      <c r="X19" s="43"/>
      <c r="Y19" s="42"/>
      <c r="Z19" s="43"/>
      <c r="AA19" s="42"/>
      <c r="AB19" s="43"/>
      <c r="AC19" s="42"/>
      <c r="AD19" s="43"/>
      <c r="AE19" s="42"/>
      <c r="AF19" s="43"/>
      <c r="AG19" s="42"/>
      <c r="AH19" s="43"/>
    </row>
    <row r="20" spans="1:34" ht="16.5" customHeight="1">
      <c r="A20" s="44" t="s">
        <v>3</v>
      </c>
      <c r="B20" s="836" t="str">
        <f>'[6]Planilha Av Idemar Riedi'!C10</f>
        <v>SERVIÇOS PRELIMINARES</v>
      </c>
      <c r="C20" s="822"/>
      <c r="D20" s="45" t="e">
        <f>#REF!</f>
        <v>#REF!</v>
      </c>
      <c r="E20" s="46">
        <v>0.2</v>
      </c>
      <c r="F20" s="101" t="e">
        <f>E20*D20</f>
        <v>#REF!</v>
      </c>
      <c r="G20" s="46">
        <v>0.2</v>
      </c>
      <c r="H20" s="47" t="e">
        <f>G20*$D20</f>
        <v>#REF!</v>
      </c>
      <c r="I20" s="46">
        <v>0.3</v>
      </c>
      <c r="J20" s="160" t="e">
        <f>I20*$D20</f>
        <v>#REF!</v>
      </c>
      <c r="K20" s="147"/>
      <c r="L20" s="178"/>
      <c r="M20" s="147"/>
      <c r="N20" s="135"/>
      <c r="O20" s="178"/>
      <c r="P20" s="147"/>
      <c r="Q20" s="135"/>
      <c r="R20" s="178"/>
      <c r="S20" s="46">
        <v>0.3</v>
      </c>
      <c r="T20" s="47" t="e">
        <f>S20*$D20</f>
        <v>#REF!</v>
      </c>
      <c r="U20" s="46"/>
      <c r="V20" s="47" t="e">
        <f>U20*$D20</f>
        <v>#REF!</v>
      </c>
      <c r="W20" s="46"/>
      <c r="X20" s="47" t="e">
        <f>W20*$D20</f>
        <v>#REF!</v>
      </c>
      <c r="Y20" s="46"/>
      <c r="Z20" s="47" t="e">
        <f>Y20*$D20</f>
        <v>#REF!</v>
      </c>
      <c r="AA20" s="46"/>
      <c r="AB20" s="47" t="e">
        <f>AA20*$D20</f>
        <v>#REF!</v>
      </c>
      <c r="AC20" s="46"/>
      <c r="AD20" s="47" t="e">
        <f>AC20*$D20</f>
        <v>#REF!</v>
      </c>
      <c r="AE20" s="46"/>
      <c r="AF20" s="47" t="e">
        <f>AE20*$D20</f>
        <v>#REF!</v>
      </c>
      <c r="AG20" s="46"/>
      <c r="AH20" s="47" t="e">
        <f>AG20*$D20</f>
        <v>#REF!</v>
      </c>
    </row>
    <row r="21" spans="1:34" ht="18" customHeight="1">
      <c r="A21" s="44" t="s">
        <v>5</v>
      </c>
      <c r="B21" s="819" t="e">
        <f>#REF!</f>
        <v>#REF!</v>
      </c>
      <c r="C21" s="820"/>
      <c r="D21" s="45" t="e">
        <f>#REF!</f>
        <v>#REF!</v>
      </c>
      <c r="E21" s="46"/>
      <c r="F21" s="101" t="e">
        <f>E21*D21</f>
        <v>#REF!</v>
      </c>
      <c r="G21" s="46">
        <v>0.5</v>
      </c>
      <c r="H21" s="47" t="e">
        <f>G21*$D21</f>
        <v>#REF!</v>
      </c>
      <c r="I21" s="46">
        <v>0.5</v>
      </c>
      <c r="J21" s="160" t="e">
        <f>I21*$D21</f>
        <v>#REF!</v>
      </c>
      <c r="K21" s="147"/>
      <c r="L21" s="178"/>
      <c r="M21" s="147"/>
      <c r="N21" s="135"/>
      <c r="O21" s="178"/>
      <c r="P21" s="147"/>
      <c r="Q21" s="135"/>
      <c r="R21" s="178"/>
      <c r="S21" s="46"/>
      <c r="T21" s="47" t="e">
        <f>S21*$D21</f>
        <v>#REF!</v>
      </c>
      <c r="U21" s="46"/>
      <c r="V21" s="47" t="e">
        <f>U21*$D21</f>
        <v>#REF!</v>
      </c>
      <c r="W21" s="46"/>
      <c r="X21" s="47"/>
      <c r="Y21" s="46"/>
      <c r="Z21" s="47" t="e">
        <f>Y21*$D21</f>
        <v>#REF!</v>
      </c>
      <c r="AA21" s="46"/>
      <c r="AB21" s="47"/>
      <c r="AC21" s="46"/>
      <c r="AD21" s="47"/>
      <c r="AE21" s="46"/>
      <c r="AF21" s="47" t="e">
        <f>AE21*$D21</f>
        <v>#REF!</v>
      </c>
      <c r="AG21" s="46"/>
      <c r="AH21" s="47"/>
    </row>
    <row r="22" spans="1:34" ht="17.25" customHeight="1">
      <c r="A22" s="44" t="s">
        <v>7</v>
      </c>
      <c r="B22" s="821" t="str">
        <f>'[6]Planilha Av Idemar Riedi'!C35</f>
        <v>DRENAGEM DE ÁGUAS PLUVIAIS</v>
      </c>
      <c r="C22" s="822"/>
      <c r="D22" s="45" t="e">
        <f>#REF!</f>
        <v>#REF!</v>
      </c>
      <c r="E22" s="46">
        <v>0.05</v>
      </c>
      <c r="F22" s="101" t="e">
        <f>E22*D22</f>
        <v>#REF!</v>
      </c>
      <c r="G22" s="46">
        <v>0.05</v>
      </c>
      <c r="H22" s="47" t="e">
        <f>G22*$D22</f>
        <v>#REF!</v>
      </c>
      <c r="I22" s="46">
        <v>0.1</v>
      </c>
      <c r="J22" s="160" t="e">
        <f>I22*$D22</f>
        <v>#REF!</v>
      </c>
      <c r="K22" s="147"/>
      <c r="L22" s="178"/>
      <c r="M22" s="147"/>
      <c r="N22" s="135"/>
      <c r="O22" s="178"/>
      <c r="P22" s="147"/>
      <c r="Q22" s="135"/>
      <c r="R22" s="178"/>
      <c r="S22" s="46">
        <v>0.1</v>
      </c>
      <c r="T22" s="47" t="e">
        <f>S22*$D22</f>
        <v>#REF!</v>
      </c>
      <c r="U22" s="46">
        <v>0.1</v>
      </c>
      <c r="V22" s="47" t="e">
        <f>U22*$D22</f>
        <v>#REF!</v>
      </c>
      <c r="W22" s="46">
        <v>0.1</v>
      </c>
      <c r="X22" s="47" t="e">
        <f>W22*$D22</f>
        <v>#REF!</v>
      </c>
      <c r="Y22" s="46">
        <v>0.1</v>
      </c>
      <c r="Z22" s="47" t="e">
        <f>Y22*$D22</f>
        <v>#REF!</v>
      </c>
      <c r="AA22" s="46">
        <v>0.1</v>
      </c>
      <c r="AB22" s="47" t="e">
        <f>AA22*$D22</f>
        <v>#REF!</v>
      </c>
      <c r="AC22" s="46">
        <v>0.1</v>
      </c>
      <c r="AD22" s="47" t="e">
        <f>AC22*$D22</f>
        <v>#REF!</v>
      </c>
      <c r="AE22" s="46">
        <v>0.1</v>
      </c>
      <c r="AF22" s="47" t="e">
        <f>AE22*$D22</f>
        <v>#REF!</v>
      </c>
      <c r="AG22" s="46">
        <v>0.1</v>
      </c>
      <c r="AH22" s="47" t="e">
        <f>AG22*$D22</f>
        <v>#REF!</v>
      </c>
    </row>
    <row r="23" spans="1:34" ht="17.25" customHeight="1">
      <c r="A23" s="44" t="s">
        <v>9</v>
      </c>
      <c r="B23" s="823" t="e">
        <f>#REF!</f>
        <v>#REF!</v>
      </c>
      <c r="C23" s="824"/>
      <c r="D23" s="48" t="e">
        <f>#REF!</f>
        <v>#REF!</v>
      </c>
      <c r="E23" s="46"/>
      <c r="F23" s="101" t="e">
        <f>E23*D23</f>
        <v>#REF!</v>
      </c>
      <c r="G23" s="46"/>
      <c r="H23" s="47" t="e">
        <f>G23*$D23</f>
        <v>#REF!</v>
      </c>
      <c r="I23" s="46"/>
      <c r="J23" s="160" t="e">
        <f>I23*$D23</f>
        <v>#REF!</v>
      </c>
      <c r="K23" s="147"/>
      <c r="L23" s="178"/>
      <c r="M23" s="147"/>
      <c r="N23" s="135"/>
      <c r="O23" s="178"/>
      <c r="P23" s="147"/>
      <c r="Q23" s="135"/>
      <c r="R23" s="178"/>
      <c r="S23" s="46"/>
      <c r="T23" s="47" t="e">
        <f>S23*$D23</f>
        <v>#REF!</v>
      </c>
      <c r="U23" s="46"/>
      <c r="V23" s="47" t="e">
        <f>U23*$D23</f>
        <v>#REF!</v>
      </c>
      <c r="W23" s="46"/>
      <c r="X23" s="47" t="e">
        <f>W23*$D23</f>
        <v>#REF!</v>
      </c>
      <c r="Y23" s="46"/>
      <c r="Z23" s="47" t="e">
        <f>Y23*$D23</f>
        <v>#REF!</v>
      </c>
      <c r="AA23" s="46"/>
      <c r="AB23" s="47" t="e">
        <f>AA23*$D23</f>
        <v>#REF!</v>
      </c>
      <c r="AC23" s="46"/>
      <c r="AD23" s="47" t="e">
        <f>AC23*$D23</f>
        <v>#REF!</v>
      </c>
      <c r="AE23" s="46"/>
      <c r="AF23" s="47" t="e">
        <f>AE23*$D23</f>
        <v>#REF!</v>
      </c>
      <c r="AG23" s="46">
        <v>1</v>
      </c>
      <c r="AH23" s="47" t="e">
        <f>AG23*$D23</f>
        <v>#REF!</v>
      </c>
    </row>
    <row r="24" spans="1:34" ht="18" customHeight="1">
      <c r="A24" s="769" t="s">
        <v>55</v>
      </c>
      <c r="B24" s="770"/>
      <c r="C24" s="771"/>
      <c r="D24" s="49"/>
      <c r="E24" s="50" t="e">
        <f>F24/D25</f>
        <v>#REF!</v>
      </c>
      <c r="F24" s="100" t="e">
        <f>SUM(F19:F23)</f>
        <v>#REF!</v>
      </c>
      <c r="G24" s="50" t="e">
        <f>H24/D25</f>
        <v>#REF!</v>
      </c>
      <c r="H24" s="51" t="e">
        <f>SUM(H20:H23)</f>
        <v>#REF!</v>
      </c>
      <c r="I24" s="52" t="e">
        <f>J24/D25</f>
        <v>#REF!</v>
      </c>
      <c r="J24" s="161" t="e">
        <f>SUM(J19:J23)</f>
        <v>#REF!</v>
      </c>
      <c r="K24" s="148"/>
      <c r="L24" s="179"/>
      <c r="M24" s="148"/>
      <c r="N24" s="136"/>
      <c r="O24" s="179"/>
      <c r="P24" s="148"/>
      <c r="Q24" s="136"/>
      <c r="R24" s="179"/>
      <c r="S24" s="52" t="e">
        <f>T24/D25</f>
        <v>#REF!</v>
      </c>
      <c r="T24" s="53" t="e">
        <f>SUM(T19:T23)</f>
        <v>#REF!</v>
      </c>
      <c r="U24" s="52" t="e">
        <f>V24/D25</f>
        <v>#REF!</v>
      </c>
      <c r="V24" s="53" t="e">
        <f>V22</f>
        <v>#REF!</v>
      </c>
      <c r="W24" s="52" t="e">
        <f>X24/D25</f>
        <v>#REF!</v>
      </c>
      <c r="X24" s="53" t="e">
        <f>X22</f>
        <v>#REF!</v>
      </c>
      <c r="Y24" s="52" t="e">
        <f>Z24/D25</f>
        <v>#REF!</v>
      </c>
      <c r="Z24" s="53" t="e">
        <f>Z22</f>
        <v>#REF!</v>
      </c>
      <c r="AA24" s="52" t="e">
        <f>AB24/D25</f>
        <v>#REF!</v>
      </c>
      <c r="AB24" s="53" t="e">
        <f>AB22</f>
        <v>#REF!</v>
      </c>
      <c r="AC24" s="52" t="e">
        <f>AD24/D25</f>
        <v>#REF!</v>
      </c>
      <c r="AD24" s="53" t="e">
        <f>AD22</f>
        <v>#REF!</v>
      </c>
      <c r="AE24" s="52" t="e">
        <f>AF24/D25</f>
        <v>#REF!</v>
      </c>
      <c r="AF24" s="53" t="e">
        <f>AF22</f>
        <v>#REF!</v>
      </c>
      <c r="AG24" s="52" t="e">
        <f>AH24/D25</f>
        <v>#REF!</v>
      </c>
      <c r="AH24" s="53" t="e">
        <f>AH22+AH23</f>
        <v>#REF!</v>
      </c>
    </row>
    <row r="25" spans="1:34" ht="17.25" customHeight="1" thickBot="1">
      <c r="A25" s="816" t="s">
        <v>56</v>
      </c>
      <c r="B25" s="817"/>
      <c r="C25" s="818"/>
      <c r="D25" s="54" t="e">
        <f>SUM(D20:D23)</f>
        <v>#REF!</v>
      </c>
      <c r="E25" s="55" t="e">
        <f>F25/D25</f>
        <v>#REF!</v>
      </c>
      <c r="F25" s="102" t="e">
        <f>F24</f>
        <v>#REF!</v>
      </c>
      <c r="G25" s="55" t="e">
        <f>H25/D25</f>
        <v>#REF!</v>
      </c>
      <c r="H25" s="56" t="e">
        <f>H24+F25</f>
        <v>#REF!</v>
      </c>
      <c r="I25" s="57" t="e">
        <f>J25/D25</f>
        <v>#REF!</v>
      </c>
      <c r="J25" s="162" t="e">
        <f>J24+H25</f>
        <v>#REF!</v>
      </c>
      <c r="K25" s="148"/>
      <c r="L25" s="179"/>
      <c r="M25" s="148"/>
      <c r="N25" s="136"/>
      <c r="O25" s="179"/>
      <c r="P25" s="148"/>
      <c r="Q25" s="136"/>
      <c r="R25" s="179"/>
      <c r="S25" s="57" t="e">
        <f>T25/D25</f>
        <v>#REF!</v>
      </c>
      <c r="T25" s="58" t="e">
        <f>T24+J25</f>
        <v>#REF!</v>
      </c>
      <c r="U25" s="57" t="e">
        <f>V25/D25</f>
        <v>#REF!</v>
      </c>
      <c r="V25" s="58" t="e">
        <f>V24+T25</f>
        <v>#REF!</v>
      </c>
      <c r="W25" s="57" t="e">
        <f>X25/D25</f>
        <v>#REF!</v>
      </c>
      <c r="X25" s="58" t="e">
        <f>X24+V25</f>
        <v>#REF!</v>
      </c>
      <c r="Y25" s="57" t="e">
        <f>Z25/D25</f>
        <v>#REF!</v>
      </c>
      <c r="Z25" s="58" t="e">
        <f>Z24+X25</f>
        <v>#REF!</v>
      </c>
      <c r="AA25" s="57" t="e">
        <f>AB25/D25</f>
        <v>#REF!</v>
      </c>
      <c r="AB25" s="58" t="e">
        <f>AB24+Z25</f>
        <v>#REF!</v>
      </c>
      <c r="AC25" s="57" t="e">
        <f>AD25/D25</f>
        <v>#REF!</v>
      </c>
      <c r="AD25" s="58" t="e">
        <f>AD24+AB25</f>
        <v>#REF!</v>
      </c>
      <c r="AE25" s="57" t="e">
        <f>AF25/D25</f>
        <v>#REF!</v>
      </c>
      <c r="AF25" s="58" t="e">
        <f>AF24+AD25</f>
        <v>#REF!</v>
      </c>
      <c r="AG25" s="57" t="e">
        <f>AH25/D25</f>
        <v>#REF!</v>
      </c>
      <c r="AH25" s="58" t="e">
        <f>AH24+AF25</f>
        <v>#REF!</v>
      </c>
    </row>
    <row r="26" spans="1:34" ht="15.75" thickTop="1">
      <c r="A26" s="59"/>
      <c r="B26" s="60"/>
      <c r="C26" s="60"/>
      <c r="D26" s="61"/>
      <c r="E26" s="62"/>
      <c r="F26" s="96"/>
      <c r="G26" s="62"/>
      <c r="H26" s="63"/>
      <c r="I26" s="63"/>
      <c r="J26" s="163"/>
      <c r="K26" s="149"/>
      <c r="L26" s="180"/>
      <c r="M26" s="149"/>
      <c r="N26" s="137"/>
      <c r="O26" s="180"/>
      <c r="P26" s="149"/>
      <c r="Q26" s="137"/>
      <c r="R26" s="180"/>
      <c r="S26" s="63"/>
      <c r="T26" s="63"/>
      <c r="U26" s="63"/>
      <c r="V26" s="63"/>
      <c r="W26" s="63"/>
      <c r="X26" s="63"/>
      <c r="Y26" s="24"/>
    </row>
    <row r="27" spans="1:34" ht="15">
      <c r="A27" s="756"/>
      <c r="B27" s="788"/>
      <c r="C27" s="788"/>
      <c r="D27" s="788"/>
      <c r="E27" s="772"/>
      <c r="F27" s="773"/>
      <c r="G27" s="772"/>
      <c r="H27" s="772"/>
      <c r="I27" s="772"/>
      <c r="J27" s="774"/>
      <c r="K27" s="775"/>
      <c r="L27" s="776"/>
      <c r="M27" s="775"/>
      <c r="N27" s="777"/>
      <c r="O27" s="776"/>
      <c r="P27" s="775"/>
      <c r="Q27" s="777"/>
      <c r="R27" s="776"/>
      <c r="S27" s="744"/>
      <c r="T27" s="744"/>
      <c r="U27" s="744"/>
      <c r="V27" s="744"/>
      <c r="W27" s="744"/>
      <c r="X27" s="744"/>
      <c r="Y27" s="22"/>
    </row>
    <row r="28" spans="1:34" ht="15">
      <c r="A28" s="756"/>
      <c r="B28" s="788"/>
      <c r="C28" s="788"/>
      <c r="D28" s="788"/>
      <c r="E28" s="778"/>
      <c r="F28" s="779"/>
      <c r="G28" s="778"/>
      <c r="H28" s="778"/>
      <c r="I28" s="778"/>
      <c r="J28" s="780"/>
      <c r="K28" s="781"/>
      <c r="L28" s="782"/>
      <c r="M28" s="781"/>
      <c r="N28" s="783"/>
      <c r="O28" s="782"/>
      <c r="P28" s="781"/>
      <c r="Q28" s="783"/>
      <c r="R28" s="782"/>
      <c r="S28" s="745"/>
      <c r="T28" s="745"/>
      <c r="U28" s="745"/>
      <c r="V28" s="745"/>
      <c r="W28" s="745"/>
      <c r="X28" s="745"/>
      <c r="Y28" s="22"/>
    </row>
    <row r="29" spans="1:34" ht="15">
      <c r="A29" s="756"/>
      <c r="B29" s="788"/>
      <c r="C29" s="788"/>
      <c r="D29" s="110"/>
      <c r="E29" s="756"/>
      <c r="F29" s="779"/>
      <c r="G29" s="756"/>
      <c r="H29" s="756"/>
      <c r="I29" s="106"/>
      <c r="J29" s="165"/>
      <c r="K29" s="92"/>
      <c r="L29" s="177"/>
      <c r="M29" s="92"/>
      <c r="N29" s="134"/>
      <c r="O29" s="177"/>
      <c r="P29" s="92"/>
      <c r="Q29" s="134"/>
      <c r="R29" s="177"/>
      <c r="S29" s="64"/>
      <c r="T29" s="64"/>
      <c r="U29" s="64"/>
      <c r="V29" s="64"/>
      <c r="W29" s="64"/>
      <c r="X29" s="64"/>
      <c r="Y29" s="22"/>
    </row>
    <row r="30" spans="1:34" ht="15">
      <c r="A30" s="756"/>
      <c r="B30" s="788"/>
      <c r="C30" s="788"/>
      <c r="D30" s="111"/>
      <c r="E30" s="108"/>
      <c r="F30" s="109"/>
      <c r="G30" s="108"/>
      <c r="H30" s="108"/>
      <c r="I30" s="108"/>
      <c r="J30" s="164"/>
      <c r="K30" s="146"/>
      <c r="L30" s="176"/>
      <c r="M30" s="146"/>
      <c r="N30" s="133"/>
      <c r="O30" s="176"/>
      <c r="P30" s="146"/>
      <c r="Q30" s="133"/>
      <c r="R30" s="176"/>
      <c r="S30" s="66"/>
      <c r="T30" s="66"/>
      <c r="U30" s="66"/>
      <c r="V30" s="66"/>
      <c r="W30" s="66"/>
      <c r="X30" s="66"/>
      <c r="Z30" s="22"/>
    </row>
    <row r="31" spans="1:34" ht="15">
      <c r="A31" s="106"/>
      <c r="B31" s="107"/>
      <c r="C31" s="107"/>
      <c r="D31" s="111"/>
      <c r="E31" s="108"/>
      <c r="F31" s="112"/>
      <c r="G31" s="108"/>
      <c r="H31" s="113"/>
      <c r="I31" s="113"/>
      <c r="J31" s="166"/>
      <c r="K31" s="150"/>
      <c r="L31" s="181"/>
      <c r="M31" s="150"/>
      <c r="N31" s="138"/>
      <c r="O31" s="181"/>
      <c r="P31" s="150"/>
      <c r="Q31" s="138"/>
      <c r="R31" s="181"/>
      <c r="S31" s="69"/>
      <c r="T31" s="69"/>
      <c r="U31" s="69"/>
      <c r="V31" s="69"/>
      <c r="W31" s="69"/>
      <c r="X31" s="69"/>
      <c r="Z31" s="22"/>
    </row>
    <row r="32" spans="1:34" ht="15" customHeight="1">
      <c r="A32" s="114"/>
      <c r="B32" s="787"/>
      <c r="C32" s="787"/>
      <c r="D32" s="19"/>
      <c r="E32" s="19"/>
      <c r="F32" s="115"/>
      <c r="G32" s="757"/>
      <c r="H32" s="757"/>
      <c r="I32" s="757"/>
      <c r="J32" s="758"/>
      <c r="K32" s="759"/>
      <c r="L32" s="760"/>
      <c r="M32" s="759"/>
      <c r="N32" s="761"/>
      <c r="O32" s="760"/>
      <c r="P32" s="759"/>
      <c r="Q32" s="761"/>
      <c r="R32" s="760"/>
      <c r="S32" s="748"/>
      <c r="T32" s="748"/>
      <c r="U32" s="748"/>
      <c r="V32" s="748"/>
      <c r="W32" s="748"/>
      <c r="X32" s="748"/>
      <c r="Y32" s="748"/>
      <c r="Z32" s="22"/>
    </row>
    <row r="33" spans="1:27" ht="16.5" customHeight="1">
      <c r="A33" s="114"/>
      <c r="B33" s="784"/>
      <c r="C33" s="785"/>
      <c r="D33" s="19"/>
      <c r="E33" s="19"/>
      <c r="F33" s="116"/>
      <c r="G33" s="20"/>
      <c r="H33" s="20"/>
      <c r="I33" s="20"/>
      <c r="J33" s="167"/>
      <c r="K33" s="151"/>
      <c r="L33" s="182"/>
      <c r="M33" s="151"/>
      <c r="N33" s="139"/>
      <c r="O33" s="182"/>
      <c r="P33" s="151"/>
      <c r="Q33" s="139"/>
      <c r="R33" s="182"/>
      <c r="S33" s="73"/>
      <c r="T33" s="73"/>
      <c r="U33" s="73"/>
      <c r="V33" s="73"/>
      <c r="W33" s="73"/>
      <c r="X33" s="73"/>
      <c r="Y33" s="73"/>
      <c r="Z33" s="22"/>
    </row>
    <row r="34" spans="1:27" ht="17.25" customHeight="1">
      <c r="A34" s="114"/>
      <c r="B34" s="786"/>
      <c r="C34" s="787"/>
      <c r="D34" s="19"/>
      <c r="E34" s="117"/>
      <c r="F34" s="27"/>
      <c r="G34" s="18"/>
      <c r="H34" s="20"/>
      <c r="I34" s="20"/>
      <c r="J34" s="167"/>
      <c r="K34" s="151"/>
      <c r="L34" s="167"/>
      <c r="M34" s="151"/>
      <c r="N34" s="167"/>
      <c r="O34" s="182"/>
      <c r="P34" s="151"/>
      <c r="Q34" s="167"/>
      <c r="R34" s="182"/>
      <c r="S34" s="73"/>
      <c r="T34" s="73"/>
      <c r="U34" s="73"/>
      <c r="V34" s="73"/>
      <c r="W34" s="73"/>
      <c r="X34" s="73"/>
      <c r="Y34" s="89"/>
      <c r="Z34" s="22"/>
      <c r="AA34" s="77"/>
    </row>
    <row r="35" spans="1:27" ht="19.5">
      <c r="A35" s="770"/>
      <c r="B35" s="770"/>
      <c r="C35" s="770"/>
      <c r="D35" s="19"/>
      <c r="E35" s="117"/>
      <c r="F35" s="25"/>
      <c r="G35" s="762"/>
      <c r="H35" s="762"/>
      <c r="I35" s="762"/>
      <c r="J35" s="763"/>
      <c r="K35" s="764"/>
      <c r="L35" s="765"/>
      <c r="M35" s="764"/>
      <c r="N35" s="766"/>
      <c r="O35" s="765"/>
      <c r="P35" s="764"/>
      <c r="Q35" s="766"/>
      <c r="R35" s="765"/>
      <c r="S35" s="741"/>
      <c r="T35" s="741"/>
      <c r="U35" s="741"/>
      <c r="V35" s="741"/>
      <c r="W35" s="741"/>
      <c r="X35" s="741"/>
      <c r="Y35" s="741"/>
      <c r="Z35" s="22"/>
      <c r="AA35" s="91" t="e">
        <f>100%-AG25</f>
        <v>#REF!</v>
      </c>
    </row>
    <row r="36" spans="1:27" ht="16.5" customHeight="1">
      <c r="A36" s="767" t="s">
        <v>36</v>
      </c>
      <c r="B36" s="768"/>
      <c r="C36" s="768"/>
      <c r="D36" s="19"/>
      <c r="E36" s="117"/>
      <c r="F36" s="98">
        <v>4.63</v>
      </c>
      <c r="G36" s="762"/>
      <c r="H36" s="762"/>
      <c r="I36" s="762"/>
      <c r="J36" s="763"/>
      <c r="K36" s="764"/>
      <c r="L36" s="765"/>
      <c r="M36" s="764"/>
      <c r="N36" s="766"/>
      <c r="O36" s="765"/>
      <c r="P36" s="764"/>
      <c r="Q36" s="766"/>
      <c r="R36" s="765"/>
      <c r="S36" s="741"/>
      <c r="T36" s="741"/>
      <c r="U36" s="741"/>
      <c r="V36" s="741"/>
      <c r="W36" s="741"/>
      <c r="X36" s="741"/>
      <c r="Y36" s="741"/>
      <c r="Z36" s="22"/>
      <c r="AA36" s="23" t="e">
        <f>AA35/7</f>
        <v>#REF!</v>
      </c>
    </row>
    <row r="37" spans="1:27" ht="15.75">
      <c r="A37" s="118"/>
      <c r="B37" s="118"/>
      <c r="C37" s="119"/>
      <c r="D37" s="119"/>
      <c r="E37" s="120"/>
      <c r="F37" s="98">
        <v>1.35</v>
      </c>
      <c r="G37" s="121"/>
      <c r="H37" s="122"/>
      <c r="I37" s="122"/>
      <c r="J37" s="156"/>
      <c r="K37" s="144"/>
      <c r="L37" s="183"/>
      <c r="M37" s="144"/>
      <c r="N37" s="140"/>
      <c r="O37" s="183"/>
      <c r="P37" s="144"/>
      <c r="Q37" s="140"/>
      <c r="R37" s="183"/>
      <c r="S37" s="84"/>
      <c r="T37" s="84"/>
      <c r="U37" s="84"/>
      <c r="V37" s="84"/>
      <c r="W37" s="84"/>
      <c r="X37" s="84"/>
      <c r="Y37" s="22"/>
      <c r="Z37" s="22"/>
      <c r="AA37" s="22"/>
    </row>
    <row r="38" spans="1:27" ht="12.75" customHeight="1">
      <c r="A38" s="123"/>
      <c r="B38" s="118"/>
      <c r="C38" s="119"/>
      <c r="D38" s="119"/>
      <c r="E38" s="120"/>
      <c r="F38" s="98">
        <v>12</v>
      </c>
      <c r="G38" s="121"/>
      <c r="H38" s="123"/>
      <c r="I38" s="123"/>
      <c r="J38" s="157"/>
      <c r="K38" s="145"/>
      <c r="L38" s="184"/>
      <c r="M38" s="145"/>
      <c r="N38" s="141"/>
      <c r="O38" s="184"/>
      <c r="P38" s="145"/>
      <c r="Q38" s="141"/>
      <c r="R38" s="184"/>
      <c r="S38" s="85"/>
      <c r="T38" s="85"/>
      <c r="U38" s="85"/>
      <c r="V38" s="85"/>
      <c r="W38" s="85"/>
      <c r="X38" s="85"/>
      <c r="Y38" s="90"/>
      <c r="Z38" s="22"/>
    </row>
    <row r="39" spans="1:27" ht="15.75">
      <c r="A39" s="123"/>
      <c r="B39" s="118"/>
      <c r="C39" s="119"/>
      <c r="D39" s="119"/>
      <c r="E39" s="120"/>
      <c r="F39" s="98">
        <v>36</v>
      </c>
      <c r="G39" s="121"/>
      <c r="H39" s="123"/>
      <c r="I39" s="123"/>
      <c r="J39" s="157"/>
      <c r="K39" s="145"/>
      <c r="L39" s="184"/>
      <c r="M39" s="145"/>
      <c r="N39" s="141"/>
      <c r="O39" s="184"/>
      <c r="P39" s="145"/>
      <c r="Q39" s="141"/>
      <c r="R39" s="184"/>
      <c r="S39" s="85"/>
      <c r="T39" s="85"/>
      <c r="U39" s="85"/>
      <c r="V39" s="85"/>
      <c r="W39" s="85"/>
      <c r="X39" s="85"/>
    </row>
    <row r="40" spans="1:27" ht="15.75">
      <c r="A40" s="118"/>
      <c r="B40" s="118"/>
      <c r="C40" s="119"/>
      <c r="D40" s="119"/>
      <c r="E40" s="120"/>
      <c r="F40" s="98">
        <v>50</v>
      </c>
      <c r="G40" s="121"/>
      <c r="H40" s="122"/>
      <c r="I40" s="122"/>
      <c r="J40" s="156"/>
      <c r="K40" s="144">
        <v>100</v>
      </c>
      <c r="L40" s="183"/>
      <c r="M40" s="144"/>
      <c r="N40" s="140"/>
      <c r="O40" s="183"/>
      <c r="P40" s="144"/>
      <c r="Q40" s="140"/>
      <c r="R40" s="183"/>
      <c r="S40" s="84"/>
      <c r="T40" s="84"/>
      <c r="U40" s="84"/>
      <c r="V40" s="84"/>
      <c r="W40" s="84"/>
      <c r="X40" s="84"/>
    </row>
    <row r="41" spans="1:27" ht="15.75">
      <c r="A41" s="124"/>
      <c r="B41" s="124"/>
      <c r="C41" s="124"/>
      <c r="D41" s="124"/>
      <c r="E41" s="125"/>
      <c r="F41" s="98">
        <v>20.079999999999998</v>
      </c>
      <c r="G41" s="124"/>
      <c r="H41" s="124"/>
      <c r="I41" s="124"/>
      <c r="J41" s="155"/>
      <c r="K41" s="143"/>
      <c r="L41" s="185"/>
      <c r="M41" s="143"/>
      <c r="N41" s="142"/>
      <c r="O41" s="185"/>
      <c r="P41" s="143"/>
      <c r="Q41" s="142"/>
      <c r="R41" s="185"/>
      <c r="S41" s="22"/>
      <c r="T41" s="22"/>
      <c r="U41" s="22"/>
      <c r="V41" s="22"/>
      <c r="W41" s="22"/>
      <c r="X41" s="22"/>
    </row>
    <row r="42" spans="1:27" ht="15.75">
      <c r="A42" s="126"/>
      <c r="B42" s="126"/>
      <c r="C42" s="126"/>
      <c r="D42" s="126"/>
      <c r="E42" s="127"/>
      <c r="F42" s="98">
        <v>170</v>
      </c>
      <c r="G42" s="126"/>
      <c r="H42" s="126"/>
      <c r="I42" s="126"/>
      <c r="J42" s="155"/>
      <c r="K42" s="143"/>
      <c r="L42" s="185"/>
      <c r="M42" s="143"/>
      <c r="N42" s="142"/>
      <c r="O42" s="185"/>
      <c r="P42" s="143"/>
      <c r="Q42" s="142"/>
      <c r="R42" s="185"/>
    </row>
    <row r="43" spans="1:27" ht="15.75">
      <c r="A43" s="126"/>
      <c r="B43" s="126"/>
      <c r="C43" s="126"/>
      <c r="D43" s="126"/>
      <c r="E43" s="127"/>
      <c r="F43" s="105">
        <v>60</v>
      </c>
      <c r="G43" s="126"/>
      <c r="H43" s="126"/>
      <c r="I43" s="126"/>
      <c r="J43" s="155"/>
      <c r="K43" s="143"/>
      <c r="L43" s="185"/>
      <c r="M43" s="143"/>
      <c r="N43" s="142"/>
      <c r="O43" s="185"/>
      <c r="P43" s="143"/>
      <c r="Q43" s="142"/>
      <c r="R43" s="185"/>
    </row>
    <row r="44" spans="1:27" ht="15.75">
      <c r="A44" s="126"/>
      <c r="B44" s="126"/>
      <c r="C44" s="126"/>
      <c r="D44" s="126"/>
      <c r="E44" s="127"/>
      <c r="F44" s="98">
        <v>378</v>
      </c>
      <c r="G44" s="126"/>
      <c r="H44" s="126"/>
      <c r="I44" s="126"/>
      <c r="J44" s="155"/>
      <c r="K44" s="143"/>
      <c r="L44" s="185"/>
      <c r="M44" s="143"/>
      <c r="N44" s="142"/>
      <c r="O44" s="185"/>
      <c r="P44" s="143"/>
      <c r="Q44" s="142"/>
      <c r="R44" s="185"/>
    </row>
    <row r="45" spans="1:27" ht="15.75">
      <c r="A45" s="126"/>
      <c r="B45" s="126"/>
      <c r="C45" s="126"/>
      <c r="D45" s="126"/>
      <c r="E45" s="127"/>
      <c r="F45" s="98">
        <v>90</v>
      </c>
      <c r="G45" s="126"/>
      <c r="H45" s="126"/>
      <c r="I45" s="126"/>
      <c r="J45" s="155"/>
      <c r="K45" s="143"/>
      <c r="L45" s="185"/>
      <c r="M45" s="143"/>
      <c r="N45" s="142"/>
      <c r="O45" s="185"/>
      <c r="P45" s="143"/>
      <c r="Q45" s="142"/>
      <c r="R45" s="185"/>
    </row>
    <row r="46" spans="1:27" ht="15.75">
      <c r="A46" s="126"/>
      <c r="B46" s="126"/>
      <c r="C46" s="126"/>
      <c r="D46" s="126"/>
      <c r="E46" s="126"/>
      <c r="F46" s="98">
        <v>561</v>
      </c>
      <c r="G46" s="126"/>
      <c r="H46" s="126"/>
      <c r="I46" s="126"/>
      <c r="J46" s="155"/>
      <c r="K46" s="143">
        <v>300</v>
      </c>
      <c r="L46" s="185"/>
      <c r="M46" s="143"/>
      <c r="N46" s="142"/>
      <c r="O46" s="185"/>
      <c r="P46" s="143"/>
      <c r="Q46" s="142"/>
      <c r="R46" s="185"/>
    </row>
    <row r="47" spans="1:27" ht="15.75">
      <c r="A47" s="126"/>
      <c r="B47" s="126"/>
      <c r="C47" s="128"/>
      <c r="D47" s="126"/>
      <c r="E47" s="126"/>
      <c r="F47" s="98">
        <v>110.5</v>
      </c>
      <c r="G47" s="126"/>
      <c r="H47" s="126"/>
      <c r="I47" s="126"/>
      <c r="J47" s="155"/>
      <c r="K47" s="143"/>
      <c r="L47" s="185"/>
      <c r="M47" s="143"/>
      <c r="N47" s="142"/>
      <c r="O47" s="185"/>
      <c r="P47" s="143"/>
      <c r="Q47" s="142"/>
      <c r="R47" s="185"/>
    </row>
    <row r="48" spans="1:27" ht="15.75">
      <c r="A48" s="126"/>
      <c r="B48" s="126"/>
      <c r="C48" s="126"/>
      <c r="D48" s="126"/>
      <c r="E48" s="126"/>
      <c r="F48" s="98">
        <v>606.07000000000005</v>
      </c>
      <c r="G48" s="126"/>
      <c r="H48" s="126"/>
      <c r="I48" s="126"/>
      <c r="J48" s="155"/>
      <c r="K48" s="143"/>
      <c r="L48" s="185"/>
      <c r="M48" s="143"/>
      <c r="N48" s="142"/>
      <c r="O48" s="185"/>
      <c r="P48" s="143"/>
      <c r="Q48" s="142"/>
      <c r="R48" s="185"/>
    </row>
    <row r="49" spans="1:18" ht="15.75">
      <c r="A49" s="126"/>
      <c r="B49" s="126"/>
      <c r="C49" s="126"/>
      <c r="D49" s="126"/>
      <c r="E49" s="126"/>
      <c r="F49" s="98">
        <v>1935.62</v>
      </c>
      <c r="G49" s="126"/>
      <c r="H49" s="126"/>
      <c r="I49" s="126"/>
      <c r="J49" s="155"/>
      <c r="K49" s="143"/>
      <c r="L49" s="185"/>
      <c r="M49" s="143"/>
      <c r="N49" s="142"/>
      <c r="O49" s="185"/>
      <c r="P49" s="143"/>
      <c r="Q49" s="142"/>
      <c r="R49" s="185"/>
    </row>
    <row r="50" spans="1:18" ht="15.75">
      <c r="A50" s="126"/>
      <c r="B50" s="126"/>
      <c r="C50" s="126"/>
      <c r="D50" s="126"/>
      <c r="E50" s="126"/>
      <c r="F50" s="105">
        <v>2791.62</v>
      </c>
      <c r="G50" s="126"/>
      <c r="H50" s="126"/>
      <c r="I50" s="126"/>
      <c r="J50" s="155"/>
      <c r="K50" s="143"/>
      <c r="L50" s="185"/>
      <c r="M50" s="143"/>
      <c r="N50" s="142"/>
      <c r="O50" s="185"/>
      <c r="P50" s="143"/>
      <c r="Q50" s="142"/>
      <c r="R50" s="185"/>
    </row>
    <row r="51" spans="1:18" ht="15.75">
      <c r="A51" s="126"/>
      <c r="B51" s="126"/>
      <c r="C51" s="126"/>
      <c r="D51" s="126"/>
      <c r="E51" s="126"/>
      <c r="F51" s="105">
        <v>1078.1600000000001</v>
      </c>
      <c r="G51" s="126"/>
      <c r="H51" s="126"/>
      <c r="I51" s="126"/>
      <c r="J51" s="155"/>
      <c r="K51" s="143"/>
      <c r="L51" s="185"/>
      <c r="M51" s="143"/>
      <c r="N51" s="142"/>
      <c r="O51" s="185"/>
      <c r="P51" s="143"/>
      <c r="Q51" s="142"/>
      <c r="R51" s="185"/>
    </row>
    <row r="52" spans="1:18" ht="15.75">
      <c r="A52" s="126"/>
      <c r="B52" s="126"/>
      <c r="C52" s="126"/>
      <c r="D52" s="126"/>
      <c r="E52" s="126"/>
      <c r="F52" s="98">
        <v>36.909999999999997</v>
      </c>
      <c r="G52" s="126"/>
      <c r="H52" s="126"/>
      <c r="I52" s="126"/>
      <c r="J52" s="155"/>
      <c r="K52" s="143"/>
      <c r="L52" s="185"/>
      <c r="M52" s="143"/>
      <c r="N52" s="142"/>
      <c r="O52" s="185"/>
      <c r="P52" s="143"/>
      <c r="Q52" s="142"/>
      <c r="R52" s="185"/>
    </row>
    <row r="53" spans="1:18" ht="15.75">
      <c r="A53" s="126"/>
      <c r="B53" s="126"/>
      <c r="C53" s="126"/>
      <c r="D53" s="126"/>
      <c r="E53" s="126"/>
      <c r="F53" s="98">
        <v>3041.21</v>
      </c>
      <c r="G53" s="126"/>
      <c r="H53" s="126"/>
      <c r="I53" s="126"/>
      <c r="J53" s="155"/>
      <c r="K53" s="143"/>
      <c r="L53" s="185"/>
      <c r="M53" s="143"/>
      <c r="N53" s="142"/>
      <c r="O53" s="185"/>
      <c r="P53" s="143"/>
      <c r="Q53" s="142"/>
      <c r="R53" s="185"/>
    </row>
    <row r="54" spans="1:18" ht="15.75">
      <c r="A54" s="126"/>
      <c r="B54" s="126"/>
      <c r="C54" s="126"/>
      <c r="D54" s="126"/>
      <c r="E54" s="126"/>
      <c r="F54" s="98">
        <v>65000</v>
      </c>
      <c r="G54" s="126"/>
      <c r="H54" s="126"/>
      <c r="I54" s="126"/>
      <c r="J54" s="155"/>
      <c r="K54" s="143"/>
      <c r="L54" s="185"/>
      <c r="M54" s="143"/>
      <c r="N54" s="142"/>
      <c r="O54" s="185"/>
      <c r="P54" s="143"/>
      <c r="Q54" s="142"/>
      <c r="R54" s="185"/>
    </row>
    <row r="55" spans="1:18" ht="15.75">
      <c r="A55" s="126"/>
      <c r="B55" s="126"/>
      <c r="C55" s="126"/>
      <c r="D55" s="126"/>
      <c r="E55" s="126"/>
      <c r="F55" s="126"/>
      <c r="G55" s="126"/>
      <c r="H55" s="126"/>
      <c r="I55" s="126"/>
      <c r="J55" s="155"/>
      <c r="K55" s="143"/>
      <c r="L55" s="155"/>
      <c r="M55" s="143"/>
      <c r="N55" s="155"/>
      <c r="O55" s="185"/>
      <c r="P55" s="143"/>
      <c r="Q55" s="155"/>
      <c r="R55" s="185"/>
    </row>
    <row r="56" spans="1:18" ht="15.75">
      <c r="A56" s="126"/>
      <c r="B56" s="126"/>
      <c r="C56" s="126"/>
      <c r="D56" s="126"/>
      <c r="E56" s="126"/>
      <c r="F56" s="126"/>
      <c r="G56" s="126"/>
      <c r="H56" s="126"/>
      <c r="I56" s="126"/>
      <c r="J56" s="155"/>
      <c r="K56" s="143"/>
      <c r="L56" s="185"/>
      <c r="M56" s="143"/>
      <c r="N56" s="142"/>
      <c r="O56" s="185"/>
      <c r="P56" s="143"/>
      <c r="Q56" s="142"/>
      <c r="R56" s="185"/>
    </row>
    <row r="57" spans="1:18" ht="15.75">
      <c r="A57" s="126"/>
      <c r="B57" s="126"/>
      <c r="C57" s="126"/>
      <c r="D57" s="126"/>
      <c r="E57" s="126"/>
      <c r="F57" s="99">
        <v>328.66</v>
      </c>
      <c r="G57" s="126"/>
      <c r="H57" s="126"/>
      <c r="I57" s="126"/>
      <c r="J57" s="155"/>
      <c r="K57" s="190">
        <v>0</v>
      </c>
      <c r="L57" s="174">
        <f>K57*I57</f>
        <v>0</v>
      </c>
      <c r="M57" s="190">
        <f t="shared" ref="M57:N60" si="0">K57</f>
        <v>0</v>
      </c>
      <c r="N57" s="131">
        <f t="shared" si="0"/>
        <v>0</v>
      </c>
      <c r="O57" s="191" t="e">
        <f>N57/J57</f>
        <v>#DIV/0!</v>
      </c>
      <c r="P57" s="190">
        <f>E57-M57</f>
        <v>0</v>
      </c>
      <c r="Q57" s="131">
        <f>P57*I57</f>
        <v>0</v>
      </c>
      <c r="R57" s="191" t="e">
        <f>Q57/J57</f>
        <v>#DIV/0!</v>
      </c>
    </row>
    <row r="58" spans="1:18" ht="15.75">
      <c r="A58" s="126"/>
      <c r="B58" s="126"/>
      <c r="C58" s="126"/>
      <c r="D58" s="126"/>
      <c r="E58" s="126"/>
      <c r="F58" s="99">
        <v>37.659999999999997</v>
      </c>
      <c r="G58" s="126"/>
      <c r="H58" s="126"/>
      <c r="I58" s="126"/>
      <c r="J58" s="155"/>
      <c r="K58" s="190">
        <v>0</v>
      </c>
      <c r="L58" s="174">
        <f>K58*I58</f>
        <v>0</v>
      </c>
      <c r="M58" s="190">
        <f t="shared" si="0"/>
        <v>0</v>
      </c>
      <c r="N58" s="131">
        <f t="shared" si="0"/>
        <v>0</v>
      </c>
      <c r="O58" s="191" t="e">
        <f>N58/J58</f>
        <v>#DIV/0!</v>
      </c>
      <c r="P58" s="190">
        <f>E58-M58</f>
        <v>0</v>
      </c>
      <c r="Q58" s="131">
        <f>P58*I58</f>
        <v>0</v>
      </c>
      <c r="R58" s="191" t="e">
        <f>Q58/J58</f>
        <v>#DIV/0!</v>
      </c>
    </row>
    <row r="59" spans="1:18" ht="15.75">
      <c r="A59" s="126"/>
      <c r="B59" s="126"/>
      <c r="C59" s="126"/>
      <c r="D59" s="126"/>
      <c r="E59" s="126"/>
      <c r="F59" s="99">
        <v>12.66</v>
      </c>
      <c r="G59" s="126"/>
      <c r="H59" s="126"/>
      <c r="I59" s="126"/>
      <c r="J59" s="155"/>
      <c r="K59" s="190">
        <v>0</v>
      </c>
      <c r="L59" s="174">
        <f>K59*I59</f>
        <v>0</v>
      </c>
      <c r="M59" s="190">
        <f t="shared" si="0"/>
        <v>0</v>
      </c>
      <c r="N59" s="131">
        <f t="shared" si="0"/>
        <v>0</v>
      </c>
      <c r="O59" s="191" t="e">
        <f>N59/J59</f>
        <v>#DIV/0!</v>
      </c>
      <c r="P59" s="190">
        <f>E59-M59</f>
        <v>0</v>
      </c>
      <c r="Q59" s="131">
        <f>P59*I59</f>
        <v>0</v>
      </c>
      <c r="R59" s="191" t="e">
        <f>Q59/J59</f>
        <v>#DIV/0!</v>
      </c>
    </row>
    <row r="60" spans="1:18" ht="15.75">
      <c r="A60" s="126"/>
      <c r="B60" s="126"/>
      <c r="C60" s="126"/>
      <c r="D60" s="126"/>
      <c r="E60" s="126"/>
      <c r="F60" s="99">
        <v>12.09</v>
      </c>
      <c r="G60" s="126"/>
      <c r="H60" s="126"/>
      <c r="I60" s="126"/>
      <c r="J60" s="155"/>
      <c r="K60" s="190">
        <v>0</v>
      </c>
      <c r="L60" s="174">
        <f>K60*I60</f>
        <v>0</v>
      </c>
      <c r="M60" s="190">
        <f t="shared" si="0"/>
        <v>0</v>
      </c>
      <c r="N60" s="131">
        <f t="shared" si="0"/>
        <v>0</v>
      </c>
      <c r="O60" s="191" t="e">
        <f>N60/J60</f>
        <v>#DIV/0!</v>
      </c>
      <c r="P60" s="190">
        <f>E60-M60</f>
        <v>0</v>
      </c>
      <c r="Q60" s="131">
        <f>P60*I60</f>
        <v>0</v>
      </c>
      <c r="R60" s="191" t="e">
        <f>Q60/J60</f>
        <v>#DIV/0!</v>
      </c>
    </row>
    <row r="61" spans="1:18" ht="15.75">
      <c r="A61" s="126"/>
      <c r="B61" s="126"/>
      <c r="C61" s="126"/>
      <c r="D61" s="126"/>
      <c r="E61" s="126"/>
      <c r="F61" s="126"/>
      <c r="G61" s="126"/>
      <c r="H61" s="126"/>
      <c r="I61" s="126"/>
      <c r="J61" s="155"/>
      <c r="K61" s="143"/>
      <c r="L61" s="155"/>
      <c r="M61" s="143"/>
      <c r="N61" s="155"/>
      <c r="O61" s="185"/>
      <c r="P61" s="143"/>
      <c r="Q61" s="155"/>
      <c r="R61" s="185"/>
    </row>
    <row r="62" spans="1:18" ht="16.5" thickBot="1">
      <c r="A62" s="189"/>
      <c r="B62" s="189"/>
      <c r="C62" s="189"/>
      <c r="D62" s="189"/>
      <c r="E62" s="189"/>
      <c r="F62" s="189"/>
      <c r="G62" s="189"/>
      <c r="H62" s="189"/>
      <c r="I62" s="189"/>
      <c r="J62" s="189"/>
      <c r="K62" s="186"/>
      <c r="L62" s="187"/>
      <c r="M62" s="188"/>
      <c r="N62" s="186"/>
      <c r="O62" s="187"/>
      <c r="P62" s="188"/>
      <c r="Q62" s="186"/>
      <c r="R62" s="187"/>
    </row>
    <row r="63" spans="1:18" ht="24.75">
      <c r="A63" s="126"/>
      <c r="B63" s="126"/>
      <c r="C63" s="192"/>
      <c r="D63" s="192"/>
      <c r="E63" s="192"/>
      <c r="F63" s="192"/>
      <c r="G63" s="192"/>
      <c r="H63" s="192"/>
      <c r="I63" s="192"/>
      <c r="J63" s="195"/>
      <c r="K63" s="193"/>
      <c r="L63" s="195"/>
      <c r="M63" s="194"/>
      <c r="N63" s="195"/>
      <c r="O63" s="194"/>
      <c r="P63" s="194"/>
      <c r="Q63" s="195"/>
      <c r="R63" s="194"/>
    </row>
    <row r="64" spans="1:18" ht="15.75">
      <c r="A64" s="126"/>
      <c r="B64" s="126"/>
      <c r="C64" s="126"/>
      <c r="D64" s="126"/>
      <c r="E64" s="126"/>
      <c r="F64" s="126"/>
      <c r="G64" s="126"/>
      <c r="H64" s="126"/>
      <c r="I64" s="126"/>
      <c r="J64" s="155"/>
      <c r="K64" s="143"/>
      <c r="L64" s="142"/>
      <c r="M64" s="142"/>
      <c r="N64" s="142"/>
      <c r="O64" s="142"/>
      <c r="P64" s="142"/>
      <c r="Q64" s="142"/>
      <c r="R64" s="142"/>
    </row>
    <row r="65" spans="1:18" ht="15.75">
      <c r="A65" s="126"/>
      <c r="B65" s="126"/>
      <c r="C65" s="124"/>
      <c r="D65" s="124"/>
      <c r="E65" s="124"/>
      <c r="F65" s="124"/>
      <c r="G65" s="124"/>
      <c r="H65" s="124"/>
      <c r="I65" s="124"/>
      <c r="J65" s="155"/>
      <c r="K65" s="143"/>
      <c r="L65" s="142"/>
      <c r="M65" s="142"/>
      <c r="N65" s="142"/>
      <c r="O65" s="142"/>
      <c r="P65" s="142"/>
      <c r="Q65" s="142"/>
      <c r="R65" s="142"/>
    </row>
    <row r="66" spans="1:18" ht="15.75">
      <c r="A66" s="126" t="s">
        <v>92</v>
      </c>
      <c r="B66" s="126"/>
      <c r="C66" s="126"/>
      <c r="D66" s="126"/>
      <c r="E66" s="126"/>
      <c r="F66" s="126"/>
      <c r="G66" s="126"/>
      <c r="H66" s="126"/>
      <c r="I66" s="126"/>
      <c r="J66" s="155"/>
      <c r="K66" s="143"/>
      <c r="L66" s="142"/>
      <c r="M66" s="142"/>
      <c r="N66" s="142"/>
      <c r="O66" s="142"/>
      <c r="P66" s="142"/>
      <c r="Q66" s="142"/>
      <c r="R66" s="142"/>
    </row>
  </sheetData>
  <mergeCells count="41">
    <mergeCell ref="G17:H17"/>
    <mergeCell ref="I17:J17"/>
    <mergeCell ref="A25:C25"/>
    <mergeCell ref="B21:C21"/>
    <mergeCell ref="B22:C22"/>
    <mergeCell ref="B23:C23"/>
    <mergeCell ref="A15:A18"/>
    <mergeCell ref="B15:D16"/>
    <mergeCell ref="B17:C18"/>
    <mergeCell ref="B20:C20"/>
    <mergeCell ref="A1:AH2"/>
    <mergeCell ref="A3:AH5"/>
    <mergeCell ref="AC17:AD17"/>
    <mergeCell ref="AE17:AF17"/>
    <mergeCell ref="AG17:AH17"/>
    <mergeCell ref="S17:T17"/>
    <mergeCell ref="U17:V17"/>
    <mergeCell ref="E7:X7"/>
    <mergeCell ref="G8:X9"/>
    <mergeCell ref="E15:AH15"/>
    <mergeCell ref="A14:AH14"/>
    <mergeCell ref="E17:F17"/>
    <mergeCell ref="E16:AH16"/>
    <mergeCell ref="W17:X17"/>
    <mergeCell ref="Y17:Z17"/>
    <mergeCell ref="AA17:AB17"/>
    <mergeCell ref="G29:H29"/>
    <mergeCell ref="G32:Y32"/>
    <mergeCell ref="G35:Y36"/>
    <mergeCell ref="A36:C36"/>
    <mergeCell ref="A24:C24"/>
    <mergeCell ref="E27:X27"/>
    <mergeCell ref="E28:X28"/>
    <mergeCell ref="A35:C35"/>
    <mergeCell ref="B33:C33"/>
    <mergeCell ref="B34:C34"/>
    <mergeCell ref="B32:C32"/>
    <mergeCell ref="E29:F29"/>
    <mergeCell ref="B29:C30"/>
    <mergeCell ref="A27:A30"/>
    <mergeCell ref="B27:D28"/>
  </mergeCells>
  <pageMargins left="0.78740157480314965" right="0.78740157480314965" top="0.59055118110236227" bottom="0.59055118110236227" header="0" footer="0"/>
  <pageSetup paperSize="9" scale="33" orientation="landscape" r:id="rId1"/>
  <headerFooter>
    <oddFooter>&amp;L&amp;"Arial,Negrito itálico"
&amp;C&amp;"Arial,Negrito itálico"Gabriela Polachini
Engenharia Civil
CREA 121120804-4</oddFooter>
  </headerFooter>
  <rowBreaks count="1" manualBreakCount="1">
    <brk id="1" max="27" man="1"/>
  </rowBreaks>
  <colBreaks count="1" manualBreakCount="1">
    <brk id="10" max="2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39"/>
  <sheetViews>
    <sheetView view="pageBreakPreview" zoomScaleNormal="100" zoomScaleSheetLayoutView="100" workbookViewId="0">
      <selection activeCell="A9" sqref="A9:G9"/>
    </sheetView>
  </sheetViews>
  <sheetFormatPr defaultRowHeight="15"/>
  <cols>
    <col min="1" max="1" width="17.85546875" style="251" customWidth="1"/>
    <col min="2" max="2" width="45.42578125" style="251" customWidth="1"/>
    <col min="3" max="4" width="17.85546875" style="251" customWidth="1"/>
    <col min="5" max="256" width="9.140625" style="251"/>
    <col min="257" max="257" width="17.85546875" style="251" customWidth="1"/>
    <col min="258" max="258" width="45.42578125" style="251" customWidth="1"/>
    <col min="259" max="260" width="17.85546875" style="251" customWidth="1"/>
    <col min="261" max="512" width="9.140625" style="251"/>
    <col min="513" max="513" width="17.85546875" style="251" customWidth="1"/>
    <col min="514" max="514" width="45.42578125" style="251" customWidth="1"/>
    <col min="515" max="516" width="17.85546875" style="251" customWidth="1"/>
    <col min="517" max="768" width="9.140625" style="251"/>
    <col min="769" max="769" width="17.85546875" style="251" customWidth="1"/>
    <col min="770" max="770" width="45.42578125" style="251" customWidth="1"/>
    <col min="771" max="772" width="17.85546875" style="251" customWidth="1"/>
    <col min="773" max="1024" width="9.140625" style="251"/>
    <col min="1025" max="1025" width="17.85546875" style="251" customWidth="1"/>
    <col min="1026" max="1026" width="45.42578125" style="251" customWidth="1"/>
    <col min="1027" max="1028" width="17.85546875" style="251" customWidth="1"/>
    <col min="1029" max="1280" width="9.140625" style="251"/>
    <col min="1281" max="1281" width="17.85546875" style="251" customWidth="1"/>
    <col min="1282" max="1282" width="45.42578125" style="251" customWidth="1"/>
    <col min="1283" max="1284" width="17.85546875" style="251" customWidth="1"/>
    <col min="1285" max="1536" width="9.140625" style="251"/>
    <col min="1537" max="1537" width="17.85546875" style="251" customWidth="1"/>
    <col min="1538" max="1538" width="45.42578125" style="251" customWidth="1"/>
    <col min="1539" max="1540" width="17.85546875" style="251" customWidth="1"/>
    <col min="1541" max="1792" width="9.140625" style="251"/>
    <col min="1793" max="1793" width="17.85546875" style="251" customWidth="1"/>
    <col min="1794" max="1794" width="45.42578125" style="251" customWidth="1"/>
    <col min="1795" max="1796" width="17.85546875" style="251" customWidth="1"/>
    <col min="1797" max="2048" width="9.140625" style="251"/>
    <col min="2049" max="2049" width="17.85546875" style="251" customWidth="1"/>
    <col min="2050" max="2050" width="45.42578125" style="251" customWidth="1"/>
    <col min="2051" max="2052" width="17.85546875" style="251" customWidth="1"/>
    <col min="2053" max="2304" width="9.140625" style="251"/>
    <col min="2305" max="2305" width="17.85546875" style="251" customWidth="1"/>
    <col min="2306" max="2306" width="45.42578125" style="251" customWidth="1"/>
    <col min="2307" max="2308" width="17.85546875" style="251" customWidth="1"/>
    <col min="2309" max="2560" width="9.140625" style="251"/>
    <col min="2561" max="2561" width="17.85546875" style="251" customWidth="1"/>
    <col min="2562" max="2562" width="45.42578125" style="251" customWidth="1"/>
    <col min="2563" max="2564" width="17.85546875" style="251" customWidth="1"/>
    <col min="2565" max="2816" width="9.140625" style="251"/>
    <col min="2817" max="2817" width="17.85546875" style="251" customWidth="1"/>
    <col min="2818" max="2818" width="45.42578125" style="251" customWidth="1"/>
    <col min="2819" max="2820" width="17.85546875" style="251" customWidth="1"/>
    <col min="2821" max="3072" width="9.140625" style="251"/>
    <col min="3073" max="3073" width="17.85546875" style="251" customWidth="1"/>
    <col min="3074" max="3074" width="45.42578125" style="251" customWidth="1"/>
    <col min="3075" max="3076" width="17.85546875" style="251" customWidth="1"/>
    <col min="3077" max="3328" width="9.140625" style="251"/>
    <col min="3329" max="3329" width="17.85546875" style="251" customWidth="1"/>
    <col min="3330" max="3330" width="45.42578125" style="251" customWidth="1"/>
    <col min="3331" max="3332" width="17.85546875" style="251" customWidth="1"/>
    <col min="3333" max="3584" width="9.140625" style="251"/>
    <col min="3585" max="3585" width="17.85546875" style="251" customWidth="1"/>
    <col min="3586" max="3586" width="45.42578125" style="251" customWidth="1"/>
    <col min="3587" max="3588" width="17.85546875" style="251" customWidth="1"/>
    <col min="3589" max="3840" width="9.140625" style="251"/>
    <col min="3841" max="3841" width="17.85546875" style="251" customWidth="1"/>
    <col min="3842" max="3842" width="45.42578125" style="251" customWidth="1"/>
    <col min="3843" max="3844" width="17.85546875" style="251" customWidth="1"/>
    <col min="3845" max="4096" width="9.140625" style="251"/>
    <col min="4097" max="4097" width="17.85546875" style="251" customWidth="1"/>
    <col min="4098" max="4098" width="45.42578125" style="251" customWidth="1"/>
    <col min="4099" max="4100" width="17.85546875" style="251" customWidth="1"/>
    <col min="4101" max="4352" width="9.140625" style="251"/>
    <col min="4353" max="4353" width="17.85546875" style="251" customWidth="1"/>
    <col min="4354" max="4354" width="45.42578125" style="251" customWidth="1"/>
    <col min="4355" max="4356" width="17.85546875" style="251" customWidth="1"/>
    <col min="4357" max="4608" width="9.140625" style="251"/>
    <col min="4609" max="4609" width="17.85546875" style="251" customWidth="1"/>
    <col min="4610" max="4610" width="45.42578125" style="251" customWidth="1"/>
    <col min="4611" max="4612" width="17.85546875" style="251" customWidth="1"/>
    <col min="4613" max="4864" width="9.140625" style="251"/>
    <col min="4865" max="4865" width="17.85546875" style="251" customWidth="1"/>
    <col min="4866" max="4866" width="45.42578125" style="251" customWidth="1"/>
    <col min="4867" max="4868" width="17.85546875" style="251" customWidth="1"/>
    <col min="4869" max="5120" width="9.140625" style="251"/>
    <col min="5121" max="5121" width="17.85546875" style="251" customWidth="1"/>
    <col min="5122" max="5122" width="45.42578125" style="251" customWidth="1"/>
    <col min="5123" max="5124" width="17.85546875" style="251" customWidth="1"/>
    <col min="5125" max="5376" width="9.140625" style="251"/>
    <col min="5377" max="5377" width="17.85546875" style="251" customWidth="1"/>
    <col min="5378" max="5378" width="45.42578125" style="251" customWidth="1"/>
    <col min="5379" max="5380" width="17.85546875" style="251" customWidth="1"/>
    <col min="5381" max="5632" width="9.140625" style="251"/>
    <col min="5633" max="5633" width="17.85546875" style="251" customWidth="1"/>
    <col min="5634" max="5634" width="45.42578125" style="251" customWidth="1"/>
    <col min="5635" max="5636" width="17.85546875" style="251" customWidth="1"/>
    <col min="5637" max="5888" width="9.140625" style="251"/>
    <col min="5889" max="5889" width="17.85546875" style="251" customWidth="1"/>
    <col min="5890" max="5890" width="45.42578125" style="251" customWidth="1"/>
    <col min="5891" max="5892" width="17.85546875" style="251" customWidth="1"/>
    <col min="5893" max="6144" width="9.140625" style="251"/>
    <col min="6145" max="6145" width="17.85546875" style="251" customWidth="1"/>
    <col min="6146" max="6146" width="45.42578125" style="251" customWidth="1"/>
    <col min="6147" max="6148" width="17.85546875" style="251" customWidth="1"/>
    <col min="6149" max="6400" width="9.140625" style="251"/>
    <col min="6401" max="6401" width="17.85546875" style="251" customWidth="1"/>
    <col min="6402" max="6402" width="45.42578125" style="251" customWidth="1"/>
    <col min="6403" max="6404" width="17.85546875" style="251" customWidth="1"/>
    <col min="6405" max="6656" width="9.140625" style="251"/>
    <col min="6657" max="6657" width="17.85546875" style="251" customWidth="1"/>
    <col min="6658" max="6658" width="45.42578125" style="251" customWidth="1"/>
    <col min="6659" max="6660" width="17.85546875" style="251" customWidth="1"/>
    <col min="6661" max="6912" width="9.140625" style="251"/>
    <col min="6913" max="6913" width="17.85546875" style="251" customWidth="1"/>
    <col min="6914" max="6914" width="45.42578125" style="251" customWidth="1"/>
    <col min="6915" max="6916" width="17.85546875" style="251" customWidth="1"/>
    <col min="6917" max="7168" width="9.140625" style="251"/>
    <col min="7169" max="7169" width="17.85546875" style="251" customWidth="1"/>
    <col min="7170" max="7170" width="45.42578125" style="251" customWidth="1"/>
    <col min="7171" max="7172" width="17.85546875" style="251" customWidth="1"/>
    <col min="7173" max="7424" width="9.140625" style="251"/>
    <col min="7425" max="7425" width="17.85546875" style="251" customWidth="1"/>
    <col min="7426" max="7426" width="45.42578125" style="251" customWidth="1"/>
    <col min="7427" max="7428" width="17.85546875" style="251" customWidth="1"/>
    <col min="7429" max="7680" width="9.140625" style="251"/>
    <col min="7681" max="7681" width="17.85546875" style="251" customWidth="1"/>
    <col min="7682" max="7682" width="45.42578125" style="251" customWidth="1"/>
    <col min="7683" max="7684" width="17.85546875" style="251" customWidth="1"/>
    <col min="7685" max="7936" width="9.140625" style="251"/>
    <col min="7937" max="7937" width="17.85546875" style="251" customWidth="1"/>
    <col min="7938" max="7938" width="45.42578125" style="251" customWidth="1"/>
    <col min="7939" max="7940" width="17.85546875" style="251" customWidth="1"/>
    <col min="7941" max="8192" width="9.140625" style="251"/>
    <col min="8193" max="8193" width="17.85546875" style="251" customWidth="1"/>
    <col min="8194" max="8194" width="45.42578125" style="251" customWidth="1"/>
    <col min="8195" max="8196" width="17.85546875" style="251" customWidth="1"/>
    <col min="8197" max="8448" width="9.140625" style="251"/>
    <col min="8449" max="8449" width="17.85546875" style="251" customWidth="1"/>
    <col min="8450" max="8450" width="45.42578125" style="251" customWidth="1"/>
    <col min="8451" max="8452" width="17.85546875" style="251" customWidth="1"/>
    <col min="8453" max="8704" width="9.140625" style="251"/>
    <col min="8705" max="8705" width="17.85546875" style="251" customWidth="1"/>
    <col min="8706" max="8706" width="45.42578125" style="251" customWidth="1"/>
    <col min="8707" max="8708" width="17.85546875" style="251" customWidth="1"/>
    <col min="8709" max="8960" width="9.140625" style="251"/>
    <col min="8961" max="8961" width="17.85546875" style="251" customWidth="1"/>
    <col min="8962" max="8962" width="45.42578125" style="251" customWidth="1"/>
    <col min="8963" max="8964" width="17.85546875" style="251" customWidth="1"/>
    <col min="8965" max="9216" width="9.140625" style="251"/>
    <col min="9217" max="9217" width="17.85546875" style="251" customWidth="1"/>
    <col min="9218" max="9218" width="45.42578125" style="251" customWidth="1"/>
    <col min="9219" max="9220" width="17.85546875" style="251" customWidth="1"/>
    <col min="9221" max="9472" width="9.140625" style="251"/>
    <col min="9473" max="9473" width="17.85546875" style="251" customWidth="1"/>
    <col min="9474" max="9474" width="45.42578125" style="251" customWidth="1"/>
    <col min="9475" max="9476" width="17.85546875" style="251" customWidth="1"/>
    <col min="9477" max="9728" width="9.140625" style="251"/>
    <col min="9729" max="9729" width="17.85546875" style="251" customWidth="1"/>
    <col min="9730" max="9730" width="45.42578125" style="251" customWidth="1"/>
    <col min="9731" max="9732" width="17.85546875" style="251" customWidth="1"/>
    <col min="9733" max="9984" width="9.140625" style="251"/>
    <col min="9985" max="9985" width="17.85546875" style="251" customWidth="1"/>
    <col min="9986" max="9986" width="45.42578125" style="251" customWidth="1"/>
    <col min="9987" max="9988" width="17.85546875" style="251" customWidth="1"/>
    <col min="9989" max="10240" width="9.140625" style="251"/>
    <col min="10241" max="10241" width="17.85546875" style="251" customWidth="1"/>
    <col min="10242" max="10242" width="45.42578125" style="251" customWidth="1"/>
    <col min="10243" max="10244" width="17.85546875" style="251" customWidth="1"/>
    <col min="10245" max="10496" width="9.140625" style="251"/>
    <col min="10497" max="10497" width="17.85546875" style="251" customWidth="1"/>
    <col min="10498" max="10498" width="45.42578125" style="251" customWidth="1"/>
    <col min="10499" max="10500" width="17.85546875" style="251" customWidth="1"/>
    <col min="10501" max="10752" width="9.140625" style="251"/>
    <col min="10753" max="10753" width="17.85546875" style="251" customWidth="1"/>
    <col min="10754" max="10754" width="45.42578125" style="251" customWidth="1"/>
    <col min="10755" max="10756" width="17.85546875" style="251" customWidth="1"/>
    <col min="10757" max="11008" width="9.140625" style="251"/>
    <col min="11009" max="11009" width="17.85546875" style="251" customWidth="1"/>
    <col min="11010" max="11010" width="45.42578125" style="251" customWidth="1"/>
    <col min="11011" max="11012" width="17.85546875" style="251" customWidth="1"/>
    <col min="11013" max="11264" width="9.140625" style="251"/>
    <col min="11265" max="11265" width="17.85546875" style="251" customWidth="1"/>
    <col min="11266" max="11266" width="45.42578125" style="251" customWidth="1"/>
    <col min="11267" max="11268" width="17.85546875" style="251" customWidth="1"/>
    <col min="11269" max="11520" width="9.140625" style="251"/>
    <col min="11521" max="11521" width="17.85546875" style="251" customWidth="1"/>
    <col min="11522" max="11522" width="45.42578125" style="251" customWidth="1"/>
    <col min="11523" max="11524" width="17.85546875" style="251" customWidth="1"/>
    <col min="11525" max="11776" width="9.140625" style="251"/>
    <col min="11777" max="11777" width="17.85546875" style="251" customWidth="1"/>
    <col min="11778" max="11778" width="45.42578125" style="251" customWidth="1"/>
    <col min="11779" max="11780" width="17.85546875" style="251" customWidth="1"/>
    <col min="11781" max="12032" width="9.140625" style="251"/>
    <col min="12033" max="12033" width="17.85546875" style="251" customWidth="1"/>
    <col min="12034" max="12034" width="45.42578125" style="251" customWidth="1"/>
    <col min="12035" max="12036" width="17.85546875" style="251" customWidth="1"/>
    <col min="12037" max="12288" width="9.140625" style="251"/>
    <col min="12289" max="12289" width="17.85546875" style="251" customWidth="1"/>
    <col min="12290" max="12290" width="45.42578125" style="251" customWidth="1"/>
    <col min="12291" max="12292" width="17.85546875" style="251" customWidth="1"/>
    <col min="12293" max="12544" width="9.140625" style="251"/>
    <col min="12545" max="12545" width="17.85546875" style="251" customWidth="1"/>
    <col min="12546" max="12546" width="45.42578125" style="251" customWidth="1"/>
    <col min="12547" max="12548" width="17.85546875" style="251" customWidth="1"/>
    <col min="12549" max="12800" width="9.140625" style="251"/>
    <col min="12801" max="12801" width="17.85546875" style="251" customWidth="1"/>
    <col min="12802" max="12802" width="45.42578125" style="251" customWidth="1"/>
    <col min="12803" max="12804" width="17.85546875" style="251" customWidth="1"/>
    <col min="12805" max="13056" width="9.140625" style="251"/>
    <col min="13057" max="13057" width="17.85546875" style="251" customWidth="1"/>
    <col min="13058" max="13058" width="45.42578125" style="251" customWidth="1"/>
    <col min="13059" max="13060" width="17.85546875" style="251" customWidth="1"/>
    <col min="13061" max="13312" width="9.140625" style="251"/>
    <col min="13313" max="13313" width="17.85546875" style="251" customWidth="1"/>
    <col min="13314" max="13314" width="45.42578125" style="251" customWidth="1"/>
    <col min="13315" max="13316" width="17.85546875" style="251" customWidth="1"/>
    <col min="13317" max="13568" width="9.140625" style="251"/>
    <col min="13569" max="13569" width="17.85546875" style="251" customWidth="1"/>
    <col min="13570" max="13570" width="45.42578125" style="251" customWidth="1"/>
    <col min="13571" max="13572" width="17.85546875" style="251" customWidth="1"/>
    <col min="13573" max="13824" width="9.140625" style="251"/>
    <col min="13825" max="13825" width="17.85546875" style="251" customWidth="1"/>
    <col min="13826" max="13826" width="45.42578125" style="251" customWidth="1"/>
    <col min="13827" max="13828" width="17.85546875" style="251" customWidth="1"/>
    <col min="13829" max="14080" width="9.140625" style="251"/>
    <col min="14081" max="14081" width="17.85546875" style="251" customWidth="1"/>
    <col min="14082" max="14082" width="45.42578125" style="251" customWidth="1"/>
    <col min="14083" max="14084" width="17.85546875" style="251" customWidth="1"/>
    <col min="14085" max="14336" width="9.140625" style="251"/>
    <col min="14337" max="14337" width="17.85546875" style="251" customWidth="1"/>
    <col min="14338" max="14338" width="45.42578125" style="251" customWidth="1"/>
    <col min="14339" max="14340" width="17.85546875" style="251" customWidth="1"/>
    <col min="14341" max="14592" width="9.140625" style="251"/>
    <col min="14593" max="14593" width="17.85546875" style="251" customWidth="1"/>
    <col min="14594" max="14594" width="45.42578125" style="251" customWidth="1"/>
    <col min="14595" max="14596" width="17.85546875" style="251" customWidth="1"/>
    <col min="14597" max="14848" width="9.140625" style="251"/>
    <col min="14849" max="14849" width="17.85546875" style="251" customWidth="1"/>
    <col min="14850" max="14850" width="45.42578125" style="251" customWidth="1"/>
    <col min="14851" max="14852" width="17.85546875" style="251" customWidth="1"/>
    <col min="14853" max="15104" width="9.140625" style="251"/>
    <col min="15105" max="15105" width="17.85546875" style="251" customWidth="1"/>
    <col min="15106" max="15106" width="45.42578125" style="251" customWidth="1"/>
    <col min="15107" max="15108" width="17.85546875" style="251" customWidth="1"/>
    <col min="15109" max="15360" width="9.140625" style="251"/>
    <col min="15361" max="15361" width="17.85546875" style="251" customWidth="1"/>
    <col min="15362" max="15362" width="45.42578125" style="251" customWidth="1"/>
    <col min="15363" max="15364" width="17.85546875" style="251" customWidth="1"/>
    <col min="15365" max="15616" width="9.140625" style="251"/>
    <col min="15617" max="15617" width="17.85546875" style="251" customWidth="1"/>
    <col min="15618" max="15618" width="45.42578125" style="251" customWidth="1"/>
    <col min="15619" max="15620" width="17.85546875" style="251" customWidth="1"/>
    <col min="15621" max="15872" width="9.140625" style="251"/>
    <col min="15873" max="15873" width="17.85546875" style="251" customWidth="1"/>
    <col min="15874" max="15874" width="45.42578125" style="251" customWidth="1"/>
    <col min="15875" max="15876" width="17.85546875" style="251" customWidth="1"/>
    <col min="15877" max="16128" width="9.140625" style="251"/>
    <col min="16129" max="16129" width="17.85546875" style="251" customWidth="1"/>
    <col min="16130" max="16130" width="45.42578125" style="251" customWidth="1"/>
    <col min="16131" max="16132" width="17.85546875" style="251" customWidth="1"/>
    <col min="16133" max="16384" width="9.140625" style="251"/>
  </cols>
  <sheetData>
    <row r="1" spans="1:4" ht="15" customHeight="1">
      <c r="A1" s="840" t="s">
        <v>134</v>
      </c>
      <c r="B1" s="841"/>
      <c r="C1" s="841"/>
      <c r="D1" s="842"/>
    </row>
    <row r="2" spans="1:4">
      <c r="A2" s="252" t="str">
        <f>[13]Orçamento!C2</f>
        <v>Obra: Pavimentação Asfáltica</v>
      </c>
      <c r="B2" s="253"/>
      <c r="C2" s="254"/>
      <c r="D2" s="255"/>
    </row>
    <row r="3" spans="1:4">
      <c r="A3" s="256" t="str">
        <f>'Orçamento (2)'!C3</f>
        <v>Local: ruas do Bairro União</v>
      </c>
      <c r="B3" s="257"/>
      <c r="C3" s="258"/>
      <c r="D3" s="259"/>
    </row>
    <row r="4" spans="1:4">
      <c r="A4" s="260" t="str">
        <f>'Orçamento (2)'!C5</f>
        <v>Prazo de Execução: 30 dias</v>
      </c>
      <c r="B4" s="261"/>
      <c r="C4" s="258"/>
      <c r="D4" s="259"/>
    </row>
    <row r="5" spans="1:4" ht="15.75" thickBot="1">
      <c r="A5" s="262" t="str">
        <f>'Orçamento (2)'!C6</f>
        <v>Área: 2.930,30m²</v>
      </c>
      <c r="B5" s="263"/>
      <c r="C5" s="264"/>
      <c r="D5" s="265"/>
    </row>
    <row r="6" spans="1:4" ht="15.75" thickTop="1">
      <c r="A6" s="260"/>
      <c r="B6" s="266"/>
      <c r="C6" s="267"/>
      <c r="D6" s="268"/>
    </row>
    <row r="7" spans="1:4" ht="69" customHeight="1">
      <c r="A7" s="843" t="s">
        <v>135</v>
      </c>
      <c r="B7" s="844"/>
      <c r="C7" s="844"/>
      <c r="D7" s="845"/>
    </row>
    <row r="8" spans="1:4" ht="52.5" customHeight="1">
      <c r="A8" s="846" t="s">
        <v>136</v>
      </c>
      <c r="B8" s="847"/>
      <c r="C8" s="847"/>
      <c r="D8" s="848"/>
    </row>
    <row r="9" spans="1:4">
      <c r="A9" s="269" t="s">
        <v>3</v>
      </c>
      <c r="B9" s="849" t="s">
        <v>58</v>
      </c>
      <c r="C9" s="850"/>
      <c r="D9" s="270">
        <f>SUM(D10:D13)</f>
        <v>5.7500000000000002E-2</v>
      </c>
    </row>
    <row r="10" spans="1:4" ht="16.5">
      <c r="A10" s="271" t="s">
        <v>4</v>
      </c>
      <c r="B10" s="272" t="s">
        <v>137</v>
      </c>
      <c r="C10" s="273"/>
      <c r="D10" s="274">
        <v>3.85E-2</v>
      </c>
    </row>
    <row r="11" spans="1:4" ht="16.5">
      <c r="A11" s="271" t="s">
        <v>14</v>
      </c>
      <c r="B11" s="272" t="s">
        <v>59</v>
      </c>
      <c r="C11" s="273"/>
      <c r="D11" s="274">
        <v>3.3E-3</v>
      </c>
    </row>
    <row r="12" spans="1:4" ht="16.5">
      <c r="A12" s="271" t="s">
        <v>15</v>
      </c>
      <c r="B12" s="272" t="s">
        <v>60</v>
      </c>
      <c r="C12" s="273"/>
      <c r="D12" s="274">
        <v>4.8999999999999998E-3</v>
      </c>
    </row>
    <row r="13" spans="1:4" ht="16.5">
      <c r="A13" s="271" t="s">
        <v>16</v>
      </c>
      <c r="B13" s="272" t="s">
        <v>61</v>
      </c>
      <c r="C13" s="273"/>
      <c r="D13" s="274">
        <v>1.0800000000000001E-2</v>
      </c>
    </row>
    <row r="14" spans="1:4">
      <c r="A14" s="275"/>
      <c r="B14" s="267"/>
      <c r="C14" s="267"/>
      <c r="D14" s="276"/>
    </row>
    <row r="15" spans="1:4">
      <c r="A15" s="269" t="s">
        <v>7</v>
      </c>
      <c r="B15" s="849" t="s">
        <v>65</v>
      </c>
      <c r="C15" s="850"/>
      <c r="D15" s="270">
        <f>SUM(D16)</f>
        <v>5.8000000000000003E-2</v>
      </c>
    </row>
    <row r="16" spans="1:4">
      <c r="A16" s="271" t="s">
        <v>8</v>
      </c>
      <c r="B16" s="277" t="s">
        <v>66</v>
      </c>
      <c r="C16" s="278"/>
      <c r="D16" s="279">
        <v>5.8000000000000003E-2</v>
      </c>
    </row>
    <row r="17" spans="1:9" ht="15.75" thickBot="1">
      <c r="A17" s="275"/>
      <c r="B17" s="267"/>
      <c r="C17" s="267"/>
      <c r="D17" s="280"/>
      <c r="H17" s="281"/>
    </row>
    <row r="18" spans="1:9" ht="15.75" thickBot="1">
      <c r="A18" s="282" t="s">
        <v>9</v>
      </c>
      <c r="B18" s="851" t="s">
        <v>67</v>
      </c>
      <c r="C18" s="852"/>
      <c r="D18" s="283">
        <f>(((1+D10+D11+D12)*(1+D13)*(1+D16)))-1</f>
        <v>0.11940000000000001</v>
      </c>
      <c r="H18" s="281"/>
    </row>
    <row r="20" spans="1:9" ht="26.25" customHeight="1">
      <c r="A20" s="837" t="s">
        <v>68</v>
      </c>
      <c r="B20" s="837"/>
      <c r="C20" s="837"/>
      <c r="D20" s="837"/>
    </row>
    <row r="21" spans="1:9" ht="16.5">
      <c r="A21" s="284" t="s">
        <v>69</v>
      </c>
      <c r="B21" s="285"/>
      <c r="C21" s="285"/>
      <c r="D21" s="285"/>
    </row>
    <row r="22" spans="1:9" ht="16.5">
      <c r="A22" s="286" t="s">
        <v>70</v>
      </c>
      <c r="B22" s="285"/>
      <c r="C22" s="285"/>
      <c r="D22" s="285"/>
    </row>
    <row r="23" spans="1:9" ht="16.5">
      <c r="A23" s="286" t="s">
        <v>71</v>
      </c>
      <c r="B23" s="285"/>
      <c r="C23" s="285"/>
      <c r="D23" s="285"/>
    </row>
    <row r="24" spans="1:9" ht="16.5">
      <c r="A24" s="286" t="s">
        <v>72</v>
      </c>
      <c r="B24" s="285"/>
      <c r="C24" s="285"/>
      <c r="D24" s="285"/>
    </row>
    <row r="25" spans="1:9" ht="16.5">
      <c r="A25" s="286" t="s">
        <v>73</v>
      </c>
      <c r="B25" s="285"/>
      <c r="C25" s="287"/>
      <c r="D25" s="287"/>
      <c r="E25" s="288"/>
      <c r="F25" s="288"/>
      <c r="G25" s="288"/>
      <c r="H25" s="288"/>
      <c r="I25" s="288"/>
    </row>
    <row r="26" spans="1:9">
      <c r="A26" s="286" t="s">
        <v>74</v>
      </c>
      <c r="B26" s="289"/>
      <c r="C26" s="289"/>
      <c r="D26" s="289"/>
      <c r="E26" s="290"/>
    </row>
    <row r="27" spans="1:9">
      <c r="A27" s="286" t="s">
        <v>75</v>
      </c>
      <c r="B27" s="23"/>
      <c r="C27" s="23"/>
      <c r="D27" s="23"/>
      <c r="E27" s="290"/>
    </row>
    <row r="28" spans="1:9">
      <c r="E28" s="290"/>
    </row>
    <row r="29" spans="1:9" ht="51" customHeight="1">
      <c r="A29" s="838" t="s">
        <v>138</v>
      </c>
      <c r="B29" s="838"/>
      <c r="C29" s="838"/>
      <c r="D29" s="838"/>
      <c r="E29" s="290"/>
    </row>
    <row r="30" spans="1:9">
      <c r="E30" s="290"/>
    </row>
    <row r="31" spans="1:9" ht="33" customHeight="1">
      <c r="A31" s="839" t="s">
        <v>139</v>
      </c>
      <c r="B31" s="839"/>
      <c r="C31" s="839"/>
      <c r="D31" s="839"/>
      <c r="E31" s="290"/>
    </row>
    <row r="32" spans="1:9">
      <c r="E32" s="290"/>
    </row>
    <row r="33" spans="3:5">
      <c r="E33" s="290"/>
    </row>
    <row r="34" spans="3:5">
      <c r="E34" s="290"/>
    </row>
    <row r="35" spans="3:5">
      <c r="E35" s="290"/>
    </row>
    <row r="36" spans="3:5">
      <c r="E36" s="290"/>
    </row>
    <row r="37" spans="3:5">
      <c r="E37" s="290"/>
    </row>
    <row r="39" spans="3:5">
      <c r="C39" s="291"/>
    </row>
  </sheetData>
  <mergeCells count="9">
    <mergeCell ref="A20:D20"/>
    <mergeCell ref="A29:D29"/>
    <mergeCell ref="A31:D31"/>
    <mergeCell ref="A1:D1"/>
    <mergeCell ref="A7:D7"/>
    <mergeCell ref="A8:D8"/>
    <mergeCell ref="B9:C9"/>
    <mergeCell ref="B15:C15"/>
    <mergeCell ref="B18:C18"/>
  </mergeCells>
  <pageMargins left="0.51181102362204722" right="0.51181102362204722" top="0.78740157480314965" bottom="0.78740157480314965" header="0.31496062992125984" footer="0.31496062992125984"/>
  <pageSetup paperSize="9" scale="93" orientation="portrait" r:id="rId1"/>
  <headerFooter>
    <oddFooter>&amp;L&amp;"Arial,Negrito itálico"Ari Genésio Lafin
Prefeito Municipal&amp;C&amp;"Arial,Negrito itálico"Gabriela Polachini
Engenharia Civil
CREA 121120804-4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5"/>
  <sheetViews>
    <sheetView view="pageBreakPreview" zoomScaleNormal="100" zoomScaleSheetLayoutView="100" workbookViewId="0">
      <selection activeCell="A9" sqref="A9:G9"/>
    </sheetView>
  </sheetViews>
  <sheetFormatPr defaultRowHeight="15"/>
  <cols>
    <col min="1" max="1" width="17.85546875" style="251" customWidth="1"/>
    <col min="2" max="2" width="45.42578125" style="251" customWidth="1"/>
    <col min="3" max="4" width="17.85546875" style="251" customWidth="1"/>
    <col min="5" max="256" width="9.140625" style="251"/>
    <col min="257" max="257" width="17.85546875" style="251" customWidth="1"/>
    <col min="258" max="258" width="45.42578125" style="251" customWidth="1"/>
    <col min="259" max="260" width="17.85546875" style="251" customWidth="1"/>
    <col min="261" max="512" width="9.140625" style="251"/>
    <col min="513" max="513" width="17.85546875" style="251" customWidth="1"/>
    <col min="514" max="514" width="45.42578125" style="251" customWidth="1"/>
    <col min="515" max="516" width="17.85546875" style="251" customWidth="1"/>
    <col min="517" max="768" width="9.140625" style="251"/>
    <col min="769" max="769" width="17.85546875" style="251" customWidth="1"/>
    <col min="770" max="770" width="45.42578125" style="251" customWidth="1"/>
    <col min="771" max="772" width="17.85546875" style="251" customWidth="1"/>
    <col min="773" max="1024" width="9.140625" style="251"/>
    <col min="1025" max="1025" width="17.85546875" style="251" customWidth="1"/>
    <col min="1026" max="1026" width="45.42578125" style="251" customWidth="1"/>
    <col min="1027" max="1028" width="17.85546875" style="251" customWidth="1"/>
    <col min="1029" max="1280" width="9.140625" style="251"/>
    <col min="1281" max="1281" width="17.85546875" style="251" customWidth="1"/>
    <col min="1282" max="1282" width="45.42578125" style="251" customWidth="1"/>
    <col min="1283" max="1284" width="17.85546875" style="251" customWidth="1"/>
    <col min="1285" max="1536" width="9.140625" style="251"/>
    <col min="1537" max="1537" width="17.85546875" style="251" customWidth="1"/>
    <col min="1538" max="1538" width="45.42578125" style="251" customWidth="1"/>
    <col min="1539" max="1540" width="17.85546875" style="251" customWidth="1"/>
    <col min="1541" max="1792" width="9.140625" style="251"/>
    <col min="1793" max="1793" width="17.85546875" style="251" customWidth="1"/>
    <col min="1794" max="1794" width="45.42578125" style="251" customWidth="1"/>
    <col min="1795" max="1796" width="17.85546875" style="251" customWidth="1"/>
    <col min="1797" max="2048" width="9.140625" style="251"/>
    <col min="2049" max="2049" width="17.85546875" style="251" customWidth="1"/>
    <col min="2050" max="2050" width="45.42578125" style="251" customWidth="1"/>
    <col min="2051" max="2052" width="17.85546875" style="251" customWidth="1"/>
    <col min="2053" max="2304" width="9.140625" style="251"/>
    <col min="2305" max="2305" width="17.85546875" style="251" customWidth="1"/>
    <col min="2306" max="2306" width="45.42578125" style="251" customWidth="1"/>
    <col min="2307" max="2308" width="17.85546875" style="251" customWidth="1"/>
    <col min="2309" max="2560" width="9.140625" style="251"/>
    <col min="2561" max="2561" width="17.85546875" style="251" customWidth="1"/>
    <col min="2562" max="2562" width="45.42578125" style="251" customWidth="1"/>
    <col min="2563" max="2564" width="17.85546875" style="251" customWidth="1"/>
    <col min="2565" max="2816" width="9.140625" style="251"/>
    <col min="2817" max="2817" width="17.85546875" style="251" customWidth="1"/>
    <col min="2818" max="2818" width="45.42578125" style="251" customWidth="1"/>
    <col min="2819" max="2820" width="17.85546875" style="251" customWidth="1"/>
    <col min="2821" max="3072" width="9.140625" style="251"/>
    <col min="3073" max="3073" width="17.85546875" style="251" customWidth="1"/>
    <col min="3074" max="3074" width="45.42578125" style="251" customWidth="1"/>
    <col min="3075" max="3076" width="17.85546875" style="251" customWidth="1"/>
    <col min="3077" max="3328" width="9.140625" style="251"/>
    <col min="3329" max="3329" width="17.85546875" style="251" customWidth="1"/>
    <col min="3330" max="3330" width="45.42578125" style="251" customWidth="1"/>
    <col min="3331" max="3332" width="17.85546875" style="251" customWidth="1"/>
    <col min="3333" max="3584" width="9.140625" style="251"/>
    <col min="3585" max="3585" width="17.85546875" style="251" customWidth="1"/>
    <col min="3586" max="3586" width="45.42578125" style="251" customWidth="1"/>
    <col min="3587" max="3588" width="17.85546875" style="251" customWidth="1"/>
    <col min="3589" max="3840" width="9.140625" style="251"/>
    <col min="3841" max="3841" width="17.85546875" style="251" customWidth="1"/>
    <col min="3842" max="3842" width="45.42578125" style="251" customWidth="1"/>
    <col min="3843" max="3844" width="17.85546875" style="251" customWidth="1"/>
    <col min="3845" max="4096" width="9.140625" style="251"/>
    <col min="4097" max="4097" width="17.85546875" style="251" customWidth="1"/>
    <col min="4098" max="4098" width="45.42578125" style="251" customWidth="1"/>
    <col min="4099" max="4100" width="17.85546875" style="251" customWidth="1"/>
    <col min="4101" max="4352" width="9.140625" style="251"/>
    <col min="4353" max="4353" width="17.85546875" style="251" customWidth="1"/>
    <col min="4354" max="4354" width="45.42578125" style="251" customWidth="1"/>
    <col min="4355" max="4356" width="17.85546875" style="251" customWidth="1"/>
    <col min="4357" max="4608" width="9.140625" style="251"/>
    <col min="4609" max="4609" width="17.85546875" style="251" customWidth="1"/>
    <col min="4610" max="4610" width="45.42578125" style="251" customWidth="1"/>
    <col min="4611" max="4612" width="17.85546875" style="251" customWidth="1"/>
    <col min="4613" max="4864" width="9.140625" style="251"/>
    <col min="4865" max="4865" width="17.85546875" style="251" customWidth="1"/>
    <col min="4866" max="4866" width="45.42578125" style="251" customWidth="1"/>
    <col min="4867" max="4868" width="17.85546875" style="251" customWidth="1"/>
    <col min="4869" max="5120" width="9.140625" style="251"/>
    <col min="5121" max="5121" width="17.85546875" style="251" customWidth="1"/>
    <col min="5122" max="5122" width="45.42578125" style="251" customWidth="1"/>
    <col min="5123" max="5124" width="17.85546875" style="251" customWidth="1"/>
    <col min="5125" max="5376" width="9.140625" style="251"/>
    <col min="5377" max="5377" width="17.85546875" style="251" customWidth="1"/>
    <col min="5378" max="5378" width="45.42578125" style="251" customWidth="1"/>
    <col min="5379" max="5380" width="17.85546875" style="251" customWidth="1"/>
    <col min="5381" max="5632" width="9.140625" style="251"/>
    <col min="5633" max="5633" width="17.85546875" style="251" customWidth="1"/>
    <col min="5634" max="5634" width="45.42578125" style="251" customWidth="1"/>
    <col min="5635" max="5636" width="17.85546875" style="251" customWidth="1"/>
    <col min="5637" max="5888" width="9.140625" style="251"/>
    <col min="5889" max="5889" width="17.85546875" style="251" customWidth="1"/>
    <col min="5890" max="5890" width="45.42578125" style="251" customWidth="1"/>
    <col min="5891" max="5892" width="17.85546875" style="251" customWidth="1"/>
    <col min="5893" max="6144" width="9.140625" style="251"/>
    <col min="6145" max="6145" width="17.85546875" style="251" customWidth="1"/>
    <col min="6146" max="6146" width="45.42578125" style="251" customWidth="1"/>
    <col min="6147" max="6148" width="17.85546875" style="251" customWidth="1"/>
    <col min="6149" max="6400" width="9.140625" style="251"/>
    <col min="6401" max="6401" width="17.85546875" style="251" customWidth="1"/>
    <col min="6402" max="6402" width="45.42578125" style="251" customWidth="1"/>
    <col min="6403" max="6404" width="17.85546875" style="251" customWidth="1"/>
    <col min="6405" max="6656" width="9.140625" style="251"/>
    <col min="6657" max="6657" width="17.85546875" style="251" customWidth="1"/>
    <col min="6658" max="6658" width="45.42578125" style="251" customWidth="1"/>
    <col min="6659" max="6660" width="17.85546875" style="251" customWidth="1"/>
    <col min="6661" max="6912" width="9.140625" style="251"/>
    <col min="6913" max="6913" width="17.85546875" style="251" customWidth="1"/>
    <col min="6914" max="6914" width="45.42578125" style="251" customWidth="1"/>
    <col min="6915" max="6916" width="17.85546875" style="251" customWidth="1"/>
    <col min="6917" max="7168" width="9.140625" style="251"/>
    <col min="7169" max="7169" width="17.85546875" style="251" customWidth="1"/>
    <col min="7170" max="7170" width="45.42578125" style="251" customWidth="1"/>
    <col min="7171" max="7172" width="17.85546875" style="251" customWidth="1"/>
    <col min="7173" max="7424" width="9.140625" style="251"/>
    <col min="7425" max="7425" width="17.85546875" style="251" customWidth="1"/>
    <col min="7426" max="7426" width="45.42578125" style="251" customWidth="1"/>
    <col min="7427" max="7428" width="17.85546875" style="251" customWidth="1"/>
    <col min="7429" max="7680" width="9.140625" style="251"/>
    <col min="7681" max="7681" width="17.85546875" style="251" customWidth="1"/>
    <col min="7682" max="7682" width="45.42578125" style="251" customWidth="1"/>
    <col min="7683" max="7684" width="17.85546875" style="251" customWidth="1"/>
    <col min="7685" max="7936" width="9.140625" style="251"/>
    <col min="7937" max="7937" width="17.85546875" style="251" customWidth="1"/>
    <col min="7938" max="7938" width="45.42578125" style="251" customWidth="1"/>
    <col min="7939" max="7940" width="17.85546875" style="251" customWidth="1"/>
    <col min="7941" max="8192" width="9.140625" style="251"/>
    <col min="8193" max="8193" width="17.85546875" style="251" customWidth="1"/>
    <col min="8194" max="8194" width="45.42578125" style="251" customWidth="1"/>
    <col min="8195" max="8196" width="17.85546875" style="251" customWidth="1"/>
    <col min="8197" max="8448" width="9.140625" style="251"/>
    <col min="8449" max="8449" width="17.85546875" style="251" customWidth="1"/>
    <col min="8450" max="8450" width="45.42578125" style="251" customWidth="1"/>
    <col min="8451" max="8452" width="17.85546875" style="251" customWidth="1"/>
    <col min="8453" max="8704" width="9.140625" style="251"/>
    <col min="8705" max="8705" width="17.85546875" style="251" customWidth="1"/>
    <col min="8706" max="8706" width="45.42578125" style="251" customWidth="1"/>
    <col min="8707" max="8708" width="17.85546875" style="251" customWidth="1"/>
    <col min="8709" max="8960" width="9.140625" style="251"/>
    <col min="8961" max="8961" width="17.85546875" style="251" customWidth="1"/>
    <col min="8962" max="8962" width="45.42578125" style="251" customWidth="1"/>
    <col min="8963" max="8964" width="17.85546875" style="251" customWidth="1"/>
    <col min="8965" max="9216" width="9.140625" style="251"/>
    <col min="9217" max="9217" width="17.85546875" style="251" customWidth="1"/>
    <col min="9218" max="9218" width="45.42578125" style="251" customWidth="1"/>
    <col min="9219" max="9220" width="17.85546875" style="251" customWidth="1"/>
    <col min="9221" max="9472" width="9.140625" style="251"/>
    <col min="9473" max="9473" width="17.85546875" style="251" customWidth="1"/>
    <col min="9474" max="9474" width="45.42578125" style="251" customWidth="1"/>
    <col min="9475" max="9476" width="17.85546875" style="251" customWidth="1"/>
    <col min="9477" max="9728" width="9.140625" style="251"/>
    <col min="9729" max="9729" width="17.85546875" style="251" customWidth="1"/>
    <col min="9730" max="9730" width="45.42578125" style="251" customWidth="1"/>
    <col min="9731" max="9732" width="17.85546875" style="251" customWidth="1"/>
    <col min="9733" max="9984" width="9.140625" style="251"/>
    <col min="9985" max="9985" width="17.85546875" style="251" customWidth="1"/>
    <col min="9986" max="9986" width="45.42578125" style="251" customWidth="1"/>
    <col min="9987" max="9988" width="17.85546875" style="251" customWidth="1"/>
    <col min="9989" max="10240" width="9.140625" style="251"/>
    <col min="10241" max="10241" width="17.85546875" style="251" customWidth="1"/>
    <col min="10242" max="10242" width="45.42578125" style="251" customWidth="1"/>
    <col min="10243" max="10244" width="17.85546875" style="251" customWidth="1"/>
    <col min="10245" max="10496" width="9.140625" style="251"/>
    <col min="10497" max="10497" width="17.85546875" style="251" customWidth="1"/>
    <col min="10498" max="10498" width="45.42578125" style="251" customWidth="1"/>
    <col min="10499" max="10500" width="17.85546875" style="251" customWidth="1"/>
    <col min="10501" max="10752" width="9.140625" style="251"/>
    <col min="10753" max="10753" width="17.85546875" style="251" customWidth="1"/>
    <col min="10754" max="10754" width="45.42578125" style="251" customWidth="1"/>
    <col min="10755" max="10756" width="17.85546875" style="251" customWidth="1"/>
    <col min="10757" max="11008" width="9.140625" style="251"/>
    <col min="11009" max="11009" width="17.85546875" style="251" customWidth="1"/>
    <col min="11010" max="11010" width="45.42578125" style="251" customWidth="1"/>
    <col min="11011" max="11012" width="17.85546875" style="251" customWidth="1"/>
    <col min="11013" max="11264" width="9.140625" style="251"/>
    <col min="11265" max="11265" width="17.85546875" style="251" customWidth="1"/>
    <col min="11266" max="11266" width="45.42578125" style="251" customWidth="1"/>
    <col min="11267" max="11268" width="17.85546875" style="251" customWidth="1"/>
    <col min="11269" max="11520" width="9.140625" style="251"/>
    <col min="11521" max="11521" width="17.85546875" style="251" customWidth="1"/>
    <col min="11522" max="11522" width="45.42578125" style="251" customWidth="1"/>
    <col min="11523" max="11524" width="17.85546875" style="251" customWidth="1"/>
    <col min="11525" max="11776" width="9.140625" style="251"/>
    <col min="11777" max="11777" width="17.85546875" style="251" customWidth="1"/>
    <col min="11778" max="11778" width="45.42578125" style="251" customWidth="1"/>
    <col min="11779" max="11780" width="17.85546875" style="251" customWidth="1"/>
    <col min="11781" max="12032" width="9.140625" style="251"/>
    <col min="12033" max="12033" width="17.85546875" style="251" customWidth="1"/>
    <col min="12034" max="12034" width="45.42578125" style="251" customWidth="1"/>
    <col min="12035" max="12036" width="17.85546875" style="251" customWidth="1"/>
    <col min="12037" max="12288" width="9.140625" style="251"/>
    <col min="12289" max="12289" width="17.85546875" style="251" customWidth="1"/>
    <col min="12290" max="12290" width="45.42578125" style="251" customWidth="1"/>
    <col min="12291" max="12292" width="17.85546875" style="251" customWidth="1"/>
    <col min="12293" max="12544" width="9.140625" style="251"/>
    <col min="12545" max="12545" width="17.85546875" style="251" customWidth="1"/>
    <col min="12546" max="12546" width="45.42578125" style="251" customWidth="1"/>
    <col min="12547" max="12548" width="17.85546875" style="251" customWidth="1"/>
    <col min="12549" max="12800" width="9.140625" style="251"/>
    <col min="12801" max="12801" width="17.85546875" style="251" customWidth="1"/>
    <col min="12802" max="12802" width="45.42578125" style="251" customWidth="1"/>
    <col min="12803" max="12804" width="17.85546875" style="251" customWidth="1"/>
    <col min="12805" max="13056" width="9.140625" style="251"/>
    <col min="13057" max="13057" width="17.85546875" style="251" customWidth="1"/>
    <col min="13058" max="13058" width="45.42578125" style="251" customWidth="1"/>
    <col min="13059" max="13060" width="17.85546875" style="251" customWidth="1"/>
    <col min="13061" max="13312" width="9.140625" style="251"/>
    <col min="13313" max="13313" width="17.85546875" style="251" customWidth="1"/>
    <col min="13314" max="13314" width="45.42578125" style="251" customWidth="1"/>
    <col min="13315" max="13316" width="17.85546875" style="251" customWidth="1"/>
    <col min="13317" max="13568" width="9.140625" style="251"/>
    <col min="13569" max="13569" width="17.85546875" style="251" customWidth="1"/>
    <col min="13570" max="13570" width="45.42578125" style="251" customWidth="1"/>
    <col min="13571" max="13572" width="17.85546875" style="251" customWidth="1"/>
    <col min="13573" max="13824" width="9.140625" style="251"/>
    <col min="13825" max="13825" width="17.85546875" style="251" customWidth="1"/>
    <col min="13826" max="13826" width="45.42578125" style="251" customWidth="1"/>
    <col min="13827" max="13828" width="17.85546875" style="251" customWidth="1"/>
    <col min="13829" max="14080" width="9.140625" style="251"/>
    <col min="14081" max="14081" width="17.85546875" style="251" customWidth="1"/>
    <col min="14082" max="14082" width="45.42578125" style="251" customWidth="1"/>
    <col min="14083" max="14084" width="17.85546875" style="251" customWidth="1"/>
    <col min="14085" max="14336" width="9.140625" style="251"/>
    <col min="14337" max="14337" width="17.85546875" style="251" customWidth="1"/>
    <col min="14338" max="14338" width="45.42578125" style="251" customWidth="1"/>
    <col min="14339" max="14340" width="17.85546875" style="251" customWidth="1"/>
    <col min="14341" max="14592" width="9.140625" style="251"/>
    <col min="14593" max="14593" width="17.85546875" style="251" customWidth="1"/>
    <col min="14594" max="14594" width="45.42578125" style="251" customWidth="1"/>
    <col min="14595" max="14596" width="17.85546875" style="251" customWidth="1"/>
    <col min="14597" max="14848" width="9.140625" style="251"/>
    <col min="14849" max="14849" width="17.85546875" style="251" customWidth="1"/>
    <col min="14850" max="14850" width="45.42578125" style="251" customWidth="1"/>
    <col min="14851" max="14852" width="17.85546875" style="251" customWidth="1"/>
    <col min="14853" max="15104" width="9.140625" style="251"/>
    <col min="15105" max="15105" width="17.85546875" style="251" customWidth="1"/>
    <col min="15106" max="15106" width="45.42578125" style="251" customWidth="1"/>
    <col min="15107" max="15108" width="17.85546875" style="251" customWidth="1"/>
    <col min="15109" max="15360" width="9.140625" style="251"/>
    <col min="15361" max="15361" width="17.85546875" style="251" customWidth="1"/>
    <col min="15362" max="15362" width="45.42578125" style="251" customWidth="1"/>
    <col min="15363" max="15364" width="17.85546875" style="251" customWidth="1"/>
    <col min="15365" max="15616" width="9.140625" style="251"/>
    <col min="15617" max="15617" width="17.85546875" style="251" customWidth="1"/>
    <col min="15618" max="15618" width="45.42578125" style="251" customWidth="1"/>
    <col min="15619" max="15620" width="17.85546875" style="251" customWidth="1"/>
    <col min="15621" max="15872" width="9.140625" style="251"/>
    <col min="15873" max="15873" width="17.85546875" style="251" customWidth="1"/>
    <col min="15874" max="15874" width="45.42578125" style="251" customWidth="1"/>
    <col min="15875" max="15876" width="17.85546875" style="251" customWidth="1"/>
    <col min="15877" max="16128" width="9.140625" style="251"/>
    <col min="16129" max="16129" width="17.85546875" style="251" customWidth="1"/>
    <col min="16130" max="16130" width="45.42578125" style="251" customWidth="1"/>
    <col min="16131" max="16132" width="17.85546875" style="251" customWidth="1"/>
    <col min="16133" max="16384" width="9.140625" style="251"/>
  </cols>
  <sheetData>
    <row r="1" spans="1:4" ht="15" customHeight="1">
      <c r="A1" s="840" t="s">
        <v>57</v>
      </c>
      <c r="B1" s="841"/>
      <c r="C1" s="841"/>
      <c r="D1" s="842"/>
    </row>
    <row r="2" spans="1:4">
      <c r="A2" s="252" t="str">
        <f>'BDI Dif'!A2</f>
        <v>Obra: Pavimentação Asfáltica</v>
      </c>
      <c r="B2" s="253"/>
      <c r="C2" s="254"/>
      <c r="D2" s="255"/>
    </row>
    <row r="3" spans="1:4">
      <c r="A3" s="252" t="str">
        <f>'BDI Dif'!A3</f>
        <v>Local: ruas do Bairro União</v>
      </c>
      <c r="B3" s="257"/>
      <c r="C3" s="258"/>
      <c r="D3" s="259"/>
    </row>
    <row r="4" spans="1:4">
      <c r="A4" s="252" t="str">
        <f>'BDI Dif'!A4</f>
        <v>Prazo de Execução: 30 dias</v>
      </c>
      <c r="B4" s="261"/>
      <c r="C4" s="258"/>
      <c r="D4" s="259"/>
    </row>
    <row r="5" spans="1:4" ht="15.75" thickBot="1">
      <c r="A5" s="680" t="str">
        <f>'BDI Dif'!A5</f>
        <v>Área: 2.930,30m²</v>
      </c>
      <c r="B5" s="263"/>
      <c r="C5" s="264"/>
      <c r="D5" s="265"/>
    </row>
    <row r="6" spans="1:4" ht="15.75" thickTop="1">
      <c r="A6" s="260"/>
      <c r="B6" s="266"/>
      <c r="C6" s="267"/>
      <c r="D6" s="268"/>
    </row>
    <row r="7" spans="1:4" ht="69" customHeight="1">
      <c r="A7" s="843" t="s">
        <v>140</v>
      </c>
      <c r="B7" s="844"/>
      <c r="C7" s="844"/>
      <c r="D7" s="845"/>
    </row>
    <row r="8" spans="1:4" ht="52.5" customHeight="1">
      <c r="A8" s="846" t="s">
        <v>136</v>
      </c>
      <c r="B8" s="847"/>
      <c r="C8" s="847"/>
      <c r="D8" s="848"/>
    </row>
    <row r="9" spans="1:4">
      <c r="A9" s="269" t="s">
        <v>3</v>
      </c>
      <c r="B9" s="849" t="s">
        <v>58</v>
      </c>
      <c r="C9" s="850"/>
      <c r="D9" s="270">
        <f>SUM(D10:D13)</f>
        <v>5.7500000000000002E-2</v>
      </c>
    </row>
    <row r="10" spans="1:4" ht="16.5">
      <c r="A10" s="271" t="s">
        <v>4</v>
      </c>
      <c r="B10" s="272" t="s">
        <v>137</v>
      </c>
      <c r="C10" s="273"/>
      <c r="D10" s="274">
        <v>3.85E-2</v>
      </c>
    </row>
    <row r="11" spans="1:4" ht="16.5">
      <c r="A11" s="271" t="s">
        <v>14</v>
      </c>
      <c r="B11" s="272" t="s">
        <v>59</v>
      </c>
      <c r="C11" s="273"/>
      <c r="D11" s="274">
        <v>3.3E-3</v>
      </c>
    </row>
    <row r="12" spans="1:4" ht="16.5">
      <c r="A12" s="271" t="s">
        <v>15</v>
      </c>
      <c r="B12" s="272" t="s">
        <v>60</v>
      </c>
      <c r="C12" s="273"/>
      <c r="D12" s="274">
        <v>4.8999999999999998E-3</v>
      </c>
    </row>
    <row r="13" spans="1:4" ht="16.5">
      <c r="A13" s="271" t="s">
        <v>16</v>
      </c>
      <c r="B13" s="272" t="s">
        <v>61</v>
      </c>
      <c r="C13" s="273"/>
      <c r="D13" s="274">
        <v>1.0800000000000001E-2</v>
      </c>
    </row>
    <row r="14" spans="1:4">
      <c r="A14" s="275"/>
      <c r="B14" s="267"/>
      <c r="C14" s="267"/>
      <c r="D14" s="292"/>
    </row>
    <row r="15" spans="1:4">
      <c r="A15" s="269" t="s">
        <v>5</v>
      </c>
      <c r="B15" s="849" t="s">
        <v>62</v>
      </c>
      <c r="C15" s="850"/>
      <c r="D15" s="270">
        <f>SUM(D16:D19)</f>
        <v>0.10150000000000001</v>
      </c>
    </row>
    <row r="16" spans="1:4" ht="16.5">
      <c r="A16" s="271" t="s">
        <v>6</v>
      </c>
      <c r="B16" s="272" t="s">
        <v>63</v>
      </c>
      <c r="C16" s="278"/>
      <c r="D16" s="293">
        <v>6.4999999999999997E-3</v>
      </c>
    </row>
    <row r="17" spans="1:9" ht="16.5">
      <c r="A17" s="271" t="s">
        <v>32</v>
      </c>
      <c r="B17" s="272" t="s">
        <v>64</v>
      </c>
      <c r="C17" s="294"/>
      <c r="D17" s="295">
        <v>0.03</v>
      </c>
      <c r="E17" s="288"/>
      <c r="F17" s="288"/>
      <c r="G17" s="288"/>
      <c r="H17" s="288"/>
      <c r="I17" s="288"/>
    </row>
    <row r="18" spans="1:9" ht="16.5">
      <c r="A18" s="271" t="s">
        <v>11</v>
      </c>
      <c r="B18" s="272" t="s">
        <v>141</v>
      </c>
      <c r="C18" s="294"/>
      <c r="D18" s="295">
        <v>4.4999999999999998E-2</v>
      </c>
      <c r="E18" s="288"/>
      <c r="F18" s="288"/>
      <c r="G18" s="288"/>
      <c r="H18" s="288"/>
      <c r="I18" s="288"/>
    </row>
    <row r="19" spans="1:9" ht="16.5">
      <c r="A19" s="271" t="s">
        <v>142</v>
      </c>
      <c r="B19" s="272" t="s">
        <v>143</v>
      </c>
      <c r="C19" s="273"/>
      <c r="D19" s="274">
        <v>0.02</v>
      </c>
    </row>
    <row r="20" spans="1:9">
      <c r="A20" s="275"/>
      <c r="B20" s="267"/>
      <c r="C20" s="267"/>
      <c r="D20" s="276"/>
    </row>
    <row r="21" spans="1:9">
      <c r="A21" s="269" t="s">
        <v>7</v>
      </c>
      <c r="B21" s="849" t="s">
        <v>65</v>
      </c>
      <c r="C21" s="850"/>
      <c r="D21" s="270">
        <f>SUM(D22)</f>
        <v>6.0999999999999999E-2</v>
      </c>
    </row>
    <row r="22" spans="1:9">
      <c r="A22" s="271" t="s">
        <v>8</v>
      </c>
      <c r="B22" s="277" t="s">
        <v>66</v>
      </c>
      <c r="C22" s="278"/>
      <c r="D22" s="279">
        <v>6.0999999999999999E-2</v>
      </c>
    </row>
    <row r="23" spans="1:9" ht="15.75" thickBot="1">
      <c r="A23" s="275"/>
      <c r="B23" s="267"/>
      <c r="C23" s="267"/>
      <c r="D23" s="280"/>
      <c r="H23" s="281"/>
    </row>
    <row r="24" spans="1:9" ht="15.75" thickBot="1">
      <c r="A24" s="282" t="s">
        <v>9</v>
      </c>
      <c r="B24" s="851" t="s">
        <v>67</v>
      </c>
      <c r="C24" s="852"/>
      <c r="D24" s="283">
        <f>(((1+D10+D11+D12)*(1+D13)*(1+D22))/(1-D15))-1</f>
        <v>0.24940000000000001</v>
      </c>
      <c r="H24" s="281"/>
    </row>
    <row r="26" spans="1:9" ht="26.25" customHeight="1">
      <c r="A26" s="837" t="s">
        <v>68</v>
      </c>
      <c r="B26" s="837"/>
      <c r="C26" s="837"/>
      <c r="D26" s="837"/>
    </row>
    <row r="27" spans="1:9" ht="16.5">
      <c r="A27" s="284" t="s">
        <v>69</v>
      </c>
      <c r="B27" s="285"/>
      <c r="C27" s="285"/>
      <c r="D27" s="285"/>
    </row>
    <row r="28" spans="1:9" ht="16.5">
      <c r="A28" s="286" t="s">
        <v>70</v>
      </c>
      <c r="B28" s="285"/>
      <c r="C28" s="285"/>
      <c r="D28" s="285"/>
    </row>
    <row r="29" spans="1:9" ht="16.5">
      <c r="A29" s="286" t="s">
        <v>71</v>
      </c>
      <c r="B29" s="285"/>
      <c r="C29" s="285"/>
      <c r="D29" s="285"/>
    </row>
    <row r="30" spans="1:9" ht="16.5">
      <c r="A30" s="286" t="s">
        <v>72</v>
      </c>
      <c r="B30" s="285"/>
      <c r="C30" s="285"/>
      <c r="D30" s="285"/>
    </row>
    <row r="31" spans="1:9" ht="16.5">
      <c r="A31" s="286" t="s">
        <v>73</v>
      </c>
      <c r="B31" s="285"/>
      <c r="C31" s="287"/>
      <c r="D31" s="287"/>
      <c r="E31" s="288"/>
      <c r="F31" s="288"/>
      <c r="G31" s="288"/>
      <c r="H31" s="288"/>
      <c r="I31" s="288"/>
    </row>
    <row r="32" spans="1:9">
      <c r="A32" s="286" t="s">
        <v>74</v>
      </c>
      <c r="B32" s="289"/>
      <c r="C32" s="289"/>
      <c r="D32" s="289"/>
      <c r="E32" s="290"/>
    </row>
    <row r="33" spans="1:5">
      <c r="A33" s="286" t="s">
        <v>75</v>
      </c>
      <c r="B33" s="23"/>
      <c r="C33" s="23"/>
      <c r="D33" s="23"/>
      <c r="E33" s="290"/>
    </row>
    <row r="34" spans="1:5">
      <c r="E34" s="290"/>
    </row>
    <row r="35" spans="1:5" ht="51" customHeight="1">
      <c r="A35" s="838" t="s">
        <v>138</v>
      </c>
      <c r="B35" s="838"/>
      <c r="C35" s="838"/>
      <c r="D35" s="838"/>
      <c r="E35" s="290"/>
    </row>
    <row r="36" spans="1:5">
      <c r="E36" s="290"/>
    </row>
    <row r="37" spans="1:5" ht="33" customHeight="1">
      <c r="A37" s="839" t="s">
        <v>139</v>
      </c>
      <c r="B37" s="839"/>
      <c r="C37" s="839"/>
      <c r="D37" s="839"/>
      <c r="E37" s="290"/>
    </row>
    <row r="38" spans="1:5">
      <c r="E38" s="290"/>
    </row>
    <row r="39" spans="1:5">
      <c r="E39" s="290"/>
    </row>
    <row r="40" spans="1:5">
      <c r="E40" s="290"/>
    </row>
    <row r="41" spans="1:5">
      <c r="E41" s="290"/>
    </row>
    <row r="42" spans="1:5">
      <c r="E42" s="290"/>
    </row>
    <row r="43" spans="1:5">
      <c r="E43" s="290"/>
    </row>
    <row r="45" spans="1:5">
      <c r="C45" s="291"/>
    </row>
  </sheetData>
  <mergeCells count="10">
    <mergeCell ref="B24:C24"/>
    <mergeCell ref="A26:D26"/>
    <mergeCell ref="A35:D35"/>
    <mergeCell ref="A37:D37"/>
    <mergeCell ref="A1:D1"/>
    <mergeCell ref="A7:D7"/>
    <mergeCell ref="A8:D8"/>
    <mergeCell ref="B9:C9"/>
    <mergeCell ref="B15:C15"/>
    <mergeCell ref="B21:C21"/>
  </mergeCells>
  <pageMargins left="0.51181102362204722" right="0.51181102362204722" top="0.78740157480314965" bottom="0.78740157480314965" header="0.31496062992125984" footer="0.31496062992125984"/>
  <pageSetup paperSize="9" scale="93" orientation="portrait" r:id="rId1"/>
  <headerFooter>
    <oddFooter>&amp;L&amp;"Arial,Negrito itálico"Ari Genésio Lafin
Prefeito Municipal&amp;C&amp;"Arial,Negrito itálico"Gabriela Polachini
Engenharia Civil
CREA 121120804-4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24"/>
  <sheetViews>
    <sheetView view="pageBreakPreview" zoomScale="90" zoomScaleNormal="75" zoomScaleSheetLayoutView="90" workbookViewId="0">
      <selection activeCell="A9" sqref="A9:G9"/>
    </sheetView>
  </sheetViews>
  <sheetFormatPr defaultRowHeight="15"/>
  <cols>
    <col min="1" max="1" width="14.5703125" style="477" bestFit="1" customWidth="1"/>
    <col min="2" max="2" width="8.140625" style="477" customWidth="1"/>
    <col min="3" max="3" width="76.28515625" style="477" customWidth="1"/>
    <col min="4" max="4" width="8.7109375" style="478" customWidth="1"/>
    <col min="5" max="5" width="12.85546875" style="477" bestFit="1" customWidth="1"/>
    <col min="6" max="6" width="17" style="477" bestFit="1" customWidth="1"/>
    <col min="7" max="7" width="23" style="478" bestFit="1" customWidth="1"/>
    <col min="8" max="8" width="16.5703125" style="479" customWidth="1"/>
    <col min="9" max="9" width="81.42578125" style="479" customWidth="1"/>
    <col min="10" max="10" width="13.7109375" style="479" customWidth="1"/>
    <col min="11" max="11" width="10.28515625" style="479" customWidth="1"/>
    <col min="12" max="256" width="9.140625" style="479"/>
    <col min="257" max="257" width="14.5703125" style="479" bestFit="1" customWidth="1"/>
    <col min="258" max="258" width="8.140625" style="479" customWidth="1"/>
    <col min="259" max="259" width="76.28515625" style="479" customWidth="1"/>
    <col min="260" max="260" width="8.7109375" style="479" customWidth="1"/>
    <col min="261" max="261" width="12.85546875" style="479" bestFit="1" customWidth="1"/>
    <col min="262" max="262" width="17" style="479" bestFit="1" customWidth="1"/>
    <col min="263" max="263" width="23" style="479" bestFit="1" customWidth="1"/>
    <col min="264" max="264" width="16.5703125" style="479" customWidth="1"/>
    <col min="265" max="265" width="81.42578125" style="479" customWidth="1"/>
    <col min="266" max="266" width="13.7109375" style="479" customWidth="1"/>
    <col min="267" max="267" width="10.28515625" style="479" customWidth="1"/>
    <col min="268" max="512" width="9.140625" style="479"/>
    <col min="513" max="513" width="14.5703125" style="479" bestFit="1" customWidth="1"/>
    <col min="514" max="514" width="8.140625" style="479" customWidth="1"/>
    <col min="515" max="515" width="76.28515625" style="479" customWidth="1"/>
    <col min="516" max="516" width="8.7109375" style="479" customWidth="1"/>
    <col min="517" max="517" width="12.85546875" style="479" bestFit="1" customWidth="1"/>
    <col min="518" max="518" width="17" style="479" bestFit="1" customWidth="1"/>
    <col min="519" max="519" width="23" style="479" bestFit="1" customWidth="1"/>
    <col min="520" max="520" width="16.5703125" style="479" customWidth="1"/>
    <col min="521" max="521" width="81.42578125" style="479" customWidth="1"/>
    <col min="522" max="522" width="13.7109375" style="479" customWidth="1"/>
    <col min="523" max="523" width="10.28515625" style="479" customWidth="1"/>
    <col min="524" max="768" width="9.140625" style="479"/>
    <col min="769" max="769" width="14.5703125" style="479" bestFit="1" customWidth="1"/>
    <col min="770" max="770" width="8.140625" style="479" customWidth="1"/>
    <col min="771" max="771" width="76.28515625" style="479" customWidth="1"/>
    <col min="772" max="772" width="8.7109375" style="479" customWidth="1"/>
    <col min="773" max="773" width="12.85546875" style="479" bestFit="1" customWidth="1"/>
    <col min="774" max="774" width="17" style="479" bestFit="1" customWidth="1"/>
    <col min="775" max="775" width="23" style="479" bestFit="1" customWidth="1"/>
    <col min="776" max="776" width="16.5703125" style="479" customWidth="1"/>
    <col min="777" max="777" width="81.42578125" style="479" customWidth="1"/>
    <col min="778" max="778" width="13.7109375" style="479" customWidth="1"/>
    <col min="779" max="779" width="10.28515625" style="479" customWidth="1"/>
    <col min="780" max="1024" width="9.140625" style="479"/>
    <col min="1025" max="1025" width="14.5703125" style="479" bestFit="1" customWidth="1"/>
    <col min="1026" max="1026" width="8.140625" style="479" customWidth="1"/>
    <col min="1027" max="1027" width="76.28515625" style="479" customWidth="1"/>
    <col min="1028" max="1028" width="8.7109375" style="479" customWidth="1"/>
    <col min="1029" max="1029" width="12.85546875" style="479" bestFit="1" customWidth="1"/>
    <col min="1030" max="1030" width="17" style="479" bestFit="1" customWidth="1"/>
    <col min="1031" max="1031" width="23" style="479" bestFit="1" customWidth="1"/>
    <col min="1032" max="1032" width="16.5703125" style="479" customWidth="1"/>
    <col min="1033" max="1033" width="81.42578125" style="479" customWidth="1"/>
    <col min="1034" max="1034" width="13.7109375" style="479" customWidth="1"/>
    <col min="1035" max="1035" width="10.28515625" style="479" customWidth="1"/>
    <col min="1036" max="1280" width="9.140625" style="479"/>
    <col min="1281" max="1281" width="14.5703125" style="479" bestFit="1" customWidth="1"/>
    <col min="1282" max="1282" width="8.140625" style="479" customWidth="1"/>
    <col min="1283" max="1283" width="76.28515625" style="479" customWidth="1"/>
    <col min="1284" max="1284" width="8.7109375" style="479" customWidth="1"/>
    <col min="1285" max="1285" width="12.85546875" style="479" bestFit="1" customWidth="1"/>
    <col min="1286" max="1286" width="17" style="479" bestFit="1" customWidth="1"/>
    <col min="1287" max="1287" width="23" style="479" bestFit="1" customWidth="1"/>
    <col min="1288" max="1288" width="16.5703125" style="479" customWidth="1"/>
    <col min="1289" max="1289" width="81.42578125" style="479" customWidth="1"/>
    <col min="1290" max="1290" width="13.7109375" style="479" customWidth="1"/>
    <col min="1291" max="1291" width="10.28515625" style="479" customWidth="1"/>
    <col min="1292" max="1536" width="9.140625" style="479"/>
    <col min="1537" max="1537" width="14.5703125" style="479" bestFit="1" customWidth="1"/>
    <col min="1538" max="1538" width="8.140625" style="479" customWidth="1"/>
    <col min="1539" max="1539" width="76.28515625" style="479" customWidth="1"/>
    <col min="1540" max="1540" width="8.7109375" style="479" customWidth="1"/>
    <col min="1541" max="1541" width="12.85546875" style="479" bestFit="1" customWidth="1"/>
    <col min="1542" max="1542" width="17" style="479" bestFit="1" customWidth="1"/>
    <col min="1543" max="1543" width="23" style="479" bestFit="1" customWidth="1"/>
    <col min="1544" max="1544" width="16.5703125" style="479" customWidth="1"/>
    <col min="1545" max="1545" width="81.42578125" style="479" customWidth="1"/>
    <col min="1546" max="1546" width="13.7109375" style="479" customWidth="1"/>
    <col min="1547" max="1547" width="10.28515625" style="479" customWidth="1"/>
    <col min="1548" max="1792" width="9.140625" style="479"/>
    <col min="1793" max="1793" width="14.5703125" style="479" bestFit="1" customWidth="1"/>
    <col min="1794" max="1794" width="8.140625" style="479" customWidth="1"/>
    <col min="1795" max="1795" width="76.28515625" style="479" customWidth="1"/>
    <col min="1796" max="1796" width="8.7109375" style="479" customWidth="1"/>
    <col min="1797" max="1797" width="12.85546875" style="479" bestFit="1" customWidth="1"/>
    <col min="1798" max="1798" width="17" style="479" bestFit="1" customWidth="1"/>
    <col min="1799" max="1799" width="23" style="479" bestFit="1" customWidth="1"/>
    <col min="1800" max="1800" width="16.5703125" style="479" customWidth="1"/>
    <col min="1801" max="1801" width="81.42578125" style="479" customWidth="1"/>
    <col min="1802" max="1802" width="13.7109375" style="479" customWidth="1"/>
    <col min="1803" max="1803" width="10.28515625" style="479" customWidth="1"/>
    <col min="1804" max="2048" width="9.140625" style="479"/>
    <col min="2049" max="2049" width="14.5703125" style="479" bestFit="1" customWidth="1"/>
    <col min="2050" max="2050" width="8.140625" style="479" customWidth="1"/>
    <col min="2051" max="2051" width="76.28515625" style="479" customWidth="1"/>
    <col min="2052" max="2052" width="8.7109375" style="479" customWidth="1"/>
    <col min="2053" max="2053" width="12.85546875" style="479" bestFit="1" customWidth="1"/>
    <col min="2054" max="2054" width="17" style="479" bestFit="1" customWidth="1"/>
    <col min="2055" max="2055" width="23" style="479" bestFit="1" customWidth="1"/>
    <col min="2056" max="2056" width="16.5703125" style="479" customWidth="1"/>
    <col min="2057" max="2057" width="81.42578125" style="479" customWidth="1"/>
    <col min="2058" max="2058" width="13.7109375" style="479" customWidth="1"/>
    <col min="2059" max="2059" width="10.28515625" style="479" customWidth="1"/>
    <col min="2060" max="2304" width="9.140625" style="479"/>
    <col min="2305" max="2305" width="14.5703125" style="479" bestFit="1" customWidth="1"/>
    <col min="2306" max="2306" width="8.140625" style="479" customWidth="1"/>
    <col min="2307" max="2307" width="76.28515625" style="479" customWidth="1"/>
    <col min="2308" max="2308" width="8.7109375" style="479" customWidth="1"/>
    <col min="2309" max="2309" width="12.85546875" style="479" bestFit="1" customWidth="1"/>
    <col min="2310" max="2310" width="17" style="479" bestFit="1" customWidth="1"/>
    <col min="2311" max="2311" width="23" style="479" bestFit="1" customWidth="1"/>
    <col min="2312" max="2312" width="16.5703125" style="479" customWidth="1"/>
    <col min="2313" max="2313" width="81.42578125" style="479" customWidth="1"/>
    <col min="2314" max="2314" width="13.7109375" style="479" customWidth="1"/>
    <col min="2315" max="2315" width="10.28515625" style="479" customWidth="1"/>
    <col min="2316" max="2560" width="9.140625" style="479"/>
    <col min="2561" max="2561" width="14.5703125" style="479" bestFit="1" customWidth="1"/>
    <col min="2562" max="2562" width="8.140625" style="479" customWidth="1"/>
    <col min="2563" max="2563" width="76.28515625" style="479" customWidth="1"/>
    <col min="2564" max="2564" width="8.7109375" style="479" customWidth="1"/>
    <col min="2565" max="2565" width="12.85546875" style="479" bestFit="1" customWidth="1"/>
    <col min="2566" max="2566" width="17" style="479" bestFit="1" customWidth="1"/>
    <col min="2567" max="2567" width="23" style="479" bestFit="1" customWidth="1"/>
    <col min="2568" max="2568" width="16.5703125" style="479" customWidth="1"/>
    <col min="2569" max="2569" width="81.42578125" style="479" customWidth="1"/>
    <col min="2570" max="2570" width="13.7109375" style="479" customWidth="1"/>
    <col min="2571" max="2571" width="10.28515625" style="479" customWidth="1"/>
    <col min="2572" max="2816" width="9.140625" style="479"/>
    <col min="2817" max="2817" width="14.5703125" style="479" bestFit="1" customWidth="1"/>
    <col min="2818" max="2818" width="8.140625" style="479" customWidth="1"/>
    <col min="2819" max="2819" width="76.28515625" style="479" customWidth="1"/>
    <col min="2820" max="2820" width="8.7109375" style="479" customWidth="1"/>
    <col min="2821" max="2821" width="12.85546875" style="479" bestFit="1" customWidth="1"/>
    <col min="2822" max="2822" width="17" style="479" bestFit="1" customWidth="1"/>
    <col min="2823" max="2823" width="23" style="479" bestFit="1" customWidth="1"/>
    <col min="2824" max="2824" width="16.5703125" style="479" customWidth="1"/>
    <col min="2825" max="2825" width="81.42578125" style="479" customWidth="1"/>
    <col min="2826" max="2826" width="13.7109375" style="479" customWidth="1"/>
    <col min="2827" max="2827" width="10.28515625" style="479" customWidth="1"/>
    <col min="2828" max="3072" width="9.140625" style="479"/>
    <col min="3073" max="3073" width="14.5703125" style="479" bestFit="1" customWidth="1"/>
    <col min="3074" max="3074" width="8.140625" style="479" customWidth="1"/>
    <col min="3075" max="3075" width="76.28515625" style="479" customWidth="1"/>
    <col min="3076" max="3076" width="8.7109375" style="479" customWidth="1"/>
    <col min="3077" max="3077" width="12.85546875" style="479" bestFit="1" customWidth="1"/>
    <col min="3078" max="3078" width="17" style="479" bestFit="1" customWidth="1"/>
    <col min="3079" max="3079" width="23" style="479" bestFit="1" customWidth="1"/>
    <col min="3080" max="3080" width="16.5703125" style="479" customWidth="1"/>
    <col min="3081" max="3081" width="81.42578125" style="479" customWidth="1"/>
    <col min="3082" max="3082" width="13.7109375" style="479" customWidth="1"/>
    <col min="3083" max="3083" width="10.28515625" style="479" customWidth="1"/>
    <col min="3084" max="3328" width="9.140625" style="479"/>
    <col min="3329" max="3329" width="14.5703125" style="479" bestFit="1" customWidth="1"/>
    <col min="3330" max="3330" width="8.140625" style="479" customWidth="1"/>
    <col min="3331" max="3331" width="76.28515625" style="479" customWidth="1"/>
    <col min="3332" max="3332" width="8.7109375" style="479" customWidth="1"/>
    <col min="3333" max="3333" width="12.85546875" style="479" bestFit="1" customWidth="1"/>
    <col min="3334" max="3334" width="17" style="479" bestFit="1" customWidth="1"/>
    <col min="3335" max="3335" width="23" style="479" bestFit="1" customWidth="1"/>
    <col min="3336" max="3336" width="16.5703125" style="479" customWidth="1"/>
    <col min="3337" max="3337" width="81.42578125" style="479" customWidth="1"/>
    <col min="3338" max="3338" width="13.7109375" style="479" customWidth="1"/>
    <col min="3339" max="3339" width="10.28515625" style="479" customWidth="1"/>
    <col min="3340" max="3584" width="9.140625" style="479"/>
    <col min="3585" max="3585" width="14.5703125" style="479" bestFit="1" customWidth="1"/>
    <col min="3586" max="3586" width="8.140625" style="479" customWidth="1"/>
    <col min="3587" max="3587" width="76.28515625" style="479" customWidth="1"/>
    <col min="3588" max="3588" width="8.7109375" style="479" customWidth="1"/>
    <col min="3589" max="3589" width="12.85546875" style="479" bestFit="1" customWidth="1"/>
    <col min="3590" max="3590" width="17" style="479" bestFit="1" customWidth="1"/>
    <col min="3591" max="3591" width="23" style="479" bestFit="1" customWidth="1"/>
    <col min="3592" max="3592" width="16.5703125" style="479" customWidth="1"/>
    <col min="3593" max="3593" width="81.42578125" style="479" customWidth="1"/>
    <col min="3594" max="3594" width="13.7109375" style="479" customWidth="1"/>
    <col min="3595" max="3595" width="10.28515625" style="479" customWidth="1"/>
    <col min="3596" max="3840" width="9.140625" style="479"/>
    <col min="3841" max="3841" width="14.5703125" style="479" bestFit="1" customWidth="1"/>
    <col min="3842" max="3842" width="8.140625" style="479" customWidth="1"/>
    <col min="3843" max="3843" width="76.28515625" style="479" customWidth="1"/>
    <col min="3844" max="3844" width="8.7109375" style="479" customWidth="1"/>
    <col min="3845" max="3845" width="12.85546875" style="479" bestFit="1" customWidth="1"/>
    <col min="3846" max="3846" width="17" style="479" bestFit="1" customWidth="1"/>
    <col min="3847" max="3847" width="23" style="479" bestFit="1" customWidth="1"/>
    <col min="3848" max="3848" width="16.5703125" style="479" customWidth="1"/>
    <col min="3849" max="3849" width="81.42578125" style="479" customWidth="1"/>
    <col min="3850" max="3850" width="13.7109375" style="479" customWidth="1"/>
    <col min="3851" max="3851" width="10.28515625" style="479" customWidth="1"/>
    <col min="3852" max="4096" width="9.140625" style="479"/>
    <col min="4097" max="4097" width="14.5703125" style="479" bestFit="1" customWidth="1"/>
    <col min="4098" max="4098" width="8.140625" style="479" customWidth="1"/>
    <col min="4099" max="4099" width="76.28515625" style="479" customWidth="1"/>
    <col min="4100" max="4100" width="8.7109375" style="479" customWidth="1"/>
    <col min="4101" max="4101" width="12.85546875" style="479" bestFit="1" customWidth="1"/>
    <col min="4102" max="4102" width="17" style="479" bestFit="1" customWidth="1"/>
    <col min="4103" max="4103" width="23" style="479" bestFit="1" customWidth="1"/>
    <col min="4104" max="4104" width="16.5703125" style="479" customWidth="1"/>
    <col min="4105" max="4105" width="81.42578125" style="479" customWidth="1"/>
    <col min="4106" max="4106" width="13.7109375" style="479" customWidth="1"/>
    <col min="4107" max="4107" width="10.28515625" style="479" customWidth="1"/>
    <col min="4108" max="4352" width="9.140625" style="479"/>
    <col min="4353" max="4353" width="14.5703125" style="479" bestFit="1" customWidth="1"/>
    <col min="4354" max="4354" width="8.140625" style="479" customWidth="1"/>
    <col min="4355" max="4355" width="76.28515625" style="479" customWidth="1"/>
    <col min="4356" max="4356" width="8.7109375" style="479" customWidth="1"/>
    <col min="4357" max="4357" width="12.85546875" style="479" bestFit="1" customWidth="1"/>
    <col min="4358" max="4358" width="17" style="479" bestFit="1" customWidth="1"/>
    <col min="4359" max="4359" width="23" style="479" bestFit="1" customWidth="1"/>
    <col min="4360" max="4360" width="16.5703125" style="479" customWidth="1"/>
    <col min="4361" max="4361" width="81.42578125" style="479" customWidth="1"/>
    <col min="4362" max="4362" width="13.7109375" style="479" customWidth="1"/>
    <col min="4363" max="4363" width="10.28515625" style="479" customWidth="1"/>
    <col min="4364" max="4608" width="9.140625" style="479"/>
    <col min="4609" max="4609" width="14.5703125" style="479" bestFit="1" customWidth="1"/>
    <col min="4610" max="4610" width="8.140625" style="479" customWidth="1"/>
    <col min="4611" max="4611" width="76.28515625" style="479" customWidth="1"/>
    <col min="4612" max="4612" width="8.7109375" style="479" customWidth="1"/>
    <col min="4613" max="4613" width="12.85546875" style="479" bestFit="1" customWidth="1"/>
    <col min="4614" max="4614" width="17" style="479" bestFit="1" customWidth="1"/>
    <col min="4615" max="4615" width="23" style="479" bestFit="1" customWidth="1"/>
    <col min="4616" max="4616" width="16.5703125" style="479" customWidth="1"/>
    <col min="4617" max="4617" width="81.42578125" style="479" customWidth="1"/>
    <col min="4618" max="4618" width="13.7109375" style="479" customWidth="1"/>
    <col min="4619" max="4619" width="10.28515625" style="479" customWidth="1"/>
    <col min="4620" max="4864" width="9.140625" style="479"/>
    <col min="4865" max="4865" width="14.5703125" style="479" bestFit="1" customWidth="1"/>
    <col min="4866" max="4866" width="8.140625" style="479" customWidth="1"/>
    <col min="4867" max="4867" width="76.28515625" style="479" customWidth="1"/>
    <col min="4868" max="4868" width="8.7109375" style="479" customWidth="1"/>
    <col min="4869" max="4869" width="12.85546875" style="479" bestFit="1" customWidth="1"/>
    <col min="4870" max="4870" width="17" style="479" bestFit="1" customWidth="1"/>
    <col min="4871" max="4871" width="23" style="479" bestFit="1" customWidth="1"/>
    <col min="4872" max="4872" width="16.5703125" style="479" customWidth="1"/>
    <col min="4873" max="4873" width="81.42578125" style="479" customWidth="1"/>
    <col min="4874" max="4874" width="13.7109375" style="479" customWidth="1"/>
    <col min="4875" max="4875" width="10.28515625" style="479" customWidth="1"/>
    <col min="4876" max="5120" width="9.140625" style="479"/>
    <col min="5121" max="5121" width="14.5703125" style="479" bestFit="1" customWidth="1"/>
    <col min="5122" max="5122" width="8.140625" style="479" customWidth="1"/>
    <col min="5123" max="5123" width="76.28515625" style="479" customWidth="1"/>
    <col min="5124" max="5124" width="8.7109375" style="479" customWidth="1"/>
    <col min="5125" max="5125" width="12.85546875" style="479" bestFit="1" customWidth="1"/>
    <col min="5126" max="5126" width="17" style="479" bestFit="1" customWidth="1"/>
    <col min="5127" max="5127" width="23" style="479" bestFit="1" customWidth="1"/>
    <col min="5128" max="5128" width="16.5703125" style="479" customWidth="1"/>
    <col min="5129" max="5129" width="81.42578125" style="479" customWidth="1"/>
    <col min="5130" max="5130" width="13.7109375" style="479" customWidth="1"/>
    <col min="5131" max="5131" width="10.28515625" style="479" customWidth="1"/>
    <col min="5132" max="5376" width="9.140625" style="479"/>
    <col min="5377" max="5377" width="14.5703125" style="479" bestFit="1" customWidth="1"/>
    <col min="5378" max="5378" width="8.140625" style="479" customWidth="1"/>
    <col min="5379" max="5379" width="76.28515625" style="479" customWidth="1"/>
    <col min="5380" max="5380" width="8.7109375" style="479" customWidth="1"/>
    <col min="5381" max="5381" width="12.85546875" style="479" bestFit="1" customWidth="1"/>
    <col min="5382" max="5382" width="17" style="479" bestFit="1" customWidth="1"/>
    <col min="5383" max="5383" width="23" style="479" bestFit="1" customWidth="1"/>
    <col min="5384" max="5384" width="16.5703125" style="479" customWidth="1"/>
    <col min="5385" max="5385" width="81.42578125" style="479" customWidth="1"/>
    <col min="5386" max="5386" width="13.7109375" style="479" customWidth="1"/>
    <col min="5387" max="5387" width="10.28515625" style="479" customWidth="1"/>
    <col min="5388" max="5632" width="9.140625" style="479"/>
    <col min="5633" max="5633" width="14.5703125" style="479" bestFit="1" customWidth="1"/>
    <col min="5634" max="5634" width="8.140625" style="479" customWidth="1"/>
    <col min="5635" max="5635" width="76.28515625" style="479" customWidth="1"/>
    <col min="5636" max="5636" width="8.7109375" style="479" customWidth="1"/>
    <col min="5637" max="5637" width="12.85546875" style="479" bestFit="1" customWidth="1"/>
    <col min="5638" max="5638" width="17" style="479" bestFit="1" customWidth="1"/>
    <col min="5639" max="5639" width="23" style="479" bestFit="1" customWidth="1"/>
    <col min="5640" max="5640" width="16.5703125" style="479" customWidth="1"/>
    <col min="5641" max="5641" width="81.42578125" style="479" customWidth="1"/>
    <col min="5642" max="5642" width="13.7109375" style="479" customWidth="1"/>
    <col min="5643" max="5643" width="10.28515625" style="479" customWidth="1"/>
    <col min="5644" max="5888" width="9.140625" style="479"/>
    <col min="5889" max="5889" width="14.5703125" style="479" bestFit="1" customWidth="1"/>
    <col min="5890" max="5890" width="8.140625" style="479" customWidth="1"/>
    <col min="5891" max="5891" width="76.28515625" style="479" customWidth="1"/>
    <col min="5892" max="5892" width="8.7109375" style="479" customWidth="1"/>
    <col min="5893" max="5893" width="12.85546875" style="479" bestFit="1" customWidth="1"/>
    <col min="5894" max="5894" width="17" style="479" bestFit="1" customWidth="1"/>
    <col min="5895" max="5895" width="23" style="479" bestFit="1" customWidth="1"/>
    <col min="5896" max="5896" width="16.5703125" style="479" customWidth="1"/>
    <col min="5897" max="5897" width="81.42578125" style="479" customWidth="1"/>
    <col min="5898" max="5898" width="13.7109375" style="479" customWidth="1"/>
    <col min="5899" max="5899" width="10.28515625" style="479" customWidth="1"/>
    <col min="5900" max="6144" width="9.140625" style="479"/>
    <col min="6145" max="6145" width="14.5703125" style="479" bestFit="1" customWidth="1"/>
    <col min="6146" max="6146" width="8.140625" style="479" customWidth="1"/>
    <col min="6147" max="6147" width="76.28515625" style="479" customWidth="1"/>
    <col min="6148" max="6148" width="8.7109375" style="479" customWidth="1"/>
    <col min="6149" max="6149" width="12.85546875" style="479" bestFit="1" customWidth="1"/>
    <col min="6150" max="6150" width="17" style="479" bestFit="1" customWidth="1"/>
    <col min="6151" max="6151" width="23" style="479" bestFit="1" customWidth="1"/>
    <col min="6152" max="6152" width="16.5703125" style="479" customWidth="1"/>
    <col min="6153" max="6153" width="81.42578125" style="479" customWidth="1"/>
    <col min="6154" max="6154" width="13.7109375" style="479" customWidth="1"/>
    <col min="6155" max="6155" width="10.28515625" style="479" customWidth="1"/>
    <col min="6156" max="6400" width="9.140625" style="479"/>
    <col min="6401" max="6401" width="14.5703125" style="479" bestFit="1" customWidth="1"/>
    <col min="6402" max="6402" width="8.140625" style="479" customWidth="1"/>
    <col min="6403" max="6403" width="76.28515625" style="479" customWidth="1"/>
    <col min="6404" max="6404" width="8.7109375" style="479" customWidth="1"/>
    <col min="6405" max="6405" width="12.85546875" style="479" bestFit="1" customWidth="1"/>
    <col min="6406" max="6406" width="17" style="479" bestFit="1" customWidth="1"/>
    <col min="6407" max="6407" width="23" style="479" bestFit="1" customWidth="1"/>
    <col min="6408" max="6408" width="16.5703125" style="479" customWidth="1"/>
    <col min="6409" max="6409" width="81.42578125" style="479" customWidth="1"/>
    <col min="6410" max="6410" width="13.7109375" style="479" customWidth="1"/>
    <col min="6411" max="6411" width="10.28515625" style="479" customWidth="1"/>
    <col min="6412" max="6656" width="9.140625" style="479"/>
    <col min="6657" max="6657" width="14.5703125" style="479" bestFit="1" customWidth="1"/>
    <col min="6658" max="6658" width="8.140625" style="479" customWidth="1"/>
    <col min="6659" max="6659" width="76.28515625" style="479" customWidth="1"/>
    <col min="6660" max="6660" width="8.7109375" style="479" customWidth="1"/>
    <col min="6661" max="6661" width="12.85546875" style="479" bestFit="1" customWidth="1"/>
    <col min="6662" max="6662" width="17" style="479" bestFit="1" customWidth="1"/>
    <col min="6663" max="6663" width="23" style="479" bestFit="1" customWidth="1"/>
    <col min="6664" max="6664" width="16.5703125" style="479" customWidth="1"/>
    <col min="6665" max="6665" width="81.42578125" style="479" customWidth="1"/>
    <col min="6666" max="6666" width="13.7109375" style="479" customWidth="1"/>
    <col min="6667" max="6667" width="10.28515625" style="479" customWidth="1"/>
    <col min="6668" max="6912" width="9.140625" style="479"/>
    <col min="6913" max="6913" width="14.5703125" style="479" bestFit="1" customWidth="1"/>
    <col min="6914" max="6914" width="8.140625" style="479" customWidth="1"/>
    <col min="6915" max="6915" width="76.28515625" style="479" customWidth="1"/>
    <col min="6916" max="6916" width="8.7109375" style="479" customWidth="1"/>
    <col min="6917" max="6917" width="12.85546875" style="479" bestFit="1" customWidth="1"/>
    <col min="6918" max="6918" width="17" style="479" bestFit="1" customWidth="1"/>
    <col min="6919" max="6919" width="23" style="479" bestFit="1" customWidth="1"/>
    <col min="6920" max="6920" width="16.5703125" style="479" customWidth="1"/>
    <col min="6921" max="6921" width="81.42578125" style="479" customWidth="1"/>
    <col min="6922" max="6922" width="13.7109375" style="479" customWidth="1"/>
    <col min="6923" max="6923" width="10.28515625" style="479" customWidth="1"/>
    <col min="6924" max="7168" width="9.140625" style="479"/>
    <col min="7169" max="7169" width="14.5703125" style="479" bestFit="1" customWidth="1"/>
    <col min="7170" max="7170" width="8.140625" style="479" customWidth="1"/>
    <col min="7171" max="7171" width="76.28515625" style="479" customWidth="1"/>
    <col min="7172" max="7172" width="8.7109375" style="479" customWidth="1"/>
    <col min="7173" max="7173" width="12.85546875" style="479" bestFit="1" customWidth="1"/>
    <col min="7174" max="7174" width="17" style="479" bestFit="1" customWidth="1"/>
    <col min="7175" max="7175" width="23" style="479" bestFit="1" customWidth="1"/>
    <col min="7176" max="7176" width="16.5703125" style="479" customWidth="1"/>
    <col min="7177" max="7177" width="81.42578125" style="479" customWidth="1"/>
    <col min="7178" max="7178" width="13.7109375" style="479" customWidth="1"/>
    <col min="7179" max="7179" width="10.28515625" style="479" customWidth="1"/>
    <col min="7180" max="7424" width="9.140625" style="479"/>
    <col min="7425" max="7425" width="14.5703125" style="479" bestFit="1" customWidth="1"/>
    <col min="7426" max="7426" width="8.140625" style="479" customWidth="1"/>
    <col min="7427" max="7427" width="76.28515625" style="479" customWidth="1"/>
    <col min="7428" max="7428" width="8.7109375" style="479" customWidth="1"/>
    <col min="7429" max="7429" width="12.85546875" style="479" bestFit="1" customWidth="1"/>
    <col min="7430" max="7430" width="17" style="479" bestFit="1" customWidth="1"/>
    <col min="7431" max="7431" width="23" style="479" bestFit="1" customWidth="1"/>
    <col min="7432" max="7432" width="16.5703125" style="479" customWidth="1"/>
    <col min="7433" max="7433" width="81.42578125" style="479" customWidth="1"/>
    <col min="7434" max="7434" width="13.7109375" style="479" customWidth="1"/>
    <col min="7435" max="7435" width="10.28515625" style="479" customWidth="1"/>
    <col min="7436" max="7680" width="9.140625" style="479"/>
    <col min="7681" max="7681" width="14.5703125" style="479" bestFit="1" customWidth="1"/>
    <col min="7682" max="7682" width="8.140625" style="479" customWidth="1"/>
    <col min="7683" max="7683" width="76.28515625" style="479" customWidth="1"/>
    <col min="7684" max="7684" width="8.7109375" style="479" customWidth="1"/>
    <col min="7685" max="7685" width="12.85546875" style="479" bestFit="1" customWidth="1"/>
    <col min="7686" max="7686" width="17" style="479" bestFit="1" customWidth="1"/>
    <col min="7687" max="7687" width="23" style="479" bestFit="1" customWidth="1"/>
    <col min="7688" max="7688" width="16.5703125" style="479" customWidth="1"/>
    <col min="7689" max="7689" width="81.42578125" style="479" customWidth="1"/>
    <col min="7690" max="7690" width="13.7109375" style="479" customWidth="1"/>
    <col min="7691" max="7691" width="10.28515625" style="479" customWidth="1"/>
    <col min="7692" max="7936" width="9.140625" style="479"/>
    <col min="7937" max="7937" width="14.5703125" style="479" bestFit="1" customWidth="1"/>
    <col min="7938" max="7938" width="8.140625" style="479" customWidth="1"/>
    <col min="7939" max="7939" width="76.28515625" style="479" customWidth="1"/>
    <col min="7940" max="7940" width="8.7109375" style="479" customWidth="1"/>
    <col min="7941" max="7941" width="12.85546875" style="479" bestFit="1" customWidth="1"/>
    <col min="7942" max="7942" width="17" style="479" bestFit="1" customWidth="1"/>
    <col min="7943" max="7943" width="23" style="479" bestFit="1" customWidth="1"/>
    <col min="7944" max="7944" width="16.5703125" style="479" customWidth="1"/>
    <col min="7945" max="7945" width="81.42578125" style="479" customWidth="1"/>
    <col min="7946" max="7946" width="13.7109375" style="479" customWidth="1"/>
    <col min="7947" max="7947" width="10.28515625" style="479" customWidth="1"/>
    <col min="7948" max="8192" width="9.140625" style="479"/>
    <col min="8193" max="8193" width="14.5703125" style="479" bestFit="1" customWidth="1"/>
    <col min="8194" max="8194" width="8.140625" style="479" customWidth="1"/>
    <col min="8195" max="8195" width="76.28515625" style="479" customWidth="1"/>
    <col min="8196" max="8196" width="8.7109375" style="479" customWidth="1"/>
    <col min="8197" max="8197" width="12.85546875" style="479" bestFit="1" customWidth="1"/>
    <col min="8198" max="8198" width="17" style="479" bestFit="1" customWidth="1"/>
    <col min="8199" max="8199" width="23" style="479" bestFit="1" customWidth="1"/>
    <col min="8200" max="8200" width="16.5703125" style="479" customWidth="1"/>
    <col min="8201" max="8201" width="81.42578125" style="479" customWidth="1"/>
    <col min="8202" max="8202" width="13.7109375" style="479" customWidth="1"/>
    <col min="8203" max="8203" width="10.28515625" style="479" customWidth="1"/>
    <col min="8204" max="8448" width="9.140625" style="479"/>
    <col min="8449" max="8449" width="14.5703125" style="479" bestFit="1" customWidth="1"/>
    <col min="8450" max="8450" width="8.140625" style="479" customWidth="1"/>
    <col min="8451" max="8451" width="76.28515625" style="479" customWidth="1"/>
    <col min="8452" max="8452" width="8.7109375" style="479" customWidth="1"/>
    <col min="8453" max="8453" width="12.85546875" style="479" bestFit="1" customWidth="1"/>
    <col min="8454" max="8454" width="17" style="479" bestFit="1" customWidth="1"/>
    <col min="8455" max="8455" width="23" style="479" bestFit="1" customWidth="1"/>
    <col min="8456" max="8456" width="16.5703125" style="479" customWidth="1"/>
    <col min="8457" max="8457" width="81.42578125" style="479" customWidth="1"/>
    <col min="8458" max="8458" width="13.7109375" style="479" customWidth="1"/>
    <col min="8459" max="8459" width="10.28515625" style="479" customWidth="1"/>
    <col min="8460" max="8704" width="9.140625" style="479"/>
    <col min="8705" max="8705" width="14.5703125" style="479" bestFit="1" customWidth="1"/>
    <col min="8706" max="8706" width="8.140625" style="479" customWidth="1"/>
    <col min="8707" max="8707" width="76.28515625" style="479" customWidth="1"/>
    <col min="8708" max="8708" width="8.7109375" style="479" customWidth="1"/>
    <col min="8709" max="8709" width="12.85546875" style="479" bestFit="1" customWidth="1"/>
    <col min="8710" max="8710" width="17" style="479" bestFit="1" customWidth="1"/>
    <col min="8711" max="8711" width="23" style="479" bestFit="1" customWidth="1"/>
    <col min="8712" max="8712" width="16.5703125" style="479" customWidth="1"/>
    <col min="8713" max="8713" width="81.42578125" style="479" customWidth="1"/>
    <col min="8714" max="8714" width="13.7109375" style="479" customWidth="1"/>
    <col min="8715" max="8715" width="10.28515625" style="479" customWidth="1"/>
    <col min="8716" max="8960" width="9.140625" style="479"/>
    <col min="8961" max="8961" width="14.5703125" style="479" bestFit="1" customWidth="1"/>
    <col min="8962" max="8962" width="8.140625" style="479" customWidth="1"/>
    <col min="8963" max="8963" width="76.28515625" style="479" customWidth="1"/>
    <col min="8964" max="8964" width="8.7109375" style="479" customWidth="1"/>
    <col min="8965" max="8965" width="12.85546875" style="479" bestFit="1" customWidth="1"/>
    <col min="8966" max="8966" width="17" style="479" bestFit="1" customWidth="1"/>
    <col min="8967" max="8967" width="23" style="479" bestFit="1" customWidth="1"/>
    <col min="8968" max="8968" width="16.5703125" style="479" customWidth="1"/>
    <col min="8969" max="8969" width="81.42578125" style="479" customWidth="1"/>
    <col min="8970" max="8970" width="13.7109375" style="479" customWidth="1"/>
    <col min="8971" max="8971" width="10.28515625" style="479" customWidth="1"/>
    <col min="8972" max="9216" width="9.140625" style="479"/>
    <col min="9217" max="9217" width="14.5703125" style="479" bestFit="1" customWidth="1"/>
    <col min="9218" max="9218" width="8.140625" style="479" customWidth="1"/>
    <col min="9219" max="9219" width="76.28515625" style="479" customWidth="1"/>
    <col min="9220" max="9220" width="8.7109375" style="479" customWidth="1"/>
    <col min="9221" max="9221" width="12.85546875" style="479" bestFit="1" customWidth="1"/>
    <col min="9222" max="9222" width="17" style="479" bestFit="1" customWidth="1"/>
    <col min="9223" max="9223" width="23" style="479" bestFit="1" customWidth="1"/>
    <col min="9224" max="9224" width="16.5703125" style="479" customWidth="1"/>
    <col min="9225" max="9225" width="81.42578125" style="479" customWidth="1"/>
    <col min="9226" max="9226" width="13.7109375" style="479" customWidth="1"/>
    <col min="9227" max="9227" width="10.28515625" style="479" customWidth="1"/>
    <col min="9228" max="9472" width="9.140625" style="479"/>
    <col min="9473" max="9473" width="14.5703125" style="479" bestFit="1" customWidth="1"/>
    <col min="9474" max="9474" width="8.140625" style="479" customWidth="1"/>
    <col min="9475" max="9475" width="76.28515625" style="479" customWidth="1"/>
    <col min="9476" max="9476" width="8.7109375" style="479" customWidth="1"/>
    <col min="9477" max="9477" width="12.85546875" style="479" bestFit="1" customWidth="1"/>
    <col min="9478" max="9478" width="17" style="479" bestFit="1" customWidth="1"/>
    <col min="9479" max="9479" width="23" style="479" bestFit="1" customWidth="1"/>
    <col min="9480" max="9480" width="16.5703125" style="479" customWidth="1"/>
    <col min="9481" max="9481" width="81.42578125" style="479" customWidth="1"/>
    <col min="9482" max="9482" width="13.7109375" style="479" customWidth="1"/>
    <col min="9483" max="9483" width="10.28515625" style="479" customWidth="1"/>
    <col min="9484" max="9728" width="9.140625" style="479"/>
    <col min="9729" max="9729" width="14.5703125" style="479" bestFit="1" customWidth="1"/>
    <col min="9730" max="9730" width="8.140625" style="479" customWidth="1"/>
    <col min="9731" max="9731" width="76.28515625" style="479" customWidth="1"/>
    <col min="9732" max="9732" width="8.7109375" style="479" customWidth="1"/>
    <col min="9733" max="9733" width="12.85546875" style="479" bestFit="1" customWidth="1"/>
    <col min="9734" max="9734" width="17" style="479" bestFit="1" customWidth="1"/>
    <col min="9735" max="9735" width="23" style="479" bestFit="1" customWidth="1"/>
    <col min="9736" max="9736" width="16.5703125" style="479" customWidth="1"/>
    <col min="9737" max="9737" width="81.42578125" style="479" customWidth="1"/>
    <col min="9738" max="9738" width="13.7109375" style="479" customWidth="1"/>
    <col min="9739" max="9739" width="10.28515625" style="479" customWidth="1"/>
    <col min="9740" max="9984" width="9.140625" style="479"/>
    <col min="9985" max="9985" width="14.5703125" style="479" bestFit="1" customWidth="1"/>
    <col min="9986" max="9986" width="8.140625" style="479" customWidth="1"/>
    <col min="9987" max="9987" width="76.28515625" style="479" customWidth="1"/>
    <col min="9988" max="9988" width="8.7109375" style="479" customWidth="1"/>
    <col min="9989" max="9989" width="12.85546875" style="479" bestFit="1" customWidth="1"/>
    <col min="9990" max="9990" width="17" style="479" bestFit="1" customWidth="1"/>
    <col min="9991" max="9991" width="23" style="479" bestFit="1" customWidth="1"/>
    <col min="9992" max="9992" width="16.5703125" style="479" customWidth="1"/>
    <col min="9993" max="9993" width="81.42578125" style="479" customWidth="1"/>
    <col min="9994" max="9994" width="13.7109375" style="479" customWidth="1"/>
    <col min="9995" max="9995" width="10.28515625" style="479" customWidth="1"/>
    <col min="9996" max="10240" width="9.140625" style="479"/>
    <col min="10241" max="10241" width="14.5703125" style="479" bestFit="1" customWidth="1"/>
    <col min="10242" max="10242" width="8.140625" style="479" customWidth="1"/>
    <col min="10243" max="10243" width="76.28515625" style="479" customWidth="1"/>
    <col min="10244" max="10244" width="8.7109375" style="479" customWidth="1"/>
    <col min="10245" max="10245" width="12.85546875" style="479" bestFit="1" customWidth="1"/>
    <col min="10246" max="10246" width="17" style="479" bestFit="1" customWidth="1"/>
    <col min="10247" max="10247" width="23" style="479" bestFit="1" customWidth="1"/>
    <col min="10248" max="10248" width="16.5703125" style="479" customWidth="1"/>
    <col min="10249" max="10249" width="81.42578125" style="479" customWidth="1"/>
    <col min="10250" max="10250" width="13.7109375" style="479" customWidth="1"/>
    <col min="10251" max="10251" width="10.28515625" style="479" customWidth="1"/>
    <col min="10252" max="10496" width="9.140625" style="479"/>
    <col min="10497" max="10497" width="14.5703125" style="479" bestFit="1" customWidth="1"/>
    <col min="10498" max="10498" width="8.140625" style="479" customWidth="1"/>
    <col min="10499" max="10499" width="76.28515625" style="479" customWidth="1"/>
    <col min="10500" max="10500" width="8.7109375" style="479" customWidth="1"/>
    <col min="10501" max="10501" width="12.85546875" style="479" bestFit="1" customWidth="1"/>
    <col min="10502" max="10502" width="17" style="479" bestFit="1" customWidth="1"/>
    <col min="10503" max="10503" width="23" style="479" bestFit="1" customWidth="1"/>
    <col min="10504" max="10504" width="16.5703125" style="479" customWidth="1"/>
    <col min="10505" max="10505" width="81.42578125" style="479" customWidth="1"/>
    <col min="10506" max="10506" width="13.7109375" style="479" customWidth="1"/>
    <col min="10507" max="10507" width="10.28515625" style="479" customWidth="1"/>
    <col min="10508" max="10752" width="9.140625" style="479"/>
    <col min="10753" max="10753" width="14.5703125" style="479" bestFit="1" customWidth="1"/>
    <col min="10754" max="10754" width="8.140625" style="479" customWidth="1"/>
    <col min="10755" max="10755" width="76.28515625" style="479" customWidth="1"/>
    <col min="10756" max="10756" width="8.7109375" style="479" customWidth="1"/>
    <col min="10757" max="10757" width="12.85546875" style="479" bestFit="1" customWidth="1"/>
    <col min="10758" max="10758" width="17" style="479" bestFit="1" customWidth="1"/>
    <col min="10759" max="10759" width="23" style="479" bestFit="1" customWidth="1"/>
    <col min="10760" max="10760" width="16.5703125" style="479" customWidth="1"/>
    <col min="10761" max="10761" width="81.42578125" style="479" customWidth="1"/>
    <col min="10762" max="10762" width="13.7109375" style="479" customWidth="1"/>
    <col min="10763" max="10763" width="10.28515625" style="479" customWidth="1"/>
    <col min="10764" max="11008" width="9.140625" style="479"/>
    <col min="11009" max="11009" width="14.5703125" style="479" bestFit="1" customWidth="1"/>
    <col min="11010" max="11010" width="8.140625" style="479" customWidth="1"/>
    <col min="11011" max="11011" width="76.28515625" style="479" customWidth="1"/>
    <col min="11012" max="11012" width="8.7109375" style="479" customWidth="1"/>
    <col min="11013" max="11013" width="12.85546875" style="479" bestFit="1" customWidth="1"/>
    <col min="11014" max="11014" width="17" style="479" bestFit="1" customWidth="1"/>
    <col min="11015" max="11015" width="23" style="479" bestFit="1" customWidth="1"/>
    <col min="11016" max="11016" width="16.5703125" style="479" customWidth="1"/>
    <col min="11017" max="11017" width="81.42578125" style="479" customWidth="1"/>
    <col min="11018" max="11018" width="13.7109375" style="479" customWidth="1"/>
    <col min="11019" max="11019" width="10.28515625" style="479" customWidth="1"/>
    <col min="11020" max="11264" width="9.140625" style="479"/>
    <col min="11265" max="11265" width="14.5703125" style="479" bestFit="1" customWidth="1"/>
    <col min="11266" max="11266" width="8.140625" style="479" customWidth="1"/>
    <col min="11267" max="11267" width="76.28515625" style="479" customWidth="1"/>
    <col min="11268" max="11268" width="8.7109375" style="479" customWidth="1"/>
    <col min="11269" max="11269" width="12.85546875" style="479" bestFit="1" customWidth="1"/>
    <col min="11270" max="11270" width="17" style="479" bestFit="1" customWidth="1"/>
    <col min="11271" max="11271" width="23" style="479" bestFit="1" customWidth="1"/>
    <col min="11272" max="11272" width="16.5703125" style="479" customWidth="1"/>
    <col min="11273" max="11273" width="81.42578125" style="479" customWidth="1"/>
    <col min="11274" max="11274" width="13.7109375" style="479" customWidth="1"/>
    <col min="11275" max="11275" width="10.28515625" style="479" customWidth="1"/>
    <col min="11276" max="11520" width="9.140625" style="479"/>
    <col min="11521" max="11521" width="14.5703125" style="479" bestFit="1" customWidth="1"/>
    <col min="11522" max="11522" width="8.140625" style="479" customWidth="1"/>
    <col min="11523" max="11523" width="76.28515625" style="479" customWidth="1"/>
    <col min="11524" max="11524" width="8.7109375" style="479" customWidth="1"/>
    <col min="11525" max="11525" width="12.85546875" style="479" bestFit="1" customWidth="1"/>
    <col min="11526" max="11526" width="17" style="479" bestFit="1" customWidth="1"/>
    <col min="11527" max="11527" width="23" style="479" bestFit="1" customWidth="1"/>
    <col min="11528" max="11528" width="16.5703125" style="479" customWidth="1"/>
    <col min="11529" max="11529" width="81.42578125" style="479" customWidth="1"/>
    <col min="11530" max="11530" width="13.7109375" style="479" customWidth="1"/>
    <col min="11531" max="11531" width="10.28515625" style="479" customWidth="1"/>
    <col min="11532" max="11776" width="9.140625" style="479"/>
    <col min="11777" max="11777" width="14.5703125" style="479" bestFit="1" customWidth="1"/>
    <col min="11778" max="11778" width="8.140625" style="479" customWidth="1"/>
    <col min="11779" max="11779" width="76.28515625" style="479" customWidth="1"/>
    <col min="11780" max="11780" width="8.7109375" style="479" customWidth="1"/>
    <col min="11781" max="11781" width="12.85546875" style="479" bestFit="1" customWidth="1"/>
    <col min="11782" max="11782" width="17" style="479" bestFit="1" customWidth="1"/>
    <col min="11783" max="11783" width="23" style="479" bestFit="1" customWidth="1"/>
    <col min="11784" max="11784" width="16.5703125" style="479" customWidth="1"/>
    <col min="11785" max="11785" width="81.42578125" style="479" customWidth="1"/>
    <col min="11786" max="11786" width="13.7109375" style="479" customWidth="1"/>
    <col min="11787" max="11787" width="10.28515625" style="479" customWidth="1"/>
    <col min="11788" max="12032" width="9.140625" style="479"/>
    <col min="12033" max="12033" width="14.5703125" style="479" bestFit="1" customWidth="1"/>
    <col min="12034" max="12034" width="8.140625" style="479" customWidth="1"/>
    <col min="12035" max="12035" width="76.28515625" style="479" customWidth="1"/>
    <col min="12036" max="12036" width="8.7109375" style="479" customWidth="1"/>
    <col min="12037" max="12037" width="12.85546875" style="479" bestFit="1" customWidth="1"/>
    <col min="12038" max="12038" width="17" style="479" bestFit="1" customWidth="1"/>
    <col min="12039" max="12039" width="23" style="479" bestFit="1" customWidth="1"/>
    <col min="12040" max="12040" width="16.5703125" style="479" customWidth="1"/>
    <col min="12041" max="12041" width="81.42578125" style="479" customWidth="1"/>
    <col min="12042" max="12042" width="13.7109375" style="479" customWidth="1"/>
    <col min="12043" max="12043" width="10.28515625" style="479" customWidth="1"/>
    <col min="12044" max="12288" width="9.140625" style="479"/>
    <col min="12289" max="12289" width="14.5703125" style="479" bestFit="1" customWidth="1"/>
    <col min="12290" max="12290" width="8.140625" style="479" customWidth="1"/>
    <col min="12291" max="12291" width="76.28515625" style="479" customWidth="1"/>
    <col min="12292" max="12292" width="8.7109375" style="479" customWidth="1"/>
    <col min="12293" max="12293" width="12.85546875" style="479" bestFit="1" customWidth="1"/>
    <col min="12294" max="12294" width="17" style="479" bestFit="1" customWidth="1"/>
    <col min="12295" max="12295" width="23" style="479" bestFit="1" customWidth="1"/>
    <col min="12296" max="12296" width="16.5703125" style="479" customWidth="1"/>
    <col min="12297" max="12297" width="81.42578125" style="479" customWidth="1"/>
    <col min="12298" max="12298" width="13.7109375" style="479" customWidth="1"/>
    <col min="12299" max="12299" width="10.28515625" style="479" customWidth="1"/>
    <col min="12300" max="12544" width="9.140625" style="479"/>
    <col min="12545" max="12545" width="14.5703125" style="479" bestFit="1" customWidth="1"/>
    <col min="12546" max="12546" width="8.140625" style="479" customWidth="1"/>
    <col min="12547" max="12547" width="76.28515625" style="479" customWidth="1"/>
    <col min="12548" max="12548" width="8.7109375" style="479" customWidth="1"/>
    <col min="12549" max="12549" width="12.85546875" style="479" bestFit="1" customWidth="1"/>
    <col min="12550" max="12550" width="17" style="479" bestFit="1" customWidth="1"/>
    <col min="12551" max="12551" width="23" style="479" bestFit="1" customWidth="1"/>
    <col min="12552" max="12552" width="16.5703125" style="479" customWidth="1"/>
    <col min="12553" max="12553" width="81.42578125" style="479" customWidth="1"/>
    <col min="12554" max="12554" width="13.7109375" style="479" customWidth="1"/>
    <col min="12555" max="12555" width="10.28515625" style="479" customWidth="1"/>
    <col min="12556" max="12800" width="9.140625" style="479"/>
    <col min="12801" max="12801" width="14.5703125" style="479" bestFit="1" customWidth="1"/>
    <col min="12802" max="12802" width="8.140625" style="479" customWidth="1"/>
    <col min="12803" max="12803" width="76.28515625" style="479" customWidth="1"/>
    <col min="12804" max="12804" width="8.7109375" style="479" customWidth="1"/>
    <col min="12805" max="12805" width="12.85546875" style="479" bestFit="1" customWidth="1"/>
    <col min="12806" max="12806" width="17" style="479" bestFit="1" customWidth="1"/>
    <col min="12807" max="12807" width="23" style="479" bestFit="1" customWidth="1"/>
    <col min="12808" max="12808" width="16.5703125" style="479" customWidth="1"/>
    <col min="12809" max="12809" width="81.42578125" style="479" customWidth="1"/>
    <col min="12810" max="12810" width="13.7109375" style="479" customWidth="1"/>
    <col min="12811" max="12811" width="10.28515625" style="479" customWidth="1"/>
    <col min="12812" max="13056" width="9.140625" style="479"/>
    <col min="13057" max="13057" width="14.5703125" style="479" bestFit="1" customWidth="1"/>
    <col min="13058" max="13058" width="8.140625" style="479" customWidth="1"/>
    <col min="13059" max="13059" width="76.28515625" style="479" customWidth="1"/>
    <col min="13060" max="13060" width="8.7109375" style="479" customWidth="1"/>
    <col min="13061" max="13061" width="12.85546875" style="479" bestFit="1" customWidth="1"/>
    <col min="13062" max="13062" width="17" style="479" bestFit="1" customWidth="1"/>
    <col min="13063" max="13063" width="23" style="479" bestFit="1" customWidth="1"/>
    <col min="13064" max="13064" width="16.5703125" style="479" customWidth="1"/>
    <col min="13065" max="13065" width="81.42578125" style="479" customWidth="1"/>
    <col min="13066" max="13066" width="13.7109375" style="479" customWidth="1"/>
    <col min="13067" max="13067" width="10.28515625" style="479" customWidth="1"/>
    <col min="13068" max="13312" width="9.140625" style="479"/>
    <col min="13313" max="13313" width="14.5703125" style="479" bestFit="1" customWidth="1"/>
    <col min="13314" max="13314" width="8.140625" style="479" customWidth="1"/>
    <col min="13315" max="13315" width="76.28515625" style="479" customWidth="1"/>
    <col min="13316" max="13316" width="8.7109375" style="479" customWidth="1"/>
    <col min="13317" max="13317" width="12.85546875" style="479" bestFit="1" customWidth="1"/>
    <col min="13318" max="13318" width="17" style="479" bestFit="1" customWidth="1"/>
    <col min="13319" max="13319" width="23" style="479" bestFit="1" customWidth="1"/>
    <col min="13320" max="13320" width="16.5703125" style="479" customWidth="1"/>
    <col min="13321" max="13321" width="81.42578125" style="479" customWidth="1"/>
    <col min="13322" max="13322" width="13.7109375" style="479" customWidth="1"/>
    <col min="13323" max="13323" width="10.28515625" style="479" customWidth="1"/>
    <col min="13324" max="13568" width="9.140625" style="479"/>
    <col min="13569" max="13569" width="14.5703125" style="479" bestFit="1" customWidth="1"/>
    <col min="13570" max="13570" width="8.140625" style="479" customWidth="1"/>
    <col min="13571" max="13571" width="76.28515625" style="479" customWidth="1"/>
    <col min="13572" max="13572" width="8.7109375" style="479" customWidth="1"/>
    <col min="13573" max="13573" width="12.85546875" style="479" bestFit="1" customWidth="1"/>
    <col min="13574" max="13574" width="17" style="479" bestFit="1" customWidth="1"/>
    <col min="13575" max="13575" width="23" style="479" bestFit="1" customWidth="1"/>
    <col min="13576" max="13576" width="16.5703125" style="479" customWidth="1"/>
    <col min="13577" max="13577" width="81.42578125" style="479" customWidth="1"/>
    <col min="13578" max="13578" width="13.7109375" style="479" customWidth="1"/>
    <col min="13579" max="13579" width="10.28515625" style="479" customWidth="1"/>
    <col min="13580" max="13824" width="9.140625" style="479"/>
    <col min="13825" max="13825" width="14.5703125" style="479" bestFit="1" customWidth="1"/>
    <col min="13826" max="13826" width="8.140625" style="479" customWidth="1"/>
    <col min="13827" max="13827" width="76.28515625" style="479" customWidth="1"/>
    <col min="13828" max="13828" width="8.7109375" style="479" customWidth="1"/>
    <col min="13829" max="13829" width="12.85546875" style="479" bestFit="1" customWidth="1"/>
    <col min="13830" max="13830" width="17" style="479" bestFit="1" customWidth="1"/>
    <col min="13831" max="13831" width="23" style="479" bestFit="1" customWidth="1"/>
    <col min="13832" max="13832" width="16.5703125" style="479" customWidth="1"/>
    <col min="13833" max="13833" width="81.42578125" style="479" customWidth="1"/>
    <col min="13834" max="13834" width="13.7109375" style="479" customWidth="1"/>
    <col min="13835" max="13835" width="10.28515625" style="479" customWidth="1"/>
    <col min="13836" max="14080" width="9.140625" style="479"/>
    <col min="14081" max="14081" width="14.5703125" style="479" bestFit="1" customWidth="1"/>
    <col min="14082" max="14082" width="8.140625" style="479" customWidth="1"/>
    <col min="14083" max="14083" width="76.28515625" style="479" customWidth="1"/>
    <col min="14084" max="14084" width="8.7109375" style="479" customWidth="1"/>
    <col min="14085" max="14085" width="12.85546875" style="479" bestFit="1" customWidth="1"/>
    <col min="14086" max="14086" width="17" style="479" bestFit="1" customWidth="1"/>
    <col min="14087" max="14087" width="23" style="479" bestFit="1" customWidth="1"/>
    <col min="14088" max="14088" width="16.5703125" style="479" customWidth="1"/>
    <col min="14089" max="14089" width="81.42578125" style="479" customWidth="1"/>
    <col min="14090" max="14090" width="13.7109375" style="479" customWidth="1"/>
    <col min="14091" max="14091" width="10.28515625" style="479" customWidth="1"/>
    <col min="14092" max="14336" width="9.140625" style="479"/>
    <col min="14337" max="14337" width="14.5703125" style="479" bestFit="1" customWidth="1"/>
    <col min="14338" max="14338" width="8.140625" style="479" customWidth="1"/>
    <col min="14339" max="14339" width="76.28515625" style="479" customWidth="1"/>
    <col min="14340" max="14340" width="8.7109375" style="479" customWidth="1"/>
    <col min="14341" max="14341" width="12.85546875" style="479" bestFit="1" customWidth="1"/>
    <col min="14342" max="14342" width="17" style="479" bestFit="1" customWidth="1"/>
    <col min="14343" max="14343" width="23" style="479" bestFit="1" customWidth="1"/>
    <col min="14344" max="14344" width="16.5703125" style="479" customWidth="1"/>
    <col min="14345" max="14345" width="81.42578125" style="479" customWidth="1"/>
    <col min="14346" max="14346" width="13.7109375" style="479" customWidth="1"/>
    <col min="14347" max="14347" width="10.28515625" style="479" customWidth="1"/>
    <col min="14348" max="14592" width="9.140625" style="479"/>
    <col min="14593" max="14593" width="14.5703125" style="479" bestFit="1" customWidth="1"/>
    <col min="14594" max="14594" width="8.140625" style="479" customWidth="1"/>
    <col min="14595" max="14595" width="76.28515625" style="479" customWidth="1"/>
    <col min="14596" max="14596" width="8.7109375" style="479" customWidth="1"/>
    <col min="14597" max="14597" width="12.85546875" style="479" bestFit="1" customWidth="1"/>
    <col min="14598" max="14598" width="17" style="479" bestFit="1" customWidth="1"/>
    <col min="14599" max="14599" width="23" style="479" bestFit="1" customWidth="1"/>
    <col min="14600" max="14600" width="16.5703125" style="479" customWidth="1"/>
    <col min="14601" max="14601" width="81.42578125" style="479" customWidth="1"/>
    <col min="14602" max="14602" width="13.7109375" style="479" customWidth="1"/>
    <col min="14603" max="14603" width="10.28515625" style="479" customWidth="1"/>
    <col min="14604" max="14848" width="9.140625" style="479"/>
    <col min="14849" max="14849" width="14.5703125" style="479" bestFit="1" customWidth="1"/>
    <col min="14850" max="14850" width="8.140625" style="479" customWidth="1"/>
    <col min="14851" max="14851" width="76.28515625" style="479" customWidth="1"/>
    <col min="14852" max="14852" width="8.7109375" style="479" customWidth="1"/>
    <col min="14853" max="14853" width="12.85546875" style="479" bestFit="1" customWidth="1"/>
    <col min="14854" max="14854" width="17" style="479" bestFit="1" customWidth="1"/>
    <col min="14855" max="14855" width="23" style="479" bestFit="1" customWidth="1"/>
    <col min="14856" max="14856" width="16.5703125" style="479" customWidth="1"/>
    <col min="14857" max="14857" width="81.42578125" style="479" customWidth="1"/>
    <col min="14858" max="14858" width="13.7109375" style="479" customWidth="1"/>
    <col min="14859" max="14859" width="10.28515625" style="479" customWidth="1"/>
    <col min="14860" max="15104" width="9.140625" style="479"/>
    <col min="15105" max="15105" width="14.5703125" style="479" bestFit="1" customWidth="1"/>
    <col min="15106" max="15106" width="8.140625" style="479" customWidth="1"/>
    <col min="15107" max="15107" width="76.28515625" style="479" customWidth="1"/>
    <col min="15108" max="15108" width="8.7109375" style="479" customWidth="1"/>
    <col min="15109" max="15109" width="12.85546875" style="479" bestFit="1" customWidth="1"/>
    <col min="15110" max="15110" width="17" style="479" bestFit="1" customWidth="1"/>
    <col min="15111" max="15111" width="23" style="479" bestFit="1" customWidth="1"/>
    <col min="15112" max="15112" width="16.5703125" style="479" customWidth="1"/>
    <col min="15113" max="15113" width="81.42578125" style="479" customWidth="1"/>
    <col min="15114" max="15114" width="13.7109375" style="479" customWidth="1"/>
    <col min="15115" max="15115" width="10.28515625" style="479" customWidth="1"/>
    <col min="15116" max="15360" width="9.140625" style="479"/>
    <col min="15361" max="15361" width="14.5703125" style="479" bestFit="1" customWidth="1"/>
    <col min="15362" max="15362" width="8.140625" style="479" customWidth="1"/>
    <col min="15363" max="15363" width="76.28515625" style="479" customWidth="1"/>
    <col min="15364" max="15364" width="8.7109375" style="479" customWidth="1"/>
    <col min="15365" max="15365" width="12.85546875" style="479" bestFit="1" customWidth="1"/>
    <col min="15366" max="15366" width="17" style="479" bestFit="1" customWidth="1"/>
    <col min="15367" max="15367" width="23" style="479" bestFit="1" customWidth="1"/>
    <col min="15368" max="15368" width="16.5703125" style="479" customWidth="1"/>
    <col min="15369" max="15369" width="81.42578125" style="479" customWidth="1"/>
    <col min="15370" max="15370" width="13.7109375" style="479" customWidth="1"/>
    <col min="15371" max="15371" width="10.28515625" style="479" customWidth="1"/>
    <col min="15372" max="15616" width="9.140625" style="479"/>
    <col min="15617" max="15617" width="14.5703125" style="479" bestFit="1" customWidth="1"/>
    <col min="15618" max="15618" width="8.140625" style="479" customWidth="1"/>
    <col min="15619" max="15619" width="76.28515625" style="479" customWidth="1"/>
    <col min="15620" max="15620" width="8.7109375" style="479" customWidth="1"/>
    <col min="15621" max="15621" width="12.85546875" style="479" bestFit="1" customWidth="1"/>
    <col min="15622" max="15622" width="17" style="479" bestFit="1" customWidth="1"/>
    <col min="15623" max="15623" width="23" style="479" bestFit="1" customWidth="1"/>
    <col min="15624" max="15624" width="16.5703125" style="479" customWidth="1"/>
    <col min="15625" max="15625" width="81.42578125" style="479" customWidth="1"/>
    <col min="15626" max="15626" width="13.7109375" style="479" customWidth="1"/>
    <col min="15627" max="15627" width="10.28515625" style="479" customWidth="1"/>
    <col min="15628" max="15872" width="9.140625" style="479"/>
    <col min="15873" max="15873" width="14.5703125" style="479" bestFit="1" customWidth="1"/>
    <col min="15874" max="15874" width="8.140625" style="479" customWidth="1"/>
    <col min="15875" max="15875" width="76.28515625" style="479" customWidth="1"/>
    <col min="15876" max="15876" width="8.7109375" style="479" customWidth="1"/>
    <col min="15877" max="15877" width="12.85546875" style="479" bestFit="1" customWidth="1"/>
    <col min="15878" max="15878" width="17" style="479" bestFit="1" customWidth="1"/>
    <col min="15879" max="15879" width="23" style="479" bestFit="1" customWidth="1"/>
    <col min="15880" max="15880" width="16.5703125" style="479" customWidth="1"/>
    <col min="15881" max="15881" width="81.42578125" style="479" customWidth="1"/>
    <col min="15882" max="15882" width="13.7109375" style="479" customWidth="1"/>
    <col min="15883" max="15883" width="10.28515625" style="479" customWidth="1"/>
    <col min="15884" max="16128" width="9.140625" style="479"/>
    <col min="16129" max="16129" width="14.5703125" style="479" bestFit="1" customWidth="1"/>
    <col min="16130" max="16130" width="8.140625" style="479" customWidth="1"/>
    <col min="16131" max="16131" width="76.28515625" style="479" customWidth="1"/>
    <col min="16132" max="16132" width="8.7109375" style="479" customWidth="1"/>
    <col min="16133" max="16133" width="12.85546875" style="479" bestFit="1" customWidth="1"/>
    <col min="16134" max="16134" width="17" style="479" bestFit="1" customWidth="1"/>
    <col min="16135" max="16135" width="23" style="479" bestFit="1" customWidth="1"/>
    <col min="16136" max="16136" width="16.5703125" style="479" customWidth="1"/>
    <col min="16137" max="16137" width="81.42578125" style="479" customWidth="1"/>
    <col min="16138" max="16138" width="13.7109375" style="479" customWidth="1"/>
    <col min="16139" max="16139" width="10.28515625" style="479" customWidth="1"/>
    <col min="16140" max="16384" width="9.140625" style="479"/>
  </cols>
  <sheetData>
    <row r="1" spans="1:12" s="297" customFormat="1" ht="35.25" customHeight="1">
      <c r="A1" s="863" t="s">
        <v>17</v>
      </c>
      <c r="B1" s="864"/>
      <c r="C1" s="864"/>
      <c r="D1" s="864"/>
      <c r="E1" s="864"/>
      <c r="F1" s="864"/>
      <c r="G1" s="865"/>
      <c r="H1" s="296"/>
      <c r="I1" s="296"/>
      <c r="J1" s="296"/>
    </row>
    <row r="2" spans="1:12" s="297" customFormat="1" ht="24.75">
      <c r="A2" s="298" t="s">
        <v>18</v>
      </c>
      <c r="B2" s="299"/>
      <c r="C2" s="300" t="str">
        <f>[13]Orçamento!C2</f>
        <v>Obra: Pavimentação Asfáltica</v>
      </c>
      <c r="D2" s="301"/>
      <c r="E2" s="301"/>
      <c r="F2" s="301"/>
      <c r="G2" s="302"/>
      <c r="H2" s="296"/>
      <c r="I2" s="296"/>
      <c r="J2" s="296"/>
    </row>
    <row r="3" spans="1:12" s="297" customFormat="1" ht="23.25">
      <c r="A3" s="303" t="s">
        <v>19</v>
      </c>
      <c r="B3" s="304"/>
      <c r="C3" s="305" t="str">
        <f>'Orçamento (2)'!C3</f>
        <v>Local: ruas do Bairro União</v>
      </c>
      <c r="D3" s="306"/>
      <c r="E3" s="307"/>
      <c r="F3" s="301"/>
      <c r="G3" s="302"/>
      <c r="H3" s="296"/>
      <c r="I3" s="296"/>
      <c r="J3" s="296"/>
    </row>
    <row r="4" spans="1:12" s="297" customFormat="1" ht="23.25">
      <c r="A4" s="303"/>
      <c r="B4" s="304"/>
      <c r="C4" s="305" t="str">
        <f>'Orçamento (2)'!C4</f>
        <v>Tipo de Intervenção: Construção</v>
      </c>
      <c r="D4" s="250" t="s">
        <v>144</v>
      </c>
      <c r="E4" s="308"/>
      <c r="F4" s="300"/>
      <c r="G4" s="309"/>
      <c r="H4" s="296"/>
      <c r="I4" s="296"/>
      <c r="J4" s="296"/>
    </row>
    <row r="5" spans="1:12" s="297" customFormat="1" ht="23.25">
      <c r="A5" s="303"/>
      <c r="B5" s="304"/>
      <c r="C5" s="305" t="str">
        <f>'Orçamento (2)'!C5</f>
        <v>Prazo de Execução: 30 dias</v>
      </c>
      <c r="D5" s="866" t="s">
        <v>145</v>
      </c>
      <c r="E5" s="866"/>
      <c r="F5" s="866"/>
      <c r="G5" s="866"/>
      <c r="H5" s="296"/>
      <c r="I5" s="296"/>
      <c r="J5" s="296"/>
    </row>
    <row r="6" spans="1:12" s="297" customFormat="1" ht="23.25">
      <c r="A6" s="303"/>
      <c r="B6" s="304"/>
      <c r="C6" s="305" t="str">
        <f>'Orçamento (2)'!C6</f>
        <v>Área: 2.930,30m²</v>
      </c>
      <c r="D6" s="866"/>
      <c r="E6" s="866"/>
      <c r="F6" s="866"/>
      <c r="G6" s="866"/>
      <c r="H6" s="296"/>
      <c r="I6" s="296"/>
      <c r="J6" s="296"/>
    </row>
    <row r="7" spans="1:12" s="297" customFormat="1" ht="23.25">
      <c r="A7" s="303"/>
      <c r="B7" s="304"/>
      <c r="C7" s="305" t="str">
        <f>'Orçamento (2)'!C7</f>
        <v>Responsável Técnico: Cassiane Pellizzaro Claus CREA/RNP 1211015173</v>
      </c>
      <c r="D7" s="867"/>
      <c r="E7" s="867"/>
      <c r="F7" s="867"/>
      <c r="G7" s="867"/>
      <c r="H7" s="296"/>
      <c r="I7" s="296"/>
      <c r="J7" s="296"/>
    </row>
    <row r="8" spans="1:12" s="297" customFormat="1" ht="19.5">
      <c r="A8" s="310"/>
      <c r="B8" s="311"/>
      <c r="C8" s="305" t="str">
        <f>'Orçamento (2)'!D3</f>
        <v>Boletim de Referência: SINAPI Out/2018 desonerada, Sicro Nov. 2016</v>
      </c>
      <c r="D8" s="312"/>
      <c r="E8" s="312"/>
      <c r="F8" s="312"/>
      <c r="G8" s="312"/>
    </row>
    <row r="9" spans="1:12" s="297" customFormat="1" ht="42">
      <c r="A9" s="868" t="s">
        <v>121</v>
      </c>
      <c r="B9" s="868"/>
      <c r="C9" s="868"/>
      <c r="D9" s="868"/>
      <c r="E9" s="868"/>
      <c r="F9" s="868"/>
      <c r="G9" s="868"/>
    </row>
    <row r="10" spans="1:12" s="316" customFormat="1" ht="19.5" customHeight="1">
      <c r="A10" s="313" t="s">
        <v>12</v>
      </c>
      <c r="B10" s="314" t="s">
        <v>2</v>
      </c>
      <c r="C10" s="315" t="s">
        <v>24</v>
      </c>
      <c r="D10" s="869" t="s">
        <v>25</v>
      </c>
      <c r="E10" s="870"/>
      <c r="F10" s="869" t="s">
        <v>26</v>
      </c>
      <c r="G10" s="871"/>
    </row>
    <row r="11" spans="1:12" s="297" customFormat="1" ht="31.5" customHeight="1">
      <c r="A11" s="317"/>
      <c r="B11" s="317"/>
      <c r="C11" s="318"/>
      <c r="D11" s="319" t="s">
        <v>27</v>
      </c>
      <c r="E11" s="319" t="s">
        <v>10</v>
      </c>
      <c r="F11" s="319" t="s">
        <v>122</v>
      </c>
      <c r="G11" s="320" t="s">
        <v>123</v>
      </c>
      <c r="H11" s="321"/>
      <c r="I11" s="322"/>
      <c r="J11" s="322"/>
      <c r="K11" s="322"/>
    </row>
    <row r="12" spans="1:12" s="297" customFormat="1">
      <c r="A12" s="323" t="s">
        <v>124</v>
      </c>
      <c r="B12" s="324" t="s">
        <v>3</v>
      </c>
      <c r="C12" s="325" t="s">
        <v>125</v>
      </c>
      <c r="D12" s="326" t="s">
        <v>126</v>
      </c>
      <c r="E12" s="325"/>
      <c r="F12" s="327"/>
      <c r="G12" s="328"/>
      <c r="H12" s="321"/>
      <c r="I12" s="329"/>
      <c r="J12" s="329"/>
      <c r="K12" s="329"/>
    </row>
    <row r="13" spans="1:12" s="312" customFormat="1" ht="15.75">
      <c r="A13" s="330">
        <v>90777</v>
      </c>
      <c r="B13" s="330" t="s">
        <v>4</v>
      </c>
      <c r="C13" s="331" t="s">
        <v>127</v>
      </c>
      <c r="D13" s="330" t="s">
        <v>128</v>
      </c>
      <c r="E13" s="332">
        <f>20*3</f>
        <v>60</v>
      </c>
      <c r="F13" s="333">
        <v>92.21</v>
      </c>
      <c r="G13" s="334">
        <f>E13*F13</f>
        <v>5532.6</v>
      </c>
      <c r="H13" s="335"/>
      <c r="I13" s="336"/>
      <c r="J13" s="336"/>
      <c r="K13" s="336"/>
      <c r="L13" s="337"/>
    </row>
    <row r="14" spans="1:12" s="312" customFormat="1" ht="15.75">
      <c r="A14" s="338">
        <v>90776</v>
      </c>
      <c r="B14" s="338" t="s">
        <v>14</v>
      </c>
      <c r="C14" s="339" t="s">
        <v>129</v>
      </c>
      <c r="D14" s="340" t="s">
        <v>128</v>
      </c>
      <c r="E14" s="341">
        <f>20*3</f>
        <v>60</v>
      </c>
      <c r="F14" s="342">
        <v>24.04</v>
      </c>
      <c r="G14" s="334">
        <f>E14*F14</f>
        <v>1442.4</v>
      </c>
      <c r="H14" s="335"/>
      <c r="I14" s="336"/>
      <c r="J14" s="336"/>
      <c r="K14" s="336"/>
      <c r="L14" s="337"/>
    </row>
    <row r="15" spans="1:12" s="312" customFormat="1" ht="15.75">
      <c r="A15" s="343" t="s">
        <v>101</v>
      </c>
      <c r="B15" s="330" t="s">
        <v>15</v>
      </c>
      <c r="C15" s="344" t="s">
        <v>100</v>
      </c>
      <c r="D15" s="330" t="s">
        <v>146</v>
      </c>
      <c r="E15" s="345">
        <f>'Orçamento (2)'!E29+'Orçamento (2)'!E30</f>
        <v>879.1</v>
      </c>
      <c r="F15" s="346">
        <v>1.65</v>
      </c>
      <c r="G15" s="334">
        <f>E15*F15</f>
        <v>1450.52</v>
      </c>
      <c r="H15" s="335"/>
      <c r="I15" s="336">
        <f>20*4*3</f>
        <v>240</v>
      </c>
      <c r="J15" s="336"/>
      <c r="K15" s="336"/>
      <c r="L15" s="337"/>
    </row>
    <row r="16" spans="1:12" s="312" customFormat="1" ht="16.5" customHeight="1">
      <c r="A16" s="347">
        <v>78472</v>
      </c>
      <c r="B16" s="348" t="s">
        <v>16</v>
      </c>
      <c r="C16" s="349" t="s">
        <v>102</v>
      </c>
      <c r="D16" s="350" t="s">
        <v>147</v>
      </c>
      <c r="E16" s="351">
        <f>'Orçamento (2)'!E28</f>
        <v>2930.3</v>
      </c>
      <c r="F16" s="352">
        <v>0.33</v>
      </c>
      <c r="G16" s="334">
        <f>E16*F16</f>
        <v>967</v>
      </c>
      <c r="H16" s="335"/>
      <c r="I16" s="336"/>
      <c r="J16" s="336"/>
      <c r="K16" s="336"/>
      <c r="L16" s="337"/>
    </row>
    <row r="17" spans="1:12" s="312" customFormat="1" hidden="1">
      <c r="A17" s="353"/>
      <c r="B17" s="354"/>
      <c r="C17" s="355"/>
      <c r="D17" s="356"/>
      <c r="E17" s="357"/>
      <c r="F17" s="358"/>
      <c r="G17" s="359"/>
      <c r="H17" s="335"/>
      <c r="I17" s="336"/>
      <c r="J17" s="336"/>
      <c r="K17" s="336"/>
      <c r="L17" s="337"/>
    </row>
    <row r="18" spans="1:12" s="297" customFormat="1">
      <c r="A18" s="861" t="s">
        <v>31</v>
      </c>
      <c r="B18" s="862"/>
      <c r="C18" s="862"/>
      <c r="D18" s="862"/>
      <c r="E18" s="862"/>
      <c r="F18" s="862"/>
      <c r="G18" s="360">
        <f>SUM(G13:G16)</f>
        <v>9392.52</v>
      </c>
      <c r="H18" s="361"/>
      <c r="I18" s="322"/>
      <c r="J18" s="322"/>
      <c r="K18" s="322"/>
      <c r="L18" s="362"/>
    </row>
    <row r="19" spans="1:12" s="297" customFormat="1" ht="44.25" hidden="1" customHeight="1">
      <c r="A19" s="363" t="s">
        <v>148</v>
      </c>
      <c r="B19" s="364" t="s">
        <v>5</v>
      </c>
      <c r="C19" s="365" t="s">
        <v>149</v>
      </c>
      <c r="D19" s="366" t="s">
        <v>150</v>
      </c>
      <c r="E19" s="367"/>
      <c r="F19" s="367"/>
      <c r="G19" s="368"/>
      <c r="H19" s="361"/>
      <c r="I19" s="369"/>
      <c r="J19" s="322"/>
      <c r="K19" s="322"/>
      <c r="L19" s="362"/>
    </row>
    <row r="20" spans="1:12" s="297" customFormat="1" ht="18" hidden="1" customHeight="1">
      <c r="A20" s="370"/>
      <c r="B20" s="371" t="s">
        <v>6</v>
      </c>
      <c r="C20" s="856" t="s">
        <v>151</v>
      </c>
      <c r="D20" s="857"/>
      <c r="E20" s="857"/>
      <c r="F20" s="857"/>
      <c r="G20" s="858"/>
      <c r="H20" s="361"/>
      <c r="I20" s="369"/>
      <c r="J20" s="322"/>
      <c r="K20" s="322"/>
      <c r="L20" s="362"/>
    </row>
    <row r="21" spans="1:12" s="297" customFormat="1" ht="30.75" hidden="1">
      <c r="A21" s="372">
        <v>5944</v>
      </c>
      <c r="B21" s="373" t="s">
        <v>152</v>
      </c>
      <c r="C21" s="374" t="s">
        <v>153</v>
      </c>
      <c r="D21" s="375" t="s">
        <v>154</v>
      </c>
      <c r="E21" s="376">
        <v>3.5000000000000001E-3</v>
      </c>
      <c r="F21" s="247">
        <v>165.15</v>
      </c>
      <c r="G21" s="377">
        <f>E21*F21</f>
        <v>0.57999999999999996</v>
      </c>
      <c r="H21" s="378"/>
      <c r="I21" s="369"/>
      <c r="J21" s="322"/>
      <c r="K21" s="322"/>
      <c r="L21" s="362"/>
    </row>
    <row r="22" spans="1:12" s="297" customFormat="1" ht="30.75" hidden="1">
      <c r="A22" s="372">
        <v>7030</v>
      </c>
      <c r="B22" s="373" t="s">
        <v>155</v>
      </c>
      <c r="C22" s="374" t="s">
        <v>156</v>
      </c>
      <c r="D22" s="375" t="s">
        <v>154</v>
      </c>
      <c r="E22" s="376">
        <v>1.34E-2</v>
      </c>
      <c r="F22" s="247">
        <v>165.53</v>
      </c>
      <c r="G22" s="377">
        <f>E22*F22</f>
        <v>2.2200000000000002</v>
      </c>
      <c r="H22" s="378"/>
      <c r="I22" s="369"/>
      <c r="J22" s="322"/>
      <c r="K22" s="322"/>
      <c r="L22" s="362"/>
    </row>
    <row r="23" spans="1:12" s="297" customFormat="1" ht="30.75" hidden="1">
      <c r="A23" s="372">
        <v>93433</v>
      </c>
      <c r="B23" s="373" t="s">
        <v>157</v>
      </c>
      <c r="C23" s="379" t="s">
        <v>158</v>
      </c>
      <c r="D23" s="375" t="s">
        <v>154</v>
      </c>
      <c r="E23" s="376">
        <v>1.34E-2</v>
      </c>
      <c r="F23" s="247">
        <v>2038.7</v>
      </c>
      <c r="G23" s="377">
        <f>E23*F23</f>
        <v>27.32</v>
      </c>
      <c r="H23" s="380"/>
      <c r="I23" s="369"/>
      <c r="J23" s="322"/>
      <c r="K23" s="322"/>
      <c r="L23" s="362"/>
    </row>
    <row r="24" spans="1:12" s="297" customFormat="1" ht="17.25" hidden="1" customHeight="1">
      <c r="A24" s="370"/>
      <c r="B24" s="381" t="s">
        <v>32</v>
      </c>
      <c r="C24" s="382" t="s">
        <v>159</v>
      </c>
      <c r="D24" s="383"/>
      <c r="E24" s="383"/>
      <c r="F24" s="383"/>
      <c r="G24" s="384"/>
      <c r="H24" s="361"/>
      <c r="I24" s="369"/>
      <c r="J24" s="322"/>
      <c r="K24" s="322"/>
      <c r="L24" s="362"/>
    </row>
    <row r="25" spans="1:12" s="297" customFormat="1" ht="15.75" hidden="1">
      <c r="A25" s="385">
        <v>88316</v>
      </c>
      <c r="B25" s="373" t="s">
        <v>160</v>
      </c>
      <c r="C25" s="386" t="s">
        <v>161</v>
      </c>
      <c r="D25" s="375" t="s">
        <v>128</v>
      </c>
      <c r="E25" s="376">
        <v>0.1067</v>
      </c>
      <c r="F25" s="387">
        <v>15.54</v>
      </c>
      <c r="G25" s="377">
        <f>E25*F25</f>
        <v>1.66</v>
      </c>
      <c r="H25" s="361"/>
      <c r="I25" s="369"/>
      <c r="J25" s="322"/>
      <c r="K25" s="322"/>
      <c r="L25" s="362"/>
    </row>
    <row r="26" spans="1:12" s="297" customFormat="1" ht="14.25" hidden="1" customHeight="1">
      <c r="A26" s="370"/>
      <c r="B26" s="381" t="s">
        <v>11</v>
      </c>
      <c r="C26" s="382" t="s">
        <v>162</v>
      </c>
      <c r="D26" s="383"/>
      <c r="E26" s="383"/>
      <c r="F26" s="383"/>
      <c r="G26" s="384"/>
      <c r="H26" s="361"/>
      <c r="I26" s="369"/>
      <c r="J26" s="322"/>
      <c r="K26" s="322"/>
      <c r="L26" s="362"/>
    </row>
    <row r="27" spans="1:12" s="297" customFormat="1" ht="14.25" hidden="1" customHeight="1">
      <c r="A27" s="372" t="s">
        <v>163</v>
      </c>
      <c r="B27" s="373" t="s">
        <v>164</v>
      </c>
      <c r="C27" s="388" t="s">
        <v>165</v>
      </c>
      <c r="D27" s="389" t="s">
        <v>166</v>
      </c>
      <c r="E27" s="390">
        <v>0.161</v>
      </c>
      <c r="F27" s="387">
        <v>60</v>
      </c>
      <c r="G27" s="377">
        <f>E27*F27</f>
        <v>9.66</v>
      </c>
      <c r="H27" s="391"/>
      <c r="I27" s="369"/>
      <c r="J27" s="322"/>
      <c r="K27" s="322"/>
      <c r="L27" s="362"/>
    </row>
    <row r="28" spans="1:12" s="297" customFormat="1" ht="33.75" hidden="1" customHeight="1">
      <c r="A28" s="372" t="s">
        <v>167</v>
      </c>
      <c r="B28" s="373" t="s">
        <v>168</v>
      </c>
      <c r="C28" s="388" t="s">
        <v>169</v>
      </c>
      <c r="D28" s="389" t="s">
        <v>150</v>
      </c>
      <c r="E28" s="390">
        <v>0.06</v>
      </c>
      <c r="F28" s="392">
        <f>1.95043*1000</f>
        <v>1950.43</v>
      </c>
      <c r="G28" s="377">
        <f>E28*F28</f>
        <v>117.03</v>
      </c>
      <c r="H28" s="393"/>
      <c r="I28" s="394"/>
      <c r="J28" s="322"/>
      <c r="K28" s="322"/>
      <c r="L28" s="362"/>
    </row>
    <row r="29" spans="1:12" s="297" customFormat="1" ht="14.25" hidden="1" customHeight="1">
      <c r="A29" s="372" t="s">
        <v>170</v>
      </c>
      <c r="B29" s="373" t="s">
        <v>171</v>
      </c>
      <c r="C29" s="395" t="s">
        <v>172</v>
      </c>
      <c r="D29" s="389" t="s">
        <v>173</v>
      </c>
      <c r="E29" s="390">
        <v>28</v>
      </c>
      <c r="F29" s="387">
        <v>0.47</v>
      </c>
      <c r="G29" s="377">
        <f>E29*F29</f>
        <v>13.16</v>
      </c>
      <c r="H29" s="391"/>
      <c r="I29" s="396"/>
      <c r="J29" s="322"/>
      <c r="K29" s="322"/>
      <c r="L29" s="362"/>
    </row>
    <row r="30" spans="1:12" s="297" customFormat="1" ht="29.25" hidden="1" customHeight="1">
      <c r="A30" s="372" t="s">
        <v>174</v>
      </c>
      <c r="B30" s="373" t="s">
        <v>175</v>
      </c>
      <c r="C30" s="397" t="s">
        <v>176</v>
      </c>
      <c r="D30" s="389" t="s">
        <v>166</v>
      </c>
      <c r="E30" s="390">
        <v>0.31290000000000001</v>
      </c>
      <c r="F30" s="387">
        <v>81.42</v>
      </c>
      <c r="G30" s="377">
        <f>E30*F30</f>
        <v>25.48</v>
      </c>
      <c r="H30" s="391"/>
      <c r="I30" s="396"/>
      <c r="J30" s="322"/>
      <c r="K30" s="322"/>
      <c r="L30" s="362"/>
    </row>
    <row r="31" spans="1:12" s="297" customFormat="1" ht="14.25" hidden="1" customHeight="1">
      <c r="A31" s="372" t="s">
        <v>177</v>
      </c>
      <c r="B31" s="373" t="s">
        <v>178</v>
      </c>
      <c r="C31" s="395" t="s">
        <v>179</v>
      </c>
      <c r="D31" s="389" t="s">
        <v>166</v>
      </c>
      <c r="E31" s="390">
        <v>0.1341</v>
      </c>
      <c r="F31" s="387">
        <v>63.77</v>
      </c>
      <c r="G31" s="377">
        <f>E31*F31</f>
        <v>8.5500000000000007</v>
      </c>
      <c r="H31" s="391"/>
      <c r="I31" s="396"/>
      <c r="J31" s="322"/>
      <c r="K31" s="322"/>
      <c r="L31" s="362"/>
    </row>
    <row r="32" spans="1:12" s="297" customFormat="1" hidden="1">
      <c r="A32" s="859" t="s">
        <v>31</v>
      </c>
      <c r="B32" s="860"/>
      <c r="C32" s="860"/>
      <c r="D32" s="860"/>
      <c r="E32" s="860"/>
      <c r="F32" s="860"/>
      <c r="G32" s="398">
        <f>SUM(G20:G31)</f>
        <v>205.66</v>
      </c>
      <c r="H32" s="399"/>
      <c r="I32" s="322"/>
      <c r="J32" s="322"/>
      <c r="K32" s="322"/>
      <c r="L32" s="362"/>
    </row>
    <row r="33" spans="1:12" s="297" customFormat="1" hidden="1">
      <c r="A33" s="400"/>
      <c r="B33" s="400"/>
      <c r="C33" s="400"/>
      <c r="D33" s="400"/>
      <c r="E33" s="400"/>
      <c r="F33" s="400"/>
      <c r="G33" s="401"/>
      <c r="H33" s="361"/>
      <c r="I33" s="322"/>
      <c r="J33" s="322"/>
      <c r="K33" s="322"/>
      <c r="L33" s="362"/>
    </row>
    <row r="34" spans="1:12" s="297" customFormat="1" hidden="1">
      <c r="A34" s="402" t="s">
        <v>180</v>
      </c>
      <c r="B34" s="364" t="s">
        <v>7</v>
      </c>
      <c r="C34" s="403" t="s">
        <v>181</v>
      </c>
      <c r="D34" s="366" t="s">
        <v>166</v>
      </c>
      <c r="E34" s="367"/>
      <c r="F34" s="367"/>
      <c r="G34" s="404"/>
      <c r="H34" s="361"/>
      <c r="I34" s="405"/>
      <c r="J34" s="406"/>
    </row>
    <row r="35" spans="1:12" s="413" customFormat="1" ht="15.75" hidden="1" customHeight="1">
      <c r="A35" s="370"/>
      <c r="B35" s="371" t="s">
        <v>8</v>
      </c>
      <c r="C35" s="407" t="s">
        <v>151</v>
      </c>
      <c r="D35" s="408"/>
      <c r="E35" s="408"/>
      <c r="F35" s="408"/>
      <c r="G35" s="409"/>
      <c r="H35" s="410"/>
      <c r="I35" s="411"/>
      <c r="J35" s="412"/>
    </row>
    <row r="36" spans="1:12" s="422" customFormat="1" ht="30.75" hidden="1">
      <c r="A36" s="385">
        <v>95264</v>
      </c>
      <c r="B36" s="414" t="s">
        <v>182</v>
      </c>
      <c r="C36" s="415" t="s">
        <v>183</v>
      </c>
      <c r="D36" s="416" t="s">
        <v>154</v>
      </c>
      <c r="E36" s="417">
        <v>0.4</v>
      </c>
      <c r="F36" s="418">
        <v>3.61</v>
      </c>
      <c r="G36" s="419">
        <f>E36*F36</f>
        <v>1.44</v>
      </c>
      <c r="H36" s="335"/>
      <c r="I36" s="420"/>
      <c r="J36" s="421"/>
    </row>
    <row r="37" spans="1:12" s="422" customFormat="1" ht="30.75" hidden="1">
      <c r="A37" s="385">
        <v>91534</v>
      </c>
      <c r="B37" s="414" t="s">
        <v>184</v>
      </c>
      <c r="C37" s="415" t="s">
        <v>185</v>
      </c>
      <c r="D37" s="416" t="s">
        <v>186</v>
      </c>
      <c r="E37" s="417">
        <v>1.6</v>
      </c>
      <c r="F37" s="418">
        <v>17.13</v>
      </c>
      <c r="G37" s="419">
        <f>E37*F37</f>
        <v>27.41</v>
      </c>
      <c r="H37" s="335"/>
      <c r="I37" s="420"/>
      <c r="J37" s="421"/>
    </row>
    <row r="38" spans="1:12" s="413" customFormat="1" ht="15.75" hidden="1" customHeight="1">
      <c r="A38" s="370"/>
      <c r="B38" s="371" t="s">
        <v>107</v>
      </c>
      <c r="C38" s="407" t="s">
        <v>159</v>
      </c>
      <c r="D38" s="408"/>
      <c r="E38" s="408"/>
      <c r="F38" s="408"/>
      <c r="G38" s="409"/>
      <c r="H38" s="410"/>
      <c r="I38" s="411"/>
      <c r="J38" s="412"/>
    </row>
    <row r="39" spans="1:12" s="422" customFormat="1" ht="15.75" hidden="1">
      <c r="A39" s="423">
        <v>90776</v>
      </c>
      <c r="B39" s="414" t="s">
        <v>187</v>
      </c>
      <c r="C39" s="415" t="s">
        <v>129</v>
      </c>
      <c r="D39" s="416" t="s">
        <v>128</v>
      </c>
      <c r="E39" s="417">
        <v>2</v>
      </c>
      <c r="F39" s="418">
        <v>22.41</v>
      </c>
      <c r="G39" s="419">
        <f>E39*F39</f>
        <v>44.82</v>
      </c>
      <c r="H39" s="335"/>
      <c r="I39" s="420"/>
      <c r="J39" s="421"/>
    </row>
    <row r="40" spans="1:12" s="422" customFormat="1" ht="15.75" hidden="1">
      <c r="A40" s="423">
        <v>88316</v>
      </c>
      <c r="B40" s="414" t="s">
        <v>188</v>
      </c>
      <c r="C40" s="424" t="s">
        <v>161</v>
      </c>
      <c r="D40" s="416" t="s">
        <v>128</v>
      </c>
      <c r="E40" s="417">
        <v>12</v>
      </c>
      <c r="F40" s="425">
        <v>15.28</v>
      </c>
      <c r="G40" s="419">
        <f>E40*F40</f>
        <v>183.36</v>
      </c>
      <c r="H40" s="426"/>
      <c r="I40" s="420"/>
      <c r="J40" s="421"/>
    </row>
    <row r="41" spans="1:12" s="422" customFormat="1" hidden="1">
      <c r="A41" s="370"/>
      <c r="B41" s="371" t="s">
        <v>108</v>
      </c>
      <c r="C41" s="407" t="s">
        <v>162</v>
      </c>
      <c r="D41" s="408"/>
      <c r="E41" s="408"/>
      <c r="F41" s="408"/>
      <c r="G41" s="409"/>
      <c r="H41" s="426"/>
      <c r="I41" s="420"/>
      <c r="J41" s="421"/>
    </row>
    <row r="42" spans="1:12" s="422" customFormat="1" ht="15.75" hidden="1">
      <c r="A42" s="414" t="str">
        <f>A19</f>
        <v>C - 002</v>
      </c>
      <c r="B42" s="414" t="s">
        <v>189</v>
      </c>
      <c r="C42" s="415" t="s">
        <v>190</v>
      </c>
      <c r="D42" s="416" t="s">
        <v>0</v>
      </c>
      <c r="E42" s="427">
        <v>2.4569999999999999</v>
      </c>
      <c r="F42" s="418">
        <f>G32</f>
        <v>205.66</v>
      </c>
      <c r="G42" s="428">
        <f>E42*F42</f>
        <v>505.31</v>
      </c>
      <c r="H42" s="426"/>
      <c r="I42" s="420"/>
      <c r="J42" s="421"/>
    </row>
    <row r="43" spans="1:12" s="422" customFormat="1" hidden="1">
      <c r="A43" s="861" t="s">
        <v>31</v>
      </c>
      <c r="B43" s="862"/>
      <c r="C43" s="862"/>
      <c r="D43" s="862"/>
      <c r="E43" s="862"/>
      <c r="F43" s="862"/>
      <c r="G43" s="360">
        <f>SUM(G35:G42)</f>
        <v>762.34</v>
      </c>
      <c r="H43" s="335"/>
      <c r="I43" s="420"/>
      <c r="J43" s="421"/>
    </row>
    <row r="44" spans="1:12" s="422" customFormat="1" hidden="1">
      <c r="A44" s="429"/>
      <c r="B44" s="430"/>
      <c r="C44" s="430"/>
      <c r="D44" s="430"/>
      <c r="E44" s="430"/>
      <c r="F44" s="430"/>
      <c r="G44" s="431"/>
      <c r="H44" s="335"/>
      <c r="I44" s="420"/>
      <c r="J44" s="421"/>
    </row>
    <row r="45" spans="1:12" s="422" customFormat="1" ht="63.75" hidden="1" customHeight="1">
      <c r="A45" s="363" t="s">
        <v>191</v>
      </c>
      <c r="B45" s="364" t="s">
        <v>9</v>
      </c>
      <c r="C45" s="403" t="s">
        <v>192</v>
      </c>
      <c r="D45" s="366" t="s">
        <v>0</v>
      </c>
      <c r="E45" s="367"/>
      <c r="F45" s="367"/>
      <c r="G45" s="368"/>
      <c r="H45" s="335"/>
      <c r="I45" s="420"/>
      <c r="J45" s="421"/>
    </row>
    <row r="46" spans="1:12" s="422" customFormat="1" ht="30" hidden="1">
      <c r="A46" s="373" t="str">
        <f>A19</f>
        <v>C - 002</v>
      </c>
      <c r="B46" s="414" t="s">
        <v>193</v>
      </c>
      <c r="C46" s="415" t="s">
        <v>194</v>
      </c>
      <c r="D46" s="432" t="s">
        <v>150</v>
      </c>
      <c r="E46" s="433" t="s">
        <v>195</v>
      </c>
      <c r="F46" s="434">
        <f>G32</f>
        <v>205.66</v>
      </c>
      <c r="G46" s="419">
        <f t="shared" ref="G46:G52" si="0">E46*F46</f>
        <v>525.41999999999996</v>
      </c>
      <c r="H46" s="335"/>
      <c r="I46" s="420"/>
      <c r="J46" s="421"/>
    </row>
    <row r="47" spans="1:12" s="422" customFormat="1" ht="36" hidden="1" customHeight="1">
      <c r="A47" s="385" t="s">
        <v>196</v>
      </c>
      <c r="B47" s="414" t="s">
        <v>197</v>
      </c>
      <c r="C47" s="435" t="s">
        <v>198</v>
      </c>
      <c r="D47" s="432" t="s">
        <v>154</v>
      </c>
      <c r="E47" s="433" t="s">
        <v>199</v>
      </c>
      <c r="F47" s="434">
        <v>198.42</v>
      </c>
      <c r="G47" s="436">
        <f t="shared" si="0"/>
        <v>15.34</v>
      </c>
      <c r="H47" s="335"/>
      <c r="I47" s="420"/>
      <c r="J47" s="421"/>
    </row>
    <row r="48" spans="1:12" s="422" customFormat="1" ht="30" hidden="1">
      <c r="A48" s="385" t="s">
        <v>200</v>
      </c>
      <c r="B48" s="414" t="s">
        <v>201</v>
      </c>
      <c r="C48" s="435" t="s">
        <v>202</v>
      </c>
      <c r="D48" s="432" t="s">
        <v>186</v>
      </c>
      <c r="E48" s="433" t="s">
        <v>203</v>
      </c>
      <c r="F48" s="434">
        <v>76.290000000000006</v>
      </c>
      <c r="G48" s="436">
        <f t="shared" si="0"/>
        <v>12.06</v>
      </c>
      <c r="H48" s="335"/>
      <c r="I48" s="420"/>
      <c r="J48" s="421"/>
    </row>
    <row r="49" spans="1:10" s="422" customFormat="1" ht="18" hidden="1" customHeight="1">
      <c r="A49" s="385" t="s">
        <v>204</v>
      </c>
      <c r="B49" s="414" t="s">
        <v>205</v>
      </c>
      <c r="C49" s="435" t="s">
        <v>206</v>
      </c>
      <c r="D49" s="432" t="s">
        <v>207</v>
      </c>
      <c r="E49" s="433" t="s">
        <v>208</v>
      </c>
      <c r="F49" s="434">
        <v>9.77</v>
      </c>
      <c r="G49" s="436">
        <f t="shared" si="0"/>
        <v>18.399999999999999</v>
      </c>
      <c r="H49" s="335"/>
      <c r="I49" s="420"/>
      <c r="J49" s="421"/>
    </row>
    <row r="50" spans="1:10" s="422" customFormat="1" ht="45" hidden="1">
      <c r="A50" s="385" t="s">
        <v>209</v>
      </c>
      <c r="B50" s="414" t="s">
        <v>210</v>
      </c>
      <c r="C50" s="435" t="s">
        <v>211</v>
      </c>
      <c r="D50" s="432" t="s">
        <v>154</v>
      </c>
      <c r="E50" s="433" t="s">
        <v>199</v>
      </c>
      <c r="F50" s="434">
        <v>165.81</v>
      </c>
      <c r="G50" s="436">
        <f t="shared" si="0"/>
        <v>12.82</v>
      </c>
      <c r="H50" s="335"/>
      <c r="I50" s="420"/>
      <c r="J50" s="421"/>
    </row>
    <row r="51" spans="1:10" s="422" customFormat="1" ht="45" hidden="1">
      <c r="A51" s="385" t="s">
        <v>212</v>
      </c>
      <c r="B51" s="414" t="s">
        <v>213</v>
      </c>
      <c r="C51" s="435" t="s">
        <v>214</v>
      </c>
      <c r="D51" s="432" t="s">
        <v>154</v>
      </c>
      <c r="E51" s="433" t="s">
        <v>215</v>
      </c>
      <c r="F51" s="434">
        <v>126.38</v>
      </c>
      <c r="G51" s="436">
        <f t="shared" si="0"/>
        <v>14.13</v>
      </c>
      <c r="H51" s="335"/>
      <c r="I51" s="420"/>
      <c r="J51" s="421"/>
    </row>
    <row r="52" spans="1:10" s="422" customFormat="1" ht="45" hidden="1">
      <c r="A52" s="385" t="s">
        <v>216</v>
      </c>
      <c r="B52" s="414" t="s">
        <v>217</v>
      </c>
      <c r="C52" s="437" t="s">
        <v>218</v>
      </c>
      <c r="D52" s="438" t="s">
        <v>186</v>
      </c>
      <c r="E52" s="439" t="s">
        <v>219</v>
      </c>
      <c r="F52" s="434">
        <v>40.32</v>
      </c>
      <c r="G52" s="436">
        <f t="shared" si="0"/>
        <v>4.9800000000000004</v>
      </c>
      <c r="H52" s="335"/>
      <c r="I52" s="420"/>
      <c r="J52" s="421"/>
    </row>
    <row r="53" spans="1:10" s="422" customFormat="1" ht="30" hidden="1">
      <c r="A53" s="423" t="s">
        <v>220</v>
      </c>
      <c r="B53" s="414" t="s">
        <v>221</v>
      </c>
      <c r="C53" s="435" t="s">
        <v>222</v>
      </c>
      <c r="D53" s="432" t="s">
        <v>186</v>
      </c>
      <c r="E53" s="433" t="s">
        <v>223</v>
      </c>
      <c r="F53" s="434">
        <v>29.09</v>
      </c>
      <c r="G53" s="436">
        <f>E53*F53</f>
        <v>5.19</v>
      </c>
      <c r="H53" s="335"/>
      <c r="I53" s="420"/>
      <c r="J53" s="421"/>
    </row>
    <row r="54" spans="1:10" s="422" customFormat="1" hidden="1">
      <c r="A54" s="423" t="s">
        <v>224</v>
      </c>
      <c r="B54" s="414" t="s">
        <v>225</v>
      </c>
      <c r="C54" s="440" t="s">
        <v>226</v>
      </c>
      <c r="D54" s="432" t="s">
        <v>154</v>
      </c>
      <c r="E54" s="441" t="s">
        <v>227</v>
      </c>
      <c r="F54" s="442">
        <v>80.64</v>
      </c>
      <c r="G54" s="436">
        <f>E54*F54</f>
        <v>4.59</v>
      </c>
      <c r="H54" s="335"/>
      <c r="I54" s="420"/>
      <c r="J54" s="421"/>
    </row>
    <row r="55" spans="1:10" s="422" customFormat="1" ht="45" hidden="1">
      <c r="A55" s="385" t="s">
        <v>228</v>
      </c>
      <c r="B55" s="414" t="s">
        <v>229</v>
      </c>
      <c r="C55" s="437" t="s">
        <v>230</v>
      </c>
      <c r="D55" s="438" t="s">
        <v>154</v>
      </c>
      <c r="E55" s="439" t="s">
        <v>231</v>
      </c>
      <c r="F55" s="443">
        <v>124.21</v>
      </c>
      <c r="G55" s="443">
        <f>E55*F55</f>
        <v>7.23</v>
      </c>
      <c r="H55" s="335"/>
      <c r="I55" s="420"/>
      <c r="J55" s="421"/>
    </row>
    <row r="56" spans="1:10" s="422" customFormat="1" ht="45" hidden="1">
      <c r="A56" s="414" t="s">
        <v>232</v>
      </c>
      <c r="B56" s="414" t="s">
        <v>233</v>
      </c>
      <c r="C56" s="435" t="s">
        <v>234</v>
      </c>
      <c r="D56" s="432" t="s">
        <v>186</v>
      </c>
      <c r="E56" s="441" t="s">
        <v>235</v>
      </c>
      <c r="F56" s="434">
        <v>42.97</v>
      </c>
      <c r="G56" s="436">
        <f>E56*F56</f>
        <v>17.73</v>
      </c>
      <c r="H56" s="335"/>
      <c r="I56" s="420"/>
      <c r="J56" s="421"/>
    </row>
    <row r="57" spans="1:10" s="422" customFormat="1" hidden="1">
      <c r="A57" s="861" t="s">
        <v>31</v>
      </c>
      <c r="B57" s="862"/>
      <c r="C57" s="862"/>
      <c r="D57" s="862"/>
      <c r="E57" s="862"/>
      <c r="F57" s="862"/>
      <c r="G57" s="360">
        <f>SUM(G46:G56)</f>
        <v>637.89</v>
      </c>
      <c r="H57" s="335"/>
      <c r="I57" s="420"/>
      <c r="J57" s="421"/>
    </row>
    <row r="58" spans="1:10" s="422" customFormat="1" hidden="1">
      <c r="A58" s="429"/>
      <c r="B58" s="430"/>
      <c r="C58" s="430"/>
      <c r="D58" s="430"/>
      <c r="E58" s="430"/>
      <c r="F58" s="430"/>
      <c r="G58" s="431"/>
      <c r="H58" s="335"/>
      <c r="I58" s="420"/>
      <c r="J58" s="421"/>
    </row>
    <row r="59" spans="1:10" s="422" customFormat="1" ht="30" hidden="1">
      <c r="A59" s="363" t="s">
        <v>148</v>
      </c>
      <c r="B59" s="364" t="s">
        <v>5</v>
      </c>
      <c r="C59" s="403" t="s">
        <v>236</v>
      </c>
      <c r="D59" s="366" t="s">
        <v>237</v>
      </c>
      <c r="E59" s="367"/>
      <c r="F59" s="367"/>
      <c r="G59" s="368"/>
      <c r="H59" s="335"/>
      <c r="I59" s="420"/>
      <c r="J59" s="421"/>
    </row>
    <row r="60" spans="1:10" s="450" customFormat="1" ht="31.5" hidden="1">
      <c r="A60" s="247" t="s">
        <v>167</v>
      </c>
      <c r="B60" s="247" t="s">
        <v>6</v>
      </c>
      <c r="C60" s="444" t="s">
        <v>238</v>
      </c>
      <c r="D60" s="247" t="s">
        <v>173</v>
      </c>
      <c r="E60" s="247" t="s">
        <v>239</v>
      </c>
      <c r="F60" s="445">
        <v>2.0722499999999999</v>
      </c>
      <c r="G60" s="446">
        <f>E60*F60</f>
        <v>1.04</v>
      </c>
      <c r="H60" s="447"/>
      <c r="I60" s="448"/>
      <c r="J60" s="449"/>
    </row>
    <row r="61" spans="1:10" s="450" customFormat="1" ht="47.25" hidden="1">
      <c r="A61" s="247" t="s">
        <v>240</v>
      </c>
      <c r="B61" s="247" t="s">
        <v>32</v>
      </c>
      <c r="C61" s="444" t="s">
        <v>241</v>
      </c>
      <c r="D61" s="247" t="s">
        <v>154</v>
      </c>
      <c r="E61" s="247" t="s">
        <v>242</v>
      </c>
      <c r="F61" s="247">
        <v>175.11</v>
      </c>
      <c r="G61" s="446">
        <f>E61*F61</f>
        <v>0.32</v>
      </c>
      <c r="H61" s="451" t="s">
        <v>243</v>
      </c>
      <c r="I61" s="452" t="s">
        <v>244</v>
      </c>
      <c r="J61" s="449"/>
    </row>
    <row r="62" spans="1:10" s="450" customFormat="1" ht="20.25" hidden="1" customHeight="1">
      <c r="A62" s="247" t="s">
        <v>245</v>
      </c>
      <c r="B62" s="247" t="s">
        <v>11</v>
      </c>
      <c r="C62" s="453" t="s">
        <v>161</v>
      </c>
      <c r="D62" s="247" t="s">
        <v>207</v>
      </c>
      <c r="E62" s="247" t="s">
        <v>246</v>
      </c>
      <c r="F62" s="247">
        <v>14.24</v>
      </c>
      <c r="G62" s="446">
        <f>E62*F62</f>
        <v>0.16</v>
      </c>
      <c r="H62" s="451" t="s">
        <v>240</v>
      </c>
      <c r="I62" s="452" t="s">
        <v>241</v>
      </c>
      <c r="J62" s="449"/>
    </row>
    <row r="63" spans="1:10" s="450" customFormat="1" ht="35.25" hidden="1" customHeight="1">
      <c r="A63" s="247" t="s">
        <v>247</v>
      </c>
      <c r="B63" s="247" t="s">
        <v>142</v>
      </c>
      <c r="C63" s="444" t="s">
        <v>248</v>
      </c>
      <c r="D63" s="247" t="s">
        <v>154</v>
      </c>
      <c r="E63" s="247" t="s">
        <v>249</v>
      </c>
      <c r="F63" s="247">
        <v>104.65</v>
      </c>
      <c r="G63" s="446">
        <f>E63*F63</f>
        <v>0.04</v>
      </c>
      <c r="H63" s="451" t="s">
        <v>245</v>
      </c>
      <c r="I63" s="452" t="s">
        <v>161</v>
      </c>
      <c r="J63" s="449"/>
    </row>
    <row r="64" spans="1:10" s="450" customFormat="1" ht="31.5" hidden="1">
      <c r="A64" s="247" t="s">
        <v>250</v>
      </c>
      <c r="B64" s="247" t="s">
        <v>251</v>
      </c>
      <c r="C64" s="444" t="s">
        <v>252</v>
      </c>
      <c r="D64" s="247" t="s">
        <v>186</v>
      </c>
      <c r="E64" s="247" t="s">
        <v>253</v>
      </c>
      <c r="F64" s="247">
        <v>29.02</v>
      </c>
      <c r="G64" s="446">
        <f>E64*F64</f>
        <v>0.04</v>
      </c>
      <c r="H64" s="451" t="s">
        <v>247</v>
      </c>
      <c r="I64" s="452" t="s">
        <v>248</v>
      </c>
      <c r="J64" s="449"/>
    </row>
    <row r="65" spans="1:11" s="454" customFormat="1" hidden="1">
      <c r="A65" s="861" t="s">
        <v>31</v>
      </c>
      <c r="B65" s="862"/>
      <c r="C65" s="862"/>
      <c r="D65" s="862"/>
      <c r="E65" s="862"/>
      <c r="F65" s="862"/>
      <c r="G65" s="360">
        <f>SUM(G60:G64)</f>
        <v>1.6</v>
      </c>
      <c r="K65" s="455"/>
    </row>
    <row r="66" spans="1:11" s="454" customFormat="1" ht="45">
      <c r="A66" s="363" t="s">
        <v>180</v>
      </c>
      <c r="B66" s="364" t="s">
        <v>7</v>
      </c>
      <c r="C66" s="457" t="s">
        <v>257</v>
      </c>
      <c r="D66" s="366" t="s">
        <v>237</v>
      </c>
      <c r="E66" s="367"/>
      <c r="F66" s="367"/>
      <c r="G66" s="368"/>
    </row>
    <row r="67" spans="1:11" s="454" customFormat="1" ht="31.5">
      <c r="A67" s="456" t="s">
        <v>174</v>
      </c>
      <c r="B67" s="456" t="s">
        <v>193</v>
      </c>
      <c r="C67" s="444" t="s">
        <v>176</v>
      </c>
      <c r="D67" s="456" t="s">
        <v>258</v>
      </c>
      <c r="E67" s="458" t="s">
        <v>259</v>
      </c>
      <c r="F67" s="458">
        <v>81.42</v>
      </c>
      <c r="G67" s="459">
        <f t="shared" ref="G67:G80" si="1">E67*F67</f>
        <v>0.45</v>
      </c>
    </row>
    <row r="68" spans="1:11" s="454" customFormat="1" ht="15.75">
      <c r="A68" s="456" t="s">
        <v>177</v>
      </c>
      <c r="B68" s="456" t="s">
        <v>197</v>
      </c>
      <c r="C68" s="444" t="s">
        <v>260</v>
      </c>
      <c r="D68" s="456" t="s">
        <v>258</v>
      </c>
      <c r="E68" s="458" t="s">
        <v>261</v>
      </c>
      <c r="F68" s="458">
        <v>63.77</v>
      </c>
      <c r="G68" s="459">
        <f t="shared" si="1"/>
        <v>0.73</v>
      </c>
    </row>
    <row r="69" spans="1:11" s="454" customFormat="1" ht="15.75">
      <c r="A69" s="456" t="s">
        <v>262</v>
      </c>
      <c r="B69" s="456" t="s">
        <v>201</v>
      </c>
      <c r="C69" s="444" t="s">
        <v>263</v>
      </c>
      <c r="D69" s="456" t="s">
        <v>258</v>
      </c>
      <c r="E69" s="458" t="s">
        <v>259</v>
      </c>
      <c r="F69" s="458">
        <v>60.87</v>
      </c>
      <c r="G69" s="459">
        <f t="shared" si="1"/>
        <v>0.33</v>
      </c>
      <c r="H69" s="460">
        <f>E67+E68+E69</f>
        <v>2.2499999999999999E-2</v>
      </c>
    </row>
    <row r="70" spans="1:11" s="454" customFormat="1" ht="31.5">
      <c r="A70" s="456" t="s">
        <v>264</v>
      </c>
      <c r="B70" s="456" t="s">
        <v>205</v>
      </c>
      <c r="C70" s="444" t="s">
        <v>156</v>
      </c>
      <c r="D70" s="456" t="s">
        <v>154</v>
      </c>
      <c r="E70" s="458" t="s">
        <v>265</v>
      </c>
      <c r="F70" s="458">
        <v>180.58</v>
      </c>
      <c r="G70" s="459">
        <f t="shared" si="1"/>
        <v>1.1200000000000001</v>
      </c>
    </row>
    <row r="71" spans="1:11" s="454" customFormat="1" ht="31.5">
      <c r="A71" s="456" t="s">
        <v>167</v>
      </c>
      <c r="B71" s="456" t="s">
        <v>210</v>
      </c>
      <c r="C71" s="444" t="s">
        <v>266</v>
      </c>
      <c r="D71" s="456" t="s">
        <v>173</v>
      </c>
      <c r="E71" s="458" t="s">
        <v>267</v>
      </c>
      <c r="F71" s="461">
        <v>2.0722499999999999</v>
      </c>
      <c r="G71" s="459">
        <f t="shared" si="1"/>
        <v>6.42</v>
      </c>
    </row>
    <row r="72" spans="1:11" s="454" customFormat="1" ht="47.25">
      <c r="A72" s="456" t="s">
        <v>240</v>
      </c>
      <c r="B72" s="456" t="s">
        <v>213</v>
      </c>
      <c r="C72" s="444" t="s">
        <v>241</v>
      </c>
      <c r="D72" s="456" t="s">
        <v>154</v>
      </c>
      <c r="E72" s="458" t="s">
        <v>249</v>
      </c>
      <c r="F72" s="458">
        <v>181.75</v>
      </c>
      <c r="G72" s="459">
        <f t="shared" si="1"/>
        <v>7.0000000000000007E-2</v>
      </c>
    </row>
    <row r="73" spans="1:11" s="454" customFormat="1" ht="15.75">
      <c r="A73" s="456" t="s">
        <v>245</v>
      </c>
      <c r="B73" s="456" t="s">
        <v>217</v>
      </c>
      <c r="C73" s="444" t="s">
        <v>161</v>
      </c>
      <c r="D73" s="456" t="s">
        <v>207</v>
      </c>
      <c r="E73" s="458" t="s">
        <v>268</v>
      </c>
      <c r="F73" s="458">
        <v>16.43</v>
      </c>
      <c r="G73" s="459">
        <f t="shared" si="1"/>
        <v>0.41</v>
      </c>
    </row>
    <row r="74" spans="1:11" s="454" customFormat="1" ht="47.25">
      <c r="A74" s="456" t="s">
        <v>255</v>
      </c>
      <c r="B74" s="456" t="s">
        <v>221</v>
      </c>
      <c r="C74" s="444" t="s">
        <v>256</v>
      </c>
      <c r="D74" s="456" t="s">
        <v>186</v>
      </c>
      <c r="E74" s="458" t="s">
        <v>269</v>
      </c>
      <c r="F74" s="458">
        <v>32.99</v>
      </c>
      <c r="G74" s="459">
        <f t="shared" si="1"/>
        <v>0.09</v>
      </c>
    </row>
    <row r="75" spans="1:11" s="454" customFormat="1" ht="31.5">
      <c r="A75" s="456" t="s">
        <v>270</v>
      </c>
      <c r="B75" s="456" t="s">
        <v>225</v>
      </c>
      <c r="C75" s="444" t="s">
        <v>271</v>
      </c>
      <c r="D75" s="456" t="s">
        <v>154</v>
      </c>
      <c r="E75" s="458" t="s">
        <v>272</v>
      </c>
      <c r="F75" s="458">
        <v>187.38</v>
      </c>
      <c r="G75" s="459">
        <f t="shared" si="1"/>
        <v>0.09</v>
      </c>
    </row>
    <row r="76" spans="1:11" s="454" customFormat="1" ht="31.5">
      <c r="A76" s="456" t="s">
        <v>273</v>
      </c>
      <c r="B76" s="456" t="s">
        <v>229</v>
      </c>
      <c r="C76" s="444" t="s">
        <v>274</v>
      </c>
      <c r="D76" s="456" t="s">
        <v>186</v>
      </c>
      <c r="E76" s="458" t="s">
        <v>275</v>
      </c>
      <c r="F76" s="458">
        <v>36.29</v>
      </c>
      <c r="G76" s="459">
        <f t="shared" si="1"/>
        <v>0.09</v>
      </c>
    </row>
    <row r="77" spans="1:11" s="454" customFormat="1" ht="31.5">
      <c r="A77" s="456" t="s">
        <v>220</v>
      </c>
      <c r="B77" s="456" t="s">
        <v>233</v>
      </c>
      <c r="C77" s="444" t="s">
        <v>222</v>
      </c>
      <c r="D77" s="456" t="s">
        <v>186</v>
      </c>
      <c r="E77" s="458" t="s">
        <v>276</v>
      </c>
      <c r="F77" s="458">
        <v>27.49</v>
      </c>
      <c r="G77" s="459">
        <f t="shared" si="1"/>
        <v>7.0000000000000007E-2</v>
      </c>
    </row>
    <row r="78" spans="1:11" s="454" customFormat="1" ht="31.5">
      <c r="A78" s="456" t="s">
        <v>224</v>
      </c>
      <c r="B78" s="456" t="s">
        <v>277</v>
      </c>
      <c r="C78" s="444" t="s">
        <v>226</v>
      </c>
      <c r="D78" s="456" t="s">
        <v>154</v>
      </c>
      <c r="E78" s="458" t="s">
        <v>278</v>
      </c>
      <c r="F78" s="458">
        <v>82.54</v>
      </c>
      <c r="G78" s="459">
        <f t="shared" si="1"/>
        <v>0.06</v>
      </c>
    </row>
    <row r="79" spans="1:11" s="454" customFormat="1" ht="31.5">
      <c r="A79" s="456" t="s">
        <v>228</v>
      </c>
      <c r="B79" s="456" t="s">
        <v>279</v>
      </c>
      <c r="C79" s="444" t="s">
        <v>230</v>
      </c>
      <c r="D79" s="456" t="s">
        <v>154</v>
      </c>
      <c r="E79" s="458" t="s">
        <v>254</v>
      </c>
      <c r="F79" s="458">
        <v>136.34</v>
      </c>
      <c r="G79" s="459">
        <f t="shared" si="1"/>
        <v>0.14000000000000001</v>
      </c>
    </row>
    <row r="80" spans="1:11" s="454" customFormat="1" ht="31.5">
      <c r="A80" s="456" t="s">
        <v>232</v>
      </c>
      <c r="B80" s="456" t="s">
        <v>280</v>
      </c>
      <c r="C80" s="444" t="s">
        <v>234</v>
      </c>
      <c r="D80" s="456" t="s">
        <v>186</v>
      </c>
      <c r="E80" s="458" t="s">
        <v>281</v>
      </c>
      <c r="F80" s="458">
        <v>46.41</v>
      </c>
      <c r="G80" s="459">
        <f t="shared" si="1"/>
        <v>0.1</v>
      </c>
    </row>
    <row r="81" spans="1:11" s="454" customFormat="1">
      <c r="A81" s="853" t="s">
        <v>31</v>
      </c>
      <c r="B81" s="854"/>
      <c r="C81" s="854"/>
      <c r="D81" s="854"/>
      <c r="E81" s="854"/>
      <c r="F81" s="855"/>
      <c r="G81" s="360">
        <f>SUM(G67:G80)</f>
        <v>10.17</v>
      </c>
    </row>
    <row r="82" spans="1:11" s="454" customFormat="1" ht="10.5" customHeight="1">
      <c r="A82" s="462"/>
      <c r="B82" s="462"/>
      <c r="C82" s="462"/>
      <c r="D82" s="462"/>
      <c r="E82" s="462"/>
      <c r="F82" s="462"/>
      <c r="G82" s="462"/>
    </row>
    <row r="83" spans="1:11" s="454" customFormat="1" ht="10.5" customHeight="1">
      <c r="A83" s="462"/>
      <c r="B83" s="462"/>
      <c r="C83" s="462"/>
      <c r="D83" s="462"/>
      <c r="E83" s="462"/>
      <c r="F83" s="462"/>
      <c r="G83" s="462"/>
    </row>
    <row r="84" spans="1:11" s="454" customFormat="1" ht="10.5" customHeight="1">
      <c r="A84" s="462"/>
      <c r="B84" s="462"/>
      <c r="C84" s="462"/>
      <c r="D84" s="462"/>
      <c r="E84" s="462"/>
      <c r="F84" s="462"/>
      <c r="G84" s="462"/>
    </row>
    <row r="85" spans="1:11" s="454" customFormat="1" ht="9.75" customHeight="1">
      <c r="A85" s="462"/>
      <c r="B85" s="462"/>
      <c r="C85" s="462"/>
      <c r="D85" s="462"/>
      <c r="E85" s="462"/>
      <c r="F85" s="462"/>
      <c r="G85" s="462"/>
    </row>
    <row r="86" spans="1:11" s="454" customFormat="1" ht="9.75" customHeight="1">
      <c r="A86" s="462"/>
      <c r="B86" s="462"/>
      <c r="C86" s="462"/>
      <c r="D86" s="462"/>
      <c r="E86" s="462"/>
      <c r="F86" s="462"/>
      <c r="G86" s="462"/>
    </row>
    <row r="87" spans="1:11" s="464" customFormat="1" ht="21.75" customHeight="1">
      <c r="A87" s="462"/>
      <c r="B87" s="462"/>
      <c r="C87" s="462"/>
      <c r="D87" s="462"/>
      <c r="E87" s="462"/>
      <c r="F87" s="462"/>
      <c r="G87" s="462"/>
      <c r="H87" s="463"/>
      <c r="I87" s="463"/>
      <c r="J87" s="463"/>
    </row>
    <row r="88" spans="1:11" s="464" customFormat="1" ht="27.75" customHeight="1">
      <c r="A88" s="462"/>
      <c r="B88" s="462"/>
      <c r="C88" s="462"/>
      <c r="D88" s="462"/>
      <c r="E88" s="462"/>
      <c r="F88" s="462"/>
      <c r="G88" s="462"/>
    </row>
    <row r="89" spans="1:11" s="464" customFormat="1" ht="25.5" customHeight="1">
      <c r="A89" s="462"/>
      <c r="B89" s="462"/>
      <c r="C89" s="462"/>
      <c r="D89" s="462"/>
      <c r="E89" s="462"/>
      <c r="F89" s="462"/>
      <c r="G89" s="462"/>
      <c r="H89" s="465"/>
      <c r="I89" s="465"/>
      <c r="J89" s="465"/>
    </row>
    <row r="90" spans="1:11" s="464" customFormat="1" ht="24" customHeight="1">
      <c r="A90" s="462"/>
      <c r="B90" s="462"/>
      <c r="C90" s="462"/>
      <c r="D90" s="462"/>
      <c r="E90" s="462"/>
      <c r="F90" s="462"/>
      <c r="G90" s="462"/>
    </row>
    <row r="91" spans="1:11" s="454" customFormat="1" ht="18" customHeight="1">
      <c r="A91" s="462"/>
      <c r="B91" s="462"/>
      <c r="C91" s="462"/>
      <c r="D91" s="462"/>
      <c r="E91" s="462"/>
      <c r="F91" s="462"/>
      <c r="G91" s="462"/>
      <c r="K91" s="466"/>
    </row>
    <row r="92" spans="1:11" s="464" customFormat="1" ht="24" hidden="1" customHeight="1">
      <c r="A92" s="462"/>
      <c r="B92" s="462"/>
      <c r="C92" s="462"/>
      <c r="D92" s="462"/>
      <c r="E92" s="462"/>
      <c r="F92" s="462"/>
      <c r="G92" s="462"/>
      <c r="H92" s="467"/>
      <c r="I92" s="467"/>
      <c r="J92" s="467"/>
      <c r="K92" s="466">
        <v>25406262.670000002</v>
      </c>
    </row>
    <row r="93" spans="1:11" s="454" customFormat="1" ht="24" hidden="1" customHeight="1">
      <c r="A93" s="462"/>
      <c r="B93" s="462"/>
      <c r="C93" s="462"/>
      <c r="D93" s="462"/>
      <c r="E93" s="462"/>
      <c r="F93" s="462"/>
      <c r="G93" s="462"/>
      <c r="K93" s="468">
        <f>K91-(SUM(K92:K92))</f>
        <v>-25406262.670000002</v>
      </c>
    </row>
    <row r="94" spans="1:11" s="464" customFormat="1" ht="27.75" hidden="1" customHeight="1">
      <c r="A94" s="462"/>
      <c r="B94" s="462"/>
      <c r="C94" s="462"/>
      <c r="D94" s="462"/>
      <c r="E94" s="462"/>
      <c r="F94" s="462"/>
      <c r="G94" s="462"/>
    </row>
    <row r="95" spans="1:11" s="464" customFormat="1" ht="24" customHeight="1">
      <c r="A95" s="462"/>
      <c r="B95" s="462"/>
      <c r="C95" s="462"/>
      <c r="D95" s="462"/>
      <c r="E95" s="462"/>
      <c r="F95" s="462"/>
      <c r="G95" s="462"/>
    </row>
    <row r="96" spans="1:11" s="454" customFormat="1" ht="12.75" customHeight="1">
      <c r="A96" s="312"/>
      <c r="B96" s="312"/>
      <c r="C96" s="469"/>
      <c r="D96" s="470"/>
      <c r="E96" s="469"/>
      <c r="F96" s="469"/>
      <c r="G96" s="470"/>
      <c r="H96" s="471"/>
      <c r="I96" s="471"/>
      <c r="J96" s="471"/>
    </row>
    <row r="97" spans="1:10" s="454" customFormat="1" ht="12.75" customHeight="1">
      <c r="A97" s="312"/>
      <c r="B97" s="312"/>
      <c r="C97" s="469"/>
      <c r="D97" s="470"/>
      <c r="E97" s="469"/>
      <c r="F97" s="469"/>
      <c r="G97" s="470"/>
      <c r="H97" s="471"/>
      <c r="I97" s="471"/>
      <c r="J97" s="471"/>
    </row>
    <row r="98" spans="1:10" s="454" customFormat="1" ht="12.75" customHeight="1">
      <c r="A98" s="312"/>
      <c r="B98" s="312"/>
      <c r="C98" s="469"/>
      <c r="D98" s="470"/>
      <c r="E98" s="469"/>
      <c r="F98" s="469"/>
      <c r="G98" s="470"/>
      <c r="H98" s="471"/>
      <c r="I98" s="471"/>
      <c r="J98" s="471"/>
    </row>
    <row r="99" spans="1:10" s="454" customFormat="1" ht="18" customHeight="1">
      <c r="A99" s="312"/>
      <c r="B99" s="312"/>
      <c r="C99" s="312"/>
      <c r="D99" s="472"/>
      <c r="E99" s="473"/>
      <c r="F99" s="473"/>
      <c r="G99" s="472"/>
    </row>
    <row r="100" spans="1:10" s="464" customFormat="1" ht="21" customHeight="1">
      <c r="A100" s="312"/>
      <c r="B100" s="312"/>
      <c r="C100" s="312"/>
      <c r="D100" s="472"/>
      <c r="E100" s="312"/>
      <c r="F100" s="312"/>
      <c r="G100" s="472"/>
      <c r="H100" s="474"/>
      <c r="I100" s="474"/>
      <c r="J100" s="474"/>
    </row>
    <row r="101" spans="1:10" s="454" customFormat="1" ht="12.75" customHeight="1">
      <c r="A101" s="475"/>
      <c r="B101" s="475"/>
      <c r="C101" s="475"/>
      <c r="D101" s="476"/>
      <c r="E101" s="475"/>
      <c r="F101" s="475"/>
      <c r="G101" s="476"/>
    </row>
    <row r="102" spans="1:10" s="464" customFormat="1" ht="18" customHeight="1">
      <c r="A102" s="312"/>
      <c r="B102" s="312"/>
      <c r="C102" s="312"/>
      <c r="D102" s="472"/>
      <c r="E102" s="312"/>
      <c r="F102" s="312"/>
      <c r="G102" s="472"/>
    </row>
    <row r="103" spans="1:10" s="464" customFormat="1" ht="18" customHeight="1">
      <c r="A103" s="312"/>
      <c r="B103" s="312"/>
      <c r="C103" s="312"/>
      <c r="D103" s="472"/>
      <c r="E103" s="312"/>
      <c r="F103" s="312"/>
      <c r="G103" s="472"/>
    </row>
    <row r="104" spans="1:10" s="464" customFormat="1" ht="18" customHeight="1">
      <c r="A104" s="312"/>
      <c r="B104" s="312"/>
      <c r="C104" s="312"/>
      <c r="D104" s="472"/>
      <c r="E104" s="312"/>
      <c r="F104" s="312"/>
      <c r="G104" s="472"/>
    </row>
    <row r="105" spans="1:10" s="464" customFormat="1" ht="18" customHeight="1">
      <c r="A105" s="312"/>
      <c r="B105" s="312"/>
      <c r="C105" s="312"/>
      <c r="D105" s="472"/>
      <c r="E105" s="312"/>
      <c r="F105" s="312"/>
      <c r="G105" s="472"/>
    </row>
    <row r="106" spans="1:10" s="464" customFormat="1" ht="18" customHeight="1">
      <c r="A106" s="312"/>
      <c r="B106" s="312"/>
      <c r="C106" s="312"/>
      <c r="D106" s="472"/>
      <c r="E106" s="312"/>
      <c r="F106" s="312"/>
      <c r="G106" s="472"/>
    </row>
    <row r="107" spans="1:10" s="464" customFormat="1" ht="18" customHeight="1">
      <c r="A107" s="312"/>
      <c r="B107" s="312"/>
      <c r="C107" s="312"/>
      <c r="D107" s="472"/>
      <c r="E107" s="312"/>
      <c r="F107" s="312"/>
      <c r="G107" s="472"/>
    </row>
    <row r="108" spans="1:10" s="464" customFormat="1" ht="18" customHeight="1">
      <c r="A108" s="312"/>
      <c r="B108" s="312"/>
      <c r="C108" s="312"/>
      <c r="D108" s="472"/>
      <c r="E108" s="312"/>
      <c r="F108" s="312"/>
      <c r="G108" s="472"/>
    </row>
    <row r="109" spans="1:10" s="454" customFormat="1" ht="12.75" customHeight="1">
      <c r="A109" s="475"/>
      <c r="B109" s="475"/>
      <c r="C109" s="475"/>
      <c r="D109" s="476"/>
      <c r="E109" s="475"/>
      <c r="F109" s="475"/>
      <c r="G109" s="476"/>
    </row>
    <row r="110" spans="1:10" s="464" customFormat="1" ht="18" customHeight="1">
      <c r="A110" s="312"/>
      <c r="B110" s="312"/>
      <c r="C110" s="312"/>
      <c r="D110" s="472"/>
      <c r="E110" s="312"/>
      <c r="F110" s="312"/>
      <c r="G110" s="472"/>
    </row>
    <row r="111" spans="1:10" s="464" customFormat="1" ht="18" customHeight="1">
      <c r="A111" s="312"/>
      <c r="B111" s="312"/>
      <c r="C111" s="312"/>
      <c r="D111" s="472"/>
      <c r="E111" s="312"/>
      <c r="F111" s="312"/>
      <c r="G111" s="472"/>
    </row>
    <row r="112" spans="1:10" s="464" customFormat="1" ht="18" customHeight="1">
      <c r="A112" s="312"/>
      <c r="B112" s="312"/>
      <c r="C112" s="312"/>
      <c r="D112" s="472"/>
      <c r="E112" s="312"/>
      <c r="F112" s="312"/>
      <c r="G112" s="472"/>
    </row>
    <row r="113" spans="1:7" s="464" customFormat="1" ht="18" customHeight="1">
      <c r="A113" s="312"/>
      <c r="B113" s="312"/>
      <c r="C113" s="312"/>
      <c r="D113" s="472"/>
      <c r="E113" s="312"/>
      <c r="F113" s="312"/>
      <c r="G113" s="472"/>
    </row>
    <row r="114" spans="1:7" s="464" customFormat="1" ht="18" customHeight="1">
      <c r="A114" s="312"/>
      <c r="B114" s="312"/>
      <c r="C114" s="312"/>
      <c r="D114" s="472"/>
      <c r="E114" s="312"/>
      <c r="F114" s="312"/>
      <c r="G114" s="472"/>
    </row>
    <row r="115" spans="1:7" s="464" customFormat="1" ht="18" customHeight="1">
      <c r="A115" s="312"/>
      <c r="B115" s="312"/>
      <c r="C115" s="312"/>
      <c r="D115" s="472"/>
      <c r="E115" s="312"/>
      <c r="F115" s="312"/>
      <c r="G115" s="472"/>
    </row>
    <row r="116" spans="1:7" s="464" customFormat="1" ht="18" customHeight="1">
      <c r="A116" s="312"/>
      <c r="B116" s="312"/>
      <c r="C116" s="312"/>
      <c r="D116" s="472"/>
      <c r="E116" s="312"/>
      <c r="F116" s="312"/>
      <c r="G116" s="472"/>
    </row>
    <row r="117" spans="1:7" s="464" customFormat="1" ht="7.5" customHeight="1">
      <c r="A117" s="312"/>
      <c r="B117" s="312"/>
      <c r="C117" s="312"/>
      <c r="D117" s="472"/>
      <c r="E117" s="312"/>
      <c r="F117" s="312"/>
      <c r="G117" s="472"/>
    </row>
    <row r="118" spans="1:7" s="464" customFormat="1">
      <c r="A118" s="312"/>
      <c r="B118" s="312"/>
      <c r="C118" s="312"/>
      <c r="D118" s="472"/>
      <c r="E118" s="312"/>
      <c r="F118" s="312"/>
      <c r="G118" s="472"/>
    </row>
    <row r="119" spans="1:7" s="464" customFormat="1">
      <c r="A119" s="312"/>
      <c r="B119" s="312"/>
      <c r="C119" s="312"/>
      <c r="D119" s="472"/>
      <c r="E119" s="312"/>
      <c r="F119" s="312"/>
      <c r="G119" s="472"/>
    </row>
    <row r="120" spans="1:7" s="464" customFormat="1">
      <c r="A120" s="312"/>
      <c r="B120" s="312"/>
      <c r="C120" s="312"/>
      <c r="D120" s="472"/>
      <c r="E120" s="312"/>
      <c r="F120" s="312"/>
      <c r="G120" s="472"/>
    </row>
    <row r="121" spans="1:7" s="464" customFormat="1">
      <c r="A121" s="312"/>
      <c r="B121" s="312"/>
      <c r="C121" s="312"/>
      <c r="D121" s="472"/>
      <c r="E121" s="312"/>
      <c r="F121" s="312"/>
      <c r="G121" s="472"/>
    </row>
    <row r="122" spans="1:7" s="464" customFormat="1">
      <c r="A122" s="312"/>
      <c r="B122" s="312"/>
      <c r="C122" s="312"/>
      <c r="D122" s="472"/>
      <c r="E122" s="312"/>
      <c r="F122" s="312"/>
      <c r="G122" s="472"/>
    </row>
    <row r="123" spans="1:7" s="464" customFormat="1">
      <c r="A123" s="312"/>
      <c r="B123" s="312"/>
      <c r="C123" s="312"/>
      <c r="D123" s="472"/>
      <c r="E123" s="312"/>
      <c r="F123" s="312"/>
      <c r="G123" s="472"/>
    </row>
    <row r="124" spans="1:7" s="464" customFormat="1">
      <c r="A124" s="312"/>
      <c r="B124" s="312"/>
      <c r="C124" s="312"/>
      <c r="D124" s="472"/>
      <c r="E124" s="312"/>
      <c r="F124" s="312"/>
      <c r="G124" s="472"/>
    </row>
  </sheetData>
  <mergeCells count="12">
    <mergeCell ref="A18:F18"/>
    <mergeCell ref="A1:G1"/>
    <mergeCell ref="D5:G7"/>
    <mergeCell ref="A9:G9"/>
    <mergeCell ref="D10:E10"/>
    <mergeCell ref="F10:G10"/>
    <mergeCell ref="A81:F81"/>
    <mergeCell ref="C20:G20"/>
    <mergeCell ref="A32:F32"/>
    <mergeCell ref="A43:F43"/>
    <mergeCell ref="A57:F57"/>
    <mergeCell ref="A65:F65"/>
  </mergeCells>
  <conditionalFormatting sqref="I19:I20 I24:I26">
    <cfRule type="expression" dxfId="5" priority="9" stopIfTrue="1">
      <formula>AND($A19&lt;&gt;"COMPOSICAO",$A19&lt;&gt;"INSUMO",$A19&lt;&gt;"")</formula>
    </cfRule>
    <cfRule type="expression" dxfId="4" priority="10" stopIfTrue="1">
      <formula>AND(OR($A19="COMPOSICAO",$A19="INSUMO",$A19&lt;&gt;""),$A19&lt;&gt;"")</formula>
    </cfRule>
  </conditionalFormatting>
  <conditionalFormatting sqref="H21:I23 H27:I31">
    <cfRule type="expression" dxfId="3" priority="11" stopIfTrue="1">
      <formula>AND($H21&lt;&gt;"COMPOSICAO",$H21&lt;&gt;"INSUMO",$H21&lt;&gt;"")</formula>
    </cfRule>
    <cfRule type="expression" dxfId="2" priority="12" stopIfTrue="1">
      <formula>AND(OR($H21="COMPOSICAO",$H21="INSUMO",$H21&lt;&gt;""),$H21&lt;&gt;"")</formula>
    </cfRule>
  </conditionalFormatting>
  <conditionalFormatting sqref="H61:I64">
    <cfRule type="expression" dxfId="1" priority="7" stopIfTrue="1">
      <formula>AND($A61&lt;&gt;"COMPOSICAO",$A61&lt;&gt;"INSUMO",$A61&lt;&gt;"")</formula>
    </cfRule>
    <cfRule type="expression" dxfId="0" priority="8" stopIfTrue="1">
      <formula>AND(OR($A61="COMPOSICAO",$A61="INSUMO",$A61&lt;&gt;""),$A61&lt;&gt;"")</formula>
    </cfRule>
  </conditionalFormatting>
  <printOptions horizontalCentered="1" verticalCentered="1"/>
  <pageMargins left="0.19685039370078741" right="0.19685039370078741" top="0.59055118110236227" bottom="0.31496062992125984" header="7.874015748031496E-2" footer="0"/>
  <pageSetup paperSize="9" scale="62" orientation="portrait" r:id="rId1"/>
  <headerFooter alignWithMargins="0">
    <oddFooter>&amp;C&amp;"Arial,Negrito itálico"&amp;8Gabriela Polachini
Engenheira Civil
CREA 121120804-4</oddFooter>
  </headerFooter>
  <rowBreaks count="1" manualBreakCount="1">
    <brk id="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7</vt:i4>
      </vt:variant>
    </vt:vector>
  </HeadingPairs>
  <TitlesOfParts>
    <vt:vector size="14" baseType="lpstr">
      <vt:lpstr>Capa</vt:lpstr>
      <vt:lpstr>Orçamento (2)</vt:lpstr>
      <vt:lpstr>Cron</vt:lpstr>
      <vt:lpstr>Cronograma (2)</vt:lpstr>
      <vt:lpstr>BDI Dif</vt:lpstr>
      <vt:lpstr>BDI 1</vt:lpstr>
      <vt:lpstr>Comp</vt:lpstr>
      <vt:lpstr>'BDI 1'!Area_de_impressao</vt:lpstr>
      <vt:lpstr>'BDI Dif'!Area_de_impressao</vt:lpstr>
      <vt:lpstr>Comp!Area_de_impressao</vt:lpstr>
      <vt:lpstr>Cron!Area_de_impressao</vt:lpstr>
      <vt:lpstr>'Cronograma (2)'!Area_de_impressao</vt:lpstr>
      <vt:lpstr>'Orçamento (2)'!Area_de_impressao</vt:lpstr>
      <vt:lpstr>'Orçamento (2)'!Titulos_de_impressao</vt:lpstr>
    </vt:vector>
  </TitlesOfParts>
  <Company>GM Engenharia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Colorado4</dc:creator>
  <cp:lastModifiedBy>User</cp:lastModifiedBy>
  <cp:lastPrinted>2018-12-11T14:31:02Z</cp:lastPrinted>
  <dcterms:created xsi:type="dcterms:W3CDTF">2002-02-21T12:05:20Z</dcterms:created>
  <dcterms:modified xsi:type="dcterms:W3CDTF">2018-12-11T14:38:31Z</dcterms:modified>
</cp:coreProperties>
</file>