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8.0.5\arquivos\06_OBRAS PUBLICAS\02_PROJETOS-OBRAS\ESCOLAS\MUNICIPAIS\E.M. GENI TEREZINHA FORGIARINI\ORÇAMENTO\Atualização set.22\"/>
    </mc:Choice>
  </mc:AlternateContent>
  <bookViews>
    <workbookView xWindow="0" yWindow="0" windowWidth="28800" windowHeight="12435" activeTab="2"/>
  </bookViews>
  <sheets>
    <sheet name="Capa" sheetId="6" r:id="rId1"/>
    <sheet name="Resumo" sheetId="3" r:id="rId2"/>
    <sheet name="Orçamento Sintético" sheetId="1" r:id="rId3"/>
    <sheet name="Orçamento Analítico" sheetId="2" r:id="rId4"/>
    <sheet name="Mapa de Cotação" sheetId="9" r:id="rId5"/>
    <sheet name="Cronograma Físico-Financeiro" sheetId="7" r:id="rId6"/>
    <sheet name="BDI-Serviços" sheetId="4" r:id="rId7"/>
    <sheet name="BDI-Equipamentos" sheetId="5" r:id="rId8"/>
  </sheets>
  <externalReferences>
    <externalReference r:id="rId9"/>
    <externalReference r:id="rId10"/>
    <externalReference r:id="rId11"/>
    <externalReference r:id="rId12"/>
  </externalReferences>
  <definedNames>
    <definedName name="_xlnm.Print_Area" localSheetId="7">'BDI-Equipamentos'!$A$1:$M$34</definedName>
    <definedName name="_xlnm.Print_Area" localSheetId="6">'BDI-Serviços'!$A$1:$L$38</definedName>
    <definedName name="_xlnm.Print_Area" localSheetId="0">Capa!$A$1:$J$49</definedName>
    <definedName name="_xlnm.Print_Area" localSheetId="5">'Cronograma Físico-Financeiro'!$A$1:$BB$66</definedName>
    <definedName name="_xlnm.Print_Area" localSheetId="3">'Orçamento Analítico'!$A$1:$K$3668</definedName>
    <definedName name="_xlnm.Print_Area" localSheetId="2">'Orçamento Sintético'!$A$1:$J$874</definedName>
    <definedName name="_xlnm.Print_Titles" localSheetId="5">'Cronograma Físico-Financeiro'!$A:$I</definedName>
    <definedName name="_xlnm.Print_Titles" localSheetId="3">'Orçamento Analítico'!$1:$18</definedName>
    <definedName name="_xlnm.Print_Titles" localSheetId="2">'Orçamento Sintético'!$1:$8</definedName>
  </definedNames>
  <calcPr calcId="152511"/>
</workbook>
</file>

<file path=xl/calcChain.xml><?xml version="1.0" encoding="utf-8"?>
<calcChain xmlns="http://schemas.openxmlformats.org/spreadsheetml/2006/main">
  <c r="H24" i="1" l="1"/>
  <c r="K2812" i="2"/>
  <c r="K2815" i="2"/>
  <c r="K2816" i="2"/>
  <c r="K2817" i="2"/>
  <c r="K2818" i="2"/>
  <c r="K2814" i="2"/>
  <c r="K2284" i="2"/>
  <c r="K2287" i="2"/>
  <c r="K2288" i="2"/>
  <c r="K2289" i="2"/>
  <c r="K2290" i="2"/>
  <c r="K2286" i="2"/>
  <c r="B4" i="1" l="1"/>
  <c r="F7" i="5"/>
  <c r="F3" i="5"/>
  <c r="F3" i="4"/>
  <c r="F7" i="4"/>
  <c r="J3092" i="2" l="1"/>
  <c r="J3087" i="2"/>
  <c r="J2907" i="2"/>
  <c r="J2902" i="2"/>
  <c r="J2887" i="2"/>
  <c r="J2840" i="2"/>
  <c r="J2809" i="2"/>
  <c r="J2786" i="2"/>
  <c r="J2522" i="2"/>
  <c r="J2515" i="2"/>
  <c r="J2092" i="2"/>
  <c r="J2087" i="2"/>
  <c r="J2082" i="2"/>
  <c r="J2077" i="2"/>
  <c r="J1916" i="2"/>
  <c r="D7" i="9"/>
  <c r="J1909" i="2"/>
  <c r="J1848" i="2"/>
  <c r="J1825" i="2"/>
  <c r="J1811" i="2"/>
  <c r="J1800" i="2"/>
  <c r="J1756" i="2"/>
  <c r="J1751" i="2"/>
  <c r="J1746" i="2"/>
  <c r="J423" i="2"/>
  <c r="J410" i="2"/>
  <c r="J397" i="2"/>
  <c r="J396" i="2"/>
  <c r="I3" i="7" l="1"/>
  <c r="B6" i="7"/>
  <c r="B7" i="7"/>
  <c r="G7" i="3"/>
  <c r="I5" i="7" s="1"/>
  <c r="BE66" i="7" l="1"/>
  <c r="R64" i="7"/>
  <c r="U64" i="7" s="1"/>
  <c r="X64" i="7" s="1"/>
  <c r="AA64" i="7" s="1"/>
  <c r="AD64" i="7" s="1"/>
  <c r="AG64" i="7" s="1"/>
  <c r="AJ64" i="7" s="1"/>
  <c r="AM64" i="7" s="1"/>
  <c r="AP64" i="7" s="1"/>
  <c r="AS64" i="7" s="1"/>
  <c r="AV64" i="7" s="1"/>
  <c r="AY64" i="7" s="1"/>
  <c r="BB64" i="7" s="1"/>
  <c r="F64" i="7"/>
  <c r="E64" i="7"/>
  <c r="D64" i="7"/>
  <c r="C64" i="7"/>
  <c r="B64" i="7"/>
  <c r="A64" i="7"/>
  <c r="L63" i="7"/>
  <c r="O63" i="7" s="1"/>
  <c r="R63" i="7" s="1"/>
  <c r="U63" i="7" s="1"/>
  <c r="X63" i="7" s="1"/>
  <c r="AA63" i="7" s="1"/>
  <c r="AD63" i="7" s="1"/>
  <c r="AG63" i="7" s="1"/>
  <c r="AJ63" i="7" s="1"/>
  <c r="AM63" i="7" s="1"/>
  <c r="AP63" i="7" s="1"/>
  <c r="AS63" i="7" s="1"/>
  <c r="AV63" i="7" s="1"/>
  <c r="AY63" i="7" s="1"/>
  <c r="BB63" i="7" s="1"/>
  <c r="F63" i="7"/>
  <c r="E63" i="7"/>
  <c r="D63" i="7"/>
  <c r="C63" i="7"/>
  <c r="B63" i="7"/>
  <c r="A63" i="7"/>
  <c r="L62" i="7"/>
  <c r="F62" i="7"/>
  <c r="E62" i="7"/>
  <c r="D62" i="7"/>
  <c r="C62" i="7"/>
  <c r="B62" i="7"/>
  <c r="A62" i="7"/>
  <c r="AG61" i="7"/>
  <c r="AJ61" i="7" s="1"/>
  <c r="AM61" i="7" s="1"/>
  <c r="AP61" i="7" s="1"/>
  <c r="AS61" i="7" s="1"/>
  <c r="AV61" i="7" s="1"/>
  <c r="AY61" i="7" s="1"/>
  <c r="BB61" i="7" s="1"/>
  <c r="F61" i="7"/>
  <c r="E61" i="7"/>
  <c r="D61" i="7"/>
  <c r="C61" i="7"/>
  <c r="B61" i="7"/>
  <c r="A61" i="7"/>
  <c r="L60" i="7"/>
  <c r="O60" i="7" s="1"/>
  <c r="R60" i="7" s="1"/>
  <c r="U60" i="7" s="1"/>
  <c r="X60" i="7" s="1"/>
  <c r="AA60" i="7" s="1"/>
  <c r="AD60" i="7" s="1"/>
  <c r="AG60" i="7" s="1"/>
  <c r="AJ60" i="7" s="1"/>
  <c r="AM60" i="7" s="1"/>
  <c r="AP60" i="7" s="1"/>
  <c r="AS60" i="7" s="1"/>
  <c r="AV60" i="7" s="1"/>
  <c r="AY60" i="7" s="1"/>
  <c r="BB60" i="7" s="1"/>
  <c r="F60" i="7"/>
  <c r="E60" i="7"/>
  <c r="D60" i="7"/>
  <c r="C60" i="7"/>
  <c r="B60" i="7"/>
  <c r="A60" i="7"/>
  <c r="L59" i="7"/>
  <c r="O59" i="7" s="1"/>
  <c r="R59" i="7" s="1"/>
  <c r="U59" i="7" s="1"/>
  <c r="X59" i="7" s="1"/>
  <c r="AA59" i="7" s="1"/>
  <c r="AD59" i="7" s="1"/>
  <c r="AG59" i="7" s="1"/>
  <c r="AJ59" i="7" s="1"/>
  <c r="AM59" i="7" s="1"/>
  <c r="AP59" i="7" s="1"/>
  <c r="AS59" i="7" s="1"/>
  <c r="AV59" i="7" s="1"/>
  <c r="AY59" i="7" s="1"/>
  <c r="BB59" i="7" s="1"/>
  <c r="F59" i="7"/>
  <c r="E59" i="7"/>
  <c r="D59" i="7"/>
  <c r="C59" i="7"/>
  <c r="B59" i="7"/>
  <c r="A59" i="7"/>
  <c r="L58" i="7"/>
  <c r="O58" i="7" s="1"/>
  <c r="R58" i="7" s="1"/>
  <c r="U58" i="7" s="1"/>
  <c r="X58" i="7" s="1"/>
  <c r="AA58" i="7" s="1"/>
  <c r="AD58" i="7" s="1"/>
  <c r="AG58" i="7" s="1"/>
  <c r="AJ58" i="7" s="1"/>
  <c r="AM58" i="7" s="1"/>
  <c r="AP58" i="7" s="1"/>
  <c r="AS58" i="7" s="1"/>
  <c r="AV58" i="7" s="1"/>
  <c r="AY58" i="7" s="1"/>
  <c r="BB58" i="7" s="1"/>
  <c r="F58" i="7"/>
  <c r="E58" i="7"/>
  <c r="D58" i="7"/>
  <c r="C58" i="7"/>
  <c r="B58" i="7"/>
  <c r="A58" i="7"/>
  <c r="L57" i="7"/>
  <c r="O57" i="7" s="1"/>
  <c r="R57" i="7" s="1"/>
  <c r="U57" i="7" s="1"/>
  <c r="X57" i="7" s="1"/>
  <c r="AA57" i="7" s="1"/>
  <c r="AD57" i="7" s="1"/>
  <c r="AG57" i="7" s="1"/>
  <c r="AJ57" i="7" s="1"/>
  <c r="AM57" i="7" s="1"/>
  <c r="AP57" i="7" s="1"/>
  <c r="AS57" i="7" s="1"/>
  <c r="AV57" i="7" s="1"/>
  <c r="AY57" i="7" s="1"/>
  <c r="BB57" i="7" s="1"/>
  <c r="F57" i="7"/>
  <c r="E57" i="7"/>
  <c r="D57" i="7"/>
  <c r="C57" i="7"/>
  <c r="B57" i="7"/>
  <c r="A57" i="7"/>
  <c r="O56" i="7"/>
  <c r="R56" i="7" s="1"/>
  <c r="U56" i="7" s="1"/>
  <c r="X56" i="7" s="1"/>
  <c r="AA56" i="7" s="1"/>
  <c r="AD56" i="7" s="1"/>
  <c r="AG56" i="7" s="1"/>
  <c r="AJ56" i="7" s="1"/>
  <c r="AM56" i="7" s="1"/>
  <c r="AP56" i="7" s="1"/>
  <c r="AS56" i="7" s="1"/>
  <c r="AV56" i="7" s="1"/>
  <c r="AY56" i="7" s="1"/>
  <c r="BB56" i="7" s="1"/>
  <c r="L56" i="7"/>
  <c r="F56" i="7"/>
  <c r="E56" i="7"/>
  <c r="D56" i="7"/>
  <c r="C56" i="7"/>
  <c r="B56" i="7"/>
  <c r="A56" i="7"/>
  <c r="L55" i="7"/>
  <c r="O55" i="7" s="1"/>
  <c r="R55" i="7" s="1"/>
  <c r="U55" i="7" s="1"/>
  <c r="X55" i="7" s="1"/>
  <c r="AA55" i="7" s="1"/>
  <c r="AD55" i="7" s="1"/>
  <c r="AG55" i="7" s="1"/>
  <c r="AJ55" i="7" s="1"/>
  <c r="AM55" i="7" s="1"/>
  <c r="AP55" i="7" s="1"/>
  <c r="AS55" i="7" s="1"/>
  <c r="AV55" i="7" s="1"/>
  <c r="AY55" i="7" s="1"/>
  <c r="BB55" i="7" s="1"/>
  <c r="F55" i="7"/>
  <c r="E55" i="7"/>
  <c r="D55" i="7"/>
  <c r="C55" i="7"/>
  <c r="B55" i="7"/>
  <c r="A55" i="7"/>
  <c r="L54" i="7"/>
  <c r="O54" i="7" s="1"/>
  <c r="R54" i="7" s="1"/>
  <c r="U54" i="7" s="1"/>
  <c r="X54" i="7" s="1"/>
  <c r="AA54" i="7" s="1"/>
  <c r="AD54" i="7" s="1"/>
  <c r="AG54" i="7" s="1"/>
  <c r="AJ54" i="7" s="1"/>
  <c r="AM54" i="7" s="1"/>
  <c r="AP54" i="7" s="1"/>
  <c r="AS54" i="7" s="1"/>
  <c r="AV54" i="7" s="1"/>
  <c r="AY54" i="7" s="1"/>
  <c r="BB54" i="7" s="1"/>
  <c r="F54" i="7"/>
  <c r="E54" i="7"/>
  <c r="D54" i="7"/>
  <c r="C54" i="7"/>
  <c r="B54" i="7"/>
  <c r="A54" i="7"/>
  <c r="L53" i="7"/>
  <c r="O53" i="7" s="1"/>
  <c r="R53" i="7" s="1"/>
  <c r="U53" i="7" s="1"/>
  <c r="X53" i="7" s="1"/>
  <c r="AA53" i="7" s="1"/>
  <c r="AD53" i="7" s="1"/>
  <c r="AG53" i="7" s="1"/>
  <c r="AJ53" i="7" s="1"/>
  <c r="AM53" i="7" s="1"/>
  <c r="AP53" i="7" s="1"/>
  <c r="AS53" i="7" s="1"/>
  <c r="AV53" i="7" s="1"/>
  <c r="AY53" i="7" s="1"/>
  <c r="BB53" i="7" s="1"/>
  <c r="F53" i="7"/>
  <c r="E53" i="7"/>
  <c r="D53" i="7"/>
  <c r="C53" i="7"/>
  <c r="B53" i="7"/>
  <c r="A53" i="7"/>
  <c r="L52" i="7"/>
  <c r="O52" i="7" s="1"/>
  <c r="R52" i="7" s="1"/>
  <c r="U52" i="7" s="1"/>
  <c r="X52" i="7" s="1"/>
  <c r="AA52" i="7" s="1"/>
  <c r="AD52" i="7" s="1"/>
  <c r="AG52" i="7" s="1"/>
  <c r="AJ52" i="7" s="1"/>
  <c r="AM52" i="7" s="1"/>
  <c r="AP52" i="7" s="1"/>
  <c r="AS52" i="7" s="1"/>
  <c r="AV52" i="7" s="1"/>
  <c r="AY52" i="7" s="1"/>
  <c r="BB52" i="7" s="1"/>
  <c r="F52" i="7"/>
  <c r="E52" i="7"/>
  <c r="D52" i="7"/>
  <c r="C52" i="7"/>
  <c r="B52" i="7"/>
  <c r="A52" i="7"/>
  <c r="L51" i="7"/>
  <c r="O51" i="7" s="1"/>
  <c r="R51" i="7" s="1"/>
  <c r="U51" i="7" s="1"/>
  <c r="X51" i="7" s="1"/>
  <c r="AA51" i="7" s="1"/>
  <c r="AD51" i="7" s="1"/>
  <c r="AG51" i="7" s="1"/>
  <c r="AJ51" i="7" s="1"/>
  <c r="AM51" i="7" s="1"/>
  <c r="AP51" i="7" s="1"/>
  <c r="AS51" i="7" s="1"/>
  <c r="AV51" i="7" s="1"/>
  <c r="AY51" i="7" s="1"/>
  <c r="BB51" i="7" s="1"/>
  <c r="F51" i="7"/>
  <c r="E51" i="7"/>
  <c r="D51" i="7"/>
  <c r="C51" i="7"/>
  <c r="B51" i="7"/>
  <c r="A51" i="7"/>
  <c r="U50" i="7"/>
  <c r="X50" i="7" s="1"/>
  <c r="AA50" i="7" s="1"/>
  <c r="AD50" i="7" s="1"/>
  <c r="AG50" i="7" s="1"/>
  <c r="AJ50" i="7" s="1"/>
  <c r="AM50" i="7" s="1"/>
  <c r="AP50" i="7" s="1"/>
  <c r="AS50" i="7" s="1"/>
  <c r="AV50" i="7" s="1"/>
  <c r="AY50" i="7" s="1"/>
  <c r="BB50" i="7" s="1"/>
  <c r="L50" i="7"/>
  <c r="F50" i="7"/>
  <c r="E50" i="7"/>
  <c r="D50" i="7"/>
  <c r="C50" i="7"/>
  <c r="B50" i="7"/>
  <c r="A50" i="7"/>
  <c r="U49" i="7"/>
  <c r="X49" i="7" s="1"/>
  <c r="AA49" i="7" s="1"/>
  <c r="AD49" i="7" s="1"/>
  <c r="AG49" i="7" s="1"/>
  <c r="AJ49" i="7" s="1"/>
  <c r="AM49" i="7" s="1"/>
  <c r="AP49" i="7" s="1"/>
  <c r="AS49" i="7" s="1"/>
  <c r="AV49" i="7" s="1"/>
  <c r="AY49" i="7" s="1"/>
  <c r="BB49" i="7" s="1"/>
  <c r="L49" i="7"/>
  <c r="F49" i="7"/>
  <c r="E49" i="7"/>
  <c r="D49" i="7"/>
  <c r="C49" i="7"/>
  <c r="B49" i="7"/>
  <c r="A49" i="7"/>
  <c r="U48" i="7"/>
  <c r="X48" i="7" s="1"/>
  <c r="AA48" i="7" s="1"/>
  <c r="AD48" i="7" s="1"/>
  <c r="AG48" i="7" s="1"/>
  <c r="AJ48" i="7" s="1"/>
  <c r="AM48" i="7" s="1"/>
  <c r="AP48" i="7" s="1"/>
  <c r="AS48" i="7" s="1"/>
  <c r="AV48" i="7" s="1"/>
  <c r="AY48" i="7" s="1"/>
  <c r="BB48" i="7" s="1"/>
  <c r="L48" i="7"/>
  <c r="F48" i="7"/>
  <c r="E48" i="7"/>
  <c r="D48" i="7"/>
  <c r="C48" i="7"/>
  <c r="B48" i="7"/>
  <c r="A48" i="7"/>
  <c r="X47" i="7"/>
  <c r="AA47" i="7" s="1"/>
  <c r="AD47" i="7" s="1"/>
  <c r="AG47" i="7" s="1"/>
  <c r="AJ47" i="7" s="1"/>
  <c r="AM47" i="7" s="1"/>
  <c r="AP47" i="7" s="1"/>
  <c r="AS47" i="7" s="1"/>
  <c r="AV47" i="7" s="1"/>
  <c r="AY47" i="7" s="1"/>
  <c r="BB47" i="7" s="1"/>
  <c r="U47" i="7"/>
  <c r="L47" i="7"/>
  <c r="F47" i="7"/>
  <c r="E47" i="7"/>
  <c r="D47" i="7"/>
  <c r="C47" i="7"/>
  <c r="B47" i="7"/>
  <c r="A47" i="7"/>
  <c r="AM46" i="7"/>
  <c r="AP46" i="7" s="1"/>
  <c r="AS46" i="7" s="1"/>
  <c r="AV46" i="7" s="1"/>
  <c r="AY46" i="7" s="1"/>
  <c r="BB46" i="7" s="1"/>
  <c r="X46" i="7"/>
  <c r="AA46" i="7" s="1"/>
  <c r="AD46" i="7" s="1"/>
  <c r="AG46" i="7" s="1"/>
  <c r="AJ46" i="7" s="1"/>
  <c r="F46" i="7"/>
  <c r="E46" i="7"/>
  <c r="D46" i="7"/>
  <c r="C46" i="7"/>
  <c r="B46" i="7"/>
  <c r="A46" i="7"/>
  <c r="AG45" i="7"/>
  <c r="AJ45" i="7" s="1"/>
  <c r="AM45" i="7" s="1"/>
  <c r="AP45" i="7" s="1"/>
  <c r="AS45" i="7" s="1"/>
  <c r="AV45" i="7" s="1"/>
  <c r="AY45" i="7" s="1"/>
  <c r="BB45" i="7" s="1"/>
  <c r="O45" i="7"/>
  <c r="R45" i="7" s="1"/>
  <c r="U45" i="7" s="1"/>
  <c r="X45" i="7" s="1"/>
  <c r="AA45" i="7" s="1"/>
  <c r="AD45" i="7" s="1"/>
  <c r="L45" i="7"/>
  <c r="F45" i="7"/>
  <c r="E45" i="7"/>
  <c r="D45" i="7"/>
  <c r="C45" i="7"/>
  <c r="B45" i="7"/>
  <c r="A45" i="7"/>
  <c r="L44" i="7"/>
  <c r="O44" i="7" s="1"/>
  <c r="R44" i="7" s="1"/>
  <c r="U44" i="7" s="1"/>
  <c r="X44" i="7" s="1"/>
  <c r="AA44" i="7" s="1"/>
  <c r="AD44" i="7" s="1"/>
  <c r="AG44" i="7" s="1"/>
  <c r="AJ44" i="7" s="1"/>
  <c r="AM44" i="7" s="1"/>
  <c r="AP44" i="7" s="1"/>
  <c r="AS44" i="7" s="1"/>
  <c r="AV44" i="7" s="1"/>
  <c r="AY44" i="7" s="1"/>
  <c r="BB44" i="7" s="1"/>
  <c r="F44" i="7"/>
  <c r="E44" i="7"/>
  <c r="D44" i="7"/>
  <c r="C44" i="7"/>
  <c r="B44" i="7"/>
  <c r="A44" i="7"/>
  <c r="L43" i="7"/>
  <c r="O43" i="7" s="1"/>
  <c r="R43" i="7" s="1"/>
  <c r="U43" i="7" s="1"/>
  <c r="X43" i="7" s="1"/>
  <c r="AA43" i="7" s="1"/>
  <c r="AD43" i="7" s="1"/>
  <c r="AG43" i="7" s="1"/>
  <c r="AJ43" i="7" s="1"/>
  <c r="AM43" i="7" s="1"/>
  <c r="AP43" i="7" s="1"/>
  <c r="AS43" i="7" s="1"/>
  <c r="AV43" i="7" s="1"/>
  <c r="AY43" i="7" s="1"/>
  <c r="BB43" i="7" s="1"/>
  <c r="F43" i="7"/>
  <c r="E43" i="7"/>
  <c r="D43" i="7"/>
  <c r="C43" i="7"/>
  <c r="B43" i="7"/>
  <c r="A43" i="7"/>
  <c r="BD42" i="7"/>
  <c r="F42" i="7"/>
  <c r="E42" i="7"/>
  <c r="D42" i="7"/>
  <c r="C42" i="7"/>
  <c r="B42" i="7"/>
  <c r="A42" i="7"/>
  <c r="O41" i="7"/>
  <c r="R41" i="7" s="1"/>
  <c r="U41" i="7" s="1"/>
  <c r="X41" i="7" s="1"/>
  <c r="AA41" i="7" s="1"/>
  <c r="AD41" i="7" s="1"/>
  <c r="AG41" i="7" s="1"/>
  <c r="AJ41" i="7" s="1"/>
  <c r="AM41" i="7" s="1"/>
  <c r="AP41" i="7" s="1"/>
  <c r="AS41" i="7" s="1"/>
  <c r="AV41" i="7" s="1"/>
  <c r="AY41" i="7" s="1"/>
  <c r="BB41" i="7" s="1"/>
  <c r="L41" i="7"/>
  <c r="F41" i="7"/>
  <c r="E41" i="7"/>
  <c r="D41" i="7"/>
  <c r="C41" i="7"/>
  <c r="B41" i="7"/>
  <c r="A41" i="7"/>
  <c r="L40" i="7"/>
  <c r="O40" i="7" s="1"/>
  <c r="R40" i="7" s="1"/>
  <c r="U40" i="7" s="1"/>
  <c r="X40" i="7" s="1"/>
  <c r="AA40" i="7" s="1"/>
  <c r="AD40" i="7" s="1"/>
  <c r="AG40" i="7" s="1"/>
  <c r="AJ40" i="7" s="1"/>
  <c r="AM40" i="7" s="1"/>
  <c r="AP40" i="7" s="1"/>
  <c r="AS40" i="7" s="1"/>
  <c r="AV40" i="7" s="1"/>
  <c r="AY40" i="7" s="1"/>
  <c r="BB40" i="7" s="1"/>
  <c r="F40" i="7"/>
  <c r="E40" i="7"/>
  <c r="D40" i="7"/>
  <c r="C40" i="7"/>
  <c r="B40" i="7"/>
  <c r="A40" i="7"/>
  <c r="L39" i="7"/>
  <c r="O39" i="7" s="1"/>
  <c r="R39" i="7" s="1"/>
  <c r="U39" i="7" s="1"/>
  <c r="X39" i="7" s="1"/>
  <c r="AA39" i="7" s="1"/>
  <c r="AD39" i="7" s="1"/>
  <c r="AG39" i="7" s="1"/>
  <c r="AJ39" i="7" s="1"/>
  <c r="AM39" i="7" s="1"/>
  <c r="AP39" i="7" s="1"/>
  <c r="AS39" i="7" s="1"/>
  <c r="AV39" i="7" s="1"/>
  <c r="AY39" i="7" s="1"/>
  <c r="BB39" i="7" s="1"/>
  <c r="F39" i="7"/>
  <c r="E39" i="7"/>
  <c r="D39" i="7"/>
  <c r="C39" i="7"/>
  <c r="B39" i="7"/>
  <c r="A39" i="7"/>
  <c r="L38" i="7"/>
  <c r="F38" i="7"/>
  <c r="E38" i="7"/>
  <c r="D38" i="7"/>
  <c r="C38" i="7"/>
  <c r="B38" i="7"/>
  <c r="A38" i="7"/>
  <c r="L37" i="7"/>
  <c r="O37" i="7" s="1"/>
  <c r="R37" i="7" s="1"/>
  <c r="U37" i="7" s="1"/>
  <c r="X37" i="7" s="1"/>
  <c r="AA37" i="7" s="1"/>
  <c r="AD37" i="7" s="1"/>
  <c r="AG37" i="7" s="1"/>
  <c r="AJ37" i="7" s="1"/>
  <c r="AM37" i="7" s="1"/>
  <c r="AP37" i="7" s="1"/>
  <c r="AS37" i="7" s="1"/>
  <c r="AV37" i="7" s="1"/>
  <c r="AY37" i="7" s="1"/>
  <c r="BB37" i="7" s="1"/>
  <c r="F37" i="7"/>
  <c r="E37" i="7"/>
  <c r="D37" i="7"/>
  <c r="C37" i="7"/>
  <c r="B37" i="7"/>
  <c r="A37" i="7"/>
  <c r="O36" i="7"/>
  <c r="R36" i="7" s="1"/>
  <c r="U36" i="7" s="1"/>
  <c r="X36" i="7" s="1"/>
  <c r="AA36" i="7" s="1"/>
  <c r="AD36" i="7" s="1"/>
  <c r="AG36" i="7" s="1"/>
  <c r="AJ36" i="7" s="1"/>
  <c r="AM36" i="7" s="1"/>
  <c r="AP36" i="7" s="1"/>
  <c r="AS36" i="7" s="1"/>
  <c r="AV36" i="7" s="1"/>
  <c r="AY36" i="7" s="1"/>
  <c r="BB36" i="7" s="1"/>
  <c r="L36" i="7"/>
  <c r="F36" i="7"/>
  <c r="E36" i="7"/>
  <c r="D36" i="7"/>
  <c r="C36" i="7"/>
  <c r="B36" i="7"/>
  <c r="A36" i="7"/>
  <c r="L35" i="7"/>
  <c r="O35" i="7" s="1"/>
  <c r="R35" i="7" s="1"/>
  <c r="U35" i="7" s="1"/>
  <c r="X35" i="7" s="1"/>
  <c r="AA35" i="7" s="1"/>
  <c r="AD35" i="7" s="1"/>
  <c r="AG35" i="7" s="1"/>
  <c r="AJ35" i="7" s="1"/>
  <c r="AM35" i="7" s="1"/>
  <c r="AP35" i="7" s="1"/>
  <c r="AS35" i="7" s="1"/>
  <c r="AV35" i="7" s="1"/>
  <c r="AY35" i="7" s="1"/>
  <c r="BB35" i="7" s="1"/>
  <c r="F35" i="7"/>
  <c r="E35" i="7"/>
  <c r="D35" i="7"/>
  <c r="C35" i="7"/>
  <c r="B35" i="7"/>
  <c r="A35" i="7"/>
  <c r="L34" i="7"/>
  <c r="O34" i="7" s="1"/>
  <c r="R34" i="7" s="1"/>
  <c r="U34" i="7" s="1"/>
  <c r="X34" i="7" s="1"/>
  <c r="AA34" i="7" s="1"/>
  <c r="AD34" i="7" s="1"/>
  <c r="AG34" i="7" s="1"/>
  <c r="AJ34" i="7" s="1"/>
  <c r="AM34" i="7" s="1"/>
  <c r="AP34" i="7" s="1"/>
  <c r="AS34" i="7" s="1"/>
  <c r="AV34" i="7" s="1"/>
  <c r="AY34" i="7" s="1"/>
  <c r="BB34" i="7" s="1"/>
  <c r="F34" i="7"/>
  <c r="E34" i="7"/>
  <c r="D34" i="7"/>
  <c r="C34" i="7"/>
  <c r="B34" i="7"/>
  <c r="A34" i="7"/>
  <c r="AD33" i="7"/>
  <c r="AG33" i="7" s="1"/>
  <c r="AJ33" i="7" s="1"/>
  <c r="AM33" i="7" s="1"/>
  <c r="AP33" i="7" s="1"/>
  <c r="AS33" i="7" s="1"/>
  <c r="AV33" i="7" s="1"/>
  <c r="AY33" i="7" s="1"/>
  <c r="BB33" i="7" s="1"/>
  <c r="AA33" i="7"/>
  <c r="L33" i="7"/>
  <c r="F33" i="7"/>
  <c r="E33" i="7"/>
  <c r="D33" i="7"/>
  <c r="C33" i="7"/>
  <c r="B33" i="7"/>
  <c r="A33" i="7"/>
  <c r="O32" i="7"/>
  <c r="R32" i="7" s="1"/>
  <c r="U32" i="7" s="1"/>
  <c r="X32" i="7" s="1"/>
  <c r="AA32" i="7" s="1"/>
  <c r="AD32" i="7" s="1"/>
  <c r="AG32" i="7" s="1"/>
  <c r="AJ32" i="7" s="1"/>
  <c r="AM32" i="7" s="1"/>
  <c r="AP32" i="7" s="1"/>
  <c r="AS32" i="7" s="1"/>
  <c r="AV32" i="7" s="1"/>
  <c r="AY32" i="7" s="1"/>
  <c r="BB32" i="7" s="1"/>
  <c r="L32" i="7"/>
  <c r="F32" i="7"/>
  <c r="E32" i="7"/>
  <c r="D32" i="7"/>
  <c r="C32" i="7"/>
  <c r="B32" i="7"/>
  <c r="A32" i="7"/>
  <c r="L31" i="7"/>
  <c r="O31" i="7" s="1"/>
  <c r="R31" i="7" s="1"/>
  <c r="U31" i="7" s="1"/>
  <c r="X31" i="7" s="1"/>
  <c r="AA31" i="7" s="1"/>
  <c r="AD31" i="7" s="1"/>
  <c r="AG31" i="7" s="1"/>
  <c r="AJ31" i="7" s="1"/>
  <c r="AM31" i="7" s="1"/>
  <c r="AP31" i="7" s="1"/>
  <c r="AS31" i="7" s="1"/>
  <c r="AV31" i="7" s="1"/>
  <c r="AY31" i="7" s="1"/>
  <c r="BB31" i="7" s="1"/>
  <c r="F31" i="7"/>
  <c r="E31" i="7"/>
  <c r="D31" i="7"/>
  <c r="C31" i="7"/>
  <c r="B31" i="7"/>
  <c r="A31" i="7"/>
  <c r="U30" i="7"/>
  <c r="X30" i="7" s="1"/>
  <c r="AA30" i="7" s="1"/>
  <c r="AD30" i="7" s="1"/>
  <c r="AG30" i="7" s="1"/>
  <c r="AJ30" i="7" s="1"/>
  <c r="AM30" i="7" s="1"/>
  <c r="AP30" i="7" s="1"/>
  <c r="AS30" i="7" s="1"/>
  <c r="AV30" i="7" s="1"/>
  <c r="AY30" i="7" s="1"/>
  <c r="BB30" i="7" s="1"/>
  <c r="O30" i="7"/>
  <c r="R30" i="7" s="1"/>
  <c r="L30" i="7"/>
  <c r="F30" i="7"/>
  <c r="E30" i="7"/>
  <c r="D30" i="7"/>
  <c r="C30" i="7"/>
  <c r="B30" i="7"/>
  <c r="A30" i="7"/>
  <c r="R29" i="7"/>
  <c r="U29" i="7" s="1"/>
  <c r="X29" i="7" s="1"/>
  <c r="AA29" i="7" s="1"/>
  <c r="AD29" i="7" s="1"/>
  <c r="AG29" i="7" s="1"/>
  <c r="AJ29" i="7" s="1"/>
  <c r="AM29" i="7" s="1"/>
  <c r="AP29" i="7" s="1"/>
  <c r="AS29" i="7" s="1"/>
  <c r="AV29" i="7" s="1"/>
  <c r="AY29" i="7" s="1"/>
  <c r="BB29" i="7" s="1"/>
  <c r="O29" i="7"/>
  <c r="F29" i="7"/>
  <c r="E29" i="7"/>
  <c r="D29" i="7"/>
  <c r="C29" i="7"/>
  <c r="B29" i="7"/>
  <c r="A29" i="7"/>
  <c r="R28" i="7"/>
  <c r="U28" i="7" s="1"/>
  <c r="X28" i="7" s="1"/>
  <c r="AA28" i="7" s="1"/>
  <c r="AD28" i="7" s="1"/>
  <c r="AG28" i="7" s="1"/>
  <c r="AJ28" i="7" s="1"/>
  <c r="AM28" i="7" s="1"/>
  <c r="AP28" i="7" s="1"/>
  <c r="AS28" i="7" s="1"/>
  <c r="AV28" i="7" s="1"/>
  <c r="AY28" i="7" s="1"/>
  <c r="BB28" i="7" s="1"/>
  <c r="O28" i="7"/>
  <c r="L28" i="7"/>
  <c r="F28" i="7"/>
  <c r="E28" i="7"/>
  <c r="D28" i="7"/>
  <c r="C28" i="7"/>
  <c r="B28" i="7"/>
  <c r="A28" i="7"/>
  <c r="BD27" i="7"/>
  <c r="F27" i="7"/>
  <c r="E27" i="7"/>
  <c r="D27" i="7"/>
  <c r="C27" i="7"/>
  <c r="B27" i="7"/>
  <c r="A27" i="7"/>
  <c r="L26" i="7"/>
  <c r="O26" i="7" s="1"/>
  <c r="R26" i="7" s="1"/>
  <c r="U26" i="7" s="1"/>
  <c r="X26" i="7" s="1"/>
  <c r="AA26" i="7" s="1"/>
  <c r="AD26" i="7" s="1"/>
  <c r="AG26" i="7" s="1"/>
  <c r="AJ26" i="7" s="1"/>
  <c r="AM26" i="7" s="1"/>
  <c r="AP26" i="7" s="1"/>
  <c r="AS26" i="7" s="1"/>
  <c r="AV26" i="7" s="1"/>
  <c r="AY26" i="7" s="1"/>
  <c r="BB26" i="7" s="1"/>
  <c r="F26" i="7"/>
  <c r="E26" i="7"/>
  <c r="D26" i="7"/>
  <c r="C26" i="7"/>
  <c r="B26" i="7"/>
  <c r="A26" i="7"/>
  <c r="L25" i="7"/>
  <c r="O25" i="7" s="1"/>
  <c r="R25" i="7" s="1"/>
  <c r="U25" i="7" s="1"/>
  <c r="X25" i="7" s="1"/>
  <c r="AA25" i="7" s="1"/>
  <c r="AD25" i="7" s="1"/>
  <c r="AG25" i="7" s="1"/>
  <c r="AJ25" i="7" s="1"/>
  <c r="AM25" i="7" s="1"/>
  <c r="AP25" i="7" s="1"/>
  <c r="AS25" i="7" s="1"/>
  <c r="AV25" i="7" s="1"/>
  <c r="AY25" i="7" s="1"/>
  <c r="BB25" i="7" s="1"/>
  <c r="F25" i="7"/>
  <c r="E25" i="7"/>
  <c r="D25" i="7"/>
  <c r="C25" i="7"/>
  <c r="B25" i="7"/>
  <c r="A25" i="7"/>
  <c r="L24" i="7"/>
  <c r="O24" i="7" s="1"/>
  <c r="R24" i="7" s="1"/>
  <c r="U24" i="7" s="1"/>
  <c r="X24" i="7" s="1"/>
  <c r="AA24" i="7" s="1"/>
  <c r="AD24" i="7" s="1"/>
  <c r="AG24" i="7" s="1"/>
  <c r="AJ24" i="7" s="1"/>
  <c r="AM24" i="7" s="1"/>
  <c r="AP24" i="7" s="1"/>
  <c r="AS24" i="7" s="1"/>
  <c r="AV24" i="7" s="1"/>
  <c r="AY24" i="7" s="1"/>
  <c r="BB24" i="7" s="1"/>
  <c r="F24" i="7"/>
  <c r="E24" i="7"/>
  <c r="D24" i="7"/>
  <c r="C24" i="7"/>
  <c r="B24" i="7"/>
  <c r="A24" i="7"/>
  <c r="O23" i="7"/>
  <c r="R23" i="7" s="1"/>
  <c r="U23" i="7" s="1"/>
  <c r="X23" i="7" s="1"/>
  <c r="AA23" i="7" s="1"/>
  <c r="AD23" i="7" s="1"/>
  <c r="AG23" i="7" s="1"/>
  <c r="AJ23" i="7" s="1"/>
  <c r="AM23" i="7" s="1"/>
  <c r="AP23" i="7" s="1"/>
  <c r="AS23" i="7" s="1"/>
  <c r="AV23" i="7" s="1"/>
  <c r="AY23" i="7" s="1"/>
  <c r="BB23" i="7" s="1"/>
  <c r="L23" i="7"/>
  <c r="F23" i="7"/>
  <c r="E23" i="7"/>
  <c r="D23" i="7"/>
  <c r="C23" i="7"/>
  <c r="B23" i="7"/>
  <c r="A23" i="7"/>
  <c r="O22" i="7"/>
  <c r="R22" i="7" s="1"/>
  <c r="U22" i="7" s="1"/>
  <c r="X22" i="7" s="1"/>
  <c r="AA22" i="7" s="1"/>
  <c r="AD22" i="7" s="1"/>
  <c r="AG22" i="7" s="1"/>
  <c r="AJ22" i="7" s="1"/>
  <c r="AM22" i="7" s="1"/>
  <c r="AP22" i="7" s="1"/>
  <c r="AS22" i="7" s="1"/>
  <c r="AV22" i="7" s="1"/>
  <c r="AY22" i="7" s="1"/>
  <c r="BB22" i="7" s="1"/>
  <c r="L22" i="7"/>
  <c r="F22" i="7"/>
  <c r="E22" i="7"/>
  <c r="D22" i="7"/>
  <c r="C22" i="7"/>
  <c r="B22" i="7"/>
  <c r="A22" i="7"/>
  <c r="L21" i="7"/>
  <c r="O21" i="7" s="1"/>
  <c r="R21" i="7" s="1"/>
  <c r="U21" i="7" s="1"/>
  <c r="X21" i="7" s="1"/>
  <c r="AA21" i="7" s="1"/>
  <c r="AD21" i="7" s="1"/>
  <c r="AG21" i="7" s="1"/>
  <c r="AJ21" i="7" s="1"/>
  <c r="AM21" i="7" s="1"/>
  <c r="AP21" i="7" s="1"/>
  <c r="AS21" i="7" s="1"/>
  <c r="AV21" i="7" s="1"/>
  <c r="AY21" i="7" s="1"/>
  <c r="BB21" i="7" s="1"/>
  <c r="F21" i="7"/>
  <c r="E21" i="7"/>
  <c r="D21" i="7"/>
  <c r="C21" i="7"/>
  <c r="B21" i="7"/>
  <c r="A21" i="7"/>
  <c r="L20" i="7"/>
  <c r="O20" i="7" s="1"/>
  <c r="R20" i="7" s="1"/>
  <c r="U20" i="7" s="1"/>
  <c r="X20" i="7" s="1"/>
  <c r="AA20" i="7" s="1"/>
  <c r="AD20" i="7" s="1"/>
  <c r="AG20" i="7" s="1"/>
  <c r="AJ20" i="7" s="1"/>
  <c r="AM20" i="7" s="1"/>
  <c r="AP20" i="7" s="1"/>
  <c r="AS20" i="7" s="1"/>
  <c r="AV20" i="7" s="1"/>
  <c r="AY20" i="7" s="1"/>
  <c r="BB20" i="7" s="1"/>
  <c r="F20" i="7"/>
  <c r="E20" i="7"/>
  <c r="D20" i="7"/>
  <c r="C20" i="7"/>
  <c r="B20" i="7"/>
  <c r="A20" i="7"/>
  <c r="L19" i="7"/>
  <c r="O19" i="7" s="1"/>
  <c r="R19" i="7" s="1"/>
  <c r="U19" i="7" s="1"/>
  <c r="X19" i="7" s="1"/>
  <c r="AA19" i="7" s="1"/>
  <c r="AD19" i="7" s="1"/>
  <c r="AG19" i="7" s="1"/>
  <c r="AJ19" i="7" s="1"/>
  <c r="AM19" i="7" s="1"/>
  <c r="AP19" i="7" s="1"/>
  <c r="AS19" i="7" s="1"/>
  <c r="AV19" i="7" s="1"/>
  <c r="AY19" i="7" s="1"/>
  <c r="BB19" i="7" s="1"/>
  <c r="F19" i="7"/>
  <c r="E19" i="7"/>
  <c r="D19" i="7"/>
  <c r="C19" i="7"/>
  <c r="B19" i="7"/>
  <c r="A19" i="7"/>
  <c r="O18" i="7"/>
  <c r="R18" i="7" s="1"/>
  <c r="U18" i="7" s="1"/>
  <c r="X18" i="7" s="1"/>
  <c r="AA18" i="7" s="1"/>
  <c r="AD18" i="7" s="1"/>
  <c r="AG18" i="7" s="1"/>
  <c r="AJ18" i="7" s="1"/>
  <c r="AM18" i="7" s="1"/>
  <c r="AP18" i="7" s="1"/>
  <c r="AS18" i="7" s="1"/>
  <c r="AV18" i="7" s="1"/>
  <c r="AY18" i="7" s="1"/>
  <c r="BB18" i="7" s="1"/>
  <c r="L18" i="7"/>
  <c r="F18" i="7"/>
  <c r="E18" i="7"/>
  <c r="D18" i="7"/>
  <c r="C18" i="7"/>
  <c r="B18" i="7"/>
  <c r="A18" i="7"/>
  <c r="L17" i="7"/>
  <c r="O17" i="7" s="1"/>
  <c r="R17" i="7" s="1"/>
  <c r="U17" i="7" s="1"/>
  <c r="X17" i="7" s="1"/>
  <c r="AA17" i="7" s="1"/>
  <c r="AD17" i="7" s="1"/>
  <c r="AG17" i="7" s="1"/>
  <c r="AJ17" i="7" s="1"/>
  <c r="AM17" i="7" s="1"/>
  <c r="AP17" i="7" s="1"/>
  <c r="AS17" i="7" s="1"/>
  <c r="AV17" i="7" s="1"/>
  <c r="AY17" i="7" s="1"/>
  <c r="BB17" i="7" s="1"/>
  <c r="F17" i="7"/>
  <c r="E17" i="7"/>
  <c r="D17" i="7"/>
  <c r="C17" i="7"/>
  <c r="B17" i="7"/>
  <c r="A17" i="7"/>
  <c r="L16" i="7"/>
  <c r="O16" i="7" s="1"/>
  <c r="R16" i="7" s="1"/>
  <c r="U16" i="7" s="1"/>
  <c r="X16" i="7" s="1"/>
  <c r="AA16" i="7" s="1"/>
  <c r="AD16" i="7" s="1"/>
  <c r="AG16" i="7" s="1"/>
  <c r="AJ16" i="7" s="1"/>
  <c r="AM16" i="7" s="1"/>
  <c r="AP16" i="7" s="1"/>
  <c r="AS16" i="7" s="1"/>
  <c r="AV16" i="7" s="1"/>
  <c r="AY16" i="7" s="1"/>
  <c r="BB16" i="7" s="1"/>
  <c r="F16" i="7"/>
  <c r="E16" i="7"/>
  <c r="D16" i="7"/>
  <c r="C16" i="7"/>
  <c r="B16" i="7"/>
  <c r="A16" i="7"/>
  <c r="O15" i="7"/>
  <c r="R15" i="7" s="1"/>
  <c r="U15" i="7" s="1"/>
  <c r="X15" i="7" s="1"/>
  <c r="AA15" i="7" s="1"/>
  <c r="AD15" i="7" s="1"/>
  <c r="AG15" i="7" s="1"/>
  <c r="AJ15" i="7" s="1"/>
  <c r="AM15" i="7" s="1"/>
  <c r="AP15" i="7" s="1"/>
  <c r="AS15" i="7" s="1"/>
  <c r="AV15" i="7" s="1"/>
  <c r="AY15" i="7" s="1"/>
  <c r="BB15" i="7" s="1"/>
  <c r="L15" i="7"/>
  <c r="F15" i="7"/>
  <c r="E15" i="7"/>
  <c r="D15" i="7"/>
  <c r="C15" i="7"/>
  <c r="B15" i="7"/>
  <c r="A15" i="7"/>
  <c r="R14" i="7"/>
  <c r="U14" i="7" s="1"/>
  <c r="X14" i="7" s="1"/>
  <c r="AA14" i="7" s="1"/>
  <c r="AD14" i="7" s="1"/>
  <c r="AG14" i="7" s="1"/>
  <c r="AJ14" i="7" s="1"/>
  <c r="AM14" i="7" s="1"/>
  <c r="AP14" i="7" s="1"/>
  <c r="AS14" i="7" s="1"/>
  <c r="AV14" i="7" s="1"/>
  <c r="AY14" i="7" s="1"/>
  <c r="BB14" i="7" s="1"/>
  <c r="O14" i="7"/>
  <c r="L14" i="7"/>
  <c r="F14" i="7"/>
  <c r="E14" i="7"/>
  <c r="D14" i="7"/>
  <c r="C14" i="7"/>
  <c r="B14" i="7"/>
  <c r="A14" i="7"/>
  <c r="F13" i="7"/>
  <c r="E13" i="7"/>
  <c r="D13" i="7"/>
  <c r="C13" i="7"/>
  <c r="B13" i="7"/>
  <c r="A13" i="7"/>
  <c r="L12" i="7"/>
  <c r="F12" i="7"/>
  <c r="E12" i="7"/>
  <c r="D12" i="7"/>
  <c r="C12" i="7"/>
  <c r="B12" i="7"/>
  <c r="A12" i="7"/>
  <c r="L11" i="7"/>
  <c r="O11" i="7" s="1"/>
  <c r="R11" i="7" s="1"/>
  <c r="U11" i="7" s="1"/>
  <c r="X11" i="7" s="1"/>
  <c r="AA11" i="7" s="1"/>
  <c r="AD11" i="7" s="1"/>
  <c r="AG11" i="7" s="1"/>
  <c r="AJ11" i="7" s="1"/>
  <c r="AM11" i="7" s="1"/>
  <c r="AP11" i="7" s="1"/>
  <c r="AS11" i="7" s="1"/>
  <c r="AV11" i="7" s="1"/>
  <c r="AY11" i="7" s="1"/>
  <c r="BB11" i="7" s="1"/>
  <c r="F11" i="7"/>
  <c r="E11" i="7"/>
  <c r="D11" i="7"/>
  <c r="C11" i="7"/>
  <c r="B11" i="7"/>
  <c r="A11" i="7"/>
  <c r="M9" i="7"/>
  <c r="P9" i="7" s="1"/>
  <c r="S9" i="7" s="1"/>
  <c r="V9" i="7" s="1"/>
  <c r="Y9" i="7" s="1"/>
  <c r="AB9" i="7" s="1"/>
  <c r="AE9" i="7" s="1"/>
  <c r="AH9" i="7" s="1"/>
  <c r="AK9" i="7" s="1"/>
  <c r="AN9" i="7" s="1"/>
  <c r="AQ9" i="7" s="1"/>
  <c r="AT9" i="7" s="1"/>
  <c r="AW9" i="7" s="1"/>
  <c r="AZ9" i="7" s="1"/>
  <c r="H3" i="7"/>
  <c r="O12" i="7" l="1"/>
  <c r="R12" i="7" s="1"/>
  <c r="U12" i="7" s="1"/>
  <c r="X12" i="7" s="1"/>
  <c r="AA12" i="7" s="1"/>
  <c r="AD12" i="7" s="1"/>
  <c r="AG12" i="7" s="1"/>
  <c r="AJ12" i="7" s="1"/>
  <c r="AM12" i="7" s="1"/>
  <c r="AP12" i="7" s="1"/>
  <c r="AS12" i="7" s="1"/>
  <c r="AV12" i="7" s="1"/>
  <c r="AY12" i="7" s="1"/>
  <c r="BB12" i="7" s="1"/>
  <c r="O62" i="7"/>
  <c r="R62" i="7" s="1"/>
  <c r="U62" i="7" s="1"/>
  <c r="X62" i="7" s="1"/>
  <c r="AA62" i="7" s="1"/>
  <c r="AD62" i="7" s="1"/>
  <c r="AG62" i="7" s="1"/>
  <c r="AJ62" i="7" s="1"/>
  <c r="AM62" i="7" s="1"/>
  <c r="AP62" i="7" s="1"/>
  <c r="AS62" i="7" s="1"/>
  <c r="AV62" i="7" s="1"/>
  <c r="AY62" i="7" s="1"/>
  <c r="BB62" i="7" s="1"/>
  <c r="O38" i="7"/>
  <c r="R38" i="7" s="1"/>
  <c r="U38" i="7" s="1"/>
  <c r="X38" i="7" s="1"/>
  <c r="AA38" i="7" s="1"/>
  <c r="AD38" i="7" s="1"/>
  <c r="AG38" i="7" s="1"/>
  <c r="AJ38" i="7" s="1"/>
  <c r="AM38" i="7" s="1"/>
  <c r="AP38" i="7" s="1"/>
  <c r="AS38" i="7" s="1"/>
  <c r="AV38" i="7" s="1"/>
  <c r="AY38" i="7" s="1"/>
  <c r="BB38" i="7" s="1"/>
  <c r="O33" i="7"/>
  <c r="R33" i="7" s="1"/>
  <c r="U33" i="7" s="1"/>
  <c r="X33" i="7" s="1"/>
  <c r="BD13" i="7" l="1"/>
  <c r="J20" i="5" l="1"/>
  <c r="J16" i="5"/>
  <c r="J10" i="5"/>
  <c r="J22" i="5" s="1"/>
  <c r="I5" i="3" s="1"/>
  <c r="J20" i="4"/>
  <c r="J22" i="4" s="1"/>
  <c r="I4" i="7" s="1"/>
  <c r="J15" i="4"/>
  <c r="J10" i="4"/>
  <c r="I3" i="1" l="1"/>
  <c r="I4" i="3"/>
  <c r="F64" i="3"/>
  <c r="E64" i="3"/>
  <c r="D64" i="3"/>
  <c r="C64" i="3"/>
  <c r="B64" i="3"/>
  <c r="A64" i="3"/>
  <c r="F63" i="3"/>
  <c r="E63" i="3"/>
  <c r="D63" i="3"/>
  <c r="C63" i="3"/>
  <c r="B63" i="3"/>
  <c r="A63" i="3"/>
  <c r="F62" i="3"/>
  <c r="E62" i="3"/>
  <c r="D62" i="3"/>
  <c r="C62" i="3"/>
  <c r="B62" i="3"/>
  <c r="A62" i="3"/>
  <c r="F61" i="3"/>
  <c r="E61" i="3"/>
  <c r="D61" i="3"/>
  <c r="C61" i="3"/>
  <c r="B61" i="3"/>
  <c r="A61" i="3"/>
  <c r="F60" i="3"/>
  <c r="E60" i="3"/>
  <c r="D60" i="3"/>
  <c r="C60" i="3"/>
  <c r="B60" i="3"/>
  <c r="A60" i="3"/>
  <c r="F59" i="3"/>
  <c r="E59" i="3"/>
  <c r="D59" i="3"/>
  <c r="C59" i="3"/>
  <c r="B59" i="3"/>
  <c r="A59" i="3"/>
  <c r="F58" i="3"/>
  <c r="E58" i="3"/>
  <c r="D58" i="3"/>
  <c r="C58" i="3"/>
  <c r="B58" i="3"/>
  <c r="A58" i="3"/>
  <c r="F57" i="3"/>
  <c r="E57" i="3"/>
  <c r="D57" i="3"/>
  <c r="C57" i="3"/>
  <c r="B57" i="3"/>
  <c r="A57" i="3"/>
  <c r="F56" i="3"/>
  <c r="E56" i="3"/>
  <c r="D56" i="3"/>
  <c r="C56" i="3"/>
  <c r="B56" i="3"/>
  <c r="A56" i="3"/>
  <c r="F55" i="3"/>
  <c r="E55" i="3"/>
  <c r="D55" i="3"/>
  <c r="C55" i="3"/>
  <c r="B55" i="3"/>
  <c r="A55" i="3"/>
  <c r="F54" i="3"/>
  <c r="E54" i="3"/>
  <c r="D54" i="3"/>
  <c r="C54" i="3"/>
  <c r="B54" i="3"/>
  <c r="A54" i="3"/>
  <c r="F53" i="3"/>
  <c r="E53" i="3"/>
  <c r="D53" i="3"/>
  <c r="C53" i="3"/>
  <c r="B53" i="3"/>
  <c r="A53" i="3"/>
  <c r="F52" i="3"/>
  <c r="E52" i="3"/>
  <c r="D52" i="3"/>
  <c r="C52" i="3"/>
  <c r="B52" i="3"/>
  <c r="A52" i="3"/>
  <c r="F51" i="3"/>
  <c r="E51" i="3"/>
  <c r="D51" i="3"/>
  <c r="C51" i="3"/>
  <c r="B51" i="3"/>
  <c r="A51" i="3"/>
  <c r="F50" i="3"/>
  <c r="E50" i="3"/>
  <c r="D50" i="3"/>
  <c r="C50" i="3"/>
  <c r="B50" i="3"/>
  <c r="A50" i="3"/>
  <c r="F49" i="3"/>
  <c r="E49" i="3"/>
  <c r="D49" i="3"/>
  <c r="C49" i="3"/>
  <c r="B49" i="3"/>
  <c r="A49" i="3"/>
  <c r="F48" i="3"/>
  <c r="E48" i="3"/>
  <c r="D48" i="3"/>
  <c r="C48" i="3"/>
  <c r="B48" i="3"/>
  <c r="A48" i="3"/>
  <c r="F47" i="3"/>
  <c r="E47" i="3"/>
  <c r="D47" i="3"/>
  <c r="C47" i="3"/>
  <c r="B47" i="3"/>
  <c r="A47" i="3"/>
  <c r="F46" i="3"/>
  <c r="E46" i="3"/>
  <c r="D46" i="3"/>
  <c r="C46" i="3"/>
  <c r="B46" i="3"/>
  <c r="A46" i="3"/>
  <c r="F45" i="3"/>
  <c r="E45" i="3"/>
  <c r="D45" i="3"/>
  <c r="C45" i="3"/>
  <c r="B45" i="3"/>
  <c r="A45" i="3"/>
  <c r="F44" i="3"/>
  <c r="E44" i="3"/>
  <c r="D44" i="3"/>
  <c r="C44" i="3"/>
  <c r="B44" i="3"/>
  <c r="A44" i="3"/>
  <c r="B43" i="3"/>
  <c r="A43" i="3"/>
  <c r="B42" i="3"/>
  <c r="A42" i="3"/>
  <c r="F41" i="3"/>
  <c r="E41" i="3"/>
  <c r="D41" i="3"/>
  <c r="C41" i="3"/>
  <c r="B41" i="3"/>
  <c r="A41" i="3"/>
  <c r="F40" i="3"/>
  <c r="E40" i="3"/>
  <c r="D40" i="3"/>
  <c r="C40" i="3"/>
  <c r="B40" i="3"/>
  <c r="A40" i="3"/>
  <c r="F39" i="3"/>
  <c r="E39" i="3"/>
  <c r="D39" i="3"/>
  <c r="C39" i="3"/>
  <c r="B39" i="3"/>
  <c r="A39" i="3"/>
  <c r="F38" i="3"/>
  <c r="E38" i="3"/>
  <c r="D38" i="3"/>
  <c r="C38" i="3"/>
  <c r="B38" i="3"/>
  <c r="A38" i="3"/>
  <c r="F37" i="3"/>
  <c r="E37" i="3"/>
  <c r="D37" i="3"/>
  <c r="C37" i="3"/>
  <c r="B37" i="3"/>
  <c r="A37" i="3"/>
  <c r="F36" i="3"/>
  <c r="E36" i="3"/>
  <c r="D36" i="3"/>
  <c r="C36" i="3"/>
  <c r="B36" i="3"/>
  <c r="A36" i="3"/>
  <c r="F35" i="3"/>
  <c r="E35" i="3"/>
  <c r="D35" i="3"/>
  <c r="C35" i="3"/>
  <c r="B35" i="3"/>
  <c r="A35" i="3"/>
  <c r="F34" i="3"/>
  <c r="E34" i="3"/>
  <c r="D34" i="3"/>
  <c r="C34" i="3"/>
  <c r="B34" i="3"/>
  <c r="A34" i="3"/>
  <c r="F33" i="3"/>
  <c r="E33" i="3"/>
  <c r="D33" i="3"/>
  <c r="C33" i="3"/>
  <c r="B33" i="3"/>
  <c r="A33" i="3"/>
  <c r="F32" i="3"/>
  <c r="E32" i="3"/>
  <c r="D32" i="3"/>
  <c r="C32" i="3"/>
  <c r="B32" i="3"/>
  <c r="A32" i="3"/>
  <c r="F31" i="3"/>
  <c r="E31" i="3"/>
  <c r="D31" i="3"/>
  <c r="C31" i="3"/>
  <c r="B31" i="3"/>
  <c r="A31" i="3"/>
  <c r="F30" i="3"/>
  <c r="E30" i="3"/>
  <c r="D30" i="3"/>
  <c r="C30" i="3"/>
  <c r="B30" i="3"/>
  <c r="A30" i="3"/>
  <c r="F29" i="3"/>
  <c r="E29" i="3"/>
  <c r="D29" i="3"/>
  <c r="C29"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F12" i="3"/>
  <c r="E12" i="3"/>
  <c r="D12" i="3"/>
  <c r="C12" i="3"/>
  <c r="B12" i="3"/>
  <c r="A12" i="3"/>
  <c r="F11" i="3"/>
  <c r="E11" i="3"/>
  <c r="D11" i="3"/>
  <c r="C11" i="3"/>
  <c r="B11" i="3"/>
  <c r="A11" i="3"/>
  <c r="B4" i="3"/>
  <c r="B3" i="3"/>
  <c r="B3" i="7" s="1"/>
  <c r="F2" i="5" l="1"/>
  <c r="F2" i="4"/>
  <c r="D2" i="9"/>
  <c r="B4" i="7"/>
  <c r="A1" i="7"/>
  <c r="D3" i="9"/>
  <c r="B5" i="7"/>
  <c r="K3092" i="2"/>
  <c r="K3090" i="2" s="1"/>
  <c r="H871" i="1" s="1"/>
  <c r="K3082" i="2"/>
  <c r="K3083" i="2"/>
  <c r="K3084" i="2"/>
  <c r="K3085" i="2"/>
  <c r="K3086" i="2"/>
  <c r="K3087" i="2"/>
  <c r="K3081" i="2"/>
  <c r="K556" i="2"/>
  <c r="K557" i="2"/>
  <c r="K558" i="2"/>
  <c r="K559" i="2"/>
  <c r="K560" i="2"/>
  <c r="K561" i="2"/>
  <c r="K562" i="2"/>
  <c r="K563" i="2"/>
  <c r="K564" i="2"/>
  <c r="K555" i="2"/>
  <c r="K3666" i="2"/>
  <c r="K3667" i="2"/>
  <c r="K3668" i="2"/>
  <c r="K3665" i="2"/>
  <c r="K410" i="2"/>
  <c r="K409" i="2"/>
  <c r="K3451" i="2"/>
  <c r="K3448" i="2" s="1"/>
  <c r="H821" i="1" s="1"/>
  <c r="K3452" i="2"/>
  <c r="K3453" i="2"/>
  <c r="K3454" i="2"/>
  <c r="K3450" i="2"/>
  <c r="K3443" i="2"/>
  <c r="K3444" i="2"/>
  <c r="K3445" i="2"/>
  <c r="K3442" i="2"/>
  <c r="K3440" i="2" s="1"/>
  <c r="H820" i="1" s="1"/>
  <c r="K3663" i="2" l="1"/>
  <c r="H859" i="1" s="1"/>
  <c r="K3079" i="2"/>
  <c r="H870" i="1" s="1"/>
  <c r="K553" i="2"/>
  <c r="H869" i="1" s="1"/>
  <c r="K407" i="2"/>
  <c r="H827" i="1" s="1"/>
  <c r="K1079" i="2"/>
  <c r="K1080" i="2"/>
  <c r="K1081" i="2"/>
  <c r="K1082" i="2"/>
  <c r="K1078" i="2"/>
  <c r="K1076" i="2" s="1"/>
  <c r="H819" i="1" s="1"/>
  <c r="K3348" i="2"/>
  <c r="K3349" i="2"/>
  <c r="K3350" i="2"/>
  <c r="K3351" i="2"/>
  <c r="K3352" i="2"/>
  <c r="K3347" i="2"/>
  <c r="K3345" i="2" s="1"/>
  <c r="H818" i="1" s="1"/>
  <c r="K660" i="2"/>
  <c r="K661" i="2"/>
  <c r="K662" i="2"/>
  <c r="K663" i="2"/>
  <c r="K664" i="2"/>
  <c r="K665" i="2"/>
  <c r="K666" i="2"/>
  <c r="K667" i="2"/>
  <c r="K668" i="2"/>
  <c r="K659" i="2"/>
  <c r="K674" i="2"/>
  <c r="K675" i="2"/>
  <c r="K676" i="2"/>
  <c r="K677" i="2"/>
  <c r="K678" i="2"/>
  <c r="K679" i="2"/>
  <c r="K680" i="2"/>
  <c r="K681" i="2"/>
  <c r="K682" i="2"/>
  <c r="K673" i="2"/>
  <c r="K1063" i="2"/>
  <c r="K1062" i="2"/>
  <c r="K1061" i="2"/>
  <c r="K1060" i="2"/>
  <c r="K1059" i="2"/>
  <c r="K1058" i="2"/>
  <c r="K1055" i="2" s="1"/>
  <c r="H796" i="1" s="1"/>
  <c r="K1057" i="2"/>
  <c r="K1047" i="2"/>
  <c r="K1048" i="2"/>
  <c r="K1049" i="2"/>
  <c r="K1050" i="2"/>
  <c r="K1051" i="2"/>
  <c r="K1052" i="2"/>
  <c r="K1046" i="2"/>
  <c r="K595" i="2"/>
  <c r="K596" i="2"/>
  <c r="K597" i="2"/>
  <c r="K598" i="2"/>
  <c r="K599" i="2"/>
  <c r="K600" i="2"/>
  <c r="K594" i="2"/>
  <c r="K725" i="2"/>
  <c r="K726" i="2"/>
  <c r="K727" i="2"/>
  <c r="K728" i="2"/>
  <c r="K729" i="2"/>
  <c r="K730" i="2"/>
  <c r="K731" i="2"/>
  <c r="K724" i="2"/>
  <c r="K3255" i="2"/>
  <c r="K3256" i="2"/>
  <c r="K3257" i="2"/>
  <c r="K3258" i="2"/>
  <c r="K3259" i="2"/>
  <c r="K3260" i="2"/>
  <c r="K3261" i="2"/>
  <c r="K3262" i="2"/>
  <c r="K3254" i="2"/>
  <c r="K1762" i="2"/>
  <c r="K1763" i="2"/>
  <c r="K1764" i="2"/>
  <c r="K1765" i="2"/>
  <c r="K1766" i="2"/>
  <c r="K1767" i="2"/>
  <c r="K1768" i="2"/>
  <c r="K1769" i="2"/>
  <c r="K1770" i="2"/>
  <c r="K1771" i="2"/>
  <c r="K1772" i="2"/>
  <c r="K1773" i="2"/>
  <c r="K1774" i="2"/>
  <c r="K1775" i="2"/>
  <c r="K1776" i="2"/>
  <c r="K1777" i="2"/>
  <c r="K1778" i="2"/>
  <c r="K1779" i="2"/>
  <c r="K1780" i="2"/>
  <c r="K1761" i="2"/>
  <c r="K1019" i="2"/>
  <c r="K1020" i="2"/>
  <c r="K1021" i="2"/>
  <c r="K1022" i="2"/>
  <c r="K1018" i="2"/>
  <c r="K1016" i="2" s="1"/>
  <c r="H776" i="1" s="1"/>
  <c r="K1038" i="2"/>
  <c r="K1039" i="2"/>
  <c r="K1040" i="2"/>
  <c r="K1041" i="2"/>
  <c r="K1037" i="2"/>
  <c r="K1035" i="2" s="1"/>
  <c r="H775" i="1" s="1"/>
  <c r="K1009" i="2"/>
  <c r="K1010" i="2"/>
  <c r="K1011" i="2"/>
  <c r="K1012" i="2"/>
  <c r="K1013" i="2"/>
  <c r="K1008" i="2"/>
  <c r="K1006" i="2" s="1"/>
  <c r="H774" i="1" s="1"/>
  <c r="K2259" i="2"/>
  <c r="K2260" i="2"/>
  <c r="K2261" i="2"/>
  <c r="K2262" i="2"/>
  <c r="K2258" i="2"/>
  <c r="K2268" i="2"/>
  <c r="K2269" i="2"/>
  <c r="K2270" i="2"/>
  <c r="K2271" i="2"/>
  <c r="K2272" i="2"/>
  <c r="K2267" i="2"/>
  <c r="K2265" i="2" s="1"/>
  <c r="H772" i="1" s="1"/>
  <c r="K713" i="2"/>
  <c r="K714" i="2"/>
  <c r="K715" i="2"/>
  <c r="K716" i="2"/>
  <c r="K717" i="2"/>
  <c r="K718" i="2"/>
  <c r="K719" i="2"/>
  <c r="K712" i="2"/>
  <c r="K579" i="2"/>
  <c r="K580" i="2"/>
  <c r="K581" i="2"/>
  <c r="K578" i="2"/>
  <c r="K3023" i="2"/>
  <c r="K3024" i="2"/>
  <c r="K3025" i="2"/>
  <c r="K3026" i="2"/>
  <c r="K3022" i="2"/>
  <c r="K3020" i="2" s="1"/>
  <c r="H760" i="1" s="1"/>
  <c r="K3014" i="2"/>
  <c r="K3015" i="2"/>
  <c r="K3016" i="2"/>
  <c r="K3017" i="2"/>
  <c r="K3013" i="2"/>
  <c r="K2305" i="2"/>
  <c r="K2306" i="2"/>
  <c r="K2307" i="2"/>
  <c r="K2308" i="2"/>
  <c r="K2304" i="2"/>
  <c r="H754" i="1"/>
  <c r="K606" i="2"/>
  <c r="K607" i="2"/>
  <c r="K608" i="2"/>
  <c r="K609" i="2"/>
  <c r="K610" i="2"/>
  <c r="K611" i="2"/>
  <c r="K612" i="2"/>
  <c r="K613" i="2"/>
  <c r="K605" i="2"/>
  <c r="K2334" i="2"/>
  <c r="K2335" i="2"/>
  <c r="K2336" i="2"/>
  <c r="K2337" i="2"/>
  <c r="K2338" i="2"/>
  <c r="K2339" i="2"/>
  <c r="K2340" i="2"/>
  <c r="K2341" i="2"/>
  <c r="K2333" i="2"/>
  <c r="K2331" i="2" s="1"/>
  <c r="H733" i="1" s="1"/>
  <c r="K3460" i="2"/>
  <c r="K3461" i="2"/>
  <c r="K3459" i="2"/>
  <c r="K3436" i="2"/>
  <c r="K3437" i="2"/>
  <c r="K3435" i="2"/>
  <c r="K768" i="2"/>
  <c r="K769" i="2"/>
  <c r="K770" i="2"/>
  <c r="K771" i="2"/>
  <c r="K772" i="2"/>
  <c r="K773" i="2"/>
  <c r="K774" i="2"/>
  <c r="K767" i="2"/>
  <c r="K1908" i="2"/>
  <c r="K1909" i="2"/>
  <c r="K1907" i="2"/>
  <c r="K38" i="2"/>
  <c r="K39" i="2"/>
  <c r="K40" i="2"/>
  <c r="K41" i="2"/>
  <c r="K42" i="2"/>
  <c r="K43" i="2"/>
  <c r="K44" i="2"/>
  <c r="K45" i="2"/>
  <c r="K37" i="2"/>
  <c r="K3141" i="2"/>
  <c r="K3142" i="2"/>
  <c r="K3143" i="2"/>
  <c r="K3144" i="2"/>
  <c r="K3140" i="2"/>
  <c r="K1653" i="2"/>
  <c r="K1654" i="2"/>
  <c r="K1655" i="2"/>
  <c r="K1656" i="2"/>
  <c r="K1657" i="2"/>
  <c r="K1658" i="2"/>
  <c r="K1659" i="2"/>
  <c r="K1660" i="2"/>
  <c r="K1661" i="2"/>
  <c r="K1662" i="2"/>
  <c r="K1652" i="2"/>
  <c r="K1650" i="2" s="1"/>
  <c r="H552" i="1" s="1"/>
  <c r="K3457" i="2" l="1"/>
  <c r="H717" i="1" s="1"/>
  <c r="K3433" i="2"/>
  <c r="H715" i="1" s="1"/>
  <c r="K3252" i="2"/>
  <c r="H778" i="1" s="1"/>
  <c r="K3138" i="2"/>
  <c r="H601" i="1" s="1"/>
  <c r="K3011" i="2"/>
  <c r="H759" i="1" s="1"/>
  <c r="K2302" i="2"/>
  <c r="H757" i="1" s="1"/>
  <c r="K2256" i="2"/>
  <c r="H773" i="1" s="1"/>
  <c r="K1759" i="2"/>
  <c r="H777" i="1" s="1"/>
  <c r="K1044" i="2"/>
  <c r="H795" i="1" s="1"/>
  <c r="K765" i="2"/>
  <c r="H699" i="1" s="1"/>
  <c r="K722" i="2"/>
  <c r="H782" i="1" s="1"/>
  <c r="K710" i="2"/>
  <c r="H771" i="1" s="1"/>
  <c r="K671" i="2"/>
  <c r="H802" i="1" s="1"/>
  <c r="K657" i="2"/>
  <c r="H803" i="1" s="1"/>
  <c r="K603" i="2"/>
  <c r="H740" i="1" s="1"/>
  <c r="K592" i="2"/>
  <c r="H783" i="1" s="1"/>
  <c r="K576" i="2"/>
  <c r="H770" i="1" s="1"/>
  <c r="K1905" i="2"/>
  <c r="K35" i="2"/>
  <c r="H691" i="1" s="1"/>
  <c r="K2477" i="2"/>
  <c r="K2478" i="2"/>
  <c r="K2476" i="2"/>
  <c r="K2119" i="2"/>
  <c r="K2116" i="2"/>
  <c r="K2117" i="2"/>
  <c r="K2118" i="2"/>
  <c r="K2115" i="2"/>
  <c r="K2113" i="2" s="1"/>
  <c r="H515" i="1" s="1"/>
  <c r="K988" i="2"/>
  <c r="K989" i="2"/>
  <c r="K987" i="2"/>
  <c r="K2783" i="2"/>
  <c r="K2784" i="2"/>
  <c r="K2785" i="2"/>
  <c r="K2786" i="2"/>
  <c r="K2782" i="2"/>
  <c r="K971" i="2"/>
  <c r="K972" i="2"/>
  <c r="K970" i="2"/>
  <c r="K968" i="2" s="1"/>
  <c r="H495" i="1" s="1"/>
  <c r="K838" i="2"/>
  <c r="K839" i="2"/>
  <c r="K840" i="2"/>
  <c r="K841" i="2"/>
  <c r="K837" i="2"/>
  <c r="K379" i="2"/>
  <c r="K380" i="2"/>
  <c r="K381" i="2"/>
  <c r="K378" i="2"/>
  <c r="K1922" i="2"/>
  <c r="K1921" i="2"/>
  <c r="K1919" i="2" s="1"/>
  <c r="H408" i="1" s="1"/>
  <c r="K2883" i="2"/>
  <c r="K2884" i="2"/>
  <c r="K2885" i="2"/>
  <c r="K2886" i="2"/>
  <c r="K2887" i="2"/>
  <c r="K2882" i="2"/>
  <c r="K2920" i="2"/>
  <c r="K2921" i="2"/>
  <c r="K2922" i="2"/>
  <c r="K2923" i="2"/>
  <c r="K2924" i="2"/>
  <c r="K2925" i="2"/>
  <c r="K2926" i="2"/>
  <c r="K2927" i="2"/>
  <c r="K2928" i="2"/>
  <c r="K2929" i="2"/>
  <c r="K2919" i="2"/>
  <c r="K787" i="2"/>
  <c r="K788" i="2"/>
  <c r="K786" i="2"/>
  <c r="K1999" i="2"/>
  <c r="K1998" i="2"/>
  <c r="K1996" i="2" s="1"/>
  <c r="H364" i="1" s="1"/>
  <c r="K1786" i="2"/>
  <c r="K1787" i="2"/>
  <c r="K1788" i="2"/>
  <c r="K1789" i="2"/>
  <c r="K1785" i="2"/>
  <c r="K856" i="2"/>
  <c r="K857" i="2"/>
  <c r="K858" i="2"/>
  <c r="K859" i="2"/>
  <c r="K855" i="2"/>
  <c r="K2656" i="2"/>
  <c r="K2657" i="2"/>
  <c r="K2655" i="2"/>
  <c r="K853" i="2" l="1"/>
  <c r="K1783" i="2"/>
  <c r="H359" i="1" s="1"/>
  <c r="K2653" i="2"/>
  <c r="H332" i="1" s="1"/>
  <c r="K2474" i="2"/>
  <c r="H519" i="1" s="1"/>
  <c r="K2917" i="2"/>
  <c r="H398" i="1" s="1"/>
  <c r="K835" i="2"/>
  <c r="H412" i="1" s="1"/>
  <c r="K784" i="2"/>
  <c r="H506" i="1" s="1"/>
  <c r="K985" i="2"/>
  <c r="H505" i="1" s="1"/>
  <c r="K2880" i="2"/>
  <c r="H589" i="1" s="1"/>
  <c r="K2780" i="2"/>
  <c r="H666" i="1" s="1"/>
  <c r="K376" i="2"/>
  <c r="H409" i="1" s="1"/>
  <c r="H343" i="1"/>
  <c r="H338" i="1"/>
  <c r="K2449" i="2"/>
  <c r="K2450" i="2"/>
  <c r="K2448" i="2"/>
  <c r="K2446" i="2" s="1"/>
  <c r="K2456" i="2"/>
  <c r="K2457" i="2"/>
  <c r="K2455" i="2"/>
  <c r="K2463" i="2"/>
  <c r="K2460" i="2" s="1"/>
  <c r="K2462" i="2"/>
  <c r="K2354" i="2"/>
  <c r="K2355" i="2"/>
  <c r="K2356" i="2"/>
  <c r="K2357" i="2"/>
  <c r="K2358" i="2"/>
  <c r="K2359" i="2"/>
  <c r="K2360" i="2"/>
  <c r="K2361" i="2"/>
  <c r="K2362" i="2"/>
  <c r="K2353" i="2"/>
  <c r="K2809" i="2"/>
  <c r="K2807" i="2" s="1"/>
  <c r="H265" i="1" s="1"/>
  <c r="K1416" i="2"/>
  <c r="K1417" i="2"/>
  <c r="K1418" i="2"/>
  <c r="K1415" i="2"/>
  <c r="K1413" i="2" s="1"/>
  <c r="H247" i="1" s="1"/>
  <c r="K423" i="2"/>
  <c r="K421" i="2" s="1"/>
  <c r="H239" i="1" s="1"/>
  <c r="K1940" i="2"/>
  <c r="K1941" i="2"/>
  <c r="K1942" i="2"/>
  <c r="K1943" i="2"/>
  <c r="K1944" i="2"/>
  <c r="K1939" i="2"/>
  <c r="K2913" i="2"/>
  <c r="K2914" i="2"/>
  <c r="K2910" i="2" s="1"/>
  <c r="H235" i="1" s="1"/>
  <c r="K2912" i="2"/>
  <c r="K397" i="2"/>
  <c r="K398" i="2"/>
  <c r="K399" i="2"/>
  <c r="K400" i="2"/>
  <c r="K401" i="2"/>
  <c r="K402" i="2"/>
  <c r="K403" i="2"/>
  <c r="K404" i="2"/>
  <c r="K396" i="2"/>
  <c r="K416" i="2"/>
  <c r="K417" i="2"/>
  <c r="K418" i="2"/>
  <c r="K415" i="2"/>
  <c r="K1795" i="2"/>
  <c r="K1796" i="2"/>
  <c r="K1797" i="2"/>
  <c r="K1798" i="2"/>
  <c r="K1799" i="2"/>
  <c r="K1800" i="2"/>
  <c r="K1794" i="2"/>
  <c r="K1902" i="2"/>
  <c r="K1901" i="2"/>
  <c r="K1899" i="2" s="1"/>
  <c r="K1896" i="2"/>
  <c r="K1895" i="2"/>
  <c r="K1241" i="2"/>
  <c r="K1240" i="2"/>
  <c r="K1239" i="2"/>
  <c r="K1890" i="2"/>
  <c r="K1889" i="2"/>
  <c r="K1842" i="2"/>
  <c r="K1841" i="2"/>
  <c r="K1839" i="2" s="1"/>
  <c r="H207" i="1" s="1"/>
  <c r="K1848" i="2"/>
  <c r="K1847" i="2"/>
  <c r="K1915" i="2"/>
  <c r="K1916" i="2"/>
  <c r="K1914" i="2"/>
  <c r="K1824" i="2"/>
  <c r="K1825" i="2"/>
  <c r="K1823" i="2"/>
  <c r="K2514" i="2"/>
  <c r="K2515" i="2"/>
  <c r="K2513" i="2"/>
  <c r="K2521" i="2"/>
  <c r="K2522" i="2"/>
  <c r="K2520" i="2"/>
  <c r="K264" i="2"/>
  <c r="K265" i="2"/>
  <c r="K263" i="2"/>
  <c r="K1806" i="2"/>
  <c r="K1807" i="2"/>
  <c r="K1808" i="2"/>
  <c r="K1809" i="2"/>
  <c r="K1810" i="2"/>
  <c r="K1811" i="2"/>
  <c r="K1805" i="2"/>
  <c r="K1746" i="2"/>
  <c r="K1744" i="2" s="1"/>
  <c r="H107" i="1" s="1"/>
  <c r="K1756" i="2"/>
  <c r="K1754" i="2" s="1"/>
  <c r="H106" i="1" s="1"/>
  <c r="K1751" i="2"/>
  <c r="K1749" i="2" s="1"/>
  <c r="H105" i="1" s="1"/>
  <c r="K2092" i="2"/>
  <c r="K2090" i="2" s="1"/>
  <c r="H104" i="1" s="1"/>
  <c r="K2087" i="2"/>
  <c r="K2085" i="2" s="1"/>
  <c r="H103" i="1" s="1"/>
  <c r="K2077" i="2"/>
  <c r="K2075" i="2" s="1"/>
  <c r="H102" i="1" s="1"/>
  <c r="K2082" i="2"/>
  <c r="K2080" i="2" s="1"/>
  <c r="H101" i="1" s="1"/>
  <c r="K2902" i="2"/>
  <c r="K2900" i="2" s="1"/>
  <c r="H92" i="1" s="1"/>
  <c r="K2907" i="2"/>
  <c r="K2905" i="2" s="1"/>
  <c r="H93" i="1" s="1"/>
  <c r="K2864" i="2"/>
  <c r="K2865" i="2"/>
  <c r="K2866" i="2"/>
  <c r="K2867" i="2"/>
  <c r="K2863" i="2"/>
  <c r="K2836" i="2"/>
  <c r="K2837" i="2"/>
  <c r="K2838" i="2"/>
  <c r="K2839" i="2"/>
  <c r="K2840" i="2"/>
  <c r="K2835" i="2"/>
  <c r="K1002" i="2"/>
  <c r="K1003" i="2"/>
  <c r="K1001" i="2"/>
  <c r="K2773" i="2"/>
  <c r="K2774" i="2"/>
  <c r="K2775" i="2"/>
  <c r="K2776" i="2"/>
  <c r="K2777" i="2"/>
  <c r="K2772" i="2"/>
  <c r="K1638" i="2"/>
  <c r="K1639" i="2"/>
  <c r="K1640" i="2"/>
  <c r="K1641" i="2"/>
  <c r="K1642" i="2"/>
  <c r="K1643" i="2"/>
  <c r="K1644" i="2"/>
  <c r="K1645" i="2"/>
  <c r="K1646" i="2"/>
  <c r="K1647" i="2"/>
  <c r="K1637" i="2"/>
  <c r="K1668" i="2"/>
  <c r="K1669" i="2"/>
  <c r="K1670" i="2"/>
  <c r="K1671" i="2"/>
  <c r="K1672" i="2"/>
  <c r="K1673" i="2"/>
  <c r="K1674" i="2"/>
  <c r="K1675" i="2"/>
  <c r="K1676" i="2"/>
  <c r="K1677" i="2"/>
  <c r="K1678" i="2"/>
  <c r="K1679" i="2"/>
  <c r="K1680" i="2"/>
  <c r="K1681" i="2"/>
  <c r="K1682" i="2"/>
  <c r="K1683" i="2"/>
  <c r="K1684" i="2"/>
  <c r="K1685" i="2"/>
  <c r="K1686" i="2"/>
  <c r="K1687" i="2"/>
  <c r="K1688" i="2"/>
  <c r="K1667" i="2"/>
  <c r="K1722" i="2"/>
  <c r="K1723" i="2"/>
  <c r="K1724" i="2"/>
  <c r="K1725" i="2"/>
  <c r="K1726" i="2"/>
  <c r="K1727" i="2"/>
  <c r="K1728" i="2"/>
  <c r="K1729" i="2"/>
  <c r="K1730" i="2"/>
  <c r="K1731" i="2"/>
  <c r="K1732" i="2"/>
  <c r="K1733" i="2"/>
  <c r="K1734" i="2"/>
  <c r="K1735" i="2"/>
  <c r="K1736" i="2"/>
  <c r="K1737" i="2"/>
  <c r="K1738" i="2"/>
  <c r="K1739" i="2"/>
  <c r="K1740" i="2"/>
  <c r="K1741" i="2"/>
  <c r="K1721" i="2"/>
  <c r="K2861" i="2" l="1"/>
  <c r="H90" i="1" s="1"/>
  <c r="H400" i="1"/>
  <c r="K1887" i="2"/>
  <c r="K1237" i="2"/>
  <c r="H651" i="1" s="1"/>
  <c r="K1937" i="2"/>
  <c r="H236" i="1" s="1"/>
  <c r="K1665" i="2"/>
  <c r="K1719" i="2"/>
  <c r="H53" i="1" s="1"/>
  <c r="K1893" i="2"/>
  <c r="H484" i="1" s="1"/>
  <c r="H500" i="1"/>
  <c r="K2351" i="2"/>
  <c r="K1845" i="2"/>
  <c r="H206" i="1" s="1"/>
  <c r="H374" i="1"/>
  <c r="H377" i="1"/>
  <c r="K1635" i="2"/>
  <c r="H551" i="1" s="1"/>
  <c r="K2770" i="2"/>
  <c r="K999" i="2"/>
  <c r="K2453" i="2"/>
  <c r="H380" i="1"/>
  <c r="K2833" i="2"/>
  <c r="H87" i="1" s="1"/>
  <c r="K2511" i="2"/>
  <c r="H630" i="1" s="1"/>
  <c r="K1912" i="2"/>
  <c r="H205" i="1" s="1"/>
  <c r="K1821" i="2"/>
  <c r="H204" i="1" s="1"/>
  <c r="K1803" i="2"/>
  <c r="H112" i="1" s="1"/>
  <c r="K1792" i="2"/>
  <c r="H230" i="1" s="1"/>
  <c r="K413" i="2"/>
  <c r="H232" i="1" s="1"/>
  <c r="K394" i="2"/>
  <c r="H233" i="1" s="1"/>
  <c r="K2518" i="2"/>
  <c r="H631" i="1" s="1"/>
  <c r="K261" i="2"/>
  <c r="H117" i="1" s="1"/>
  <c r="H550" i="1"/>
  <c r="H54" i="1"/>
  <c r="H670" i="1"/>
  <c r="H518" i="1"/>
  <c r="H313" i="1"/>
  <c r="H212" i="1"/>
  <c r="H549" i="1"/>
  <c r="H648" i="1"/>
  <c r="H695" i="1"/>
  <c r="H477" i="1"/>
  <c r="H208" i="1"/>
  <c r="H581" i="1"/>
  <c r="H388" i="1"/>
  <c r="H70" i="1"/>
  <c r="H659" i="1"/>
  <c r="H669" i="1"/>
  <c r="H312" i="1"/>
  <c r="H580" i="1"/>
  <c r="H73" i="1"/>
  <c r="H679" i="1"/>
  <c r="H528" i="1"/>
  <c r="H307" i="1"/>
  <c r="H671" i="1"/>
  <c r="H517" i="1"/>
  <c r="H311" i="1"/>
  <c r="H647" i="1"/>
  <c r="H476" i="1"/>
  <c r="H663" i="1"/>
  <c r="H491" i="1"/>
  <c r="H223" i="1"/>
  <c r="K3163" i="2"/>
  <c r="K3164" i="2"/>
  <c r="K3165" i="2"/>
  <c r="K3166" i="2"/>
  <c r="K3167" i="2"/>
  <c r="K3162" i="2"/>
  <c r="K119" i="2"/>
  <c r="K118" i="2"/>
  <c r="K1229" i="2"/>
  <c r="K1227" i="2" s="1"/>
  <c r="H12" i="1" s="1"/>
  <c r="K1234" i="2"/>
  <c r="K1232" i="2" s="1"/>
  <c r="H11" i="1" s="1"/>
  <c r="K2792" i="2"/>
  <c r="K2793" i="2"/>
  <c r="K2794" i="2"/>
  <c r="K2795" i="2"/>
  <c r="K2796" i="2"/>
  <c r="K2797" i="2"/>
  <c r="K2791" i="2"/>
  <c r="K2789" i="2" s="1"/>
  <c r="H10" i="1" s="1"/>
  <c r="K22" i="2"/>
  <c r="K23" i="2"/>
  <c r="K24" i="2"/>
  <c r="K25" i="2"/>
  <c r="K26" i="2"/>
  <c r="K27" i="2"/>
  <c r="K21" i="2"/>
  <c r="H474" i="1" l="1"/>
  <c r="H653" i="1"/>
  <c r="H480" i="1"/>
  <c r="H162" i="1"/>
  <c r="H13" i="1"/>
  <c r="H55" i="1"/>
  <c r="K3160" i="2"/>
  <c r="H473" i="1"/>
  <c r="H415" i="1"/>
  <c r="H219" i="1"/>
  <c r="H475" i="1"/>
  <c r="H599" i="1"/>
  <c r="H646" i="1"/>
  <c r="H645" i="1"/>
  <c r="H161" i="1"/>
  <c r="H447" i="1"/>
  <c r="H241" i="1"/>
  <c r="K116" i="2"/>
  <c r="H19" i="1" s="1"/>
  <c r="K19" i="2"/>
  <c r="G871" i="1"/>
  <c r="I871" i="1" s="1"/>
  <c r="J871" i="1" s="1"/>
  <c r="G870" i="1"/>
  <c r="I870" i="1" s="1"/>
  <c r="J870" i="1" s="1"/>
  <c r="G869" i="1"/>
  <c r="I869" i="1" s="1"/>
  <c r="J869" i="1" s="1"/>
  <c r="G866" i="1"/>
  <c r="I866" i="1" s="1"/>
  <c r="J866" i="1" s="1"/>
  <c r="G865" i="1"/>
  <c r="I865" i="1" s="1"/>
  <c r="J865" i="1" s="1"/>
  <c r="G864" i="1"/>
  <c r="I864" i="1" s="1"/>
  <c r="J864" i="1" s="1"/>
  <c r="G863" i="1"/>
  <c r="I863" i="1" s="1"/>
  <c r="J863" i="1" s="1"/>
  <c r="G862" i="1"/>
  <c r="I862" i="1" s="1"/>
  <c r="J862" i="1" s="1"/>
  <c r="G861" i="1"/>
  <c r="I861" i="1" s="1"/>
  <c r="J861" i="1" s="1"/>
  <c r="G860" i="1"/>
  <c r="I860" i="1" s="1"/>
  <c r="J860" i="1" s="1"/>
  <c r="G859" i="1"/>
  <c r="I859" i="1" s="1"/>
  <c r="J859" i="1" s="1"/>
  <c r="G858" i="1"/>
  <c r="I858" i="1" s="1"/>
  <c r="J858" i="1" s="1"/>
  <c r="G857" i="1"/>
  <c r="I857" i="1" s="1"/>
  <c r="J857" i="1" s="1"/>
  <c r="G856" i="1"/>
  <c r="I856" i="1" s="1"/>
  <c r="J856" i="1" s="1"/>
  <c r="G855" i="1"/>
  <c r="I855" i="1" s="1"/>
  <c r="J855" i="1" s="1"/>
  <c r="G854" i="1"/>
  <c r="I854" i="1" s="1"/>
  <c r="J854" i="1" s="1"/>
  <c r="G853" i="1"/>
  <c r="I853" i="1" s="1"/>
  <c r="J853" i="1" s="1"/>
  <c r="G852" i="1"/>
  <c r="I852" i="1" s="1"/>
  <c r="J852" i="1" s="1"/>
  <c r="G851" i="1"/>
  <c r="I851" i="1" s="1"/>
  <c r="J851" i="1" s="1"/>
  <c r="G850" i="1"/>
  <c r="I850" i="1" s="1"/>
  <c r="J850" i="1" s="1"/>
  <c r="G849" i="1"/>
  <c r="I849" i="1" s="1"/>
  <c r="J849" i="1" s="1"/>
  <c r="G848" i="1"/>
  <c r="I848" i="1" s="1"/>
  <c r="J848" i="1" s="1"/>
  <c r="G847" i="1"/>
  <c r="I847" i="1" s="1"/>
  <c r="J847" i="1" s="1"/>
  <c r="G846" i="1"/>
  <c r="I846" i="1" s="1"/>
  <c r="J846" i="1" s="1"/>
  <c r="G845" i="1"/>
  <c r="I845" i="1" s="1"/>
  <c r="J845" i="1" s="1"/>
  <c r="G844" i="1"/>
  <c r="I844" i="1" s="1"/>
  <c r="J844" i="1" s="1"/>
  <c r="G843" i="1"/>
  <c r="I843" i="1" s="1"/>
  <c r="J843" i="1" s="1"/>
  <c r="G842" i="1"/>
  <c r="I842" i="1" s="1"/>
  <c r="J842" i="1" s="1"/>
  <c r="G841" i="1"/>
  <c r="I841" i="1" s="1"/>
  <c r="J841" i="1" s="1"/>
  <c r="G840" i="1"/>
  <c r="I840" i="1" s="1"/>
  <c r="J840" i="1" s="1"/>
  <c r="G839" i="1"/>
  <c r="I839" i="1" s="1"/>
  <c r="J839" i="1" s="1"/>
  <c r="G838" i="1"/>
  <c r="I838" i="1" s="1"/>
  <c r="J838" i="1" s="1"/>
  <c r="G837" i="1"/>
  <c r="I837" i="1" s="1"/>
  <c r="J837" i="1" s="1"/>
  <c r="G836" i="1"/>
  <c r="I836" i="1" s="1"/>
  <c r="J836" i="1" s="1"/>
  <c r="G835" i="1"/>
  <c r="I835" i="1" s="1"/>
  <c r="J835" i="1" s="1"/>
  <c r="G834" i="1"/>
  <c r="I834" i="1" s="1"/>
  <c r="J834" i="1" s="1"/>
  <c r="G833" i="1"/>
  <c r="I833" i="1" s="1"/>
  <c r="J833" i="1" s="1"/>
  <c r="G832" i="1"/>
  <c r="I832" i="1" s="1"/>
  <c r="J832" i="1" s="1"/>
  <c r="G831" i="1"/>
  <c r="I831" i="1" s="1"/>
  <c r="J831" i="1" s="1"/>
  <c r="G830" i="1"/>
  <c r="I830" i="1" s="1"/>
  <c r="J830" i="1" s="1"/>
  <c r="G829" i="1"/>
  <c r="I829" i="1" s="1"/>
  <c r="J829" i="1" s="1"/>
  <c r="G828" i="1"/>
  <c r="I828" i="1" s="1"/>
  <c r="J828" i="1" s="1"/>
  <c r="G827" i="1"/>
  <c r="I827" i="1" s="1"/>
  <c r="J827" i="1" s="1"/>
  <c r="G826" i="1"/>
  <c r="I826" i="1" s="1"/>
  <c r="J826" i="1" s="1"/>
  <c r="G825" i="1"/>
  <c r="I825" i="1" s="1"/>
  <c r="J825" i="1" s="1"/>
  <c r="G822" i="1"/>
  <c r="I822" i="1" s="1"/>
  <c r="J822" i="1" s="1"/>
  <c r="G821" i="1"/>
  <c r="I821" i="1" s="1"/>
  <c r="J821" i="1" s="1"/>
  <c r="G820" i="1"/>
  <c r="I820" i="1" s="1"/>
  <c r="J820" i="1" s="1"/>
  <c r="G819" i="1"/>
  <c r="I819" i="1" s="1"/>
  <c r="J819" i="1" s="1"/>
  <c r="G818" i="1"/>
  <c r="I818" i="1" s="1"/>
  <c r="J818" i="1" s="1"/>
  <c r="G817" i="1"/>
  <c r="I817" i="1" s="1"/>
  <c r="J817" i="1" s="1"/>
  <c r="G816" i="1"/>
  <c r="I816" i="1" s="1"/>
  <c r="J816" i="1" s="1"/>
  <c r="G815" i="1"/>
  <c r="I815" i="1" s="1"/>
  <c r="J815" i="1" s="1"/>
  <c r="G814" i="1"/>
  <c r="I814" i="1" s="1"/>
  <c r="J814" i="1" s="1"/>
  <c r="G813" i="1"/>
  <c r="I813" i="1" s="1"/>
  <c r="J813" i="1" s="1"/>
  <c r="G812" i="1"/>
  <c r="I812" i="1" s="1"/>
  <c r="J812" i="1" s="1"/>
  <c r="G811" i="1"/>
  <c r="I811" i="1" s="1"/>
  <c r="J811" i="1" s="1"/>
  <c r="G810" i="1"/>
  <c r="I810" i="1" s="1"/>
  <c r="J810" i="1" s="1"/>
  <c r="G809" i="1"/>
  <c r="I809" i="1" s="1"/>
  <c r="J809" i="1" s="1"/>
  <c r="G808" i="1"/>
  <c r="I808" i="1" s="1"/>
  <c r="J808" i="1" s="1"/>
  <c r="G807" i="1"/>
  <c r="I807" i="1" s="1"/>
  <c r="J807" i="1" s="1"/>
  <c r="G806" i="1"/>
  <c r="I806" i="1" s="1"/>
  <c r="J806" i="1" s="1"/>
  <c r="G803" i="1"/>
  <c r="I803" i="1" s="1"/>
  <c r="J803" i="1" s="1"/>
  <c r="G802" i="1"/>
  <c r="I802" i="1" s="1"/>
  <c r="J802" i="1" s="1"/>
  <c r="G801" i="1"/>
  <c r="I801" i="1" s="1"/>
  <c r="J801" i="1" s="1"/>
  <c r="G800" i="1"/>
  <c r="I800" i="1" s="1"/>
  <c r="J800" i="1" s="1"/>
  <c r="G799" i="1"/>
  <c r="I799" i="1" s="1"/>
  <c r="J799" i="1" s="1"/>
  <c r="G798" i="1"/>
  <c r="I798" i="1" s="1"/>
  <c r="J798" i="1" s="1"/>
  <c r="G797" i="1"/>
  <c r="I797" i="1" s="1"/>
  <c r="J797" i="1" s="1"/>
  <c r="G796" i="1"/>
  <c r="I796" i="1" s="1"/>
  <c r="J796" i="1" s="1"/>
  <c r="G795" i="1"/>
  <c r="I795" i="1" s="1"/>
  <c r="J795" i="1" s="1"/>
  <c r="G794" i="1"/>
  <c r="I794" i="1" s="1"/>
  <c r="J794" i="1" s="1"/>
  <c r="G791" i="1"/>
  <c r="I791" i="1" s="1"/>
  <c r="J791" i="1" s="1"/>
  <c r="G790" i="1"/>
  <c r="I790" i="1" s="1"/>
  <c r="J790" i="1" s="1"/>
  <c r="G789" i="1"/>
  <c r="I789" i="1" s="1"/>
  <c r="J789" i="1" s="1"/>
  <c r="G788" i="1"/>
  <c r="I788" i="1" s="1"/>
  <c r="J788" i="1" s="1"/>
  <c r="G787" i="1"/>
  <c r="I787" i="1" s="1"/>
  <c r="J787" i="1" s="1"/>
  <c r="G786" i="1"/>
  <c r="I786" i="1" s="1"/>
  <c r="J786" i="1" s="1"/>
  <c r="G783" i="1"/>
  <c r="I783" i="1" s="1"/>
  <c r="J783" i="1" s="1"/>
  <c r="G782" i="1"/>
  <c r="I782" i="1" s="1"/>
  <c r="J782" i="1" s="1"/>
  <c r="G781" i="1"/>
  <c r="I781" i="1" s="1"/>
  <c r="J781" i="1" s="1"/>
  <c r="G780" i="1"/>
  <c r="I780" i="1" s="1"/>
  <c r="J780" i="1" s="1"/>
  <c r="G779" i="1"/>
  <c r="I779" i="1" s="1"/>
  <c r="J779" i="1" s="1"/>
  <c r="G778" i="1"/>
  <c r="I778" i="1" s="1"/>
  <c r="J778" i="1" s="1"/>
  <c r="G777" i="1"/>
  <c r="I777" i="1" s="1"/>
  <c r="J777" i="1" s="1"/>
  <c r="G776" i="1"/>
  <c r="I776" i="1" s="1"/>
  <c r="J776" i="1" s="1"/>
  <c r="G775" i="1"/>
  <c r="I775" i="1" s="1"/>
  <c r="J775" i="1" s="1"/>
  <c r="G774" i="1"/>
  <c r="I774" i="1" s="1"/>
  <c r="J774" i="1" s="1"/>
  <c r="G773" i="1"/>
  <c r="I773" i="1" s="1"/>
  <c r="J773" i="1" s="1"/>
  <c r="G772" i="1"/>
  <c r="I772" i="1" s="1"/>
  <c r="J772" i="1" s="1"/>
  <c r="G771" i="1"/>
  <c r="I771" i="1" s="1"/>
  <c r="J771" i="1" s="1"/>
  <c r="G770" i="1"/>
  <c r="I770" i="1" s="1"/>
  <c r="J770" i="1" s="1"/>
  <c r="G769" i="1"/>
  <c r="I769" i="1" s="1"/>
  <c r="J769" i="1" s="1"/>
  <c r="G768" i="1"/>
  <c r="I768" i="1" s="1"/>
  <c r="J768" i="1" s="1"/>
  <c r="G767" i="1"/>
  <c r="I767" i="1" s="1"/>
  <c r="J767" i="1" s="1"/>
  <c r="G766" i="1"/>
  <c r="I766" i="1" s="1"/>
  <c r="J766" i="1" s="1"/>
  <c r="G765" i="1"/>
  <c r="I765" i="1" s="1"/>
  <c r="J765" i="1" s="1"/>
  <c r="G764" i="1"/>
  <c r="I764" i="1" s="1"/>
  <c r="J764" i="1" s="1"/>
  <c r="G763" i="1"/>
  <c r="I763" i="1" s="1"/>
  <c r="J763" i="1" s="1"/>
  <c r="G762" i="1"/>
  <c r="I762" i="1" s="1"/>
  <c r="J762" i="1" s="1"/>
  <c r="G761" i="1"/>
  <c r="I761" i="1" s="1"/>
  <c r="J761" i="1" s="1"/>
  <c r="G760" i="1"/>
  <c r="I760" i="1" s="1"/>
  <c r="J760" i="1" s="1"/>
  <c r="G759" i="1"/>
  <c r="I759" i="1" s="1"/>
  <c r="J759" i="1" s="1"/>
  <c r="G758" i="1"/>
  <c r="I758" i="1" s="1"/>
  <c r="J758" i="1" s="1"/>
  <c r="G757" i="1"/>
  <c r="I757" i="1" s="1"/>
  <c r="J757" i="1" s="1"/>
  <c r="G756" i="1"/>
  <c r="I756" i="1" s="1"/>
  <c r="J756" i="1" s="1"/>
  <c r="G755" i="1"/>
  <c r="I755" i="1" s="1"/>
  <c r="J755" i="1" s="1"/>
  <c r="G754" i="1"/>
  <c r="I754" i="1" s="1"/>
  <c r="J754" i="1" s="1"/>
  <c r="G753" i="1"/>
  <c r="I753" i="1" s="1"/>
  <c r="J753" i="1" s="1"/>
  <c r="G752" i="1"/>
  <c r="I752" i="1" s="1"/>
  <c r="J752" i="1" s="1"/>
  <c r="G751" i="1"/>
  <c r="I751" i="1" s="1"/>
  <c r="J751" i="1" s="1"/>
  <c r="G750" i="1"/>
  <c r="I750" i="1" s="1"/>
  <c r="J750" i="1" s="1"/>
  <c r="G749" i="1"/>
  <c r="I749" i="1" s="1"/>
  <c r="J749" i="1" s="1"/>
  <c r="G748" i="1"/>
  <c r="I748" i="1" s="1"/>
  <c r="J748" i="1" s="1"/>
  <c r="G747" i="1"/>
  <c r="I747" i="1" s="1"/>
  <c r="J747" i="1" s="1"/>
  <c r="G746" i="1"/>
  <c r="I746" i="1" s="1"/>
  <c r="J746" i="1" s="1"/>
  <c r="G745" i="1"/>
  <c r="I745" i="1" s="1"/>
  <c r="J745" i="1" s="1"/>
  <c r="G744" i="1"/>
  <c r="I744" i="1" s="1"/>
  <c r="J744" i="1" s="1"/>
  <c r="G743" i="1"/>
  <c r="I743" i="1" s="1"/>
  <c r="J743" i="1" s="1"/>
  <c r="G742" i="1"/>
  <c r="I742" i="1" s="1"/>
  <c r="J742" i="1" s="1"/>
  <c r="G741" i="1"/>
  <c r="I741" i="1" s="1"/>
  <c r="J741" i="1" s="1"/>
  <c r="G740" i="1"/>
  <c r="I740" i="1" s="1"/>
  <c r="J740" i="1" s="1"/>
  <c r="G737" i="1"/>
  <c r="I737" i="1" s="1"/>
  <c r="J737" i="1" s="1"/>
  <c r="G736" i="1"/>
  <c r="I736" i="1" s="1"/>
  <c r="J736" i="1" s="1"/>
  <c r="G735" i="1"/>
  <c r="I735" i="1" s="1"/>
  <c r="J735" i="1" s="1"/>
  <c r="G734" i="1"/>
  <c r="I734" i="1" s="1"/>
  <c r="J734" i="1" s="1"/>
  <c r="G733" i="1"/>
  <c r="I733" i="1" s="1"/>
  <c r="J733" i="1" s="1"/>
  <c r="G732" i="1"/>
  <c r="I732" i="1" s="1"/>
  <c r="J732" i="1" s="1"/>
  <c r="G731" i="1"/>
  <c r="I731" i="1" s="1"/>
  <c r="J731" i="1" s="1"/>
  <c r="G730" i="1"/>
  <c r="I730" i="1" s="1"/>
  <c r="J730" i="1" s="1"/>
  <c r="G729" i="1"/>
  <c r="I729" i="1" s="1"/>
  <c r="J729" i="1" s="1"/>
  <c r="G728" i="1"/>
  <c r="I728" i="1" s="1"/>
  <c r="J728" i="1" s="1"/>
  <c r="G724" i="1"/>
  <c r="I724" i="1" s="1"/>
  <c r="J724" i="1" s="1"/>
  <c r="G723" i="1"/>
  <c r="I723" i="1" s="1"/>
  <c r="J723" i="1" s="1"/>
  <c r="G720" i="1"/>
  <c r="I720" i="1" s="1"/>
  <c r="J720" i="1" s="1"/>
  <c r="G719" i="1"/>
  <c r="I719" i="1" s="1"/>
  <c r="J719" i="1" s="1"/>
  <c r="G718" i="1"/>
  <c r="I718" i="1" s="1"/>
  <c r="J718" i="1" s="1"/>
  <c r="G717" i="1"/>
  <c r="I717" i="1" s="1"/>
  <c r="J717" i="1" s="1"/>
  <c r="G716" i="1"/>
  <c r="I716" i="1" s="1"/>
  <c r="J716" i="1" s="1"/>
  <c r="G715" i="1"/>
  <c r="I715" i="1" s="1"/>
  <c r="J715" i="1" s="1"/>
  <c r="G714" i="1"/>
  <c r="I714" i="1" s="1"/>
  <c r="J714" i="1" s="1"/>
  <c r="G713" i="1"/>
  <c r="I713" i="1" s="1"/>
  <c r="J713" i="1" s="1"/>
  <c r="G712" i="1"/>
  <c r="I712" i="1" s="1"/>
  <c r="J712" i="1" s="1"/>
  <c r="G711" i="1"/>
  <c r="I711" i="1" s="1"/>
  <c r="J711" i="1" s="1"/>
  <c r="G710" i="1"/>
  <c r="I710" i="1" s="1"/>
  <c r="J710" i="1" s="1"/>
  <c r="G709" i="1"/>
  <c r="I709" i="1" s="1"/>
  <c r="J709" i="1" s="1"/>
  <c r="G708" i="1"/>
  <c r="I708" i="1" s="1"/>
  <c r="J708" i="1" s="1"/>
  <c r="G705" i="1"/>
  <c r="I705" i="1" s="1"/>
  <c r="J705" i="1" s="1"/>
  <c r="G704" i="1"/>
  <c r="I704" i="1" s="1"/>
  <c r="J704" i="1" s="1"/>
  <c r="G703" i="1"/>
  <c r="I703" i="1" s="1"/>
  <c r="J703" i="1" s="1"/>
  <c r="G702" i="1"/>
  <c r="I702" i="1" s="1"/>
  <c r="J702" i="1" s="1"/>
  <c r="G701" i="1"/>
  <c r="I701" i="1" s="1"/>
  <c r="J701" i="1" s="1"/>
  <c r="G699" i="1"/>
  <c r="I699" i="1" s="1"/>
  <c r="J699" i="1" s="1"/>
  <c r="G698" i="1"/>
  <c r="I698" i="1" s="1"/>
  <c r="J698" i="1" s="1"/>
  <c r="G697" i="1"/>
  <c r="I697" i="1" s="1"/>
  <c r="J697" i="1" s="1"/>
  <c r="G696" i="1"/>
  <c r="I696" i="1" s="1"/>
  <c r="J696" i="1" s="1"/>
  <c r="G695" i="1"/>
  <c r="I695" i="1" s="1"/>
  <c r="J695" i="1" s="1"/>
  <c r="G694" i="1"/>
  <c r="I694" i="1" s="1"/>
  <c r="J694" i="1" s="1"/>
  <c r="G693" i="1"/>
  <c r="I693" i="1" s="1"/>
  <c r="J693" i="1" s="1"/>
  <c r="G692" i="1"/>
  <c r="I692" i="1" s="1"/>
  <c r="J692" i="1" s="1"/>
  <c r="G691" i="1"/>
  <c r="I691" i="1" s="1"/>
  <c r="J691" i="1" s="1"/>
  <c r="G690" i="1"/>
  <c r="I690" i="1" s="1"/>
  <c r="J690" i="1" s="1"/>
  <c r="G689" i="1"/>
  <c r="I689" i="1" s="1"/>
  <c r="J689" i="1" s="1"/>
  <c r="G688" i="1"/>
  <c r="I688" i="1" s="1"/>
  <c r="J688" i="1" s="1"/>
  <c r="G687" i="1"/>
  <c r="I687" i="1" s="1"/>
  <c r="J687" i="1" s="1"/>
  <c r="G686" i="1"/>
  <c r="I686" i="1" s="1"/>
  <c r="J686" i="1" s="1"/>
  <c r="G685" i="1"/>
  <c r="I685" i="1" s="1"/>
  <c r="J685" i="1" s="1"/>
  <c r="G681" i="1"/>
  <c r="I681" i="1" s="1"/>
  <c r="J681" i="1" s="1"/>
  <c r="G680" i="1"/>
  <c r="I680" i="1" s="1"/>
  <c r="J680" i="1" s="1"/>
  <c r="G679" i="1"/>
  <c r="I679" i="1" s="1"/>
  <c r="J679" i="1" s="1"/>
  <c r="G678" i="1"/>
  <c r="I678" i="1" s="1"/>
  <c r="J678" i="1" s="1"/>
  <c r="G677" i="1"/>
  <c r="I677" i="1" s="1"/>
  <c r="J677" i="1" s="1"/>
  <c r="G676" i="1"/>
  <c r="I676" i="1" s="1"/>
  <c r="J676" i="1" s="1"/>
  <c r="G675" i="1"/>
  <c r="I675" i="1" s="1"/>
  <c r="J675" i="1" s="1"/>
  <c r="G674" i="1"/>
  <c r="I674" i="1" s="1"/>
  <c r="J674" i="1" s="1"/>
  <c r="G673" i="1"/>
  <c r="I673" i="1" s="1"/>
  <c r="J673" i="1" s="1"/>
  <c r="G671" i="1"/>
  <c r="I671" i="1" s="1"/>
  <c r="J671" i="1" s="1"/>
  <c r="G670" i="1"/>
  <c r="I670" i="1" s="1"/>
  <c r="J670" i="1" s="1"/>
  <c r="G669" i="1"/>
  <c r="I669" i="1" s="1"/>
  <c r="J669" i="1" s="1"/>
  <c r="G667" i="1"/>
  <c r="I667" i="1" s="1"/>
  <c r="J667" i="1" s="1"/>
  <c r="G666" i="1"/>
  <c r="I666" i="1" s="1"/>
  <c r="J666" i="1" s="1"/>
  <c r="G663" i="1"/>
  <c r="I663" i="1" s="1"/>
  <c r="J663" i="1" s="1"/>
  <c r="G661" i="1"/>
  <c r="I661" i="1" s="1"/>
  <c r="J661" i="1" s="1"/>
  <c r="G659" i="1"/>
  <c r="I659" i="1" s="1"/>
  <c r="J659" i="1" s="1"/>
  <c r="G658" i="1"/>
  <c r="I658" i="1" s="1"/>
  <c r="J658" i="1" s="1"/>
  <c r="G657" i="1"/>
  <c r="I657" i="1" s="1"/>
  <c r="J657" i="1" s="1"/>
  <c r="G656" i="1"/>
  <c r="I656" i="1" s="1"/>
  <c r="J656" i="1" s="1"/>
  <c r="G654" i="1"/>
  <c r="I654" i="1" s="1"/>
  <c r="J654" i="1" s="1"/>
  <c r="G653" i="1"/>
  <c r="I653" i="1" s="1"/>
  <c r="J653" i="1" s="1"/>
  <c r="G652" i="1"/>
  <c r="I652" i="1" s="1"/>
  <c r="J652" i="1" s="1"/>
  <c r="G651" i="1"/>
  <c r="I651" i="1" s="1"/>
  <c r="J651" i="1" s="1"/>
  <c r="G650" i="1"/>
  <c r="I650" i="1" s="1"/>
  <c r="J650" i="1" s="1"/>
  <c r="G649" i="1"/>
  <c r="I649" i="1" s="1"/>
  <c r="J649" i="1" s="1"/>
  <c r="G648" i="1"/>
  <c r="I648" i="1" s="1"/>
  <c r="J648" i="1" s="1"/>
  <c r="G647" i="1"/>
  <c r="I647" i="1" s="1"/>
  <c r="J647" i="1" s="1"/>
  <c r="G646" i="1"/>
  <c r="I646" i="1" s="1"/>
  <c r="J646" i="1" s="1"/>
  <c r="G645" i="1"/>
  <c r="G641" i="1"/>
  <c r="I641" i="1" s="1"/>
  <c r="J641" i="1" s="1"/>
  <c r="G640" i="1"/>
  <c r="I640" i="1" s="1"/>
  <c r="J640" i="1" s="1"/>
  <c r="G639" i="1"/>
  <c r="I639" i="1" s="1"/>
  <c r="J639" i="1" s="1"/>
  <c r="G638" i="1"/>
  <c r="I638" i="1" s="1"/>
  <c r="J638" i="1" s="1"/>
  <c r="G637" i="1"/>
  <c r="I637" i="1" s="1"/>
  <c r="J637" i="1" s="1"/>
  <c r="G635" i="1"/>
  <c r="I635" i="1" s="1"/>
  <c r="J635" i="1" s="1"/>
  <c r="G634" i="1"/>
  <c r="I634" i="1" s="1"/>
  <c r="J634" i="1" s="1"/>
  <c r="G633" i="1"/>
  <c r="I633" i="1" s="1"/>
  <c r="J633" i="1" s="1"/>
  <c r="G631" i="1"/>
  <c r="I631" i="1" s="1"/>
  <c r="J631" i="1" s="1"/>
  <c r="G630" i="1"/>
  <c r="I630" i="1" s="1"/>
  <c r="J630" i="1" s="1"/>
  <c r="G628" i="1"/>
  <c r="I628" i="1" s="1"/>
  <c r="J628" i="1" s="1"/>
  <c r="G627" i="1"/>
  <c r="I627" i="1" s="1"/>
  <c r="J627" i="1" s="1"/>
  <c r="G626" i="1"/>
  <c r="I626" i="1" s="1"/>
  <c r="J626" i="1" s="1"/>
  <c r="G625" i="1"/>
  <c r="I625" i="1" s="1"/>
  <c r="J625" i="1" s="1"/>
  <c r="G624" i="1"/>
  <c r="I624" i="1" s="1"/>
  <c r="J624" i="1" s="1"/>
  <c r="G623" i="1"/>
  <c r="I623" i="1" s="1"/>
  <c r="J623" i="1" s="1"/>
  <c r="G621" i="1"/>
  <c r="I621" i="1" s="1"/>
  <c r="J621" i="1" s="1"/>
  <c r="G620" i="1"/>
  <c r="I620" i="1" s="1"/>
  <c r="J620" i="1" s="1"/>
  <c r="G619" i="1"/>
  <c r="I619" i="1" s="1"/>
  <c r="J619" i="1" s="1"/>
  <c r="G618" i="1"/>
  <c r="I618" i="1" s="1"/>
  <c r="J618" i="1" s="1"/>
  <c r="G616" i="1"/>
  <c r="I616" i="1" s="1"/>
  <c r="J616" i="1" s="1"/>
  <c r="G615" i="1"/>
  <c r="I615" i="1" s="1"/>
  <c r="J615" i="1" s="1"/>
  <c r="G611" i="1"/>
  <c r="I611" i="1" s="1"/>
  <c r="J611" i="1" s="1"/>
  <c r="G610" i="1"/>
  <c r="I610" i="1" s="1"/>
  <c r="J610" i="1" s="1"/>
  <c r="G609" i="1"/>
  <c r="I609" i="1" s="1"/>
  <c r="J609" i="1" s="1"/>
  <c r="G607" i="1"/>
  <c r="I607" i="1" s="1"/>
  <c r="J607" i="1" s="1"/>
  <c r="G606" i="1"/>
  <c r="I606" i="1" s="1"/>
  <c r="J606" i="1" s="1"/>
  <c r="G605" i="1"/>
  <c r="I605" i="1" s="1"/>
  <c r="J605" i="1" s="1"/>
  <c r="G601" i="1"/>
  <c r="I601" i="1" s="1"/>
  <c r="J601" i="1" s="1"/>
  <c r="G599" i="1"/>
  <c r="G598" i="1"/>
  <c r="G594" i="1"/>
  <c r="I594" i="1" s="1"/>
  <c r="J594" i="1" s="1"/>
  <c r="G593" i="1"/>
  <c r="I593" i="1" s="1"/>
  <c r="J593" i="1" s="1"/>
  <c r="G592" i="1"/>
  <c r="I592" i="1" s="1"/>
  <c r="J592" i="1" s="1"/>
  <c r="G590" i="1"/>
  <c r="I590" i="1" s="1"/>
  <c r="J590" i="1" s="1"/>
  <c r="G589" i="1"/>
  <c r="I589" i="1" s="1"/>
  <c r="J589" i="1" s="1"/>
  <c r="G588" i="1"/>
  <c r="I588" i="1" s="1"/>
  <c r="J588" i="1" s="1"/>
  <c r="G584" i="1"/>
  <c r="I584" i="1" s="1"/>
  <c r="J584" i="1" s="1"/>
  <c r="G583" i="1"/>
  <c r="I583" i="1" s="1"/>
  <c r="J583" i="1" s="1"/>
  <c r="G582" i="1"/>
  <c r="I582" i="1" s="1"/>
  <c r="J582" i="1" s="1"/>
  <c r="G581" i="1"/>
  <c r="I581" i="1" s="1"/>
  <c r="J581" i="1" s="1"/>
  <c r="G580" i="1"/>
  <c r="I580" i="1" s="1"/>
  <c r="J580" i="1" s="1"/>
  <c r="G579" i="1"/>
  <c r="I579" i="1" s="1"/>
  <c r="J579" i="1" s="1"/>
  <c r="G578" i="1"/>
  <c r="I578" i="1" s="1"/>
  <c r="J578" i="1" s="1"/>
  <c r="G575" i="1"/>
  <c r="I575" i="1" s="1"/>
  <c r="J575" i="1" s="1"/>
  <c r="G574" i="1"/>
  <c r="I574" i="1" s="1"/>
  <c r="J574" i="1" s="1"/>
  <c r="G572" i="1"/>
  <c r="I572" i="1" s="1"/>
  <c r="J572" i="1" s="1"/>
  <c r="G571" i="1"/>
  <c r="I571" i="1" s="1"/>
  <c r="J571" i="1" s="1"/>
  <c r="G570" i="1"/>
  <c r="I570" i="1" s="1"/>
  <c r="J570" i="1" s="1"/>
  <c r="G569" i="1"/>
  <c r="I569" i="1" s="1"/>
  <c r="J569" i="1" s="1"/>
  <c r="G567" i="1"/>
  <c r="I567" i="1" s="1"/>
  <c r="J567" i="1" s="1"/>
  <c r="G566" i="1"/>
  <c r="I566" i="1" s="1"/>
  <c r="J566" i="1" s="1"/>
  <c r="G565" i="1"/>
  <c r="I565" i="1" s="1"/>
  <c r="J565" i="1" s="1"/>
  <c r="G564" i="1"/>
  <c r="I564" i="1" s="1"/>
  <c r="J564" i="1" s="1"/>
  <c r="G560" i="1"/>
  <c r="I560" i="1" s="1"/>
  <c r="J560" i="1" s="1"/>
  <c r="G559" i="1"/>
  <c r="I559" i="1" s="1"/>
  <c r="J559" i="1" s="1"/>
  <c r="G558" i="1"/>
  <c r="I558" i="1" s="1"/>
  <c r="J558" i="1" s="1"/>
  <c r="G557" i="1"/>
  <c r="I557" i="1" s="1"/>
  <c r="J557" i="1" s="1"/>
  <c r="G556" i="1"/>
  <c r="I556" i="1" s="1"/>
  <c r="J556" i="1" s="1"/>
  <c r="G555" i="1"/>
  <c r="I555" i="1" s="1"/>
  <c r="J555" i="1" s="1"/>
  <c r="G552" i="1"/>
  <c r="I552" i="1" s="1"/>
  <c r="J552" i="1" s="1"/>
  <c r="G551" i="1"/>
  <c r="I551" i="1" s="1"/>
  <c r="J551" i="1" s="1"/>
  <c r="G550" i="1"/>
  <c r="I550" i="1" s="1"/>
  <c r="J550" i="1" s="1"/>
  <c r="G549" i="1"/>
  <c r="I549" i="1" s="1"/>
  <c r="J549" i="1" s="1"/>
  <c r="G546" i="1"/>
  <c r="I546" i="1" s="1"/>
  <c r="J546" i="1" s="1"/>
  <c r="G545" i="1"/>
  <c r="I545" i="1" s="1"/>
  <c r="J545" i="1" s="1"/>
  <c r="G544" i="1"/>
  <c r="I544" i="1" s="1"/>
  <c r="J544" i="1" s="1"/>
  <c r="G543" i="1"/>
  <c r="I543" i="1" s="1"/>
  <c r="J543" i="1" s="1"/>
  <c r="G542" i="1"/>
  <c r="I542" i="1" s="1"/>
  <c r="J542" i="1" s="1"/>
  <c r="G541" i="1"/>
  <c r="I541" i="1" s="1"/>
  <c r="J541" i="1" s="1"/>
  <c r="G540" i="1"/>
  <c r="I540" i="1" s="1"/>
  <c r="J540" i="1" s="1"/>
  <c r="G539" i="1"/>
  <c r="I539" i="1" s="1"/>
  <c r="J539" i="1" s="1"/>
  <c r="G538" i="1"/>
  <c r="I538" i="1" s="1"/>
  <c r="J538" i="1" s="1"/>
  <c r="G537" i="1"/>
  <c r="I537" i="1" s="1"/>
  <c r="J537" i="1" s="1"/>
  <c r="G533" i="1"/>
  <c r="I533" i="1" s="1"/>
  <c r="J533" i="1" s="1"/>
  <c r="J534" i="1" s="1"/>
  <c r="G43" i="3" s="1"/>
  <c r="G43" i="7" s="1"/>
  <c r="G529" i="1"/>
  <c r="I529" i="1" s="1"/>
  <c r="J529" i="1" s="1"/>
  <c r="G528" i="1"/>
  <c r="I528" i="1" s="1"/>
  <c r="J528" i="1" s="1"/>
  <c r="G527" i="1"/>
  <c r="I527" i="1" s="1"/>
  <c r="J527" i="1" s="1"/>
  <c r="G526" i="1"/>
  <c r="I526" i="1" s="1"/>
  <c r="J526" i="1" s="1"/>
  <c r="G525" i="1"/>
  <c r="I525" i="1" s="1"/>
  <c r="J525" i="1" s="1"/>
  <c r="G524" i="1"/>
  <c r="I524" i="1" s="1"/>
  <c r="J524" i="1" s="1"/>
  <c r="G523" i="1"/>
  <c r="I523" i="1" s="1"/>
  <c r="J523" i="1" s="1"/>
  <c r="G522" i="1"/>
  <c r="I522" i="1" s="1"/>
  <c r="J522" i="1" s="1"/>
  <c r="G521" i="1"/>
  <c r="I521" i="1" s="1"/>
  <c r="J521" i="1" s="1"/>
  <c r="G519" i="1"/>
  <c r="I519" i="1" s="1"/>
  <c r="J519" i="1" s="1"/>
  <c r="G518" i="1"/>
  <c r="I518" i="1" s="1"/>
  <c r="J518" i="1" s="1"/>
  <c r="G517" i="1"/>
  <c r="I517" i="1" s="1"/>
  <c r="J517" i="1" s="1"/>
  <c r="G515" i="1"/>
  <c r="I515" i="1" s="1"/>
  <c r="J515" i="1" s="1"/>
  <c r="G514" i="1"/>
  <c r="I514" i="1" s="1"/>
  <c r="J514" i="1" s="1"/>
  <c r="G513" i="1"/>
  <c r="I513" i="1" s="1"/>
  <c r="J513" i="1" s="1"/>
  <c r="G512" i="1"/>
  <c r="I512" i="1" s="1"/>
  <c r="J512" i="1" s="1"/>
  <c r="G511" i="1"/>
  <c r="I511" i="1" s="1"/>
  <c r="J511" i="1" s="1"/>
  <c r="G510" i="1"/>
  <c r="I510" i="1" s="1"/>
  <c r="J510" i="1" s="1"/>
  <c r="G508" i="1"/>
  <c r="I508" i="1" s="1"/>
  <c r="J508" i="1" s="1"/>
  <c r="G507" i="1"/>
  <c r="I507" i="1" s="1"/>
  <c r="J507" i="1" s="1"/>
  <c r="G506" i="1"/>
  <c r="I506" i="1" s="1"/>
  <c r="J506" i="1" s="1"/>
  <c r="G505" i="1"/>
  <c r="I505" i="1" s="1"/>
  <c r="J505" i="1" s="1"/>
  <c r="G504" i="1"/>
  <c r="I504" i="1" s="1"/>
  <c r="J504" i="1" s="1"/>
  <c r="G503" i="1"/>
  <c r="I503" i="1" s="1"/>
  <c r="J503" i="1" s="1"/>
  <c r="G502" i="1"/>
  <c r="I502" i="1" s="1"/>
  <c r="J502" i="1" s="1"/>
  <c r="G500" i="1"/>
  <c r="I500" i="1" s="1"/>
  <c r="J500" i="1" s="1"/>
  <c r="G499" i="1"/>
  <c r="I499" i="1" s="1"/>
  <c r="J499" i="1" s="1"/>
  <c r="G498" i="1"/>
  <c r="I498" i="1" s="1"/>
  <c r="J498" i="1" s="1"/>
  <c r="G497" i="1"/>
  <c r="I497" i="1" s="1"/>
  <c r="J497" i="1" s="1"/>
  <c r="G496" i="1"/>
  <c r="I496" i="1" s="1"/>
  <c r="J496" i="1" s="1"/>
  <c r="G495" i="1"/>
  <c r="I495" i="1" s="1"/>
  <c r="J495" i="1" s="1"/>
  <c r="G494" i="1"/>
  <c r="I494" i="1" s="1"/>
  <c r="J494" i="1" s="1"/>
  <c r="G491" i="1"/>
  <c r="I491" i="1" s="1"/>
  <c r="J491" i="1" s="1"/>
  <c r="G489" i="1"/>
  <c r="I489" i="1" s="1"/>
  <c r="J489" i="1" s="1"/>
  <c r="G487" i="1"/>
  <c r="I487" i="1" s="1"/>
  <c r="J487" i="1" s="1"/>
  <c r="G486" i="1"/>
  <c r="I486" i="1" s="1"/>
  <c r="J486" i="1" s="1"/>
  <c r="G485" i="1"/>
  <c r="I485" i="1" s="1"/>
  <c r="J485" i="1" s="1"/>
  <c r="G484" i="1"/>
  <c r="I484" i="1" s="1"/>
  <c r="J484" i="1" s="1"/>
  <c r="G474" i="1"/>
  <c r="I474" i="1" s="1"/>
  <c r="J474" i="1" s="1"/>
  <c r="G475" i="1"/>
  <c r="I475" i="1" s="1"/>
  <c r="J475" i="1" s="1"/>
  <c r="G476" i="1"/>
  <c r="I476" i="1" s="1"/>
  <c r="J476" i="1" s="1"/>
  <c r="G477" i="1"/>
  <c r="I477" i="1" s="1"/>
  <c r="J477" i="1" s="1"/>
  <c r="G478" i="1"/>
  <c r="I478" i="1" s="1"/>
  <c r="J478" i="1" s="1"/>
  <c r="G479" i="1"/>
  <c r="I479" i="1" s="1"/>
  <c r="J479" i="1" s="1"/>
  <c r="G480" i="1"/>
  <c r="I480" i="1" s="1"/>
  <c r="J480" i="1" s="1"/>
  <c r="G481" i="1"/>
  <c r="I481" i="1" s="1"/>
  <c r="J481" i="1" s="1"/>
  <c r="G482" i="1"/>
  <c r="I482" i="1" s="1"/>
  <c r="J482" i="1" s="1"/>
  <c r="G473" i="1"/>
  <c r="I473" i="1" s="1"/>
  <c r="J473" i="1" s="1"/>
  <c r="G469" i="1"/>
  <c r="I469" i="1" s="1"/>
  <c r="J469" i="1" s="1"/>
  <c r="G468" i="1"/>
  <c r="I468" i="1" s="1"/>
  <c r="J468" i="1" s="1"/>
  <c r="G467" i="1"/>
  <c r="I467" i="1" s="1"/>
  <c r="J467" i="1" s="1"/>
  <c r="G466" i="1"/>
  <c r="I466" i="1" s="1"/>
  <c r="J466" i="1" s="1"/>
  <c r="G465" i="1"/>
  <c r="I465" i="1" s="1"/>
  <c r="J465" i="1" s="1"/>
  <c r="G464" i="1"/>
  <c r="I464" i="1" s="1"/>
  <c r="J464" i="1" s="1"/>
  <c r="G463" i="1"/>
  <c r="I463" i="1" s="1"/>
  <c r="J463" i="1" s="1"/>
  <c r="G462" i="1"/>
  <c r="I462" i="1" s="1"/>
  <c r="J462" i="1" s="1"/>
  <c r="G461" i="1"/>
  <c r="I461" i="1" s="1"/>
  <c r="J461" i="1" s="1"/>
  <c r="G460" i="1"/>
  <c r="I460" i="1" s="1"/>
  <c r="J460" i="1" s="1"/>
  <c r="G459" i="1"/>
  <c r="I459" i="1" s="1"/>
  <c r="J459" i="1" s="1"/>
  <c r="G458" i="1"/>
  <c r="I458" i="1" s="1"/>
  <c r="J458" i="1" s="1"/>
  <c r="G457" i="1"/>
  <c r="I457" i="1" s="1"/>
  <c r="J457" i="1" s="1"/>
  <c r="G456" i="1"/>
  <c r="I456" i="1" s="1"/>
  <c r="J456" i="1" s="1"/>
  <c r="G454" i="1"/>
  <c r="I454" i="1" s="1"/>
  <c r="J454" i="1" s="1"/>
  <c r="G453" i="1"/>
  <c r="I453" i="1" s="1"/>
  <c r="J453" i="1" s="1"/>
  <c r="G452" i="1"/>
  <c r="I452" i="1" s="1"/>
  <c r="J452" i="1" s="1"/>
  <c r="G451" i="1"/>
  <c r="I451" i="1" s="1"/>
  <c r="J451" i="1" s="1"/>
  <c r="G450" i="1"/>
  <c r="I450" i="1" s="1"/>
  <c r="J450" i="1" s="1"/>
  <c r="G448" i="1"/>
  <c r="I448" i="1" s="1"/>
  <c r="J448" i="1" s="1"/>
  <c r="G447" i="1"/>
  <c r="G445" i="1"/>
  <c r="I445" i="1" s="1"/>
  <c r="J445" i="1" s="1"/>
  <c r="G444" i="1"/>
  <c r="I444" i="1" s="1"/>
  <c r="J444" i="1" s="1"/>
  <c r="G443" i="1"/>
  <c r="I443" i="1" s="1"/>
  <c r="J443" i="1" s="1"/>
  <c r="G442" i="1"/>
  <c r="I442" i="1" s="1"/>
  <c r="J442" i="1" s="1"/>
  <c r="G441" i="1"/>
  <c r="I441" i="1" s="1"/>
  <c r="J441" i="1" s="1"/>
  <c r="G439" i="1"/>
  <c r="I439" i="1" s="1"/>
  <c r="J439" i="1" s="1"/>
  <c r="G438" i="1"/>
  <c r="I438" i="1" s="1"/>
  <c r="J438" i="1" s="1"/>
  <c r="G437" i="1"/>
  <c r="I437" i="1" s="1"/>
  <c r="J437" i="1" s="1"/>
  <c r="G436" i="1"/>
  <c r="I436" i="1" s="1"/>
  <c r="J436" i="1" s="1"/>
  <c r="G435" i="1"/>
  <c r="I435" i="1" s="1"/>
  <c r="J435" i="1" s="1"/>
  <c r="G433" i="1"/>
  <c r="I433" i="1" s="1"/>
  <c r="J433" i="1" s="1"/>
  <c r="G432" i="1"/>
  <c r="I432" i="1" s="1"/>
  <c r="J432" i="1" s="1"/>
  <c r="G428" i="1"/>
  <c r="I428" i="1" s="1"/>
  <c r="J428" i="1" s="1"/>
  <c r="G427" i="1"/>
  <c r="I427" i="1" s="1"/>
  <c r="J427" i="1" s="1"/>
  <c r="G426" i="1"/>
  <c r="I426" i="1" s="1"/>
  <c r="J426" i="1" s="1"/>
  <c r="G424" i="1"/>
  <c r="I424" i="1" s="1"/>
  <c r="J424" i="1" s="1"/>
  <c r="G423" i="1"/>
  <c r="I423" i="1" s="1"/>
  <c r="J423" i="1" s="1"/>
  <c r="G422" i="1"/>
  <c r="I422" i="1" s="1"/>
  <c r="J422" i="1" s="1"/>
  <c r="G418" i="1"/>
  <c r="I418" i="1" s="1"/>
  <c r="J418" i="1" s="1"/>
  <c r="G417" i="1"/>
  <c r="I417" i="1" s="1"/>
  <c r="J417" i="1" s="1"/>
  <c r="G415" i="1"/>
  <c r="I415" i="1" s="1"/>
  <c r="J415" i="1" s="1"/>
  <c r="G414" i="1"/>
  <c r="G412" i="1"/>
  <c r="I412" i="1" s="1"/>
  <c r="J412" i="1" s="1"/>
  <c r="G411" i="1"/>
  <c r="I411" i="1" s="1"/>
  <c r="J411" i="1" s="1"/>
  <c r="G410" i="1"/>
  <c r="I410" i="1" s="1"/>
  <c r="J410" i="1" s="1"/>
  <c r="G409" i="1"/>
  <c r="I409" i="1" s="1"/>
  <c r="J409" i="1" s="1"/>
  <c r="G408" i="1"/>
  <c r="I408" i="1" s="1"/>
  <c r="J408" i="1" s="1"/>
  <c r="G407" i="1"/>
  <c r="I407" i="1" s="1"/>
  <c r="J407" i="1" s="1"/>
  <c r="G403" i="1"/>
  <c r="I403" i="1" s="1"/>
  <c r="J403" i="1" s="1"/>
  <c r="G402" i="1"/>
  <c r="I402" i="1" s="1"/>
  <c r="J402" i="1" s="1"/>
  <c r="G400" i="1"/>
  <c r="I400" i="1" s="1"/>
  <c r="J400" i="1" s="1"/>
  <c r="G399" i="1"/>
  <c r="I399" i="1" s="1"/>
  <c r="J399" i="1" s="1"/>
  <c r="G398" i="1"/>
  <c r="I398" i="1" s="1"/>
  <c r="J398" i="1" s="1"/>
  <c r="G394" i="1"/>
  <c r="I394" i="1" s="1"/>
  <c r="J394" i="1" s="1"/>
  <c r="G393" i="1"/>
  <c r="I393" i="1" s="1"/>
  <c r="J393" i="1" s="1"/>
  <c r="G392" i="1"/>
  <c r="I392" i="1" s="1"/>
  <c r="J392" i="1" s="1"/>
  <c r="G391" i="1"/>
  <c r="I391" i="1" s="1"/>
  <c r="J391" i="1" s="1"/>
  <c r="G390" i="1"/>
  <c r="I390" i="1" s="1"/>
  <c r="J390" i="1" s="1"/>
  <c r="G389" i="1"/>
  <c r="I389" i="1" s="1"/>
  <c r="J389" i="1" s="1"/>
  <c r="G388" i="1"/>
  <c r="I388" i="1" s="1"/>
  <c r="J388" i="1" s="1"/>
  <c r="G387" i="1"/>
  <c r="I387" i="1" s="1"/>
  <c r="J387" i="1" s="1"/>
  <c r="G384" i="1"/>
  <c r="I384" i="1" s="1"/>
  <c r="J384" i="1" s="1"/>
  <c r="G383" i="1"/>
  <c r="I383" i="1" s="1"/>
  <c r="J383" i="1" s="1"/>
  <c r="G381" i="1"/>
  <c r="I381" i="1" s="1"/>
  <c r="J381" i="1" s="1"/>
  <c r="G380" i="1"/>
  <c r="I380" i="1" s="1"/>
  <c r="J380" i="1" s="1"/>
  <c r="G378" i="1"/>
  <c r="I378" i="1" s="1"/>
  <c r="J378" i="1" s="1"/>
  <c r="G377" i="1"/>
  <c r="I377" i="1" s="1"/>
  <c r="J377" i="1" s="1"/>
  <c r="G376" i="1"/>
  <c r="I376" i="1" s="1"/>
  <c r="J376" i="1" s="1"/>
  <c r="G375" i="1"/>
  <c r="I375" i="1" s="1"/>
  <c r="J375" i="1" s="1"/>
  <c r="G374" i="1"/>
  <c r="I374" i="1" s="1"/>
  <c r="J374" i="1" s="1"/>
  <c r="G370" i="1"/>
  <c r="I370" i="1" s="1"/>
  <c r="J370" i="1" s="1"/>
  <c r="G369" i="1"/>
  <c r="I369" i="1" s="1"/>
  <c r="J369" i="1" s="1"/>
  <c r="G368" i="1"/>
  <c r="I368" i="1" s="1"/>
  <c r="J368" i="1" s="1"/>
  <c r="G367" i="1"/>
  <c r="I367" i="1" s="1"/>
  <c r="J367" i="1" s="1"/>
  <c r="G364" i="1"/>
  <c r="I364" i="1" s="1"/>
  <c r="J364" i="1" s="1"/>
  <c r="J365" i="1" s="1"/>
  <c r="G32" i="3" s="1"/>
  <c r="G32" i="7" s="1"/>
  <c r="G361" i="1"/>
  <c r="I361" i="1" s="1"/>
  <c r="J361" i="1" s="1"/>
  <c r="G360" i="1"/>
  <c r="I360" i="1" s="1"/>
  <c r="J360" i="1" s="1"/>
  <c r="G359" i="1"/>
  <c r="I359" i="1" s="1"/>
  <c r="J359" i="1" s="1"/>
  <c r="G358" i="1"/>
  <c r="I358" i="1" s="1"/>
  <c r="J358" i="1" s="1"/>
  <c r="G357" i="1"/>
  <c r="I357" i="1" s="1"/>
  <c r="J357" i="1" s="1"/>
  <c r="G356" i="1"/>
  <c r="I356" i="1" s="1"/>
  <c r="J356" i="1" s="1"/>
  <c r="G355" i="1"/>
  <c r="I355" i="1" s="1"/>
  <c r="J355" i="1" s="1"/>
  <c r="G354" i="1"/>
  <c r="I354" i="1" s="1"/>
  <c r="J354" i="1" s="1"/>
  <c r="G353" i="1"/>
  <c r="I353" i="1" s="1"/>
  <c r="J353" i="1" s="1"/>
  <c r="G352" i="1"/>
  <c r="I352" i="1" s="1"/>
  <c r="J352" i="1" s="1"/>
  <c r="G349" i="1"/>
  <c r="I349" i="1" s="1"/>
  <c r="J349" i="1" s="1"/>
  <c r="G348" i="1"/>
  <c r="I348" i="1" s="1"/>
  <c r="J348" i="1" s="1"/>
  <c r="G347" i="1"/>
  <c r="I347" i="1" s="1"/>
  <c r="J347" i="1" s="1"/>
  <c r="G346" i="1"/>
  <c r="I346" i="1" s="1"/>
  <c r="J346" i="1" s="1"/>
  <c r="G345" i="1"/>
  <c r="I345" i="1" s="1"/>
  <c r="J345" i="1" s="1"/>
  <c r="G344" i="1"/>
  <c r="I344" i="1" s="1"/>
  <c r="J344" i="1" s="1"/>
  <c r="G343" i="1"/>
  <c r="I343" i="1" s="1"/>
  <c r="J343" i="1" s="1"/>
  <c r="G342" i="1"/>
  <c r="I342" i="1" s="1"/>
  <c r="J342" i="1" s="1"/>
  <c r="G341" i="1"/>
  <c r="I341" i="1" s="1"/>
  <c r="J341" i="1" s="1"/>
  <c r="G340" i="1"/>
  <c r="I340" i="1" s="1"/>
  <c r="J340" i="1" s="1"/>
  <c r="G339" i="1"/>
  <c r="I339" i="1" s="1"/>
  <c r="J339" i="1" s="1"/>
  <c r="G338" i="1"/>
  <c r="I338" i="1" s="1"/>
  <c r="J338" i="1" s="1"/>
  <c r="G335" i="1"/>
  <c r="I335" i="1" s="1"/>
  <c r="J335" i="1" s="1"/>
  <c r="G334" i="1"/>
  <c r="I334" i="1" s="1"/>
  <c r="J334" i="1" s="1"/>
  <c r="G333" i="1"/>
  <c r="I333" i="1" s="1"/>
  <c r="J333" i="1" s="1"/>
  <c r="G332" i="1"/>
  <c r="I332" i="1" s="1"/>
  <c r="J332" i="1" s="1"/>
  <c r="G331" i="1"/>
  <c r="I331" i="1" s="1"/>
  <c r="J331" i="1" s="1"/>
  <c r="G330" i="1"/>
  <c r="I330" i="1" s="1"/>
  <c r="J330" i="1" s="1"/>
  <c r="G329" i="1"/>
  <c r="I329" i="1" s="1"/>
  <c r="J329" i="1" s="1"/>
  <c r="G328" i="1"/>
  <c r="I328" i="1" s="1"/>
  <c r="J328" i="1" s="1"/>
  <c r="G327" i="1"/>
  <c r="I327" i="1" s="1"/>
  <c r="J327" i="1" s="1"/>
  <c r="G326" i="1"/>
  <c r="I326" i="1" s="1"/>
  <c r="J326" i="1" s="1"/>
  <c r="G325" i="1"/>
  <c r="I325" i="1" s="1"/>
  <c r="J325" i="1" s="1"/>
  <c r="G324" i="1"/>
  <c r="I324" i="1" s="1"/>
  <c r="J324" i="1" s="1"/>
  <c r="G323" i="1"/>
  <c r="I323" i="1" s="1"/>
  <c r="J323" i="1" s="1"/>
  <c r="G322" i="1"/>
  <c r="I322" i="1" s="1"/>
  <c r="J322" i="1" s="1"/>
  <c r="G321" i="1"/>
  <c r="I321" i="1" s="1"/>
  <c r="J321" i="1" s="1"/>
  <c r="G317" i="1"/>
  <c r="I317" i="1" s="1"/>
  <c r="J317" i="1" s="1"/>
  <c r="J318" i="1" s="1"/>
  <c r="G28" i="3" s="1"/>
  <c r="G28" i="7" s="1"/>
  <c r="G313" i="1"/>
  <c r="I313" i="1" s="1"/>
  <c r="J313" i="1" s="1"/>
  <c r="G312" i="1"/>
  <c r="I312" i="1" s="1"/>
  <c r="J312" i="1" s="1"/>
  <c r="G311" i="1"/>
  <c r="I311" i="1" s="1"/>
  <c r="J311" i="1" s="1"/>
  <c r="G309" i="1"/>
  <c r="I309" i="1" s="1"/>
  <c r="J309" i="1" s="1"/>
  <c r="G308" i="1"/>
  <c r="I308" i="1" s="1"/>
  <c r="J308" i="1" s="1"/>
  <c r="G307" i="1"/>
  <c r="I307" i="1" s="1"/>
  <c r="J307" i="1" s="1"/>
  <c r="G306" i="1"/>
  <c r="I306" i="1" s="1"/>
  <c r="J306" i="1" s="1"/>
  <c r="G305" i="1"/>
  <c r="I305" i="1" s="1"/>
  <c r="J305" i="1" s="1"/>
  <c r="G304" i="1"/>
  <c r="I304" i="1" s="1"/>
  <c r="J304" i="1" s="1"/>
  <c r="G303" i="1"/>
  <c r="I303" i="1" s="1"/>
  <c r="J303" i="1" s="1"/>
  <c r="G302" i="1"/>
  <c r="I302" i="1" s="1"/>
  <c r="J302" i="1" s="1"/>
  <c r="G301" i="1"/>
  <c r="I301" i="1" s="1"/>
  <c r="J301" i="1" s="1"/>
  <c r="G299" i="1"/>
  <c r="I299" i="1" s="1"/>
  <c r="J299" i="1" s="1"/>
  <c r="G298" i="1"/>
  <c r="I298" i="1" s="1"/>
  <c r="J298" i="1" s="1"/>
  <c r="G297" i="1"/>
  <c r="I297" i="1" s="1"/>
  <c r="J297" i="1" s="1"/>
  <c r="G296" i="1"/>
  <c r="I296" i="1" s="1"/>
  <c r="J296" i="1" s="1"/>
  <c r="G295" i="1"/>
  <c r="I295" i="1" s="1"/>
  <c r="J295" i="1" s="1"/>
  <c r="G294" i="1"/>
  <c r="I294" i="1" s="1"/>
  <c r="J294" i="1" s="1"/>
  <c r="G293" i="1"/>
  <c r="I293" i="1" s="1"/>
  <c r="J293" i="1" s="1"/>
  <c r="G292" i="1"/>
  <c r="I292" i="1" s="1"/>
  <c r="J292" i="1" s="1"/>
  <c r="G291" i="1"/>
  <c r="I291" i="1" s="1"/>
  <c r="J291" i="1" s="1"/>
  <c r="G290" i="1"/>
  <c r="I290" i="1" s="1"/>
  <c r="J290" i="1" s="1"/>
  <c r="G289" i="1"/>
  <c r="I289" i="1" s="1"/>
  <c r="J289" i="1" s="1"/>
  <c r="G288" i="1"/>
  <c r="I288" i="1" s="1"/>
  <c r="J288" i="1" s="1"/>
  <c r="G287" i="1"/>
  <c r="I287" i="1" s="1"/>
  <c r="J287" i="1" s="1"/>
  <c r="G286" i="1"/>
  <c r="I286" i="1" s="1"/>
  <c r="J286" i="1" s="1"/>
  <c r="G285" i="1"/>
  <c r="I285" i="1" s="1"/>
  <c r="J285" i="1" s="1"/>
  <c r="G284" i="1"/>
  <c r="I284" i="1" s="1"/>
  <c r="J284" i="1" s="1"/>
  <c r="G283" i="1"/>
  <c r="I283" i="1" s="1"/>
  <c r="J283" i="1" s="1"/>
  <c r="G281" i="1"/>
  <c r="I281" i="1" s="1"/>
  <c r="J281" i="1" s="1"/>
  <c r="G280" i="1"/>
  <c r="I280" i="1" s="1"/>
  <c r="J280" i="1" s="1"/>
  <c r="G279" i="1"/>
  <c r="I279" i="1" s="1"/>
  <c r="J279" i="1" s="1"/>
  <c r="G278" i="1"/>
  <c r="I278" i="1" s="1"/>
  <c r="J278" i="1" s="1"/>
  <c r="G277" i="1"/>
  <c r="I277" i="1" s="1"/>
  <c r="J277" i="1" s="1"/>
  <c r="G276" i="1"/>
  <c r="I276" i="1" s="1"/>
  <c r="J276" i="1" s="1"/>
  <c r="G275" i="1"/>
  <c r="I275" i="1" s="1"/>
  <c r="J275" i="1" s="1"/>
  <c r="G274" i="1"/>
  <c r="I274" i="1" s="1"/>
  <c r="J274" i="1" s="1"/>
  <c r="G273" i="1"/>
  <c r="I273" i="1" s="1"/>
  <c r="J273" i="1" s="1"/>
  <c r="G272" i="1"/>
  <c r="I272" i="1" s="1"/>
  <c r="J272" i="1" s="1"/>
  <c r="G271" i="1"/>
  <c r="I271" i="1" s="1"/>
  <c r="J271" i="1" s="1"/>
  <c r="G270" i="1"/>
  <c r="I270" i="1" s="1"/>
  <c r="J270" i="1" s="1"/>
  <c r="G269" i="1"/>
  <c r="I269" i="1" s="1"/>
  <c r="J269" i="1" s="1"/>
  <c r="G268" i="1"/>
  <c r="I268" i="1" s="1"/>
  <c r="J268" i="1" s="1"/>
  <c r="G267" i="1"/>
  <c r="I267" i="1" s="1"/>
  <c r="J267" i="1" s="1"/>
  <c r="G265" i="1"/>
  <c r="I265" i="1" s="1"/>
  <c r="J265" i="1" s="1"/>
  <c r="G264" i="1"/>
  <c r="I264" i="1" s="1"/>
  <c r="J264" i="1" s="1"/>
  <c r="G263" i="1"/>
  <c r="I263" i="1" s="1"/>
  <c r="J263" i="1" s="1"/>
  <c r="G261" i="1"/>
  <c r="I261" i="1" s="1"/>
  <c r="J261" i="1" s="1"/>
  <c r="G260" i="1"/>
  <c r="I260" i="1" s="1"/>
  <c r="J260" i="1" s="1"/>
  <c r="G259" i="1"/>
  <c r="I259" i="1" s="1"/>
  <c r="J259" i="1" s="1"/>
  <c r="G258" i="1"/>
  <c r="I258" i="1" s="1"/>
  <c r="J258" i="1" s="1"/>
  <c r="G257" i="1"/>
  <c r="I257" i="1" s="1"/>
  <c r="J257" i="1" s="1"/>
  <c r="G255" i="1"/>
  <c r="I255" i="1" s="1"/>
  <c r="J255" i="1" s="1"/>
  <c r="G254" i="1"/>
  <c r="I254" i="1" s="1"/>
  <c r="J254" i="1" s="1"/>
  <c r="G253" i="1"/>
  <c r="I253" i="1" s="1"/>
  <c r="J253" i="1" s="1"/>
  <c r="G251" i="1"/>
  <c r="I251" i="1" s="1"/>
  <c r="J251" i="1" s="1"/>
  <c r="G250" i="1"/>
  <c r="I250" i="1" s="1"/>
  <c r="J250" i="1" s="1"/>
  <c r="G249" i="1"/>
  <c r="I249" i="1" s="1"/>
  <c r="J249" i="1" s="1"/>
  <c r="G247" i="1"/>
  <c r="I247" i="1" s="1"/>
  <c r="J247" i="1" s="1"/>
  <c r="G246" i="1"/>
  <c r="I246" i="1" s="1"/>
  <c r="J246" i="1" s="1"/>
  <c r="G244" i="1"/>
  <c r="I244" i="1" s="1"/>
  <c r="J244" i="1" s="1"/>
  <c r="G242" i="1"/>
  <c r="I242" i="1" s="1"/>
  <c r="J242" i="1" s="1"/>
  <c r="G241" i="1"/>
  <c r="G240" i="1"/>
  <c r="I240" i="1" s="1"/>
  <c r="J240" i="1" s="1"/>
  <c r="G239" i="1"/>
  <c r="I239" i="1" s="1"/>
  <c r="J239" i="1" s="1"/>
  <c r="G238" i="1"/>
  <c r="I238" i="1" s="1"/>
  <c r="J238" i="1" s="1"/>
  <c r="G237" i="1"/>
  <c r="I237" i="1" s="1"/>
  <c r="J237" i="1" s="1"/>
  <c r="G236" i="1"/>
  <c r="I236" i="1" s="1"/>
  <c r="J236" i="1" s="1"/>
  <c r="G235" i="1"/>
  <c r="I235" i="1" s="1"/>
  <c r="J235" i="1" s="1"/>
  <c r="G234" i="1"/>
  <c r="I234" i="1" s="1"/>
  <c r="J234" i="1" s="1"/>
  <c r="G233" i="1"/>
  <c r="I233" i="1" s="1"/>
  <c r="J233" i="1" s="1"/>
  <c r="G232" i="1"/>
  <c r="I232" i="1" s="1"/>
  <c r="J232" i="1" s="1"/>
  <c r="G231" i="1"/>
  <c r="I231" i="1" s="1"/>
  <c r="J231" i="1" s="1"/>
  <c r="G230" i="1"/>
  <c r="I230" i="1" s="1"/>
  <c r="J230" i="1" s="1"/>
  <c r="G228" i="1"/>
  <c r="I228" i="1" s="1"/>
  <c r="J228" i="1" s="1"/>
  <c r="G227" i="1"/>
  <c r="I227" i="1" s="1"/>
  <c r="J227" i="1" s="1"/>
  <c r="G223" i="1"/>
  <c r="I223" i="1" s="1"/>
  <c r="J223" i="1" s="1"/>
  <c r="G221" i="1"/>
  <c r="I221" i="1" s="1"/>
  <c r="J221" i="1" s="1"/>
  <c r="G219" i="1"/>
  <c r="I219" i="1" s="1"/>
  <c r="J219" i="1" s="1"/>
  <c r="G218" i="1"/>
  <c r="I218" i="1" s="1"/>
  <c r="J218" i="1" s="1"/>
  <c r="G217" i="1"/>
  <c r="I217" i="1" s="1"/>
  <c r="J217" i="1" s="1"/>
  <c r="G216" i="1"/>
  <c r="I216" i="1" s="1"/>
  <c r="J216" i="1" s="1"/>
  <c r="G215" i="1"/>
  <c r="I215" i="1" s="1"/>
  <c r="J215" i="1" s="1"/>
  <c r="G213" i="1"/>
  <c r="I213" i="1" s="1"/>
  <c r="J213" i="1" s="1"/>
  <c r="G212" i="1"/>
  <c r="I212" i="1" s="1"/>
  <c r="J212" i="1" s="1"/>
  <c r="G211" i="1"/>
  <c r="I211" i="1" s="1"/>
  <c r="J211" i="1" s="1"/>
  <c r="G210" i="1"/>
  <c r="I210" i="1" s="1"/>
  <c r="J210" i="1" s="1"/>
  <c r="G209" i="1"/>
  <c r="I209" i="1" s="1"/>
  <c r="J209" i="1" s="1"/>
  <c r="G208" i="1"/>
  <c r="I208" i="1" s="1"/>
  <c r="J208" i="1" s="1"/>
  <c r="G207" i="1"/>
  <c r="I207" i="1" s="1"/>
  <c r="J207" i="1" s="1"/>
  <c r="G206" i="1"/>
  <c r="I206" i="1" s="1"/>
  <c r="J206" i="1" s="1"/>
  <c r="G205" i="1"/>
  <c r="I205" i="1" s="1"/>
  <c r="J205" i="1" s="1"/>
  <c r="G204" i="1"/>
  <c r="I204" i="1" s="1"/>
  <c r="J204" i="1" s="1"/>
  <c r="G200" i="1"/>
  <c r="I200" i="1" s="1"/>
  <c r="J200" i="1" s="1"/>
  <c r="G199" i="1"/>
  <c r="I199" i="1" s="1"/>
  <c r="J199" i="1" s="1"/>
  <c r="G198" i="1"/>
  <c r="I198" i="1" s="1"/>
  <c r="J198" i="1" s="1"/>
  <c r="G197" i="1"/>
  <c r="I197" i="1" s="1"/>
  <c r="J197" i="1" s="1"/>
  <c r="G196" i="1"/>
  <c r="I196" i="1" s="1"/>
  <c r="J196" i="1" s="1"/>
  <c r="G195" i="1"/>
  <c r="I195" i="1" s="1"/>
  <c r="J195" i="1" s="1"/>
  <c r="G194" i="1"/>
  <c r="I194" i="1" s="1"/>
  <c r="J194" i="1" s="1"/>
  <c r="G192" i="1"/>
  <c r="I192" i="1" s="1"/>
  <c r="J192" i="1" s="1"/>
  <c r="G191" i="1"/>
  <c r="I191" i="1" s="1"/>
  <c r="J191" i="1" s="1"/>
  <c r="G189" i="1"/>
  <c r="I189" i="1" s="1"/>
  <c r="J189" i="1" s="1"/>
  <c r="G188" i="1"/>
  <c r="I188" i="1" s="1"/>
  <c r="J188" i="1" s="1"/>
  <c r="G187" i="1"/>
  <c r="I187" i="1" s="1"/>
  <c r="J187" i="1" s="1"/>
  <c r="G186" i="1"/>
  <c r="I186" i="1" s="1"/>
  <c r="J186" i="1" s="1"/>
  <c r="G185" i="1"/>
  <c r="I185" i="1" s="1"/>
  <c r="J185" i="1" s="1"/>
  <c r="G184" i="1"/>
  <c r="I184" i="1" s="1"/>
  <c r="J184" i="1" s="1"/>
  <c r="G183" i="1"/>
  <c r="I183" i="1" s="1"/>
  <c r="J183" i="1" s="1"/>
  <c r="G181" i="1"/>
  <c r="I181" i="1" s="1"/>
  <c r="J181" i="1" s="1"/>
  <c r="G177" i="1"/>
  <c r="I177" i="1" s="1"/>
  <c r="J177" i="1" s="1"/>
  <c r="G176" i="1"/>
  <c r="I176" i="1" s="1"/>
  <c r="J176" i="1" s="1"/>
  <c r="G175" i="1"/>
  <c r="I175" i="1" s="1"/>
  <c r="J175" i="1" s="1"/>
  <c r="G174" i="1"/>
  <c r="I174" i="1" s="1"/>
  <c r="J174" i="1" s="1"/>
  <c r="G172" i="1"/>
  <c r="I172" i="1" s="1"/>
  <c r="J172" i="1" s="1"/>
  <c r="G171" i="1"/>
  <c r="I171" i="1" s="1"/>
  <c r="J171" i="1" s="1"/>
  <c r="G170" i="1"/>
  <c r="I170" i="1" s="1"/>
  <c r="J170" i="1" s="1"/>
  <c r="G169" i="1"/>
  <c r="I169" i="1" s="1"/>
  <c r="J169" i="1" s="1"/>
  <c r="G168" i="1"/>
  <c r="I168" i="1" s="1"/>
  <c r="J168" i="1" s="1"/>
  <c r="G167" i="1"/>
  <c r="I167" i="1" s="1"/>
  <c r="J167" i="1" s="1"/>
  <c r="G166" i="1"/>
  <c r="I166" i="1" s="1"/>
  <c r="J166" i="1" s="1"/>
  <c r="G164" i="1"/>
  <c r="I164" i="1" s="1"/>
  <c r="J164" i="1" s="1"/>
  <c r="G163" i="1"/>
  <c r="I163" i="1" s="1"/>
  <c r="J163" i="1" s="1"/>
  <c r="G162" i="1"/>
  <c r="G161" i="1"/>
  <c r="G159" i="1"/>
  <c r="I159" i="1" s="1"/>
  <c r="J159" i="1" s="1"/>
  <c r="G158" i="1"/>
  <c r="I158" i="1" s="1"/>
  <c r="J158" i="1" s="1"/>
  <c r="G157" i="1"/>
  <c r="I157" i="1" s="1"/>
  <c r="J157" i="1" s="1"/>
  <c r="G156" i="1"/>
  <c r="I156" i="1" s="1"/>
  <c r="J156" i="1" s="1"/>
  <c r="G155" i="1"/>
  <c r="I155" i="1" s="1"/>
  <c r="J155" i="1" s="1"/>
  <c r="G154" i="1"/>
  <c r="I154" i="1" s="1"/>
  <c r="J154" i="1" s="1"/>
  <c r="G153" i="1"/>
  <c r="I153" i="1" s="1"/>
  <c r="J153" i="1" s="1"/>
  <c r="G152" i="1"/>
  <c r="I152" i="1" s="1"/>
  <c r="J152" i="1" s="1"/>
  <c r="G151" i="1"/>
  <c r="I151" i="1" s="1"/>
  <c r="J151" i="1" s="1"/>
  <c r="G150" i="1"/>
  <c r="I150" i="1" s="1"/>
  <c r="J150" i="1" s="1"/>
  <c r="G149" i="1"/>
  <c r="I149" i="1" s="1"/>
  <c r="J149" i="1" s="1"/>
  <c r="G148" i="1"/>
  <c r="I148" i="1" s="1"/>
  <c r="J148" i="1" s="1"/>
  <c r="G147" i="1"/>
  <c r="I147" i="1" s="1"/>
  <c r="J147" i="1" s="1"/>
  <c r="G145" i="1"/>
  <c r="I145" i="1" s="1"/>
  <c r="J145" i="1" s="1"/>
  <c r="G144" i="1"/>
  <c r="I144" i="1" s="1"/>
  <c r="J144" i="1" s="1"/>
  <c r="G143" i="1"/>
  <c r="I143" i="1" s="1"/>
  <c r="J143" i="1" s="1"/>
  <c r="G142" i="1"/>
  <c r="I142" i="1" s="1"/>
  <c r="J142" i="1" s="1"/>
  <c r="G141" i="1"/>
  <c r="I141" i="1" s="1"/>
  <c r="J141" i="1" s="1"/>
  <c r="G140" i="1"/>
  <c r="I140" i="1" s="1"/>
  <c r="J140" i="1" s="1"/>
  <c r="G139" i="1"/>
  <c r="I139" i="1" s="1"/>
  <c r="J139" i="1" s="1"/>
  <c r="G138" i="1"/>
  <c r="I138" i="1" s="1"/>
  <c r="J138" i="1" s="1"/>
  <c r="G137" i="1"/>
  <c r="I137" i="1" s="1"/>
  <c r="J137" i="1" s="1"/>
  <c r="G136" i="1"/>
  <c r="I136" i="1" s="1"/>
  <c r="J136" i="1" s="1"/>
  <c r="G134" i="1"/>
  <c r="I134" i="1" s="1"/>
  <c r="J134" i="1" s="1"/>
  <c r="G133" i="1"/>
  <c r="I133" i="1" s="1"/>
  <c r="J133" i="1" s="1"/>
  <c r="G132" i="1"/>
  <c r="I132" i="1" s="1"/>
  <c r="J132" i="1" s="1"/>
  <c r="G131" i="1"/>
  <c r="I131" i="1" s="1"/>
  <c r="J131" i="1" s="1"/>
  <c r="G129" i="1"/>
  <c r="I129" i="1" s="1"/>
  <c r="J129" i="1" s="1"/>
  <c r="G125" i="1"/>
  <c r="I125" i="1" s="1"/>
  <c r="J125" i="1" s="1"/>
  <c r="G124" i="1"/>
  <c r="I124" i="1" s="1"/>
  <c r="J124" i="1" s="1"/>
  <c r="G123" i="1"/>
  <c r="I123" i="1" s="1"/>
  <c r="J123" i="1" s="1"/>
  <c r="G121" i="1"/>
  <c r="I121" i="1" s="1"/>
  <c r="J121" i="1" s="1"/>
  <c r="G120" i="1"/>
  <c r="I120" i="1" s="1"/>
  <c r="J120" i="1" s="1"/>
  <c r="G119" i="1"/>
  <c r="I119" i="1" s="1"/>
  <c r="J119" i="1" s="1"/>
  <c r="G117" i="1"/>
  <c r="I117" i="1" s="1"/>
  <c r="J117" i="1" s="1"/>
  <c r="G116" i="1"/>
  <c r="I116" i="1" s="1"/>
  <c r="J116" i="1" s="1"/>
  <c r="G112" i="1"/>
  <c r="I112" i="1" s="1"/>
  <c r="J112" i="1" s="1"/>
  <c r="G111" i="1"/>
  <c r="G107" i="1"/>
  <c r="I107" i="1" s="1"/>
  <c r="J107" i="1" s="1"/>
  <c r="G106" i="1"/>
  <c r="I106" i="1" s="1"/>
  <c r="J106" i="1" s="1"/>
  <c r="G105" i="1"/>
  <c r="I105" i="1" s="1"/>
  <c r="J105" i="1" s="1"/>
  <c r="G104" i="1"/>
  <c r="I104" i="1" s="1"/>
  <c r="J104" i="1" s="1"/>
  <c r="G103" i="1"/>
  <c r="I103" i="1" s="1"/>
  <c r="J103" i="1" s="1"/>
  <c r="G102" i="1"/>
  <c r="I102" i="1" s="1"/>
  <c r="J102" i="1" s="1"/>
  <c r="G101" i="1"/>
  <c r="I101" i="1" s="1"/>
  <c r="J101" i="1" s="1"/>
  <c r="G100" i="1"/>
  <c r="I100" i="1" s="1"/>
  <c r="J100" i="1" s="1"/>
  <c r="G99" i="1"/>
  <c r="I99" i="1" s="1"/>
  <c r="J99" i="1" s="1"/>
  <c r="G98" i="1"/>
  <c r="I98" i="1" s="1"/>
  <c r="J98" i="1" s="1"/>
  <c r="G97" i="1"/>
  <c r="I97" i="1" s="1"/>
  <c r="J97" i="1" s="1"/>
  <c r="G96" i="1"/>
  <c r="I96" i="1" s="1"/>
  <c r="J96" i="1" s="1"/>
  <c r="G95" i="1"/>
  <c r="I95" i="1" s="1"/>
  <c r="J95" i="1" s="1"/>
  <c r="G93" i="1"/>
  <c r="I93" i="1" s="1"/>
  <c r="J93" i="1" s="1"/>
  <c r="G92" i="1"/>
  <c r="I92" i="1" s="1"/>
  <c r="J92" i="1" s="1"/>
  <c r="G91" i="1"/>
  <c r="I91" i="1" s="1"/>
  <c r="J91" i="1" s="1"/>
  <c r="G90" i="1"/>
  <c r="I90" i="1" s="1"/>
  <c r="J90" i="1" s="1"/>
  <c r="G89" i="1"/>
  <c r="I89" i="1" s="1"/>
  <c r="J89" i="1" s="1"/>
  <c r="G88" i="1"/>
  <c r="I88" i="1" s="1"/>
  <c r="J88" i="1" s="1"/>
  <c r="G87" i="1"/>
  <c r="I87" i="1" s="1"/>
  <c r="J87" i="1" s="1"/>
  <c r="G83" i="1"/>
  <c r="I83" i="1" s="1"/>
  <c r="J83" i="1" s="1"/>
  <c r="G82" i="1"/>
  <c r="I82" i="1" s="1"/>
  <c r="J82" i="1" s="1"/>
  <c r="G81" i="1"/>
  <c r="I81" i="1" s="1"/>
  <c r="J81" i="1" s="1"/>
  <c r="G80" i="1"/>
  <c r="I80" i="1" s="1"/>
  <c r="J80" i="1" s="1"/>
  <c r="G79" i="1"/>
  <c r="I79" i="1" s="1"/>
  <c r="J79" i="1" s="1"/>
  <c r="G78" i="1"/>
  <c r="I78" i="1" s="1"/>
  <c r="J78" i="1" s="1"/>
  <c r="G77" i="1"/>
  <c r="I77" i="1" s="1"/>
  <c r="J77" i="1" s="1"/>
  <c r="G74" i="1"/>
  <c r="I74" i="1" s="1"/>
  <c r="J74" i="1" s="1"/>
  <c r="G73" i="1"/>
  <c r="I73" i="1" s="1"/>
  <c r="J73" i="1" s="1"/>
  <c r="G72" i="1"/>
  <c r="I72" i="1" s="1"/>
  <c r="J72" i="1" s="1"/>
  <c r="G71" i="1"/>
  <c r="I71" i="1" s="1"/>
  <c r="J71" i="1" s="1"/>
  <c r="G70" i="1"/>
  <c r="I70" i="1" s="1"/>
  <c r="J70" i="1" s="1"/>
  <c r="G69" i="1"/>
  <c r="I69" i="1" s="1"/>
  <c r="J69" i="1" s="1"/>
  <c r="G66" i="1"/>
  <c r="I66" i="1" s="1"/>
  <c r="J66" i="1" s="1"/>
  <c r="G65" i="1"/>
  <c r="I65" i="1" s="1"/>
  <c r="J65" i="1" s="1"/>
  <c r="G63" i="1"/>
  <c r="I63" i="1" s="1"/>
  <c r="J63" i="1" s="1"/>
  <c r="G62" i="1"/>
  <c r="I62" i="1" s="1"/>
  <c r="J62" i="1" s="1"/>
  <c r="G61" i="1"/>
  <c r="I61" i="1" s="1"/>
  <c r="J61" i="1" s="1"/>
  <c r="G60" i="1"/>
  <c r="I60" i="1" s="1"/>
  <c r="J60" i="1" s="1"/>
  <c r="G59" i="1"/>
  <c r="I59" i="1" s="1"/>
  <c r="J59" i="1" s="1"/>
  <c r="G55" i="1"/>
  <c r="I55" i="1" s="1"/>
  <c r="J55" i="1" s="1"/>
  <c r="G54" i="1"/>
  <c r="I54" i="1" s="1"/>
  <c r="J54" i="1" s="1"/>
  <c r="G53" i="1"/>
  <c r="I53" i="1" s="1"/>
  <c r="J53" i="1" s="1"/>
  <c r="G50" i="1"/>
  <c r="I50" i="1" s="1"/>
  <c r="J50" i="1" s="1"/>
  <c r="G49" i="1"/>
  <c r="I49" i="1" s="1"/>
  <c r="J49" i="1" s="1"/>
  <c r="G48" i="1"/>
  <c r="I48" i="1" s="1"/>
  <c r="J48" i="1" s="1"/>
  <c r="G47" i="1"/>
  <c r="I47" i="1" s="1"/>
  <c r="J47" i="1" s="1"/>
  <c r="G46" i="1"/>
  <c r="I46" i="1" s="1"/>
  <c r="J46" i="1" s="1"/>
  <c r="G45" i="1"/>
  <c r="I45" i="1" s="1"/>
  <c r="J45" i="1" s="1"/>
  <c r="G44" i="1"/>
  <c r="I44" i="1" s="1"/>
  <c r="J44" i="1" s="1"/>
  <c r="G43" i="1"/>
  <c r="I43" i="1" s="1"/>
  <c r="J43" i="1" s="1"/>
  <c r="G42" i="1"/>
  <c r="I42" i="1" s="1"/>
  <c r="J42" i="1" s="1"/>
  <c r="G41" i="1"/>
  <c r="I41" i="1" s="1"/>
  <c r="J41" i="1" s="1"/>
  <c r="G39" i="1"/>
  <c r="I39" i="1" s="1"/>
  <c r="J39" i="1" s="1"/>
  <c r="G38" i="1"/>
  <c r="I38" i="1" s="1"/>
  <c r="J38" i="1" s="1"/>
  <c r="G37" i="1"/>
  <c r="I37" i="1" s="1"/>
  <c r="J37" i="1" s="1"/>
  <c r="G36" i="1"/>
  <c r="I36" i="1" s="1"/>
  <c r="J36" i="1" s="1"/>
  <c r="G35" i="1"/>
  <c r="I35" i="1" s="1"/>
  <c r="J35" i="1" s="1"/>
  <c r="G31" i="1"/>
  <c r="I31" i="1" s="1"/>
  <c r="J31" i="1" s="1"/>
  <c r="J32" i="1" s="1"/>
  <c r="G27" i="1"/>
  <c r="I27" i="1" s="1"/>
  <c r="J27" i="1" s="1"/>
  <c r="G26" i="1"/>
  <c r="I26" i="1" s="1"/>
  <c r="J26" i="1" s="1"/>
  <c r="G25" i="1"/>
  <c r="I25" i="1" s="1"/>
  <c r="J25" i="1" s="1"/>
  <c r="G24" i="1"/>
  <c r="I24" i="1" s="1"/>
  <c r="J24" i="1" s="1"/>
  <c r="G23" i="1"/>
  <c r="I23" i="1" s="1"/>
  <c r="J23" i="1" s="1"/>
  <c r="G20" i="1"/>
  <c r="I20" i="1" s="1"/>
  <c r="J20" i="1" s="1"/>
  <c r="G19" i="1"/>
  <c r="I19" i="1" s="1"/>
  <c r="J19" i="1" s="1"/>
  <c r="G17" i="1"/>
  <c r="I17" i="1" s="1"/>
  <c r="J17" i="1" s="1"/>
  <c r="G16" i="1"/>
  <c r="I16" i="1" s="1"/>
  <c r="J16" i="1" s="1"/>
  <c r="G15" i="1"/>
  <c r="I15" i="1" s="1"/>
  <c r="J15" i="1" s="1"/>
  <c r="G11" i="1"/>
  <c r="I11" i="1" s="1"/>
  <c r="J11" i="1" s="1"/>
  <c r="G12" i="1"/>
  <c r="I12" i="1" s="1"/>
  <c r="J12" i="1" s="1"/>
  <c r="G13" i="1"/>
  <c r="I13" i="1" s="1"/>
  <c r="J13" i="1" s="1"/>
  <c r="G10" i="1"/>
  <c r="I10" i="1" s="1"/>
  <c r="J10" i="1" s="1"/>
  <c r="B5" i="1"/>
  <c r="A4" i="1"/>
  <c r="E3" i="1"/>
  <c r="A3" i="1"/>
  <c r="E2" i="1"/>
  <c r="A2" i="1"/>
  <c r="A1" i="1"/>
  <c r="I162" i="1" l="1"/>
  <c r="J162" i="1" s="1"/>
  <c r="I645" i="1"/>
  <c r="J645" i="1" s="1"/>
  <c r="I599" i="1"/>
  <c r="J599" i="1" s="1"/>
  <c r="I241" i="1"/>
  <c r="J241" i="1" s="1"/>
  <c r="I447" i="1"/>
  <c r="J447" i="1" s="1"/>
  <c r="I161" i="1"/>
  <c r="J161" i="1" s="1"/>
  <c r="AT28" i="7"/>
  <c r="AN28" i="7"/>
  <c r="AB28" i="7"/>
  <c r="Y28" i="7"/>
  <c r="V28" i="7"/>
  <c r="AH28" i="7"/>
  <c r="J28" i="7"/>
  <c r="AQ28" i="7"/>
  <c r="P28" i="7"/>
  <c r="S28" i="7"/>
  <c r="AE28" i="7"/>
  <c r="M28" i="7"/>
  <c r="AK28" i="7"/>
  <c r="AZ28" i="7"/>
  <c r="AW28" i="7"/>
  <c r="AK32" i="7"/>
  <c r="Y32" i="7"/>
  <c r="AT32" i="7"/>
  <c r="P32" i="7"/>
  <c r="AN32" i="7"/>
  <c r="M32" i="7"/>
  <c r="AW32" i="7"/>
  <c r="AQ32" i="7"/>
  <c r="J32" i="7"/>
  <c r="AE32" i="7"/>
  <c r="AZ32" i="7"/>
  <c r="AH32" i="7"/>
  <c r="V32" i="7"/>
  <c r="S32" i="7"/>
  <c r="AB32" i="7"/>
  <c r="AQ43" i="7"/>
  <c r="Y43" i="7"/>
  <c r="J43" i="7"/>
  <c r="AK43" i="7"/>
  <c r="V43" i="7"/>
  <c r="AH43" i="7"/>
  <c r="S43" i="7"/>
  <c r="AW43" i="7"/>
  <c r="AZ43" i="7"/>
  <c r="M43" i="7"/>
  <c r="P43" i="7"/>
  <c r="AE43" i="7"/>
  <c r="AN43" i="7"/>
  <c r="AT43" i="7"/>
  <c r="AB43" i="7"/>
  <c r="G14" i="3"/>
  <c r="H598" i="1"/>
  <c r="I598" i="1" s="1"/>
  <c r="J598" i="1" s="1"/>
  <c r="H414" i="1"/>
  <c r="I414" i="1" s="1"/>
  <c r="J414" i="1" s="1"/>
  <c r="J419" i="1" s="1"/>
  <c r="H111" i="1"/>
  <c r="I111" i="1" s="1"/>
  <c r="J111" i="1" s="1"/>
  <c r="J113" i="1" s="1"/>
  <c r="G21" i="3" s="1"/>
  <c r="G21" i="7" s="1"/>
  <c r="J872" i="1"/>
  <c r="G64" i="3" s="1"/>
  <c r="G64" i="7" s="1"/>
  <c r="J867" i="1"/>
  <c r="G63" i="3" s="1"/>
  <c r="G63" i="7" s="1"/>
  <c r="J725" i="1"/>
  <c r="G57" i="3" s="1"/>
  <c r="G57" i="7" s="1"/>
  <c r="J804" i="1"/>
  <c r="G61" i="3" s="1"/>
  <c r="G61" i="7" s="1"/>
  <c r="J823" i="1"/>
  <c r="G62" i="3" s="1"/>
  <c r="G62" i="7" s="1"/>
  <c r="J792" i="1"/>
  <c r="G60" i="3" s="1"/>
  <c r="G60" i="7" s="1"/>
  <c r="J784" i="1"/>
  <c r="G59" i="3" s="1"/>
  <c r="G59" i="7" s="1"/>
  <c r="J738" i="1"/>
  <c r="G58" i="3" s="1"/>
  <c r="G58" i="7" s="1"/>
  <c r="J721" i="1"/>
  <c r="G56" i="3" s="1"/>
  <c r="G56" i="7" s="1"/>
  <c r="J706" i="1"/>
  <c r="G55" i="3" s="1"/>
  <c r="G55" i="7" s="1"/>
  <c r="J682" i="1"/>
  <c r="G54" i="3" s="1"/>
  <c r="G54" i="7" s="1"/>
  <c r="J664" i="1"/>
  <c r="G53" i="3" s="1"/>
  <c r="G53" i="7" s="1"/>
  <c r="J642" i="1"/>
  <c r="G52" i="3" s="1"/>
  <c r="G52" i="7" s="1"/>
  <c r="J612" i="1"/>
  <c r="G51" i="3" s="1"/>
  <c r="G51" i="7" s="1"/>
  <c r="J595" i="1"/>
  <c r="G49" i="3" s="1"/>
  <c r="G49" i="7" s="1"/>
  <c r="J585" i="1"/>
  <c r="G48" i="3" s="1"/>
  <c r="G48" i="7" s="1"/>
  <c r="J576" i="1"/>
  <c r="G47" i="3" s="1"/>
  <c r="G47" i="7" s="1"/>
  <c r="J561" i="1"/>
  <c r="G46" i="3" s="1"/>
  <c r="G46" i="7" s="1"/>
  <c r="J553" i="1"/>
  <c r="G45" i="3" s="1"/>
  <c r="G45" i="7" s="1"/>
  <c r="J547" i="1"/>
  <c r="G44" i="3" s="1"/>
  <c r="G44" i="7" s="1"/>
  <c r="J530" i="1"/>
  <c r="G41" i="3" s="1"/>
  <c r="G41" i="7" s="1"/>
  <c r="J492" i="1"/>
  <c r="G40" i="3" s="1"/>
  <c r="G40" i="7" s="1"/>
  <c r="J470" i="1"/>
  <c r="G39" i="3" s="1"/>
  <c r="G39" i="7" s="1"/>
  <c r="J429" i="1"/>
  <c r="G38" i="3" s="1"/>
  <c r="G38" i="7" s="1"/>
  <c r="J404" i="1"/>
  <c r="G36" i="3" s="1"/>
  <c r="G36" i="7" s="1"/>
  <c r="J395" i="1"/>
  <c r="G35" i="3" s="1"/>
  <c r="G35" i="7" s="1"/>
  <c r="J385" i="1"/>
  <c r="G34" i="3" s="1"/>
  <c r="G34" i="7" s="1"/>
  <c r="J371" i="1"/>
  <c r="G33" i="3" s="1"/>
  <c r="G33" i="7" s="1"/>
  <c r="J362" i="1"/>
  <c r="G31" i="3" s="1"/>
  <c r="G31" i="7" s="1"/>
  <c r="J350" i="1"/>
  <c r="G30" i="3" s="1"/>
  <c r="G30" i="7" s="1"/>
  <c r="J336" i="1"/>
  <c r="G29" i="3" s="1"/>
  <c r="G29" i="7" s="1"/>
  <c r="J314" i="1"/>
  <c r="G26" i="3" s="1"/>
  <c r="G26" i="7" s="1"/>
  <c r="J224" i="1"/>
  <c r="G25" i="3" s="1"/>
  <c r="G25" i="7" s="1"/>
  <c r="J201" i="1"/>
  <c r="G24" i="3" s="1"/>
  <c r="G24" i="7" s="1"/>
  <c r="J126" i="1"/>
  <c r="G22" i="3" s="1"/>
  <c r="G22" i="7" s="1"/>
  <c r="J108" i="1"/>
  <c r="G20" i="3" s="1"/>
  <c r="G20" i="7" s="1"/>
  <c r="J84" i="1"/>
  <c r="G19" i="3" s="1"/>
  <c r="G19" i="7" s="1"/>
  <c r="J75" i="1"/>
  <c r="G18" i="3" s="1"/>
  <c r="G18" i="7" s="1"/>
  <c r="J67" i="1"/>
  <c r="G17" i="3" s="1"/>
  <c r="G17" i="7" s="1"/>
  <c r="J51" i="1"/>
  <c r="G15" i="3" s="1"/>
  <c r="G15" i="7" s="1"/>
  <c r="J56" i="1"/>
  <c r="G16" i="3" s="1"/>
  <c r="G16" i="7" s="1"/>
  <c r="J28" i="1"/>
  <c r="G12" i="3" s="1"/>
  <c r="G12" i="7" s="1"/>
  <c r="J21" i="1"/>
  <c r="G11" i="3" s="1"/>
  <c r="J178" i="1" l="1"/>
  <c r="G23" i="3" s="1"/>
  <c r="G23" i="7" s="1"/>
  <c r="Y23" i="7" s="1"/>
  <c r="J602" i="1"/>
  <c r="AQ39" i="7"/>
  <c r="AZ39" i="7"/>
  <c r="AH39" i="7"/>
  <c r="AB39" i="7"/>
  <c r="S39" i="7"/>
  <c r="J39" i="7"/>
  <c r="Y39" i="7"/>
  <c r="AT39" i="7"/>
  <c r="AE39" i="7"/>
  <c r="M39" i="7"/>
  <c r="AK39" i="7"/>
  <c r="P39" i="7"/>
  <c r="AW39" i="7"/>
  <c r="AN39" i="7"/>
  <c r="V39" i="7"/>
  <c r="V54" i="7"/>
  <c r="AE54" i="7"/>
  <c r="AH54" i="7"/>
  <c r="P54" i="7"/>
  <c r="AT54" i="7"/>
  <c r="J54" i="7"/>
  <c r="M54" i="7"/>
  <c r="S54" i="7"/>
  <c r="AB54" i="7"/>
  <c r="AK54" i="7"/>
  <c r="AN54" i="7"/>
  <c r="AQ54" i="7"/>
  <c r="Y54" i="7"/>
  <c r="AB24" i="7"/>
  <c r="AT24" i="7"/>
  <c r="AH24" i="7"/>
  <c r="S24" i="7"/>
  <c r="J24" i="7"/>
  <c r="P24" i="7"/>
  <c r="Y24" i="7"/>
  <c r="AK24" i="7"/>
  <c r="V24" i="7"/>
  <c r="AN24" i="7"/>
  <c r="AW24" i="7"/>
  <c r="M24" i="7"/>
  <c r="AZ24" i="7"/>
  <c r="AQ24" i="7"/>
  <c r="AE24" i="7"/>
  <c r="M30" i="7"/>
  <c r="AH30" i="7"/>
  <c r="S30" i="7"/>
  <c r="AW30" i="7"/>
  <c r="AQ30" i="7"/>
  <c r="AN30" i="7"/>
  <c r="J30" i="7"/>
  <c r="AZ30" i="7"/>
  <c r="Y30" i="7"/>
  <c r="AT30" i="7"/>
  <c r="AB30" i="7"/>
  <c r="AE30" i="7"/>
  <c r="P30" i="7"/>
  <c r="V30" i="7"/>
  <c r="AK30" i="7"/>
  <c r="AE35" i="7"/>
  <c r="AB35" i="7"/>
  <c r="V35" i="7"/>
  <c r="AN35" i="7"/>
  <c r="AT35" i="7"/>
  <c r="AK35" i="7"/>
  <c r="S35" i="7"/>
  <c r="Y35" i="7"/>
  <c r="J35" i="7"/>
  <c r="P35" i="7"/>
  <c r="AZ35" i="7"/>
  <c r="AQ35" i="7"/>
  <c r="M35" i="7"/>
  <c r="AH35" i="7"/>
  <c r="AW35" i="7"/>
  <c r="AQ40" i="7"/>
  <c r="M40" i="7"/>
  <c r="Y40" i="7"/>
  <c r="AK40" i="7"/>
  <c r="V40" i="7"/>
  <c r="P40" i="7"/>
  <c r="AT40" i="7"/>
  <c r="AN40" i="7"/>
  <c r="S40" i="7"/>
  <c r="AZ40" i="7"/>
  <c r="AW40" i="7"/>
  <c r="AE40" i="7"/>
  <c r="AH40" i="7"/>
  <c r="AB40" i="7"/>
  <c r="J40" i="7"/>
  <c r="AZ46" i="7"/>
  <c r="V46" i="7"/>
  <c r="AB46" i="7"/>
  <c r="AK46" i="7"/>
  <c r="AN46" i="7"/>
  <c r="AQ46" i="7"/>
  <c r="AT46" i="7"/>
  <c r="AE46" i="7"/>
  <c r="Y46" i="7"/>
  <c r="J46" i="7"/>
  <c r="AH46" i="7"/>
  <c r="V51" i="7"/>
  <c r="Y51" i="7"/>
  <c r="M51" i="7"/>
  <c r="P51" i="7"/>
  <c r="S51" i="7"/>
  <c r="AZ51" i="7"/>
  <c r="J51" i="7"/>
  <c r="AT51" i="7"/>
  <c r="AW51" i="7"/>
  <c r="AE51" i="7"/>
  <c r="AN51" i="7"/>
  <c r="AK51" i="7"/>
  <c r="AQ51" i="7"/>
  <c r="AB51" i="7"/>
  <c r="AH51" i="7"/>
  <c r="BD43" i="7"/>
  <c r="BE43" i="7" s="1"/>
  <c r="AH34" i="7"/>
  <c r="AQ34" i="7"/>
  <c r="V34" i="7"/>
  <c r="J34" i="7"/>
  <c r="AB34" i="7"/>
  <c r="Y34" i="7"/>
  <c r="M34" i="7"/>
  <c r="AZ34" i="7"/>
  <c r="P34" i="7"/>
  <c r="AT34" i="7"/>
  <c r="AE34" i="7"/>
  <c r="AN34" i="7"/>
  <c r="AW34" i="7"/>
  <c r="S34" i="7"/>
  <c r="AK34" i="7"/>
  <c r="AT45" i="7"/>
  <c r="M45" i="7"/>
  <c r="AW45" i="7"/>
  <c r="Y45" i="7"/>
  <c r="AE45" i="7"/>
  <c r="AZ45" i="7"/>
  <c r="P45" i="7"/>
  <c r="S45" i="7"/>
  <c r="AN45" i="7"/>
  <c r="AH45" i="7"/>
  <c r="J45" i="7"/>
  <c r="AQ45" i="7"/>
  <c r="AB45" i="7"/>
  <c r="V45" i="7"/>
  <c r="AK45" i="7"/>
  <c r="S25" i="7"/>
  <c r="AZ25" i="7"/>
  <c r="M25" i="7"/>
  <c r="AQ25" i="7"/>
  <c r="AK25" i="7"/>
  <c r="V25" i="7"/>
  <c r="AB25" i="7"/>
  <c r="AT25" i="7"/>
  <c r="P25" i="7"/>
  <c r="AW25" i="7"/>
  <c r="AE25" i="7"/>
  <c r="AH25" i="7"/>
  <c r="J25" i="7"/>
  <c r="Y25" i="7"/>
  <c r="AN25" i="7"/>
  <c r="AN31" i="7"/>
  <c r="S31" i="7"/>
  <c r="P31" i="7"/>
  <c r="AE31" i="7"/>
  <c r="V31" i="7"/>
  <c r="AQ31" i="7"/>
  <c r="Y31" i="7"/>
  <c r="AT31" i="7"/>
  <c r="J31" i="7"/>
  <c r="AZ31" i="7"/>
  <c r="M31" i="7"/>
  <c r="AK31" i="7"/>
  <c r="AH31" i="7"/>
  <c r="AW31" i="7"/>
  <c r="AB31" i="7"/>
  <c r="AN36" i="7"/>
  <c r="AH36" i="7"/>
  <c r="AT36" i="7"/>
  <c r="AW36" i="7"/>
  <c r="AZ36" i="7"/>
  <c r="M36" i="7"/>
  <c r="AB36" i="7"/>
  <c r="AQ36" i="7"/>
  <c r="AE36" i="7"/>
  <c r="AK36" i="7"/>
  <c r="J36" i="7"/>
  <c r="Y36" i="7"/>
  <c r="V36" i="7"/>
  <c r="P36" i="7"/>
  <c r="S36" i="7"/>
  <c r="M41" i="7"/>
  <c r="AT41" i="7"/>
  <c r="AN41" i="7"/>
  <c r="AZ41" i="7"/>
  <c r="AW41" i="7"/>
  <c r="AE41" i="7"/>
  <c r="AB41" i="7"/>
  <c r="AK41" i="7"/>
  <c r="AH41" i="7"/>
  <c r="P41" i="7"/>
  <c r="Y41" i="7"/>
  <c r="V41" i="7"/>
  <c r="S41" i="7"/>
  <c r="J41" i="7"/>
  <c r="AQ41" i="7"/>
  <c r="AN47" i="7"/>
  <c r="AK47" i="7"/>
  <c r="AE47" i="7"/>
  <c r="AW47" i="7"/>
  <c r="AQ47" i="7"/>
  <c r="Y47" i="7"/>
  <c r="AH47" i="7"/>
  <c r="V47" i="7"/>
  <c r="S47" i="7"/>
  <c r="AT47" i="7"/>
  <c r="J47" i="7"/>
  <c r="AB47" i="7"/>
  <c r="AZ47" i="7"/>
  <c r="AZ52" i="7"/>
  <c r="M52" i="7"/>
  <c r="Y52" i="7"/>
  <c r="AK52" i="7"/>
  <c r="AW52" i="7"/>
  <c r="AT52" i="7"/>
  <c r="AH52" i="7"/>
  <c r="S52" i="7"/>
  <c r="V52" i="7"/>
  <c r="P52" i="7"/>
  <c r="AB52" i="7"/>
  <c r="J52" i="7"/>
  <c r="AQ52" i="7"/>
  <c r="AE52" i="7"/>
  <c r="AN52" i="7"/>
  <c r="BD32" i="7"/>
  <c r="BE32" i="7" s="1"/>
  <c r="BD28" i="7"/>
  <c r="BE28" i="7" s="1"/>
  <c r="AE29" i="7"/>
  <c r="AB29" i="7"/>
  <c r="AZ29" i="7"/>
  <c r="AT29" i="7"/>
  <c r="M29" i="7"/>
  <c r="AK29" i="7"/>
  <c r="AH29" i="7"/>
  <c r="AN29" i="7"/>
  <c r="P29" i="7"/>
  <c r="AQ29" i="7"/>
  <c r="J29" i="7"/>
  <c r="AT49" i="7"/>
  <c r="AE49" i="7"/>
  <c r="Y49" i="7"/>
  <c r="AH49" i="7"/>
  <c r="S49" i="7"/>
  <c r="AN49" i="7"/>
  <c r="V49" i="7"/>
  <c r="AW49" i="7"/>
  <c r="AZ49" i="7"/>
  <c r="AQ49" i="7"/>
  <c r="AB49" i="7"/>
  <c r="J49" i="7"/>
  <c r="AK49" i="7"/>
  <c r="AH33" i="7"/>
  <c r="S33" i="7"/>
  <c r="J33" i="7"/>
  <c r="AQ33" i="7"/>
  <c r="AT33" i="7"/>
  <c r="AW33" i="7"/>
  <c r="M33" i="7"/>
  <c r="Y33" i="7"/>
  <c r="V33" i="7"/>
  <c r="AK33" i="7"/>
  <c r="AB33" i="7"/>
  <c r="AE33" i="7"/>
  <c r="AZ33" i="7"/>
  <c r="AN33" i="7"/>
  <c r="J38" i="7"/>
  <c r="M38" i="7"/>
  <c r="AB38" i="7"/>
  <c r="V38" i="7"/>
  <c r="AH38" i="7"/>
  <c r="AW38" i="7"/>
  <c r="S38" i="7"/>
  <c r="AT38" i="7"/>
  <c r="AN38" i="7"/>
  <c r="Y38" i="7"/>
  <c r="AQ38" i="7"/>
  <c r="AE38" i="7"/>
  <c r="P38" i="7"/>
  <c r="AK38" i="7"/>
  <c r="AZ38" i="7"/>
  <c r="AK44" i="7"/>
  <c r="V44" i="7"/>
  <c r="AT44" i="7"/>
  <c r="AQ44" i="7"/>
  <c r="AE44" i="7"/>
  <c r="AN44" i="7"/>
  <c r="J44" i="7"/>
  <c r="AH44" i="7"/>
  <c r="M44" i="7"/>
  <c r="S44" i="7"/>
  <c r="Y44" i="7"/>
  <c r="AB44" i="7"/>
  <c r="AW44" i="7"/>
  <c r="AZ44" i="7"/>
  <c r="P44" i="7"/>
  <c r="S48" i="7"/>
  <c r="AT48" i="7"/>
  <c r="AH48" i="7"/>
  <c r="Y48" i="7"/>
  <c r="AB48" i="7"/>
  <c r="V48" i="7"/>
  <c r="AK48" i="7"/>
  <c r="J48" i="7"/>
  <c r="AZ48" i="7"/>
  <c r="AQ48" i="7"/>
  <c r="AN48" i="7"/>
  <c r="AW48" i="7"/>
  <c r="AE48" i="7"/>
  <c r="AZ53" i="7"/>
  <c r="AK53" i="7"/>
  <c r="P53" i="7"/>
  <c r="V53" i="7"/>
  <c r="M53" i="7"/>
  <c r="S53" i="7"/>
  <c r="AN53" i="7"/>
  <c r="AE53" i="7"/>
  <c r="AT53" i="7"/>
  <c r="AB53" i="7"/>
  <c r="Y53" i="7"/>
  <c r="AW53" i="7"/>
  <c r="J53" i="7"/>
  <c r="AH53" i="7"/>
  <c r="AQ53" i="7"/>
  <c r="AK26" i="7"/>
  <c r="AW26" i="7"/>
  <c r="S26" i="7"/>
  <c r="AQ26" i="7"/>
  <c r="AE26" i="7"/>
  <c r="V26" i="7"/>
  <c r="AB26" i="7"/>
  <c r="P26" i="7"/>
  <c r="M26" i="7"/>
  <c r="AT26" i="7"/>
  <c r="AZ26" i="7"/>
  <c r="AH26" i="7"/>
  <c r="J26" i="7"/>
  <c r="AN26" i="7"/>
  <c r="Y26" i="7"/>
  <c r="AQ55" i="7"/>
  <c r="AN55" i="7"/>
  <c r="AK55" i="7"/>
  <c r="P55" i="7"/>
  <c r="AT55" i="7"/>
  <c r="AH55" i="7"/>
  <c r="J55" i="7"/>
  <c r="S55" i="7"/>
  <c r="AW55" i="7"/>
  <c r="AB55" i="7"/>
  <c r="Y55" i="7"/>
  <c r="AZ55" i="7"/>
  <c r="AE55" i="7"/>
  <c r="V55" i="7"/>
  <c r="M55" i="7"/>
  <c r="J315" i="1"/>
  <c r="G37" i="3"/>
  <c r="G50" i="3"/>
  <c r="J531" i="1"/>
  <c r="P62" i="7"/>
  <c r="M62" i="7"/>
  <c r="AT62" i="7"/>
  <c r="AE62" i="7"/>
  <c r="AZ62" i="7"/>
  <c r="AW62" i="7"/>
  <c r="AH62" i="7"/>
  <c r="AQ62" i="7"/>
  <c r="AB62" i="7"/>
  <c r="J62" i="7"/>
  <c r="Y62" i="7"/>
  <c r="AK62" i="7"/>
  <c r="AN62" i="7"/>
  <c r="S62" i="7"/>
  <c r="V62" i="7"/>
  <c r="AW61" i="7"/>
  <c r="AE61" i="7"/>
  <c r="AZ61" i="7"/>
  <c r="AN61" i="7"/>
  <c r="AH61" i="7"/>
  <c r="AQ61" i="7"/>
  <c r="AK61" i="7"/>
  <c r="J61" i="7"/>
  <c r="AT64" i="7"/>
  <c r="AQ64" i="7"/>
  <c r="AB64" i="7"/>
  <c r="Y64" i="7"/>
  <c r="AN64" i="7"/>
  <c r="V64" i="7"/>
  <c r="P64" i="7"/>
  <c r="AH64" i="7"/>
  <c r="AK64" i="7"/>
  <c r="AW64" i="7"/>
  <c r="S64" i="7"/>
  <c r="AZ64" i="7"/>
  <c r="M64" i="7"/>
  <c r="AE64" i="7"/>
  <c r="AB60" i="7"/>
  <c r="AE60" i="7"/>
  <c r="V60" i="7"/>
  <c r="S60" i="7"/>
  <c r="M60" i="7"/>
  <c r="AW60" i="7"/>
  <c r="AZ60" i="7"/>
  <c r="AT60" i="7"/>
  <c r="AN60" i="7"/>
  <c r="AK60" i="7"/>
  <c r="J60" i="7"/>
  <c r="AQ60" i="7"/>
  <c r="P60" i="7"/>
  <c r="Y60" i="7"/>
  <c r="AH60" i="7"/>
  <c r="AT56" i="7"/>
  <c r="AZ56" i="7"/>
  <c r="AN56" i="7"/>
  <c r="AW56" i="7"/>
  <c r="AK56" i="7"/>
  <c r="AE56" i="7"/>
  <c r="AB56" i="7"/>
  <c r="V56" i="7"/>
  <c r="S56" i="7"/>
  <c r="M56" i="7"/>
  <c r="J56" i="7"/>
  <c r="Y56" i="7"/>
  <c r="AQ56" i="7"/>
  <c r="P56" i="7"/>
  <c r="AH56" i="7"/>
  <c r="Y63" i="7"/>
  <c r="AQ63" i="7"/>
  <c r="AK63" i="7"/>
  <c r="AN63" i="7"/>
  <c r="S63" i="7"/>
  <c r="AH63" i="7"/>
  <c r="AZ63" i="7"/>
  <c r="AT63" i="7"/>
  <c r="P63" i="7"/>
  <c r="AW63" i="7"/>
  <c r="V63" i="7"/>
  <c r="AE63" i="7"/>
  <c r="J63" i="7"/>
  <c r="M63" i="7"/>
  <c r="AB63" i="7"/>
  <c r="AW58" i="7"/>
  <c r="AT58" i="7"/>
  <c r="AQ58" i="7"/>
  <c r="AN58" i="7"/>
  <c r="AK58" i="7"/>
  <c r="AE58" i="7"/>
  <c r="AB58" i="7"/>
  <c r="V58" i="7"/>
  <c r="S58" i="7"/>
  <c r="M58" i="7"/>
  <c r="P58" i="7"/>
  <c r="AH58" i="7"/>
  <c r="Y58" i="7"/>
  <c r="AZ58" i="7"/>
  <c r="J58" i="7"/>
  <c r="P57" i="7"/>
  <c r="M57" i="7"/>
  <c r="J57" i="7"/>
  <c r="AZ57" i="7"/>
  <c r="AW57" i="7"/>
  <c r="AT57" i="7"/>
  <c r="AH57" i="7"/>
  <c r="AE57" i="7"/>
  <c r="AB57" i="7"/>
  <c r="V57" i="7"/>
  <c r="AN57" i="7"/>
  <c r="S57" i="7"/>
  <c r="Y57" i="7"/>
  <c r="AQ57" i="7"/>
  <c r="AK57" i="7"/>
  <c r="AN59" i="7"/>
  <c r="AQ59" i="7"/>
  <c r="Y59" i="7"/>
  <c r="AZ59" i="7"/>
  <c r="AH59" i="7"/>
  <c r="AW59" i="7"/>
  <c r="V59" i="7"/>
  <c r="P59" i="7"/>
  <c r="AB59" i="7"/>
  <c r="AE59" i="7"/>
  <c r="M59" i="7"/>
  <c r="J59" i="7"/>
  <c r="AT59" i="7"/>
  <c r="AK59" i="7"/>
  <c r="S59" i="7"/>
  <c r="M12" i="7"/>
  <c r="AT12" i="7"/>
  <c r="AE12" i="7"/>
  <c r="S12" i="7"/>
  <c r="AK12" i="7"/>
  <c r="AH12" i="7"/>
  <c r="AN12" i="7"/>
  <c r="J12" i="7"/>
  <c r="V12" i="7"/>
  <c r="AB12" i="7"/>
  <c r="Y12" i="7"/>
  <c r="P12" i="7"/>
  <c r="AQ12" i="7"/>
  <c r="AT19" i="7"/>
  <c r="AE19" i="7"/>
  <c r="AB19" i="7"/>
  <c r="M19" i="7"/>
  <c r="J19" i="7"/>
  <c r="AK19" i="7"/>
  <c r="AH19" i="7"/>
  <c r="Y19" i="7"/>
  <c r="AN19" i="7"/>
  <c r="AQ19" i="7"/>
  <c r="S19" i="7"/>
  <c r="V19" i="7"/>
  <c r="P19" i="7"/>
  <c r="AN20" i="7"/>
  <c r="AB20" i="7"/>
  <c r="V20" i="7"/>
  <c r="P20" i="7"/>
  <c r="AT20" i="7"/>
  <c r="J20" i="7"/>
  <c r="AQ20" i="7"/>
  <c r="S20" i="7"/>
  <c r="AK20" i="7"/>
  <c r="M20" i="7"/>
  <c r="Y20" i="7"/>
  <c r="AE20" i="7"/>
  <c r="AH20" i="7"/>
  <c r="AK18" i="7"/>
  <c r="M18" i="7"/>
  <c r="AE18" i="7"/>
  <c r="S18" i="7"/>
  <c r="AH18" i="7"/>
  <c r="AQ18" i="7"/>
  <c r="J18" i="7"/>
  <c r="V18" i="7"/>
  <c r="AB18" i="7"/>
  <c r="AN18" i="7"/>
  <c r="Y18" i="7"/>
  <c r="AT18" i="7"/>
  <c r="P18" i="7"/>
  <c r="P17" i="7"/>
  <c r="S17" i="7"/>
  <c r="AE17" i="7"/>
  <c r="AH17" i="7"/>
  <c r="AQ17" i="7"/>
  <c r="AN17" i="7"/>
  <c r="AK17" i="7"/>
  <c r="V17" i="7"/>
  <c r="Y17" i="7"/>
  <c r="M17" i="7"/>
  <c r="J17" i="7"/>
  <c r="AB17" i="7"/>
  <c r="AT17" i="7"/>
  <c r="AZ22" i="7"/>
  <c r="M22" i="7"/>
  <c r="S22" i="7"/>
  <c r="AW22" i="7"/>
  <c r="AK22" i="7"/>
  <c r="AE22" i="7"/>
  <c r="P22" i="7"/>
  <c r="J22" i="7"/>
  <c r="AH22" i="7"/>
  <c r="V22" i="7"/>
  <c r="AN22" i="7"/>
  <c r="AB22" i="7"/>
  <c r="AT22" i="7"/>
  <c r="AQ22" i="7"/>
  <c r="Y22" i="7"/>
  <c r="AE15" i="7"/>
  <c r="AB15" i="7"/>
  <c r="M15" i="7"/>
  <c r="J15" i="7"/>
  <c r="AT15" i="7"/>
  <c r="AQ15" i="7"/>
  <c r="V15" i="7"/>
  <c r="AK15" i="7"/>
  <c r="AH15" i="7"/>
  <c r="S15" i="7"/>
  <c r="AN15" i="7"/>
  <c r="Y15" i="7"/>
  <c r="P15" i="7"/>
  <c r="G11" i="7"/>
  <c r="V21" i="7"/>
  <c r="S21" i="7"/>
  <c r="P21" i="7"/>
  <c r="AH21" i="7"/>
  <c r="AW21" i="7"/>
  <c r="AZ21" i="7"/>
  <c r="AN21" i="7"/>
  <c r="AK21" i="7"/>
  <c r="AE21" i="7"/>
  <c r="J21" i="7"/>
  <c r="AB21" i="7"/>
  <c r="M21" i="7"/>
  <c r="AT21" i="7"/>
  <c r="Y21" i="7"/>
  <c r="AQ21" i="7"/>
  <c r="V16" i="7"/>
  <c r="P16" i="7"/>
  <c r="AB16" i="7"/>
  <c r="J16" i="7"/>
  <c r="AQ16" i="7"/>
  <c r="AN16" i="7"/>
  <c r="AT16" i="7"/>
  <c r="M16" i="7"/>
  <c r="AE16" i="7"/>
  <c r="AH16" i="7"/>
  <c r="S16" i="7"/>
  <c r="Y16" i="7"/>
  <c r="AK16" i="7"/>
  <c r="G14" i="7"/>
  <c r="I874" i="1"/>
  <c r="G2" i="1" s="1"/>
  <c r="G3" i="1" s="1"/>
  <c r="J29" i="1" l="1"/>
  <c r="G13" i="3"/>
  <c r="AH23" i="7"/>
  <c r="V23" i="7"/>
  <c r="P23" i="7"/>
  <c r="AN23" i="7"/>
  <c r="S23" i="7"/>
  <c r="AZ23" i="7"/>
  <c r="AQ23" i="7"/>
  <c r="J23" i="7"/>
  <c r="AK23" i="7"/>
  <c r="AT23" i="7"/>
  <c r="AB23" i="7"/>
  <c r="AE23" i="7"/>
  <c r="M23" i="7"/>
  <c r="AW23" i="7"/>
  <c r="BD24" i="7"/>
  <c r="BE24" i="7" s="1"/>
  <c r="BD53" i="7"/>
  <c r="BE53" i="7" s="1"/>
  <c r="BD51" i="7"/>
  <c r="BE51" i="7" s="1"/>
  <c r="BD46" i="7"/>
  <c r="BE46" i="7" s="1"/>
  <c r="BD35" i="7"/>
  <c r="BE35" i="7" s="1"/>
  <c r="BD48" i="7"/>
  <c r="BE48" i="7" s="1"/>
  <c r="BD38" i="7"/>
  <c r="BE38" i="7" s="1"/>
  <c r="BD33" i="7"/>
  <c r="BE33" i="7" s="1"/>
  <c r="BD36" i="7"/>
  <c r="BE36" i="7" s="1"/>
  <c r="BD45" i="7"/>
  <c r="BE45" i="7" s="1"/>
  <c r="BD49" i="7"/>
  <c r="BE49" i="7" s="1"/>
  <c r="BD52" i="7"/>
  <c r="BE52" i="7" s="1"/>
  <c r="BD25" i="7"/>
  <c r="BE25" i="7" s="1"/>
  <c r="BD34" i="7"/>
  <c r="BE34" i="7" s="1"/>
  <c r="BD40" i="7"/>
  <c r="BE40" i="7" s="1"/>
  <c r="BD30" i="7"/>
  <c r="BE30" i="7" s="1"/>
  <c r="BD44" i="7"/>
  <c r="BE44" i="7" s="1"/>
  <c r="BD29" i="7"/>
  <c r="BE29" i="7" s="1"/>
  <c r="BD47" i="7"/>
  <c r="BE47" i="7" s="1"/>
  <c r="BD41" i="7"/>
  <c r="BE41" i="7" s="1"/>
  <c r="BD31" i="7"/>
  <c r="BE31" i="7" s="1"/>
  <c r="BD39" i="7"/>
  <c r="BE39" i="7" s="1"/>
  <c r="BD60" i="7"/>
  <c r="BE60" i="7" s="1"/>
  <c r="BD26" i="7"/>
  <c r="BE26" i="7" s="1"/>
  <c r="BD55" i="7"/>
  <c r="BE55" i="7" s="1"/>
  <c r="G50" i="7"/>
  <c r="G42" i="3"/>
  <c r="G37" i="7"/>
  <c r="G27" i="3"/>
  <c r="BD63" i="7"/>
  <c r="BE63" i="7" s="1"/>
  <c r="BD62" i="7"/>
  <c r="BE62" i="7" s="1"/>
  <c r="BD58" i="7"/>
  <c r="BE58" i="7" s="1"/>
  <c r="BD61" i="7"/>
  <c r="BE61" i="7" s="1"/>
  <c r="BD64" i="7"/>
  <c r="BE64" i="7" s="1"/>
  <c r="BD57" i="7"/>
  <c r="BE57" i="7" s="1"/>
  <c r="BD56" i="7"/>
  <c r="BE56" i="7" s="1"/>
  <c r="BD59" i="7"/>
  <c r="BE59" i="7" s="1"/>
  <c r="AK14" i="7"/>
  <c r="AE14" i="7"/>
  <c r="S14" i="7"/>
  <c r="M14" i="7"/>
  <c r="AH14" i="7"/>
  <c r="J14" i="7"/>
  <c r="V14" i="7"/>
  <c r="AN14" i="7"/>
  <c r="Y14" i="7"/>
  <c r="AT14" i="7"/>
  <c r="AQ14" i="7"/>
  <c r="AB14" i="7"/>
  <c r="P14" i="7"/>
  <c r="BD22" i="7"/>
  <c r="BE22" i="7" s="1"/>
  <c r="BD21" i="7"/>
  <c r="BE21" i="7" s="1"/>
  <c r="AZ19" i="7"/>
  <c r="AW14" i="7"/>
  <c r="AN11" i="7"/>
  <c r="AK11" i="7"/>
  <c r="AH11" i="7"/>
  <c r="AW12" i="7"/>
  <c r="AZ20" i="7"/>
  <c r="AE11" i="7"/>
  <c r="AT11" i="7"/>
  <c r="AB11" i="7"/>
  <c r="V11" i="7"/>
  <c r="J11" i="7"/>
  <c r="S11" i="7"/>
  <c r="P11" i="7"/>
  <c r="M11" i="7"/>
  <c r="AW11" i="7"/>
  <c r="AZ11" i="7"/>
  <c r="AZ54" i="7"/>
  <c r="AW18" i="7"/>
  <c r="AW54" i="7"/>
  <c r="Y11" i="7"/>
  <c r="AZ15" i="7"/>
  <c r="AZ14" i="7"/>
  <c r="AW16" i="7"/>
  <c r="AQ11" i="7"/>
  <c r="AZ18" i="7"/>
  <c r="AZ17" i="7"/>
  <c r="AZ16" i="7"/>
  <c r="AW15" i="7"/>
  <c r="AZ12" i="7"/>
  <c r="AW19" i="7"/>
  <c r="AW17" i="7"/>
  <c r="AW20" i="7"/>
  <c r="BD23" i="7" l="1"/>
  <c r="BE23" i="7" s="1"/>
  <c r="BD18" i="7"/>
  <c r="BE18" i="7" s="1"/>
  <c r="BD17" i="7"/>
  <c r="BE17" i="7" s="1"/>
  <c r="BD15" i="7"/>
  <c r="BE15" i="7" s="1"/>
  <c r="BD19" i="7"/>
  <c r="BE19" i="7" s="1"/>
  <c r="G65" i="3"/>
  <c r="I24" i="3" s="1"/>
  <c r="AB50" i="7"/>
  <c r="AQ50" i="7"/>
  <c r="G42" i="7"/>
  <c r="BE42" i="7" s="1"/>
  <c r="AT50" i="7"/>
  <c r="J50" i="7"/>
  <c r="AZ50" i="7"/>
  <c r="AK50" i="7"/>
  <c r="Y50" i="7"/>
  <c r="S50" i="7"/>
  <c r="AE50" i="7"/>
  <c r="V50" i="7"/>
  <c r="AW50" i="7"/>
  <c r="AH50" i="7"/>
  <c r="AN50" i="7"/>
  <c r="AZ37" i="7"/>
  <c r="AK37" i="7"/>
  <c r="V37" i="7"/>
  <c r="M37" i="7"/>
  <c r="M65" i="7" s="1"/>
  <c r="G27" i="7"/>
  <c r="AW37" i="7"/>
  <c r="AW65" i="7" s="1"/>
  <c r="AH37" i="7"/>
  <c r="S37" i="7"/>
  <c r="AT37" i="7"/>
  <c r="AE37" i="7"/>
  <c r="P37" i="7"/>
  <c r="P65" i="7" s="1"/>
  <c r="J37" i="7"/>
  <c r="AB37" i="7"/>
  <c r="AN37" i="7"/>
  <c r="Y37" i="7"/>
  <c r="AQ37" i="7"/>
  <c r="AQ65" i="7" s="1"/>
  <c r="AT65" i="7"/>
  <c r="BD14" i="7"/>
  <c r="BE14" i="7" s="1"/>
  <c r="BD12" i="7"/>
  <c r="BE12" i="7" s="1"/>
  <c r="BD54" i="7"/>
  <c r="BE54" i="7" s="1"/>
  <c r="BD20" i="7"/>
  <c r="BE20" i="7" s="1"/>
  <c r="BD11" i="7"/>
  <c r="BE11" i="7" s="1"/>
  <c r="BD16" i="7"/>
  <c r="BE16" i="7" s="1"/>
  <c r="Y65" i="7" l="1"/>
  <c r="I44" i="3"/>
  <c r="I28" i="3"/>
  <c r="I33" i="3"/>
  <c r="I45" i="3"/>
  <c r="I58" i="3"/>
  <c r="I60" i="3"/>
  <c r="I40" i="3"/>
  <c r="I47" i="3"/>
  <c r="I15" i="3"/>
  <c r="I22" i="3"/>
  <c r="I52" i="3"/>
  <c r="I11" i="3"/>
  <c r="I38" i="3"/>
  <c r="I25" i="3"/>
  <c r="I35" i="3"/>
  <c r="I18" i="3"/>
  <c r="I49" i="3"/>
  <c r="G3" i="3"/>
  <c r="I50" i="3"/>
  <c r="I19" i="3"/>
  <c r="G65" i="7"/>
  <c r="I62" i="7" s="1"/>
  <c r="I16" i="3"/>
  <c r="I34" i="3"/>
  <c r="I61" i="3"/>
  <c r="I43" i="3"/>
  <c r="I64" i="3"/>
  <c r="I30" i="3"/>
  <c r="I36" i="3"/>
  <c r="I62" i="3"/>
  <c r="I23" i="3"/>
  <c r="I59" i="3"/>
  <c r="I51" i="3"/>
  <c r="AZ65" i="7"/>
  <c r="V65" i="7"/>
  <c r="AK65" i="7"/>
  <c r="I14" i="3"/>
  <c r="I56" i="3"/>
  <c r="I53" i="3"/>
  <c r="I55" i="3"/>
  <c r="I29" i="3"/>
  <c r="I54" i="3"/>
  <c r="I48" i="3"/>
  <c r="I46" i="3"/>
  <c r="I41" i="3"/>
  <c r="I37" i="3"/>
  <c r="I17" i="3"/>
  <c r="I12" i="3"/>
  <c r="AN65" i="7"/>
  <c r="AE65" i="7"/>
  <c r="I31" i="3"/>
  <c r="I32" i="3"/>
  <c r="AB65" i="7"/>
  <c r="J65" i="7"/>
  <c r="J66" i="7" s="1"/>
  <c r="M66" i="7" s="1"/>
  <c r="P66" i="7" s="1"/>
  <c r="I57" i="3"/>
  <c r="I26" i="3"/>
  <c r="S65" i="7"/>
  <c r="I63" i="3"/>
  <c r="I21" i="3"/>
  <c r="I20" i="3"/>
  <c r="I39" i="3"/>
  <c r="AH65" i="7"/>
  <c r="BD50" i="7"/>
  <c r="BE50" i="7" s="1"/>
  <c r="BE27" i="7"/>
  <c r="G13" i="7"/>
  <c r="BE13" i="7" s="1"/>
  <c r="BD37" i="7"/>
  <c r="BE37" i="7" s="1"/>
  <c r="BB65" i="7" l="1"/>
  <c r="AG65" i="7"/>
  <c r="U65" i="7"/>
  <c r="I23" i="7"/>
  <c r="I22" i="7"/>
  <c r="I11" i="7"/>
  <c r="I55" i="7"/>
  <c r="I16" i="7"/>
  <c r="G4" i="3"/>
  <c r="G3" i="7"/>
  <c r="G4" i="7" s="1"/>
  <c r="AA65" i="7"/>
  <c r="I57" i="7"/>
  <c r="I64" i="7"/>
  <c r="I52" i="7"/>
  <c r="I14" i="7"/>
  <c r="AS65" i="7"/>
  <c r="I61" i="7"/>
  <c r="I41" i="7"/>
  <c r="I58" i="7"/>
  <c r="I15" i="7"/>
  <c r="I48" i="7"/>
  <c r="I46" i="7"/>
  <c r="I60" i="7"/>
  <c r="I36" i="7"/>
  <c r="I63" i="7"/>
  <c r="I29" i="7"/>
  <c r="I56" i="7"/>
  <c r="I39" i="7"/>
  <c r="I24" i="7"/>
  <c r="AV65" i="7"/>
  <c r="I21" i="7"/>
  <c r="I26" i="7"/>
  <c r="I34" i="7"/>
  <c r="AD65" i="7"/>
  <c r="I30" i="7"/>
  <c r="AJ65" i="7"/>
  <c r="O65" i="7"/>
  <c r="I47" i="7"/>
  <c r="I54" i="7"/>
  <c r="I17" i="7"/>
  <c r="I51" i="7"/>
  <c r="I50" i="7"/>
  <c r="I38" i="7"/>
  <c r="I28" i="7"/>
  <c r="I18" i="7"/>
  <c r="I59" i="7"/>
  <c r="I31" i="7"/>
  <c r="I49" i="7"/>
  <c r="I35" i="7"/>
  <c r="I20" i="7"/>
  <c r="I53" i="7"/>
  <c r="I45" i="7"/>
  <c r="AM65" i="7"/>
  <c r="R65" i="7"/>
  <c r="I40" i="7"/>
  <c r="I32" i="7"/>
  <c r="X65" i="7"/>
  <c r="I33" i="7"/>
  <c r="AY65" i="7"/>
  <c r="I43" i="7"/>
  <c r="I19" i="7"/>
  <c r="I25" i="7"/>
  <c r="I44" i="7"/>
  <c r="AP65" i="7"/>
  <c r="I37" i="7"/>
  <c r="I12" i="7"/>
  <c r="I65" i="3"/>
  <c r="L65" i="7"/>
  <c r="L66" i="7" s="1"/>
  <c r="BD65" i="7"/>
  <c r="BE65" i="7" s="1"/>
  <c r="S66" i="7"/>
  <c r="V66" i="7" s="1"/>
  <c r="Y66" i="7" s="1"/>
  <c r="AB66" i="7" s="1"/>
  <c r="AE66" i="7" s="1"/>
  <c r="AH66" i="7" s="1"/>
  <c r="AK66" i="7" s="1"/>
  <c r="AN66" i="7" s="1"/>
  <c r="AQ66" i="7" s="1"/>
  <c r="AT66" i="7" s="1"/>
  <c r="AW66" i="7" s="1"/>
  <c r="AZ66" i="7" s="1"/>
  <c r="O66" i="7" l="1"/>
  <c r="R66" i="7" s="1"/>
  <c r="U66" i="7" s="1"/>
  <c r="X66" i="7" s="1"/>
  <c r="AA66" i="7" s="1"/>
  <c r="AD66" i="7" s="1"/>
  <c r="AG66" i="7" s="1"/>
  <c r="AJ66" i="7" s="1"/>
  <c r="AM66" i="7" s="1"/>
  <c r="AP66" i="7" s="1"/>
  <c r="AS66" i="7" s="1"/>
  <c r="AV66" i="7" s="1"/>
  <c r="AY66" i="7" s="1"/>
  <c r="BB66" i="7" s="1"/>
  <c r="I65" i="7"/>
</calcChain>
</file>

<file path=xl/sharedStrings.xml><?xml version="1.0" encoding="utf-8"?>
<sst xmlns="http://schemas.openxmlformats.org/spreadsheetml/2006/main" count="22140" uniqueCount="2429">
  <si>
    <t>Item</t>
  </si>
  <si>
    <t>Código</t>
  </si>
  <si>
    <t xml:space="preserve"> 1</t>
  </si>
  <si>
    <t>SERVIÇOS PRELIMINARES</t>
  </si>
  <si>
    <t xml:space="preserve"> 1.1</t>
  </si>
  <si>
    <t>Próprio</t>
  </si>
  <si>
    <t>PS-400</t>
  </si>
  <si>
    <t>PLACA DE OBRA EM CHAPA DE ACO GALVANIZADO - Referência SINAPI (74209/1,1/2020)</t>
  </si>
  <si>
    <t>M2</t>
  </si>
  <si>
    <t xml:space="preserve"> 1.2</t>
  </si>
  <si>
    <t>PS-401</t>
  </si>
  <si>
    <t>Elaboração de Projeto Executivo em estrutura pré-fabricada de Concreto Armado, inclusive fundações superficiais, com detalhamentos, memoriais descritivo e de cálculo e quantitativos de materiais. REFERÊNCIA: Inexigibilidade 015/2021 - Item 845112 - Prefeitura de Sorriso-MT</t>
  </si>
  <si>
    <t>m2</t>
  </si>
  <si>
    <t xml:space="preserve"> 1.3</t>
  </si>
  <si>
    <t>PS-402</t>
  </si>
  <si>
    <t>Elaboração de Projeto Executivo do tipo fundações profundas em Concreto Armado, com detalhamentos, memoriais descritivo e de cálculo e quantitativos de materiais. REFERÊNCIA: Inexigibilidade 015/2021 - Item 848903 - Prefeitura de Sorriso-MT</t>
  </si>
  <si>
    <t xml:space="preserve"> 1.4</t>
  </si>
  <si>
    <t xml:space="preserve"> 1.5</t>
  </si>
  <si>
    <t>CANTEIRO DE OBRAS</t>
  </si>
  <si>
    <t xml:space="preserve"> 1.5.1</t>
  </si>
  <si>
    <t>SINAPI</t>
  </si>
  <si>
    <t>EXECUÇÃO DE SANITÁRIO E VESTIÁRIO EM CANTEIRO DE OBRA EM CHAPA DE MADEIRA COMPENSADA, NÃO INCLUSO MOBILIÁRIO. AF_02/2016</t>
  </si>
  <si>
    <t xml:space="preserve"> 1.5.2</t>
  </si>
  <si>
    <t>EXECUÇÃO DE ALMOXARIFADO EM CANTEIRO DE OBRA EM CHAPA DE MADEIRA COMPENSADA, INCLUSO PRATELEIRAS. AF_02/2016</t>
  </si>
  <si>
    <t xml:space="preserve"> 1.5.3</t>
  </si>
  <si>
    <t>TAPUME COM TELHA METÁLICA. AF_05/2018</t>
  </si>
  <si>
    <t xml:space="preserve"> 1.6</t>
  </si>
  <si>
    <t>ADMINISTRAÇÃO LOCAL</t>
  </si>
  <si>
    <t xml:space="preserve"> 1.6.1</t>
  </si>
  <si>
    <t>PS-338</t>
  </si>
  <si>
    <t>ADMINISTRAÇÃO LOCAL DE OBRA PARA 15 MESES</t>
  </si>
  <si>
    <t>UN</t>
  </si>
  <si>
    <t xml:space="preserve"> 1.6.2</t>
  </si>
  <si>
    <t>VIGIA NOTURNO COM ENCARGOS COMPLEMENTARES</t>
  </si>
  <si>
    <t>H</t>
  </si>
  <si>
    <t xml:space="preserve"> 2</t>
  </si>
  <si>
    <t>MOVIMENTO DE TERRA</t>
  </si>
  <si>
    <t xml:space="preserve"> 2.1</t>
  </si>
  <si>
    <t>LIMPEZA MECANIZADA DE CAMADA VEGETAL, VEGETAÇÃO E PEQUENAS ÁRVORES (DIÂMETRO DE TRONCO MENOR QUE 0,20 M), COM TRATOR DE ESTEIRAS.AF_05/2018</t>
  </si>
  <si>
    <t xml:space="preserve"> 2.2</t>
  </si>
  <si>
    <t>PS-005</t>
  </si>
  <si>
    <t>SERVICOS TOPOGRAFICOS PARA PAVIMENTACAO, INCLUSIVE NOTA DE SERVICOS, ACOMPANHAMENTO E GREIDE (REF 78472 SINAPI 01/2020)</t>
  </si>
  <si>
    <t xml:space="preserve"> 2.3</t>
  </si>
  <si>
    <t xml:space="preserve">ARGILA OU BARRO PARA ATERRO/REATERRO (COM TRANSPORTE ATE 10 KM)  </t>
  </si>
  <si>
    <t>M3</t>
  </si>
  <si>
    <t xml:space="preserve"> 2.4</t>
  </si>
  <si>
    <t>EXECUÇÃO E COMPACTAÇÃO DE ATERRO COM SOLO PREDOMINANTEMENTE ARENOSO - EXCLUSIVE SOLO, ESCAVAÇÃO, CARGA E TRANSPORTE. AF_11/2019</t>
  </si>
  <si>
    <t xml:space="preserve"> 2.5</t>
  </si>
  <si>
    <t>TRANSPORTE COM CAMINHÃO BASCULANTE DE 6 M³, EM VIA INTERNA (DENTRO DO CANTEIRO - UNIDADE: M3XKM). AF_07/2020</t>
  </si>
  <si>
    <t>M3XKM</t>
  </si>
  <si>
    <t xml:space="preserve"> 3</t>
  </si>
  <si>
    <t>BLOCO EDUCACIONAL E IMPLANTAÇÃO</t>
  </si>
  <si>
    <t xml:space="preserve"> 3.1</t>
  </si>
  <si>
    <t>LOCACAO CONVENCIONAL DE OBRA, UTILIZANDO GABARITO DE TÁBUAS CORRIDAS PONTALETADAS A CADA 2,00M -  2 UTILIZAÇÕES. AF_10/2018</t>
  </si>
  <si>
    <t>M</t>
  </si>
  <si>
    <t xml:space="preserve"> 3.2</t>
  </si>
  <si>
    <t>FUNDAÇÕES</t>
  </si>
  <si>
    <t xml:space="preserve"> 3.2.1</t>
  </si>
  <si>
    <t>ESTACAS ESCAVADAS</t>
  </si>
  <si>
    <t xml:space="preserve"> 3.2.1.1</t>
  </si>
  <si>
    <t>ESTACA ESCAVADA MECANICAMENTE, SEM FLUIDO ESTABILIZANTE, COM 40CM DE DIÂMETRO, CONCRETO LANÇADO POR CAMINHÃO BETONEIRA (EXCLUSIVE MOBILIZAÇÃO E DESMOBILIZAÇÃO). AF_01/2020</t>
  </si>
  <si>
    <t xml:space="preserve"> 3.2.1.2</t>
  </si>
  <si>
    <t>ARMAÇÃO DE BLOCO, VIGA BALDRAME E SAPATA UTILIZANDO AÇO CA-60 DE 5 MM - MONTAGEM. AF_06/2017</t>
  </si>
  <si>
    <t>KG</t>
  </si>
  <si>
    <t xml:space="preserve"> 3.2.1.3</t>
  </si>
  <si>
    <t>ARMAÇÃO DE BLOCO, VIGA BALDRAME OU SAPATA UTILIZANDO AÇO CA-50 DE 6,3 MM - MONTAGEM. AF_06/2017</t>
  </si>
  <si>
    <t xml:space="preserve"> 3.2.1.4</t>
  </si>
  <si>
    <t>ARMAÇÃO DE BLOCO, VIGA BALDRAME OU SAPATA UTILIZANDO AÇO CA-50 DE 10 MM - MONTAGEM. AF_06/2017</t>
  </si>
  <si>
    <t xml:space="preserve"> 3.2.1.5</t>
  </si>
  <si>
    <t>ARMAÇÃO DE BLOCO, VIGA BALDRAME OU SAPATA UTILIZANDO AÇO CA-50 DE 12,5 MM - MONTAGEM. AF_06/2017</t>
  </si>
  <si>
    <t xml:space="preserve"> 3.2.2</t>
  </si>
  <si>
    <t>BLOCOS DE FUNDAÇÕES</t>
  </si>
  <si>
    <t xml:space="preserve"> 3.2.2.1</t>
  </si>
  <si>
    <t>ESCAVAÇÃO MANUAL PARA BLOCO DE COROAMENTO OU SAPATA (SEM ESCAVAÇÃO PARA COLOCAÇÃO DE FÔRMAS). AF_06/2017</t>
  </si>
  <si>
    <t xml:space="preserve"> 3.2.2.2</t>
  </si>
  <si>
    <t>LASTRO DE CONCRETO MAGRO, APLICADO EM BLOCOS DE COROAMENTO OU SAPATAS. AF_08/2017</t>
  </si>
  <si>
    <t xml:space="preserve"> 3.2.2.3</t>
  </si>
  <si>
    <t xml:space="preserve"> 3.2.2.4</t>
  </si>
  <si>
    <t xml:space="preserve"> 3.2.2.5</t>
  </si>
  <si>
    <t>ARMAÇÃO DE BLOCO, VIGA BALDRAME OU SAPATA UTILIZANDO AÇO CA-50 DE 8 MM - MONTAGEM. AF_06/2017</t>
  </si>
  <si>
    <t xml:space="preserve"> 3.2.2.6</t>
  </si>
  <si>
    <t xml:space="preserve"> 3.2.2.7</t>
  </si>
  <si>
    <t xml:space="preserve"> 3.2.2.8</t>
  </si>
  <si>
    <t>ARMAÇÃO DE BLOCO, VIGA BALDRAME OU SAPATA UTILIZANDO AÇO CA-50 DE 16 MM - MONTAGEM. AF_06/2017</t>
  </si>
  <si>
    <t xml:space="preserve"> 3.2.2.9</t>
  </si>
  <si>
    <t>ARMAÇÃO DE BLOCO, VIGA BALDRAME OU SAPATA UTILIZANDO AÇO CA-50 DE 20 MM - MONTAGEM. AF_06/2017</t>
  </si>
  <si>
    <t xml:space="preserve"> 3.2.2.10</t>
  </si>
  <si>
    <t>CONCRETAGEM DE BLOCOS DE COROAMENTO E VIGAS BALDRAMES, FCK 30 MPA, COM USO DE BOMBA – LANÇAMENTO, ADENSAMENTO E ACABAMENTO. AF_06/2017</t>
  </si>
  <si>
    <t xml:space="preserve"> 3.3</t>
  </si>
  <si>
    <t>MESO E SUPER ESTRUTURA</t>
  </si>
  <si>
    <t xml:space="preserve"> 3.3.1</t>
  </si>
  <si>
    <t>PS-752</t>
  </si>
  <si>
    <t>FABRICAÇÃO, TRANSPORTE E MONTAGEM DE PILARES RETANGULARES PRÉ - FABRICADOS EM CONCRETO ARMADO FCK-40MPA, PARA EDIFÍCIOS DE ATÉ 2 PAVIMENTOS  - TAXA DE AÇO APROXIMADA DE 170KG/M² CP (PS-372)</t>
  </si>
  <si>
    <t xml:space="preserve"> 3.3.2</t>
  </si>
  <si>
    <t>PS-753</t>
  </si>
  <si>
    <t>FABRICAÇÃO TRANSPORTE E MONTAGEM DE VIGAS PRÉ - FABRICADAS PARA EDIFÍCIOS DE ATÉ 2 PAVIMENTOS - TAXA DE AÇO APROXIMADA DE 160KG/M³ (CP PS-373)</t>
  </si>
  <si>
    <t xml:space="preserve"> 3.3.3</t>
  </si>
  <si>
    <t>PS-374</t>
  </si>
  <si>
    <t>FABRICAÇÃO TRANSPORTE E MONTAGEM DE LAJES ALVEOLARES PARA EDIFÍCIOS DE ATÉ 2 PAVIMENTO - SOBRECARGA ATÉ 300KF/M² ESPESSURA DE 20 CM - EXCLUSO CAPEAMENTO ESTRUTURAL DE 6CM</t>
  </si>
  <si>
    <t xml:space="preserve"> 3.4</t>
  </si>
  <si>
    <t>REVESTIMENTOS</t>
  </si>
  <si>
    <t xml:space="preserve"> 3.4.1</t>
  </si>
  <si>
    <t>PAREDES INTERNAS</t>
  </si>
  <si>
    <t xml:space="preserve"> 3.4.1.1</t>
  </si>
  <si>
    <t>CHAPISCO APLICADO EM ALVENARIAS E ESTRUTURAS DE CONCRETO INTERNAS, COM COLHER DE PEDREIRO.  ARGAMASSA TRAÇO 1:3 COM PREPARO EM BETONEIRA 400L. AF_06/2014</t>
  </si>
  <si>
    <t xml:space="preserve"> 3.4.1.2</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</si>
  <si>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</si>
  <si>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3.4.1.3</t>
  </si>
  <si>
    <t>REVESTIMENTO CERÂMICO PARA PAREDES INTERNAS COM PLACAS TIPO ESMALTADA EXTRA DE DIMENSÕES 25X35 CM APLICADAS EM AMBIENTES DE ÁREA MENOR QUE 5 M² NA ALTURA INTEIRA DAS PAREDES. AF_06/2014</t>
  </si>
  <si>
    <t xml:space="preserve"> 3.4.1.4</t>
  </si>
  <si>
    <t>REVESTIMENTO CERÂMICO PARA PAREDES EXTERNAS EM PASTILHAS DE PORCELANA 5 X 5 CM (PLACAS DE 30 X 30 CM), ALINHADAS A PRUMO, APLICADO EM PANOS COM VÃOS. AF_06/2014</t>
  </si>
  <si>
    <t xml:space="preserve"> 3.4.1.5</t>
  </si>
  <si>
    <t>MASSA ÚNICA, PARA RECEBIMENTO DE PINTURA, EM ARGAMASSA TRAÇO 1:2:8, PREPARO MECÂNICO COM BETONEIRA 400L, APLICADA MANUALMENTE EM FACES INTERNAS DE PAREDES, ESPESSURA DE 20MM, COM EXECUÇÃO DE TALISCAS. AF_06/2014</t>
  </si>
  <si>
    <t xml:space="preserve"> 3.4.2</t>
  </si>
  <si>
    <t>PAREDES EXTERNAS</t>
  </si>
  <si>
    <t xml:space="preserve"> 3.4.2.1</t>
  </si>
  <si>
    <t>CHAPISCO APLICADO EM ALVENARIA (COM PRESENÇA DE VÃOS) E ESTRUTURAS DE CONCRETO DE FACHADA, COM COLHER DE PEDREIRO.  ARGAMASSA TRAÇO 1:3 COM PREPARO EM BETONEIRA 400L. AF_06/2014</t>
  </si>
  <si>
    <t xml:space="preserve"> 3.4.2.2</t>
  </si>
  <si>
    <t>EMBOÇO OU MASSA ÚNICA EM ARGAMASSA TRAÇO 1:2:8, PREPARO MECÂNICO COM BETONEIRA 400 L, APLICADA MANUALMENTE EM PANOS DE FACHADA COM PRESENÇA DE VÃOS, ESPESSURA DE 25 MM. AF_08/2022</t>
  </si>
  <si>
    <t xml:space="preserve"> 3.5</t>
  </si>
  <si>
    <t>COBERTURA</t>
  </si>
  <si>
    <t xml:space="preserve"> 3.5.1</t>
  </si>
  <si>
    <t>ESTRUTURA TRELIÇADA DE COBERTURA, TIPO FINK, COM LIGAÇÕES SOLDADAS, INCLUSOS PERFIS METÁLICOS, CHAPAS METÁLICAS, MÃO DE OBRA E TRANSPORTE COM GUINDASTE - FORNECIMENTO E INSTALAÇÃO. AF_01/2020_P</t>
  </si>
  <si>
    <t xml:space="preserve"> 3.5.2</t>
  </si>
  <si>
    <t>PS-046</t>
  </si>
  <si>
    <t>PINTURA ESMALTE FOSCO, DUAS DEMAOS, SOBRE SUPERFICIE METÁLICA, INCLUSO UMA DEMAO DE FUNDO ANTICORROSIVO. UTILIZACAO DE REVOLVER ( AR-COMPRIMIDO).</t>
  </si>
  <si>
    <t xml:space="preserve"> 3.5.3</t>
  </si>
  <si>
    <t>CALHA EM CHAPA DE AÇO GALVANIZADO NÚMERO 24, DESENVOLVIMENTO DE 50 CM, INCLUSO TRANSPORTE VERTICAL. AF_07/2019</t>
  </si>
  <si>
    <t xml:space="preserve"> 3.5.4</t>
  </si>
  <si>
    <t>RUFO EM CHAPA DE AÇO GALVANIZADO NÚMERO 24, CORTE DE 25 CM, INCLUSO TRANSPORTE VERTICAL. AF_07/2019</t>
  </si>
  <si>
    <t xml:space="preserve"> 3.5.5</t>
  </si>
  <si>
    <t>PS-454</t>
  </si>
  <si>
    <t>CUMEEIRA EM PERFIL ONDULADO DE ALUMÍNIO (REF. SINAPI 75220,6/2019).</t>
  </si>
  <si>
    <t xml:space="preserve"> 3.5.6</t>
  </si>
  <si>
    <t>TELHAMENTO COM TELHA METÁLICA TERMOACÚSTICA E = 30 MM, COM ATÉ 2 ÁGUAS, INCLUSO IÇAMENTO. AF_07/2019</t>
  </si>
  <si>
    <t xml:space="preserve"> 3.6</t>
  </si>
  <si>
    <t>ALVENARIAS E VEDAÇÕES</t>
  </si>
  <si>
    <t xml:space="preserve"> 3.6.1</t>
  </si>
  <si>
    <t>ALVENARIA DE BLOCOS DE CONCRETO ESTRUTURAL 14X19X39 CM, (ESPESSURA 14 CM), FBK = 4,5 MPA, PARA PAREDES COM ÁREA LÍQUIDA MAIOR OU IGUAL A 6M², COM VÃOS, UTILIZANDO PALHETA. AF_12/2014</t>
  </si>
  <si>
    <t xml:space="preserve"> 3.6.2</t>
  </si>
  <si>
    <t>VERGA MOLDADA IN LOCO EM CONCRETO PARA JANELAS COM MAIS DE 1,5 M DE VÃO. AF_03/2016</t>
  </si>
  <si>
    <t xml:space="preserve"> 3.6.3</t>
  </si>
  <si>
    <t>VERGA MOLDADA IN LOCO EM CONCRETO PARA JANELAS COM ATÉ 1,5 M DE VÃO. AF_03/2016</t>
  </si>
  <si>
    <t xml:space="preserve"> 3.6.4</t>
  </si>
  <si>
    <t>CONTRAVERGA MOLDADA IN LOCO EM CONCRETO PARA VÃOS DE MAIS DE 1,5 M DE COMPRIMENTO. AF_03/2016</t>
  </si>
  <si>
    <t xml:space="preserve"> 3.6.5</t>
  </si>
  <si>
    <t>CONTRAVERGA MOLDADA IN LOCO EM CONCRETO PARA VÃOS DE ATÉ 1,5 M DE COMPRIMENTO. AF_03/2016</t>
  </si>
  <si>
    <t xml:space="preserve"> 3.6.6</t>
  </si>
  <si>
    <t>VERGA MOLDADA IN LOCO EM CONCRETO PARA PORTAS COM ATÉ 1,5 M DE VÃO. AF_03/2016</t>
  </si>
  <si>
    <t xml:space="preserve"> 3.6.7</t>
  </si>
  <si>
    <t>PAREDE COM PLACAS DE GESSO ACARTONADO (DRYWALL), PARA USO INTERNO, COM UMA FACE SIMPLES E ESTRUTURA METÁLICA COM GUIAS SIMPLES, COM VÃOS. AF_06/2017_P</t>
  </si>
  <si>
    <t xml:space="preserve"> 3.7</t>
  </si>
  <si>
    <t>ESQUADRIAS</t>
  </si>
  <si>
    <t xml:space="preserve"> 3.7.1</t>
  </si>
  <si>
    <t>PORTAS</t>
  </si>
  <si>
    <t xml:space="preserve"> 3.7.1.1</t>
  </si>
  <si>
    <t>PS-037</t>
  </si>
  <si>
    <t>PORTA DE ALUMÍNIO DE ABRIR COM LAMBRI, COM GUARNIÇÃO, COM VISOR EM VIDRO, FIXAÇÃO COM PARAFUSOS - FORNECIMENTO E INSTALAÇÃO</t>
  </si>
  <si>
    <t xml:space="preserve"> 3.7.1.2</t>
  </si>
  <si>
    <t>PORTA DE ALUMÍNIO DE ABRIR COM LAMBRI, COM GUARNIÇÃO, FIXAÇÃO COM PARAFUSOS - FORNECIMENTO E INSTALAÇÃO. AF_12/2019</t>
  </si>
  <si>
    <t xml:space="preserve"> 3.7.1.3</t>
  </si>
  <si>
    <t>PORTA EM ALUMÍNIO DE ABRIR TIPO VENEZIANA COM GUARNIÇÃO, FIXAÇÃO COM PARAFUSOS - FORNECIMENTO E INSTALAÇÃO. AF_12/2019</t>
  </si>
  <si>
    <t xml:space="preserve"> 3.7.1.4</t>
  </si>
  <si>
    <t>PS-015</t>
  </si>
  <si>
    <t>PORTA DE VIDRO TEMPERADO, 0,80X2,10M, UMA FOLHA DE ABRIR, ESPESSURA 10MM, INCLUSIVE ACESSORIOS</t>
  </si>
  <si>
    <t xml:space="preserve"> 3.7.1.5</t>
  </si>
  <si>
    <t>ORSE</t>
  </si>
  <si>
    <t>Porta corta fogo, de abrir, 02 folhas, em chapa de aço galvanizado nº24, batente em chapa nº18, classe 90, isolante em manta cerâmica incombustível e=5cm, dobradiças tipo helicoidal em aço 1010/1020, e fechadura reversível sem chave</t>
  </si>
  <si>
    <t xml:space="preserve"> 3.7.1.6</t>
  </si>
  <si>
    <t>PS-403</t>
  </si>
  <si>
    <t>PORTA P08 (1,60X2,20) ABRIR 2F + 2 FIXO DE 0,65M DE VIDRO TEMPERADO 10MM - FORNECIMENTO E INSTALAÇÃO</t>
  </si>
  <si>
    <t>UNI</t>
  </si>
  <si>
    <t xml:space="preserve"> 3.7.1.7</t>
  </si>
  <si>
    <t>PS-404</t>
  </si>
  <si>
    <t>PORTA P11 (1,30 X 2,10)  ABRIR 2F + 2 FIXO DE 0,65M DE VIDRO TEMPERADO 10MM - FORNECIMENTO E INSTALAÇÃO</t>
  </si>
  <si>
    <t xml:space="preserve"> 3.7.2</t>
  </si>
  <si>
    <t>JANELAS E PELES DE VIDRO</t>
  </si>
  <si>
    <t xml:space="preserve"> 3.7.2.1</t>
  </si>
  <si>
    <t>PEITORIL LINEAR EM GRANITO OU MÁRMORE, L = 15CM, COMPRIMENTO DE ATÉ 2M, ASSENTADO COM ARGAMASSA 1:6 COM ADITIVO. AF_11/2020</t>
  </si>
  <si>
    <t xml:space="preserve"> 3.7.2.2</t>
  </si>
  <si>
    <t>JANELA DE ALUMÍNIO DE CORRER COM 4 FOLHAS PARA VIDROS, COM VIDROS, BATENTE, ACABAMENTO COM ACETATO OU BRILHANTE E FERRAGENS. EXCLUSIVE ALIZAR E CONTRAMARCO. FORNECIMENTO E INSTALAÇÃO. AF_12/2019</t>
  </si>
  <si>
    <t xml:space="preserve"> 3.7.2.3</t>
  </si>
  <si>
    <t>JANELA DE AÇO DE CORRER COM 4 FOLHAS PARA VIDRO, COM BATENTE, FERRAGENS E PINTURA ANTICORROSIVA. EXCLUSIVE VIDROS, ALIZAR E CONTRAMARCO. FORNECIMENTO E INSTALAÇÃO. AF_12/2019</t>
  </si>
  <si>
    <t xml:space="preserve"> 3.7.2.4</t>
  </si>
  <si>
    <t>JANELA DE ALUMÍNIO DE CORRER COM 2 FOLHAS PARA VIDROS, COM VIDROS, BATENTE, ACABAMENTO COM ACETATO OU BRILHANTE E FERRAGENS. EXCLUSIVE ALIZAR E CONTRAMARCO. FORNECIMENTO E INSTALAÇÃO. AF_12/2019</t>
  </si>
  <si>
    <t xml:space="preserve"> 3.7.2.5</t>
  </si>
  <si>
    <t>JANELA FIXA DE ALUMÍNIO PARA VIDRO, COM VIDRO, BATENTE E FERRAGENS. EXCLUSIVE ACABAMENTO, ALIZAR E CONTRAMARCO. FORNECIMENTO E INSTALAÇÃO. AF_12/2019</t>
  </si>
  <si>
    <t xml:space="preserve"> 3.7.2.6</t>
  </si>
  <si>
    <t>JANELA DE ALUMÍNIO TIPO MAXIM-AR, COM VIDROS, BATENTE E FERRAGENS. EXCLUSIVE ALIZAR, ACABAMENTO E CONTRAMARCO. FORNECIMENTO E INSTALAÇÃO. AF_12/2019</t>
  </si>
  <si>
    <t xml:space="preserve"> 3.7.2.7</t>
  </si>
  <si>
    <t>PS-405</t>
  </si>
  <si>
    <t>JANELA DE VIDRO TEMPERADO 8MM (1,00X0,60) MAXIM-AR DUAS FOLHAS - FORNECIMENTO E INSTALAÇÃO</t>
  </si>
  <si>
    <t xml:space="preserve"> 3.7.2.8</t>
  </si>
  <si>
    <t>PS-406</t>
  </si>
  <si>
    <t>JANELA DE VIDRO TEMPERADO 8MM (0,50X0,60) MAXIM-AR UMA FOLHA - FORNECIMENTO E INSTALAÇÃO</t>
  </si>
  <si>
    <t xml:space="preserve"> 3.7.2.9</t>
  </si>
  <si>
    <t>PS-407</t>
  </si>
  <si>
    <t>JANELA DE VIDRO TEMPERADO 8MM (3,90X1,10) CORRER 4 FIXAS + 4 MÓVEL - FORNECIMENTO E INSTALAÇÃO</t>
  </si>
  <si>
    <t xml:space="preserve"> 3.7.2.10</t>
  </si>
  <si>
    <t>PS-408</t>
  </si>
  <si>
    <t>JANELA DE VIDRO TEMPERADO 8MM (5,80X1,10) CORRER 4 FIXAS + 4 MÓVEL - FORNECIMENTO E INSTALAÇÃO</t>
  </si>
  <si>
    <t xml:space="preserve"> 3.7.2.11</t>
  </si>
  <si>
    <t>PS-409</t>
  </si>
  <si>
    <t>FACHADA EM PELE DE VIDRO (7,20X3,30) LAMINADO NEUTRAL PRATA REFLEXIVO - FORNECIMENTO E INSTALAÇÃO</t>
  </si>
  <si>
    <t xml:space="preserve"> 3.7.2.12</t>
  </si>
  <si>
    <t>PS-410</t>
  </si>
  <si>
    <t>FACHADA EM PELE DE VIDRO (8,40X3,0) LAMINADO NEUTRAL PRATA REFLEXIVO - FORNECIMENTO E INSTALAÇÃO</t>
  </si>
  <si>
    <t xml:space="preserve"> 3.7.2.13</t>
  </si>
  <si>
    <t>PS-411</t>
  </si>
  <si>
    <t>FACHADA EM PELE DE VIDRO (7,20X1,10) LAMINADO NEUTRAL PRATA REFLEXIVO - FORNECIMENTO E INSTALAÇÃO</t>
  </si>
  <si>
    <t xml:space="preserve"> 3.8</t>
  </si>
  <si>
    <t>PISO</t>
  </si>
  <si>
    <t>ACABAMENTOS</t>
  </si>
  <si>
    <t>PS-421</t>
  </si>
  <si>
    <t>(PISO GRANILITE) - PISO INDUSTRIAL DE ALTA RESISTENCIA, ESPESSURA 8MM, INCLUSO JUNTAS DE DILATACAO PLASTICAS E POLIMENTO MECANIZADO (REF. SINAPI 72136,1/2019)</t>
  </si>
  <si>
    <t>PS-260</t>
  </si>
  <si>
    <t>FORNECIMENTO E ASSENTAMENTO COM ARGAMASSA DE PISO TÁTIL ASSENTADO SOBRE LASTRO DE CONCRETO MAGRO E=3CM (REFERÊNCIAS C4865 SEINFRA 03/2021, SINAPI 101094 09/2021 E PRÓPRIO PS-259).</t>
  </si>
  <si>
    <t xml:space="preserve"> 3.9</t>
  </si>
  <si>
    <t>PINTURA</t>
  </si>
  <si>
    <t xml:space="preserve"> 3.9.1</t>
  </si>
  <si>
    <t>TETOS INTERNOS</t>
  </si>
  <si>
    <t xml:space="preserve"> 3.9.1.1</t>
  </si>
  <si>
    <t>APLICAÇÃO DE FUNDO SELADOR ACRÍLICO EM TETO, UMA DEMÃO. AF_06/2014</t>
  </si>
  <si>
    <t xml:space="preserve"> 3.9.1.2</t>
  </si>
  <si>
    <t>PS-290</t>
  </si>
  <si>
    <t>APLICAÇÃO MANUAL DE PINTURA COM TINTA LÁTEX PVA EM TETO, DUAS DEMÃOS. AF_06/2014 - REF. SINAPI (88486,3/2021).</t>
  </si>
  <si>
    <t>APLICAÇÃO DE FUNDO SELADOR ACRÍLICO EM PAREDES, UMA DEMÃO. AF_06/2014</t>
  </si>
  <si>
    <t>APLICAÇÃO E LIXAMENTO DE MASSA LÁTEX EM PAREDES, DUAS DEMÃOS. AF_06/2014</t>
  </si>
  <si>
    <t>APLICAÇÃO MANUAL DE PINTURA COM TINTA LÁTEX ACRÍLICA EM PAREDES, DUAS DEMÃOS. AF_06/2014</t>
  </si>
  <si>
    <t xml:space="preserve"> 3.9.4</t>
  </si>
  <si>
    <t>PAREDES E TETOS EXTERNAS</t>
  </si>
  <si>
    <t xml:space="preserve"> 3.9.4.1</t>
  </si>
  <si>
    <t xml:space="preserve"> 3.9.4.2</t>
  </si>
  <si>
    <t>TEXTURA ACRÍLICA, APLICAÇÃO MANUAL EM PAREDE, UMA DEMÃO. AF_09/2016</t>
  </si>
  <si>
    <t xml:space="preserve"> 3.9.4.3</t>
  </si>
  <si>
    <t xml:space="preserve"> 3.10</t>
  </si>
  <si>
    <t>INSTALAÇÕES ELÉTRICA</t>
  </si>
  <si>
    <t xml:space="preserve"> 3.10.1</t>
  </si>
  <si>
    <t>ENTRADA DE ENERGIA</t>
  </si>
  <si>
    <t xml:space="preserve"> 3.10.1.1</t>
  </si>
  <si>
    <t>ENTRADA DE ENERGIA ELÉTRICA, AÉREA, TRIFÁSICA, COM CAIXA DE SOBREPOR, CABO DE 35 MM2 E DISJUNTOR DIN 50A (NÃO INCLUSO O POSTE DE CONCRETO). AF_07/2020_P</t>
  </si>
  <si>
    <t xml:space="preserve"> 3.10.2</t>
  </si>
  <si>
    <t>QUADROS</t>
  </si>
  <si>
    <t xml:space="preserve"> 3.10.2.1</t>
  </si>
  <si>
    <t>QUADRO DE DISTRIBUIÇÃO DE ENERGIA EM CHAPA DE AÇO GALVANIZADO, DE SOBREPOR, COM BARRAMENTO TRIFÁSICO, PARA 18 DISJUNTORES DIN 100A - FORNECIMENTO E INSTALAÇÃO. AF_10/2020</t>
  </si>
  <si>
    <t xml:space="preserve"> 3.10.2.2</t>
  </si>
  <si>
    <t>QUADRO DE DISTRIBUIÇÃO DE ENERGIA EM CHAPA DE AÇO GALVANIZADO, DE EMBUTIR, COM BARRAMENTO TRIFÁSICO, PARA 40 DISJUNTORES DIN 100A - FORNECIMENTO E INSTALAÇÃO. AF_10/2020</t>
  </si>
  <si>
    <t xml:space="preserve"> 3.10.2.3</t>
  </si>
  <si>
    <t>QUADRO DE DISTRIBUIÇÃO DE ENERGIA EM CHAPA DE AÇO GALVANIZADO, DE EMBUTIR, COM BARRAMENTO TRIFÁSICO, PARA 24 DISJUNTORES DIN 100A - FORNECIMENTO E INSTALAÇÃO. AF_10/2020</t>
  </si>
  <si>
    <t xml:space="preserve"> 3.10.2.4</t>
  </si>
  <si>
    <t>QFAC III - Quadro / Painel em chapa de aço com pintura eletrostática a pó poliester na cor bege, grau de proteção IP 54, com barramento, sem disjuntores - 1000x800x220mm</t>
  </si>
  <si>
    <t>un</t>
  </si>
  <si>
    <t xml:space="preserve"> 3.10.3</t>
  </si>
  <si>
    <t>CABOS</t>
  </si>
  <si>
    <t xml:space="preserve"> 3.10.3.1</t>
  </si>
  <si>
    <t>CABO DE COBRE FLEXÍVEL ISOLADO, 185 MM², ANTI-CHAMA 0,6/1,0 KV, PARA REDE ENTERRADA DE DISTRIBUIÇÃO DE ENERGIA ELÉTRICA - FORNECIMENTO E INSTALAÇÃO. AF_12/2021</t>
  </si>
  <si>
    <t xml:space="preserve"> 3.10.3.2</t>
  </si>
  <si>
    <t>CABO DE COBRE FLEXÍVEL ISOLADO, 25 MM², ANTI-CHAMA 0,6/1,0 KV, PARA REDE ENTERRADA DE DISTRIBUIÇÃO DE ENERGIA ELÉTRICA - FORNECIMENTO E INSTALAÇÃO. AF_12/2021</t>
  </si>
  <si>
    <t xml:space="preserve"> 3.10.3.3</t>
  </si>
  <si>
    <t>CABO DE COBRE FLEXÍVEL ISOLADO, 16 MM², 0,6/1,0 KV, PARA REDE AÉREA DE DISTRIBUIÇÃO DE ENERGIA ELÉTRICA DE BAIXA TENSÃO - FORNECIMENTO E INSTALAÇÃO. AF_07/2020</t>
  </si>
  <si>
    <t xml:space="preserve"> 3.10.3.4</t>
  </si>
  <si>
    <t>CABO DE COBRE FLEXÍVEL ISOLADO, 6 MM², ANTI-CHAMA 450/750 V, PARA CIRCUITOS TERMINAIS - FORNECIMENTO E INSTALAÇÃO. AF_12/2015</t>
  </si>
  <si>
    <t xml:space="preserve"> 3.10.3.5</t>
  </si>
  <si>
    <t>CABO DE COBRE FLEXÍVEL ISOLADO, 4 MM², ANTI-CHAMA 450/750 V, PARA CIRCUITOS TERMINAIS - FORNECIMENTO E INSTALAÇÃO. AF_12/2015</t>
  </si>
  <si>
    <t xml:space="preserve"> 3.10.3.6</t>
  </si>
  <si>
    <t>CABO DE COBRE FLEXÍVEL ISOLADO, 2,5 MM², ANTI-CHAMA 450/750 V, PARA CIRCUITOS TERMINAIS - FORNECIMENTO E INSTALAÇÃO. AF_12/2015</t>
  </si>
  <si>
    <t xml:space="preserve"> 3.10.3.7</t>
  </si>
  <si>
    <t>CABO DE COBRE FLEXÍVEL ISOLADO, 50 MM², ANTI-CHAMA 0,6/1,0 KV, PARA REDE ENTERRADA DE DISTRIBUIÇÃO DE ENERGIA ELÉTRICA - FORNECIMENTO E INSTALAÇÃO. AF_12/2021</t>
  </si>
  <si>
    <t xml:space="preserve"> 3.10.3.8</t>
  </si>
  <si>
    <t xml:space="preserve"> 3.10.3.9</t>
  </si>
  <si>
    <t>CABO DE COBRE FLEXÍVEL ISOLADO, 70 MM², ANTI-CHAMA 0,6/1,0 KV, PARA REDE ENTERRADA DE DISTRIBUIÇÃO DE ENERGIA ELÉTRICA - FORNECIMENTO E INSTALAÇÃO. AF_12/2021</t>
  </si>
  <si>
    <t xml:space="preserve"> 3.10.3.10</t>
  </si>
  <si>
    <t>CABO DE COBRE FLEXÍVEL ISOLADO, 35 MM², ANTI-CHAMA 0,6/1,0 KV, PARA REDE ENTERRADA DE DISTRIBUIÇÃO DE ENERGIA ELÉTRICA - FORNECIMENTO E INSTALAÇÃO. AF_12/2021</t>
  </si>
  <si>
    <t xml:space="preserve"> 3.10.4</t>
  </si>
  <si>
    <t>DISPOSITIVOS DE PROTEÇAO</t>
  </si>
  <si>
    <t xml:space="preserve"> 3.10.4.1</t>
  </si>
  <si>
    <t>DISJUNTOR BIPOLAR TIPO DIN, CORRENTE NOMINAL DE 10A - FORNECIMENTO E INSTALAÇÃO. AF_10/2020</t>
  </si>
  <si>
    <t xml:space="preserve"> 3.10.4.2</t>
  </si>
  <si>
    <t>DISJUNTOR TERMOMAGNÉTICO TRIPOLAR , CORRENTE NOMINAL DE 400A - FORNECIMENTO E INSTALAÇÃO. AF_10/2020</t>
  </si>
  <si>
    <t xml:space="preserve"> 3.10.4.3</t>
  </si>
  <si>
    <t>DISJUNTOR TRIPOLAR TIPO DIN, CORRENTE NOMINAL DE 32A - FORNECIMENTO E INSTALAÇÃO. AF_10/2020</t>
  </si>
  <si>
    <t xml:space="preserve"> 3.10.4.4</t>
  </si>
  <si>
    <t>DISJUNTOR TRIPOLAR TIPO DIN, CORRENTE NOMINAL DE 50A - FORNECIMENTO E INSTALAÇÃO. AF_10/2020</t>
  </si>
  <si>
    <t xml:space="preserve"> 3.10.4.5</t>
  </si>
  <si>
    <t>DISJUNTOR TERMOMAGNÉTICO TRIPOLAR , CORRENTE NOMINAL DE 125A - FORNECIMENTO E INSTALAÇÃO. AF_10/2020</t>
  </si>
  <si>
    <t xml:space="preserve"> 3.10.4.6</t>
  </si>
  <si>
    <t>Disjuntor termomagnetico tripolar 150 A, padrão DIN (Europeu - linha branca), corrente 10 KA</t>
  </si>
  <si>
    <t xml:space="preserve"> 3.10.4.7</t>
  </si>
  <si>
    <t>DISJUNTOR BIPOLAR TIPO DIN, CORRENTE NOMINAL DE 20A - FORNECIMENTO E INSTALAÇÃO. AF_10/2020</t>
  </si>
  <si>
    <t xml:space="preserve"> 3.10.4.8</t>
  </si>
  <si>
    <t>DISJUNTOR BIPOLAR TIPO DIN, CORRENTE NOMINAL DE 32A - FORNECIMENTO E INSTALAÇÃO. AF_10/2020</t>
  </si>
  <si>
    <t xml:space="preserve"> 3.10.4.9</t>
  </si>
  <si>
    <t>DISJUNTOR MONOPOLAR TIPO DIN, CORRENTE NOMINAL DE 10A - FORNECIMENTO E INSTALAÇÃO. AF_10/2020</t>
  </si>
  <si>
    <t xml:space="preserve"> 3.10.4.10</t>
  </si>
  <si>
    <t>DISJUNTOR MONOPOLAR TIPO DIN, CORRENTE NOMINAL DE 20A - FORNECIMENTO E INSTALAÇÃO. AF_10/2020</t>
  </si>
  <si>
    <t xml:space="preserve"> 3.10.4.11</t>
  </si>
  <si>
    <t>Disjuntor bipolar DR 32 A  - Dispositivo residual diferencial, tipo AC, 30MA, Siemens ou similar,</t>
  </si>
  <si>
    <t xml:space="preserve"> 3.10.4.12</t>
  </si>
  <si>
    <t>Dispositivo de proteção contra surto de tensão DPS 60kA - 275v</t>
  </si>
  <si>
    <t xml:space="preserve"> 3.10.4.13</t>
  </si>
  <si>
    <t>Dispositivo de proteção contra surto de tensão DPS 40kA - 175v</t>
  </si>
  <si>
    <t xml:space="preserve"> 3.10.5</t>
  </si>
  <si>
    <t>LUMINARIAS</t>
  </si>
  <si>
    <t xml:space="preserve"> 3.10.5.1</t>
  </si>
  <si>
    <t>PS-042</t>
  </si>
  <si>
    <t>LUMINÁRIA TIPO PLAFON, DE SOBREPOR COM 1 LAMPADA DE LED 40W- FORNECIMENTO E INSTALAÇÃO</t>
  </si>
  <si>
    <t xml:space="preserve"> 3.10.5.2</t>
  </si>
  <si>
    <t>PS-043</t>
  </si>
  <si>
    <t>LUMINARIA TIPO PLAFON DE SOBREPOR COM 1 LAMPADA LED 25W-FORNECIMENTO E INSTALAÇÃO (REF SINAP 97592)</t>
  </si>
  <si>
    <t xml:space="preserve"> 3.10.5.3</t>
  </si>
  <si>
    <t>LUMINÁRIA ARANDELA TIPO TARTARUGA, COM GRADE, DE SOBREPOR, COM 1 LÂMPADA FLUORESCENTE DE 15 W, SEM REATOR - FORNECIMENTO E INSTALAÇÃO. AF_02/2020</t>
  </si>
  <si>
    <t xml:space="preserve"> 3.10.5.4</t>
  </si>
  <si>
    <t>CAIXA OCTOGONAL 3" X 3", PVC, INSTALADA EM LAJE - FORNECIMENTO E INSTALAÇÃO. AF_12/2015</t>
  </si>
  <si>
    <t xml:space="preserve"> 3.10.6</t>
  </si>
  <si>
    <t>INTERRUPTORES E TOMADAS</t>
  </si>
  <si>
    <t xml:space="preserve"> 3.10.6.1</t>
  </si>
  <si>
    <t>CAIXA RETANGULAR 4" X 2" MÉDIA (1,30 M DO PISO), PVC, INSTALADA EM PAREDE - FORNECIMENTO E INSTALAÇÃO. AF_12/2015</t>
  </si>
  <si>
    <t xml:space="preserve"> 3.10.6.2</t>
  </si>
  <si>
    <t>TOMADA BAIXA DE EMBUTIR (1 MÓDULO), 2P+T 20 A, INCLUINDO SUPORTE E PLACA - FORNECIMENTO E INSTALAÇÃO. AF_12/2015</t>
  </si>
  <si>
    <t xml:space="preserve"> 3.10.6.3</t>
  </si>
  <si>
    <t>INTERRUPTOR SIMPLES (1 MÓDULO), 10A/250V, INCLUINDO SUPORTE E PLACA - FORNECIMENTO E INSTALAÇÃO. AF_12/2015</t>
  </si>
  <si>
    <t xml:space="preserve"> 3.10.6.4</t>
  </si>
  <si>
    <t>INTERRUPTOR SIMPLES (3 MÓDULOS), 10A/250V, INCLUINDO SUPORTE E PLACA - FORNECIMENTO E INSTALAÇÃO. AF_12/2015</t>
  </si>
  <si>
    <t xml:space="preserve"> 3.10.6.5</t>
  </si>
  <si>
    <t>TOMADA MÉDIA DE EMBUTIR (1 MÓDULO), 2P+T 10 A, INCLUINDO SUPORTE E PLACA - FORNECIMENTO E INSTALAÇÃO. AF_12/2015</t>
  </si>
  <si>
    <t xml:space="preserve"> 3.10.6.6</t>
  </si>
  <si>
    <t>TOMADA ALTA DE EMBUTIR (1 MÓDULO), 2P+T 10 A, INCLUINDO SUPORTE E PLACA - FORNECIMENTO E INSTALAÇÃO. AF_12/2015</t>
  </si>
  <si>
    <t xml:space="preserve"> 3.10.6.7</t>
  </si>
  <si>
    <t>TOMADA ALTA DE EMBUTIR (1 MÓDULO), 2P+T 20 A, INCLUINDO SUPORTE E PLACA - FORNECIMENTO E INSTALAÇÃO. AF_12/2015</t>
  </si>
  <si>
    <t xml:space="preserve"> 3.10.7</t>
  </si>
  <si>
    <t>ELETRODUTOS/ELETROCALHAS</t>
  </si>
  <si>
    <t xml:space="preserve"> 3.10.7.1</t>
  </si>
  <si>
    <t>ELETRODUTO FLEXÍVEL CORRUGADO, PVC, DN 32 MM (1"), PARA CIRCUITOS TERMINAIS, INSTALADO EM PAREDE - FORNECIMENTO E INSTALAÇÃO. AF_12/2015</t>
  </si>
  <si>
    <t xml:space="preserve"> 3.10.7.2</t>
  </si>
  <si>
    <t>ELETRODUTO FLEXÍVEL CORRUGADO, PEAD, DN 100 (4"), PARA REDE ENTERRADA DE DISTRIBUIÇÃO DE ENERGIA ELÉTRICA - FORNECIMENTO E INSTALAÇÃO. AF_12/2021</t>
  </si>
  <si>
    <t xml:space="preserve"> 3.10.7.3</t>
  </si>
  <si>
    <t>ELETRODUTO FLEXÍVEL CORRUGADO, PEAD, DN 63 (2"), PARA REDE ENTERRADA DE DISTRIBUIÇÃO DE ENERGIA ELÉTRICA - FORNECIMENTO E INSTALAÇÃO. AF_12/2021</t>
  </si>
  <si>
    <t xml:space="preserve"> 3.10.7.4</t>
  </si>
  <si>
    <t>ELETRODUTO FLEXÍVEL CORRUGADO, PVC, DN 25 MM (3/4"), PARA CIRCUITOS TERMINAIS, INSTALADO EM PAREDE - FORNECIMENTO E INSTALAÇÃO. AF_12/2015</t>
  </si>
  <si>
    <t xml:space="preserve"> 3.11</t>
  </si>
  <si>
    <t>INSTALAÇÕES ELÉTRICAS DE CABEAMENTO DE LÓGICA E TELEFONIA</t>
  </si>
  <si>
    <t xml:space="preserve"> 3.11.1</t>
  </si>
  <si>
    <t xml:space="preserve"> 3.11.1.1</t>
  </si>
  <si>
    <t>CABO ELETRÔNICO CATEGORIA 6, INSTALADO EM EDIFICAÇÃO RESIDENCIAL - FORNECIMENTO E INSTALAÇÃO. AF_11/2019</t>
  </si>
  <si>
    <t xml:space="preserve"> 3.11.2</t>
  </si>
  <si>
    <t xml:space="preserve"> 3.11.2.1</t>
  </si>
  <si>
    <t>ELETRODUTO FLEXÍVEL CORRUGADO, PVC, DN 32 MM (1"), PARA CIRCUITOS TERMINAIS, INSTALADO EM LAJE - FORNECIMENTO E INSTALAÇÃO. AF_12/2015</t>
  </si>
  <si>
    <t xml:space="preserve"> 3.11.2.2</t>
  </si>
  <si>
    <t xml:space="preserve"> 3.11.2.3</t>
  </si>
  <si>
    <t>Fornecimento e instalação de eletrocalha perfurada 300 x 100 x 3000 mm (ref. mopa ou similar)</t>
  </si>
  <si>
    <t>m</t>
  </si>
  <si>
    <t xml:space="preserve"> 3.11.2.4</t>
  </si>
  <si>
    <t>Suporte horizontal 300 x 100 mm para fixação de eletrocalha metálica (ref.: mopa ou similar)</t>
  </si>
  <si>
    <t xml:space="preserve"> 3.11.2.5</t>
  </si>
  <si>
    <t>Tampa de encaixe 300 X 3000 mm, zincada, para eletrocalha metálica (ref.: mopa ou similar)</t>
  </si>
  <si>
    <t xml:space="preserve"> 3.11.2.6</t>
  </si>
  <si>
    <t>Tê horizontal 300 x 100 mm para eletrocalha metálica (ref. Mopa ou similar)</t>
  </si>
  <si>
    <t xml:space="preserve"> 3.11.2.7</t>
  </si>
  <si>
    <t>Emenda interna 300 x 100 mm com base lisa perfurada para eletrocalha metálica (ref. Mopa ou similar)</t>
  </si>
  <si>
    <t xml:space="preserve"> 3.11.3</t>
  </si>
  <si>
    <t>TOMADAS</t>
  </si>
  <si>
    <t xml:space="preserve"> 3.11.3.1</t>
  </si>
  <si>
    <t>TOMADA DE REDE RJ45 - FORNECIMENTO E INSTALAÇÃO. AF_11/2019</t>
  </si>
  <si>
    <t xml:space="preserve"> 3.11.3.2</t>
  </si>
  <si>
    <t>Fornecimento e instalação de patch cords cat.6 c/1,50m - Rev 01</t>
  </si>
  <si>
    <t xml:space="preserve"> 3.11.4</t>
  </si>
  <si>
    <t>CLIMATIZAÇÃO</t>
  </si>
  <si>
    <t xml:space="preserve"> 3.11.4.1</t>
  </si>
  <si>
    <t>TUBO EM COBRE FLEXÍVEL, DN 3/8", COM ISOLAMENTO, INSTALADO EM RAMAL DE ALIMENTAÇÃO DE AR CONDICIONADO COM CONDENSADORA INDIVIDUAL – FORNECIMENTO E INSTALAÇÃO. AF_12/2015</t>
  </si>
  <si>
    <t xml:space="preserve"> 3.11.4.2</t>
  </si>
  <si>
    <t>TUBO EM COBRE FLEXÍVEL, DN 1/2", COM ISOLAMENTO, INSTALADO EM RAMAL DE ALIMENTAÇÃO DE AR CONDICIONADO COM CONDENSADORA INDIVIDUAL – FORNECIMENTO E INSTALAÇÃO. AF_12/2015</t>
  </si>
  <si>
    <t xml:space="preserve"> 3.11.4.3</t>
  </si>
  <si>
    <t>TUBO EM COBRE FLEXÍVEL, DN 5/8", COM ISOLAMENTO, INSTALADO EM RAMAL DE ALIMENTAÇÃO DE AR CONDICIONADO COM CONDENSADORA INDIVIDUAL – FORNECIMENTO E INSTALAÇÃO. AF_12/2015</t>
  </si>
  <si>
    <t xml:space="preserve"> 3.11.4.4</t>
  </si>
  <si>
    <t>AR CONDICIONADO SPLIT INVERTER, HI-WALL (PAREDE), 9000 BTU/H, CICLO FRIO, 60HZ, CLASSIFICACAO A (SELO PROCEL), GAS HFC, CONTROLE S/FIO</t>
  </si>
  <si>
    <t xml:space="preserve"> 3.11.4.5</t>
  </si>
  <si>
    <t>AR CONDICIONADO SPLIT INVERTER, HI-WALL (PAREDE), 18000 BTU/H, CICLO FRIO, 60HZ, CLASSIFICACAO A (SELO PROCEL), GAS HFC, CONTROLE S/FIO</t>
  </si>
  <si>
    <t xml:space="preserve"> 3.11.4.6</t>
  </si>
  <si>
    <t>AR CONDICIONADO SPLIT INVERTER, HI-WALL (PAREDE), 24000 BTU/H, CICLO FRIO, 60HZ, CLASSIFICACAO A - SELO PROCEL, GAS HFC, CONTROLE S/FIO</t>
  </si>
  <si>
    <t xml:space="preserve">UN    </t>
  </si>
  <si>
    <t xml:space="preserve"> 3.11.4.7</t>
  </si>
  <si>
    <t>AR CONDICIONADO SPLIT INVERTER, PISO TETO, 36000 BTU/H, CICLO FRIO, 60HZ, CLASSIFICACAO ENERGETICA A OU B (SELO PROCEL), GAS HFC, CONTROLE S/FIO</t>
  </si>
  <si>
    <t xml:space="preserve"> 3.12</t>
  </si>
  <si>
    <t>INSTALAÇÕES DE PREVENÇÃO E COMBATE À INCÊNDIO E PÂNICO</t>
  </si>
  <si>
    <t xml:space="preserve"> 3.12.1</t>
  </si>
  <si>
    <t>ALARME DE INCÊNDIO</t>
  </si>
  <si>
    <t xml:space="preserve"> 3.12.1.1</t>
  </si>
  <si>
    <t>PS-052</t>
  </si>
  <si>
    <t>FORNECIMENTO E INSTALAÇÃO DE ACIONADOR MANUAL PARA ALARME, TIPO QUEBRA VIDRO, COM MARTELO</t>
  </si>
  <si>
    <t xml:space="preserve"> 3.12.1.2</t>
  </si>
  <si>
    <t>PS-051</t>
  </si>
  <si>
    <t>FORNECIMENTO E INSTALAÇÃO DE SIRENE ELETRÔNICA, 12V, ALARME DE EMERGÊNCIA</t>
  </si>
  <si>
    <t xml:space="preserve"> 3.12.1.3</t>
  </si>
  <si>
    <t>PS-050</t>
  </si>
  <si>
    <t>FORNECIMENTO E INSTALAÇÃO DE CENTRAL DE ALARME IPA, 12 LAÇOS, SEM BATERIA</t>
  </si>
  <si>
    <t xml:space="preserve"> 3.12.1.4</t>
  </si>
  <si>
    <t>PS-049</t>
  </si>
  <si>
    <t>FORNECIMENTO E INSTALAÇÃO DE BATERIA SELADA PARA CENTRAL DE ALARME, 12V/5A</t>
  </si>
  <si>
    <t xml:space="preserve"> 3.12.1.5</t>
  </si>
  <si>
    <t>PS-044</t>
  </si>
  <si>
    <t>FORNECIMENTO E INSTALAÇÃO DE PLACA DE SINALIZAÇÃO DE EQUIPAMENTOS 20X20CM</t>
  </si>
  <si>
    <t xml:space="preserve"> 3.12.1.6</t>
  </si>
  <si>
    <t xml:space="preserve"> 3.12.1.7</t>
  </si>
  <si>
    <t xml:space="preserve"> 3.12.1.8</t>
  </si>
  <si>
    <t>CONDULETE DE ALUMÍNIO, TIPO T, PARA ELETRODUTO DE AÇO GALVANIZADO DN 25 MM (1''), APARENTE - FORNECIMENTO E INSTALAÇÃO. AF_11/2016_P</t>
  </si>
  <si>
    <t xml:space="preserve"> 3.12.1.9</t>
  </si>
  <si>
    <t>PS-751</t>
  </si>
  <si>
    <t>ELETRODUTO DE AÇO GALVANIZADO (1") - FORNECIMENTO E INSTALAÇÃO REF 13344</t>
  </si>
  <si>
    <t xml:space="preserve"> 3.12.1.10</t>
  </si>
  <si>
    <t>CABO DE COBRE FLEXÍVEL ISOLADO, 1,5 MM², ANTI-CHAMA 450/750 V, PARA CIRCUITOS TERMINAIS - FORNECIMENTO E INSTALAÇÃO. AF_12/2015</t>
  </si>
  <si>
    <t xml:space="preserve"> 3.12.2</t>
  </si>
  <si>
    <t>EXTINTORES</t>
  </si>
  <si>
    <t xml:space="preserve"> 3.12.2.1</t>
  </si>
  <si>
    <t>EXTINTOR DE INCÊNDIO PORTÁTIL COM CARGA DE CO2 DE 6 KG, CLASSE BC - FORNECIMENTO E INSTALAÇÃO. AF_10/2020_P</t>
  </si>
  <si>
    <t xml:space="preserve"> 3.12.2.2</t>
  </si>
  <si>
    <t>EXTINTOR DE INCÊNDIO PORTÁTIL COM CARGA DE ÁGUA PRESSURIZADA DE 10 L, CLASSE A - FORNECIMENTO E INSTALAÇÃO. AF_10/2020_P</t>
  </si>
  <si>
    <t xml:space="preserve"> 3.12.2.3</t>
  </si>
  <si>
    <t>EXTINTOR DE INCÊNDIO PORTÁTIL COM CARGA DE PQS DE 6 KG, CLASSE BC - FORNECIMENTO E INSTALAÇÃO. AF_10/2020_P</t>
  </si>
  <si>
    <t xml:space="preserve"> 3.12.2.4</t>
  </si>
  <si>
    <t>PINTURA DE PISO COM TINTA ACRÍLICA, APLICAÇÃO MANUAL, 2 DEMÃOS, INCLUSO FUNDO PREPARADOR. AF_05/2021</t>
  </si>
  <si>
    <t xml:space="preserve"> 3.12.2.5</t>
  </si>
  <si>
    <t>PS-054</t>
  </si>
  <si>
    <t>FORNECIMENTO E INSTALAÇÃO DE PLACA DE SINALIZAÇÃO DE EXTINTOR 20X20CM</t>
  </si>
  <si>
    <t xml:space="preserve"> 3.12.3</t>
  </si>
  <si>
    <t>ILUMINAÇÃO</t>
  </si>
  <si>
    <t xml:space="preserve"> 3.12.3.1</t>
  </si>
  <si>
    <t>LUMINÁRIA DE EMERGÊNCIA, COM 30 LÂMPADAS LED DE 2 W, SEM REATOR - FORNECIMENTO E INSTALAÇÃO. AF_02/2020</t>
  </si>
  <si>
    <t xml:space="preserve"> 3.12.4</t>
  </si>
  <si>
    <t>SINALIZAÇÃO DE EMERGÊNCIA</t>
  </si>
  <si>
    <t xml:space="preserve"> 3.12.4.1</t>
  </si>
  <si>
    <t>PS-053</t>
  </si>
  <si>
    <t>FORNECIMENTO E INSTALAÇÃO DE PLACA DE SINALIZAÇÃO INDICATIVA, SAÍDA DE EMERGÊNCIA, SAÍDA LATERAL ESQUERDA/DIREITA/SAÍDA EM FRENTE</t>
  </si>
  <si>
    <t xml:space="preserve"> 3.13</t>
  </si>
  <si>
    <t>SERVIÇOS COMPLEMENTARES</t>
  </si>
  <si>
    <t xml:space="preserve"> 3.13.1</t>
  </si>
  <si>
    <t>CORRIMÃOS E GUARDA-CORPO</t>
  </si>
  <si>
    <t xml:space="preserve"> 3.13.1.1</t>
  </si>
  <si>
    <t>CORRIMÃO SIMPLES, DIÂMETRO EXTERNO = 1 1/2", EM ALUMÍNIO. AF_04/2019_P</t>
  </si>
  <si>
    <t xml:space="preserve"> 3.13.1.2</t>
  </si>
  <si>
    <t>Guarda-corpo h = 1,10m e Corrimão em tubo ferro galvanizado, barras superiores alt=0,92m e 0,70m e barra inferior, diam= 1.1/2", barras verticais d=3/4" a cada 0,11m, curvas de aço carbono. Rev 02</t>
  </si>
  <si>
    <t xml:space="preserve"> 3.13.2</t>
  </si>
  <si>
    <t>ÁREAS EXTERNAS</t>
  </si>
  <si>
    <t xml:space="preserve"> 3.13.2.1</t>
  </si>
  <si>
    <t>PS-259</t>
  </si>
  <si>
    <t>FORNECIMENTO E ASSENTAMENTO COM ARGAMASSA DE LAJOTA PRE-MOLDADA DE CONCRETO E = 3CM, SOBRE LASTRO DE CONCRETO MAGRO E=3CM (REFERÊNCIAS SEINFRA C4865 03/2021 E SINAPI 101094 09/2021).</t>
  </si>
  <si>
    <t xml:space="preserve"> 3.13.2.2</t>
  </si>
  <si>
    <t>GUIA (MEIO-FIO) CONCRETO, MOLDADA  IN LOCO  EM TRECHO RETO COM EXTRUSORA, 15 CM BASE X 30 CM ALTURA. AF_06/2016</t>
  </si>
  <si>
    <t xml:space="preserve"> 3.13.2.3</t>
  </si>
  <si>
    <t>PS-242</t>
  </si>
  <si>
    <t>Bicicletário em tubo de aço galvanizado diam=2.1/2", para 6 bicicletas, chumbadas no piso, incluso pintura de acabamento com 02 demãos (REF. ORSE 05/2021 13030)</t>
  </si>
  <si>
    <t xml:space="preserve"> 3.13.2.4</t>
  </si>
  <si>
    <t>PS-142</t>
  </si>
  <si>
    <t>BANCO/ASSENTO PÚBLICO, BASE COM BLOCOS DE CONCRETO E ASSENTO DE MADEIRA</t>
  </si>
  <si>
    <t xml:space="preserve"> 3.13.2.5</t>
  </si>
  <si>
    <t>INSTALAÇÃO DE PERGOLADO DE MADEIRA, EM MAÇARANDUBA, ANGELIM OU EQUIVALENTE DA REGIÃO, FIXADO COM CONCRETO SOBRE SOLO. AF_11/2021</t>
  </si>
  <si>
    <t xml:space="preserve"> 3.13.2.6</t>
  </si>
  <si>
    <t>PS-237</t>
  </si>
  <si>
    <t>Portão em chapa de ferro veneziana tipo Z inclusive dobradiças, ferrolhos e chumbadores em chapa de ferro e=5mm (ORSE 11718-05/21)</t>
  </si>
  <si>
    <t xml:space="preserve"> 3.13.2.7</t>
  </si>
  <si>
    <t>PS-304</t>
  </si>
  <si>
    <t>GRADIL DE ALUMINIO ANODIZADO TIPO BARRA CHATA - REF. SINAPI (85096,3/2019).</t>
  </si>
  <si>
    <t xml:space="preserve"> 3.13.2.8</t>
  </si>
  <si>
    <t>ALAMBRADO EM MOURÕES DE CONCRETO, COM TELA DE ARAME GALVANIZADO (INCLUSIVE MURETA EM CONCRETO). AF_05/2018</t>
  </si>
  <si>
    <t xml:space="preserve"> 3.13.2.9</t>
  </si>
  <si>
    <t>Mastro triplo em tubo ferro galvanizado, alt (útil)= 6m (3,80m x 2" + 2,20m x 1 1/2"), inclusive base de concreto ciclópico</t>
  </si>
  <si>
    <t xml:space="preserve"> 3.13.2.11</t>
  </si>
  <si>
    <t>PS-370</t>
  </si>
  <si>
    <t>BRISE METÁLICO - PADRÃO HUNTER DOUGLAS</t>
  </si>
  <si>
    <t xml:space="preserve"> 3.13.2.12</t>
  </si>
  <si>
    <t>LASTRO COM MATERIAL GRANULAR (PEDRA BRITADA N.3), APLICADO EM PISOS OU LAJES SOBRE SOLO, ESPESSURA DE *10 CM*. AF_07/2019</t>
  </si>
  <si>
    <t xml:space="preserve"> 3.13.2.13</t>
  </si>
  <si>
    <t xml:space="preserve"> 3.13.2.14</t>
  </si>
  <si>
    <t>PLANTIO DE GRAMA BATATAIS EM PLACAS. AF_05/2018</t>
  </si>
  <si>
    <t xml:space="preserve"> 3.13.3</t>
  </si>
  <si>
    <t>MURO</t>
  </si>
  <si>
    <t xml:space="preserve"> 3.13.3.1</t>
  </si>
  <si>
    <t>ESCAVAÇÃO MANUAL DE VALA PARA VIGA BALDRAME (INCLUINDO ESCAVAÇÃO PARA COLOCAÇÃO DE FÔRMAS). AF_06/2017</t>
  </si>
  <si>
    <t>FUNDAÇÃO</t>
  </si>
  <si>
    <t xml:space="preserve"> 3.13.3.1.1</t>
  </si>
  <si>
    <t>LANÇAMENTO COM USO DE BALDES, ADENSAMENTO E ACABAMENTO DE CONCRETO EM ESTRUTURAS. AF_02/2022</t>
  </si>
  <si>
    <t xml:space="preserve"> 3.13.3.1.2</t>
  </si>
  <si>
    <t>PS-754</t>
  </si>
  <si>
    <t>ESTACA BROCA DE CONCRETO, DIÂMETRO DE 20CM, ESCAVAÇÃO MANUAL COM TRADO CONCHA, COM ARMADURA DE ARRANQUE. AF_05/2020. (REF. SINAPI 101173,12/2021)</t>
  </si>
  <si>
    <t xml:space="preserve"> 3.13.3.2</t>
  </si>
  <si>
    <t>LEVANTAMENTO</t>
  </si>
  <si>
    <t xml:space="preserve"> 3.13.3.2.1</t>
  </si>
  <si>
    <t>ALVENARIA DE VEDAÇÃO DE BLOCOS VAZADOS DE CONCRETO DE 14X19X39 CM (ESPESSURA 14 CM)  E ARGAMASSA DE ASSENTAMENTO COM PREPARO EM BETONEIRA. AF_12/2021</t>
  </si>
  <si>
    <t xml:space="preserve"> 3.13.3.2.2</t>
  </si>
  <si>
    <t>CONCRETAGEM DE PILARES, FCK = 25 MPA,  COM USO DE BALDES - LANÇAMENTO, ADENSAMENTO E ACABAMENTO. AF_02/2022</t>
  </si>
  <si>
    <t xml:space="preserve"> 3.13.3.3</t>
  </si>
  <si>
    <t xml:space="preserve"> 3.13.3.3.1</t>
  </si>
  <si>
    <t>EMBOÇO, PARA RECEBIMENTO DE CERÂMICA, EM ARGAMASSA TRAÇO 1:2:8, PREPARO MECÂNICO COM BETONEIRA 400L, APLICADO MANUALMENTE EM FACES INTERNAS DE PAREDES, PARA AMBIENTE COM ÁREA  MAIOR QUE 10M2, ESPESSURA DE 20MM, COM EXECUÇÃO DE TALISCAS. AF_06/2014</t>
  </si>
  <si>
    <t xml:space="preserve"> 3.13.3.3.2</t>
  </si>
  <si>
    <t xml:space="preserve"> 3.13.3.4</t>
  </si>
  <si>
    <t>IMPERMEABILIZAÇÃO DE SUPERFÍCIE COM EMULSÃO ASFÁLTICA, 2 DEMÃOS AF_06/2018</t>
  </si>
  <si>
    <t xml:space="preserve"> 3.13.3.4.1</t>
  </si>
  <si>
    <t>APLICAÇÃO MANUAL DE FUNDO SELADOR ACRÍLICO EM PANOS CEGOS DE FACHADA (SEM PRESENÇA DE VÃOS) DE EDIFÍCIOS DE MÚLTIPLOS PAVIMENTOS. AF_06/2014</t>
  </si>
  <si>
    <t xml:space="preserve"> 3.13.3.4.2</t>
  </si>
  <si>
    <t xml:space="preserve"> 3.13.3.5</t>
  </si>
  <si>
    <t>CONCRETO FCK = 15MPA, TRAÇO 1:3,4:3,5 (EM MASSA SECA DE CIMENTO/ AREIA MÉDIA/ BRITA 1) - PREPARO MANUAL. AF_05/2021</t>
  </si>
  <si>
    <t xml:space="preserve"> 3.13.3.7</t>
  </si>
  <si>
    <t>LASTRO COM MATERIAL GRANULAR, APLICADO EM PISOS OU LAJES SOBRE SOLO, ESPESSURA DE *5 CM*. AF_08/2017</t>
  </si>
  <si>
    <t xml:space="preserve"> 3.13.3.8</t>
  </si>
  <si>
    <t>FABRICAÇÃO, MONTAGEM E DESMONTAGEM DE FÔRMA PARA VIGA BALDRAME, EM MADEIRA SERRADA, E=25 MM, 2 UTILIZAÇÕES. AF_06/2017</t>
  </si>
  <si>
    <t xml:space="preserve"> 3.13.4</t>
  </si>
  <si>
    <t>PLAYGROUND</t>
  </si>
  <si>
    <t xml:space="preserve"> 3.13.4.1</t>
  </si>
  <si>
    <t xml:space="preserve">AREIA MEDIA - POSTO JAZIDA/FORNECEDOR (RETIRADO NA JAZIDA, SEM TRANSPORTE)  </t>
  </si>
  <si>
    <t xml:space="preserve"> 3.13.4.2</t>
  </si>
  <si>
    <t>GUIA (MEIO-FIO) CONCRETO, MOLDADA  IN LOCO  EM TRECHO CURVO COM EXTRUSORA, 15 CM BASE X 30 CM ALTURA. AF_06/2016</t>
  </si>
  <si>
    <t xml:space="preserve"> 3.13.4.3</t>
  </si>
  <si>
    <t>PS-366</t>
  </si>
  <si>
    <t>PLAYGROUND, COM TORRE, ESCORREGADOR, CARROSSEL, GANGORRA E BALANÇO. (REF. COTAÇÃO DE SERVIÇO DE TERCEIRO - FORNECIMENTO E INSTALAÇÃO)</t>
  </si>
  <si>
    <t xml:space="preserve"> 3.13.5</t>
  </si>
  <si>
    <t>LIXEIRA</t>
  </si>
  <si>
    <t xml:space="preserve"> 3.13.5.1</t>
  </si>
  <si>
    <t>ALVENARIA DE BLOCOS DE CONCRETO ESTRUTURAL 14X19X39 CM, (ESPESSURA 14 CM) FBK = 14,0 MPA, PARA PAREDES COM ÁREA LÍQUIDA MENOR QUE 6M², SEM VÃOS, UTILIZANDO COLHER DE PEDREIRO. AF_12/2014</t>
  </si>
  <si>
    <t xml:space="preserve"> 3.13.5.2</t>
  </si>
  <si>
    <t xml:space="preserve"> 3.13.5.3</t>
  </si>
  <si>
    <t xml:space="preserve"> 3.13.5.4</t>
  </si>
  <si>
    <t>LAJE PRÉ-MOLDADA UNIDIRECIONAL, BIAPOIADA, PARA FORRO, ENCHIMENTO EM CERÂMICA, VIGOTA CONVENCIONAL, ALTURA TOTAL DA LAJE (ENCHIMENTO+CAPA) = (8+3). AF_11/2020</t>
  </si>
  <si>
    <t xml:space="preserve"> 3.13.5.5</t>
  </si>
  <si>
    <t xml:space="preserve"> 3.13.5.6</t>
  </si>
  <si>
    <t xml:space="preserve"> 3.13.5.7</t>
  </si>
  <si>
    <t xml:space="preserve"> 3.13.5.8</t>
  </si>
  <si>
    <t xml:space="preserve"> 3.13.5.9</t>
  </si>
  <si>
    <t>TEXTURA ACRÍLICA, APLICAÇÃO MANUAL EM TETO, UMA DEMÃO. AF_09/2016</t>
  </si>
  <si>
    <t xml:space="preserve"> 3.13.5.10</t>
  </si>
  <si>
    <t>APLICAÇÃO MANUAL DE PINTURA COM TINTA LÁTEX ACRÍLICA EM TETO, DUAS DEMÃOS. AF_06/2014</t>
  </si>
  <si>
    <t xml:space="preserve"> 3.13.5.11</t>
  </si>
  <si>
    <t>PORTA DE FERRO, DE ABRIR, TIPO GRADE COM CHAPA, COM GUARNIÇÕES. AF_12/2019</t>
  </si>
  <si>
    <t xml:space="preserve"> 3.13.5.12</t>
  </si>
  <si>
    <t>PINTURA COM TINTA ALQUÍDICA DE ACABAMENTO (ESMALTE SINTÉTICO FOSCO) PULVERIZADA SOBRE PERFIL METÁLICO EXECUTADO EM FÁBRICA (POR DEMÃO). AF_01/2020_P</t>
  </si>
  <si>
    <t xml:space="preserve"> 3.13.5.13</t>
  </si>
  <si>
    <t>LAJE PRÉ-MOLDADA UNIDIRECIONAL, BIAPOIADA, PARA PISO, ENCHIMENTO EM CERÂMICA, VIGOTA CONVENCIONAL, ALTURA TOTAL DA LAJE (ENCHIMENTO+CAPA) = (8+4). AF_11/2020</t>
  </si>
  <si>
    <t xml:space="preserve"> 3.13.5.14</t>
  </si>
  <si>
    <t>EMBOÇO, PARA RECEBIMENTO DE CERÂMICA, EM ARGAMASSA TRAÇO 1:2:8, PREPARO MANUAL, APLICADO MANUALMENTE EM FACES INTERNAS DE PAREDES, PARA AMBIENTE COM ÁREA MENOR QUE 5M2, ESPESSURA DE 10MM, COM EXECUÇÃO DE TALISCAS. AF_06/2014</t>
  </si>
  <si>
    <t xml:space="preserve"> 3.13.5.15</t>
  </si>
  <si>
    <t>REVESTIMENTO CERÂMICO PARA PAREDES INTERNAS COM PLACAS TIPO ESMALTADA EXTRA DE DIMENSÕES 33X45 CM APLICADAS EM AMBIENTES DE ÁREA MENOR QUE 5 M² A MEIA ALTURA DAS PAREDES. AF_06/2014</t>
  </si>
  <si>
    <t xml:space="preserve"> 3.13.6</t>
  </si>
  <si>
    <t>INSTALAÇÕES DA CASA DE GÁS (2 UNIDADES)</t>
  </si>
  <si>
    <t xml:space="preserve"> 3.13.6.1</t>
  </si>
  <si>
    <t xml:space="preserve"> 3.13.6.2</t>
  </si>
  <si>
    <t xml:space="preserve"> 3.13.6.3</t>
  </si>
  <si>
    <t xml:space="preserve"> 3.13.6.4</t>
  </si>
  <si>
    <t xml:space="preserve"> 3.13.6.5</t>
  </si>
  <si>
    <t>TUBO DE AÇO GALVANIZADO COM COSTURA, CLASSE MÉDIA, CONEXÃO ROSQUEADA, DN 20 (3/4"), INSTALADO EM RAMAIS E SUB-RAMAIS DE GÁS - FORNECIMENTO E INSTALAÇÃO. AF_10/2020</t>
  </si>
  <si>
    <t xml:space="preserve"> 3.13.6.6</t>
  </si>
  <si>
    <t>JOELHO 90 GRAUS, EM FERRO GALVANIZADO, CONEXÃO ROSQUEADA, DN 20 (3/4"), INSTALADO EM RAMAIS E SUB-RAMAIS DE GÁS - FORNECIMENTO E INSTALAÇÃO. AF_10/2020</t>
  </si>
  <si>
    <t xml:space="preserve"> 3.13.6.7</t>
  </si>
  <si>
    <t>TÊ, EM FERRO GALVANIZADO, CONEXÃO ROSQUEADA, DN 20 (3/4"), INSTALADO EM RAMAIS E SUB-RAMAIS DE GÁS - FORNECIMENTO E INSTALAÇÃO. AF_10/2020</t>
  </si>
  <si>
    <t xml:space="preserve"> 3.13.6.8</t>
  </si>
  <si>
    <t>NIPLE, EM FERRO GALVANIZADO, CONEXÃO ROSQUEADA, DN 20 (3/4"), INSTALADO EM RAMAIS E SUB-RAMAIS DE GÁS - FORNECIMENTO E INSTALAÇÃO. AF_10/2020</t>
  </si>
  <si>
    <t xml:space="preserve"> 3.13.6.9</t>
  </si>
  <si>
    <t xml:space="preserve"> 3.13.6.10</t>
  </si>
  <si>
    <t xml:space="preserve"> 3.13.6.11</t>
  </si>
  <si>
    <t xml:space="preserve"> 3.13.6.12</t>
  </si>
  <si>
    <t xml:space="preserve"> 3.13.6.13</t>
  </si>
  <si>
    <t xml:space="preserve"> 3.13.6.14</t>
  </si>
  <si>
    <t xml:space="preserve"> 3.13.6.15</t>
  </si>
  <si>
    <t xml:space="preserve"> 3.13.6.16</t>
  </si>
  <si>
    <t xml:space="preserve"> 3.13.6.17</t>
  </si>
  <si>
    <t xml:space="preserve"> 3.13.7</t>
  </si>
  <si>
    <t>BEBEDOURO</t>
  </si>
  <si>
    <t xml:space="preserve"> 3.13.7.1</t>
  </si>
  <si>
    <t>ALVENARIA DE VEDAÇÃO DE BLOCOS CERÂMICOS FURADOS NA VERTICAL DE 14X19X39 CM (ESPESSURA 14 CM) E ARGAMASSA DE ASSENTAMENTO COM PREPARO MANUAL. AF_12/2021</t>
  </si>
  <si>
    <t xml:space="preserve"> 3.13.7.2</t>
  </si>
  <si>
    <t xml:space="preserve"> 3.13.7.3</t>
  </si>
  <si>
    <t>EMBOÇO, PARA RECEBIMENTO DE CERÂMICA, EM ARGAMASSA TRAÇO 1:2:8, PREPARO MANUAL, APLICADO MANUALMENTE EM FACES INTERNAS DE PAREDES, PARA AMBIENTE COM ÁREA  MAIOR QUE 10M2, ESPESSURA DE 20MM, COM EXECUÇÃO DE TALISCAS. AF_06/2014</t>
  </si>
  <si>
    <t xml:space="preserve"> 3.13.7.4</t>
  </si>
  <si>
    <t xml:space="preserve"> 3.13.7.6</t>
  </si>
  <si>
    <t>VÁLVULA EM METAL CROMADO 1.1/2” X 1.1/2” PARA TANQUE OU LAVATÓRIO, COM OU SEM LADRÃO - FORNECIMENTO E INSTALAÇÃO. AF_01/2020</t>
  </si>
  <si>
    <t xml:space="preserve"> 3.13.7.7</t>
  </si>
  <si>
    <t>SIFÃO DO TIPO FLEXÍVEL EM PVC 1  X 1.1/2  - FORNECIMENTO E INSTALAÇÃO. AF_01/2020</t>
  </si>
  <si>
    <t xml:space="preserve"> 3.13.7.8</t>
  </si>
  <si>
    <t>PS-367</t>
  </si>
  <si>
    <t>LAJE PRE-MOLDADA P/FORRO, SOBRECARGA 100KG/M2, VAOS ATE 3,50M/E=8CM, C/LAJOTAS E CAP.C/CONC FCK=20MPA, 3CM, INTER-EIXO 38CM, C/ESCORAMENTO (REAPR.3X) E FERRAGEM NEGATIVA. (REF. SINAPI 74202/1,10/2020)</t>
  </si>
  <si>
    <t xml:space="preserve"> 3.13.7.9</t>
  </si>
  <si>
    <t>TORNEIRA CROMADA 1/2” OU 3/4” PARA TANQUE, PADRÃO POPULAR - FORNECIMENTO E INSTALAÇÃO. AF_01/2020</t>
  </si>
  <si>
    <t xml:space="preserve"> 3.13.7.10</t>
  </si>
  <si>
    <t>ARMAÇÃO DE PILAR OU VIGA DE ESTRUTURA CONVENCIONAL DE CONCRETO ARMADO UTILIZANDO AÇO CA-60 DE 5,0 MM - MONTAGEM. AF_06/2022</t>
  </si>
  <si>
    <t xml:space="preserve"> 3.13.8</t>
  </si>
  <si>
    <t>LIMPEZA FINAL DE OBRA</t>
  </si>
  <si>
    <t xml:space="preserve"> 3.13.8.1</t>
  </si>
  <si>
    <t>PS-039</t>
  </si>
  <si>
    <t xml:space="preserve"> 3.13.8.2</t>
  </si>
  <si>
    <t>PS-038</t>
  </si>
  <si>
    <t>LIMPEZA DE VIDRO COMUM</t>
  </si>
  <si>
    <t xml:space="preserve"> 3.13.8.3</t>
  </si>
  <si>
    <t>PS-084</t>
  </si>
  <si>
    <t>LIMPEZA DE AZULEJO</t>
  </si>
  <si>
    <t xml:space="preserve"> 4</t>
  </si>
  <si>
    <t>QUADRA POLIESPORTIVA</t>
  </si>
  <si>
    <t xml:space="preserve"> 4.1</t>
  </si>
  <si>
    <t xml:space="preserve"> 4.1.1</t>
  </si>
  <si>
    <t xml:space="preserve"> 4.2</t>
  </si>
  <si>
    <t>INFRA ESTRUTURA</t>
  </si>
  <si>
    <t xml:space="preserve"> 4.2.1</t>
  </si>
  <si>
    <t>SAPATAS E VIGAS BALDRAMES</t>
  </si>
  <si>
    <t xml:space="preserve"> 4.2.1.1</t>
  </si>
  <si>
    <t>FABRICAÇÃO, MONTAGEM E DESMONTAGEM DE FÔRMA PARA SAPATA, EM MADEIRA SERRADA, E=25 MM, 2 UTILIZAÇÕES. AF_06/2017</t>
  </si>
  <si>
    <t xml:space="preserve"> 4.2.1.2</t>
  </si>
  <si>
    <t xml:space="preserve"> 4.2.1.3</t>
  </si>
  <si>
    <t xml:space="preserve"> 4.2.1.4</t>
  </si>
  <si>
    <t xml:space="preserve"> 4.2.1.5</t>
  </si>
  <si>
    <t xml:space="preserve"> 4.2.1.6</t>
  </si>
  <si>
    <t xml:space="preserve"> 4.2.1.7</t>
  </si>
  <si>
    <t>PREPARO DE FUNDO DE VALA COM LARGURA MENOR QUE 1,5 M (ACERTO DO SOLO NATURAL). AF_08/2020</t>
  </si>
  <si>
    <t xml:space="preserve"> 4.2.1.8</t>
  </si>
  <si>
    <t>LASTRO DE CONCRETO MAGRO, APLICADO EM BLOCOS DE COROAMENTO OU SAPATAS, ESPESSURA DE 5 CM. AF_08/2017</t>
  </si>
  <si>
    <t xml:space="preserve"> 4.2.1.9</t>
  </si>
  <si>
    <t>REATERRO MECANIZADO DE VALA COM RETROESCAVADEIRA (CAPACIDADE DA CAÇAMBA DA RETRO: 0,26 M³ / POTÊNCIA: 88 HP), LARGURA ATÉ 0,8 M, PROFUNDIDADE ATÉ 1,5 M, COM SOLO DE 1ª CATEGORIA EM LOCAIS COM BAIXO NÍVEL DE INTERFERÊNCIA. AF_04/2016</t>
  </si>
  <si>
    <t xml:space="preserve"> 4.2.1.10</t>
  </si>
  <si>
    <t>CARGA, MANOBRA E DESCARGA DE ENTULHO EM CAMINHÃO BASCULANTE 6 M³ - CARGA COM ESCAVADEIRA HIDRÁULICA  (CAÇAMBA DE 0,80 M³ / 111 HP) E DESCARGA LIVRE (UNIDADE: M3). AF_07/2020</t>
  </si>
  <si>
    <t xml:space="preserve"> 4.2.1.11</t>
  </si>
  <si>
    <t>TRANSPORTE COM CAMINHÃO BASCULANTE DE 6 M³, EM VIA URBANA PAVIMENTADA, ADICIONAL PARA DMT EXCEDENTE A 30 KM (UNIDADE: TXKM). AF_07/2020</t>
  </si>
  <si>
    <t>TXKM</t>
  </si>
  <si>
    <t xml:space="preserve"> 4.2.1.12</t>
  </si>
  <si>
    <t>PS-419</t>
  </si>
  <si>
    <t>MOBILIZACAO E INSTALACAO DE 01 EQUIPAMENTO DE SONDAGEM, DISTANCIA DE 10KM ATE 20KM (REF. SINAPI 72872,12/2018).</t>
  </si>
  <si>
    <t xml:space="preserve"> 4.2.1.13</t>
  </si>
  <si>
    <t>ESCAVAÇÃO MANUAL PARA BLOCO DE COROAMENTO OU SAPATA (INCLUINDO ESCAVAÇÃO PARA COLOCAÇÃO DE FÔRMAS). AF_06/2017</t>
  </si>
  <si>
    <t xml:space="preserve"> 4.2.1.14</t>
  </si>
  <si>
    <t xml:space="preserve"> 4.2.1.15</t>
  </si>
  <si>
    <t>CONCRETAGEM DE SAPATAS, FCK 30 MPA, COM USO DE BOMBA – LANÇAMENTO, ADENSAMENTO E ACABAMENTO. AF_11/2016</t>
  </si>
  <si>
    <t xml:space="preserve"> 4.3</t>
  </si>
  <si>
    <t>SUPRA ESTRUTURA</t>
  </si>
  <si>
    <t xml:space="preserve"> 4.3.1</t>
  </si>
  <si>
    <t>PS-009</t>
  </si>
  <si>
    <t>CONCRETAGEM DE VIGAS E LAJES, FCK=25 MPA, PARA LAJES PREMOLDADAS COM USO DE BOMBA EM EDIFICAÇÃO COM ÁREA MÉDIA DE LAJES MENOR OU IGUAL A 20 M² - LANÇAMENTO, ADENSAMENTO E ACABAMENTO.</t>
  </si>
  <si>
    <t xml:space="preserve"> 4.3.2</t>
  </si>
  <si>
    <t>ARMAÇÃO DE PILAR OU VIGA DE ESTRUTURA CONVENCIONAL DE CONCRETO ARMADO UTILIZANDO AÇO CA-50 DE 8,0 MM - MONTAGEM. AF_06/2022</t>
  </si>
  <si>
    <t xml:space="preserve"> 4.3.3</t>
  </si>
  <si>
    <t>ARMAÇÃO DE PILAR OU VIGA DE ESTRUTURA CONVENCIONAL DE CONCRETO ARMADO UTILIZANDO AÇO CA-50 DE 10,0 MM - MONTAGEM. AF_06/2022</t>
  </si>
  <si>
    <t xml:space="preserve"> 4.3.5</t>
  </si>
  <si>
    <t>MONTAGEM E DESMONTAGEM DE FÔRMA DE PILARES RETANGULARES E ESTRUTURAS SIMILARES, PÉ-DIREITO SIMPLES, EM CHAPA DE MADEIRA COMPENSADA PLASTIFICADA, 12 UTILIZAÇÕES. AF_09/2020</t>
  </si>
  <si>
    <t xml:space="preserve"> 4.3.6</t>
  </si>
  <si>
    <t>MONTAGEM E DESMONTAGEM DE FÔRMA DE VIGA, ESCORAMENTO COM PONTALETE DE MADEIRA, PÉ-DIREITO SIMPLES, EM MADEIRA SERRADA, 4 UTILIZAÇÕES. AF_09/2020</t>
  </si>
  <si>
    <t xml:space="preserve"> 4.3.7</t>
  </si>
  <si>
    <t xml:space="preserve"> 4.3.8</t>
  </si>
  <si>
    <t xml:space="preserve"> 4.3.9</t>
  </si>
  <si>
    <t xml:space="preserve"> 4.3.10</t>
  </si>
  <si>
    <t>ARMAÇÃO DE PILAR OU VIGA DE ESTRUTURA CONVENCIONAL DE CONCRETO ARMADO UTILIZANDO AÇO CA-50 DE 12,5 MM - MONTAGEM. AF_06/2022</t>
  </si>
  <si>
    <t xml:space="preserve"> 4.3.11</t>
  </si>
  <si>
    <t xml:space="preserve"> 4.3.12</t>
  </si>
  <si>
    <t>CONCRETAGEM DE PILARES, FCK = 25 MPA, COM USO DE BOMBA - LANÇAMENTO, ADENSAMENTO E ACABAMENTO. AF_02/2022</t>
  </si>
  <si>
    <t xml:space="preserve"> 4.3.13</t>
  </si>
  <si>
    <t xml:space="preserve"> 4.4</t>
  </si>
  <si>
    <t>ARQUIBANCADA</t>
  </si>
  <si>
    <t xml:space="preserve"> 4.4.1</t>
  </si>
  <si>
    <t xml:space="preserve"> 4.4.2</t>
  </si>
  <si>
    <t>CORTE E DOBRA DE AÇO CA-50, DIÂMETRO DE 8,0 MM. AF_06/2022</t>
  </si>
  <si>
    <t xml:space="preserve"> 4.4.3</t>
  </si>
  <si>
    <t xml:space="preserve"> 4.4.4</t>
  </si>
  <si>
    <t>ATERRO MANUAL DE VALAS COM AREIA PARA ATERRO E COMPACTAÇÃO MECANIZADA. AF_05/2016</t>
  </si>
  <si>
    <t xml:space="preserve"> 4.4.5</t>
  </si>
  <si>
    <t>ARMAÇÃO DO SISTEMA DE PAREDES DE CONCRETO, EXECUTADA EM PAREDES DE EDIFICAÇÕES TÉRREAS, TELA Q-61. AF_06/2019</t>
  </si>
  <si>
    <t xml:space="preserve"> 4.4.6</t>
  </si>
  <si>
    <t>(COMPOSIÇÃO REPRESENTATIVA) DO SERVIÇO DE CONTRAPISO EM ARGAMASSA TRAÇO 1:4 (CIM E AREIA), EM BETONEIRA 400 L, ESPESSURA 3 CM ÁREAS SECAS E 3 CM ÁREAS MOLHADAS, PARA EDIFICAÇÃO HABITACIONAL MULTIFAMILIAR (PRÉDIO). AF_11/2014</t>
  </si>
  <si>
    <t xml:space="preserve"> 4.4.7</t>
  </si>
  <si>
    <t>ALVENARIA DE VEDAÇÃO DE BLOCOS CERÂMICOS FURADOS NA HORIZONTAL DE 9X9X19 CM (ESPESSURA 9 CM) E ARGAMASSA DE ASSENTAMENTO COM PREPARO MANUAL. AF_12/2021</t>
  </si>
  <si>
    <t xml:space="preserve"> 4.4.8</t>
  </si>
  <si>
    <t>PS-443</t>
  </si>
  <si>
    <t>FORMA TABUA P/ CONCRETO EM FUNDACAO RADIER C/ REAPROVEITAMENTO 3X. (REF. SINAPI 74076/1,10/2017).</t>
  </si>
  <si>
    <t xml:space="preserve"> 4.4.9</t>
  </si>
  <si>
    <t>CONCRETO FCK = 25MPA, TRAÇO 1:2,3:2,7 (EM MASSA SECA DE CIMENTO/ AREIA MÉDIA/ BRITA 1) - PREPARO MECÂNICO COM BETONEIRA 600 L. AF_05/2021</t>
  </si>
  <si>
    <t xml:space="preserve"> 4.4.10</t>
  </si>
  <si>
    <t xml:space="preserve"> 4.5</t>
  </si>
  <si>
    <t>IMPERMEABILIZAÇÃO E TRATAMENTOS</t>
  </si>
  <si>
    <t xml:space="preserve"> 4.5.1</t>
  </si>
  <si>
    <t>IMPERMEABILIZACAO DE ESTRUTURAS ENTERRADAS, COM TINTA ASFALTICA, DUAS DEMAOS - REF. SINAPI (74106/1,1/2020).</t>
  </si>
  <si>
    <t xml:space="preserve"> 4.6</t>
  </si>
  <si>
    <t xml:space="preserve"> 4.6.1</t>
  </si>
  <si>
    <t>ALVENARIA DE VEDAÇÃO DE BLOCOS CERÂMICOS FURADOS NA VERTICAL DE 14X19X39 CM (ESPESSURA 14 CM) E ARGAMASSA DE ASSENTAMENTO COM PREPARO EM BETONEIRA. AF_12/2021</t>
  </si>
  <si>
    <t xml:space="preserve"> 4.6.2</t>
  </si>
  <si>
    <t xml:space="preserve"> 4.6.3</t>
  </si>
  <si>
    <t xml:space="preserve"> 4.6.4</t>
  </si>
  <si>
    <t xml:space="preserve"> 4.7</t>
  </si>
  <si>
    <t xml:space="preserve"> 4.7.1</t>
  </si>
  <si>
    <t xml:space="preserve"> 4.7.1.1</t>
  </si>
  <si>
    <t>PS-438</t>
  </si>
  <si>
    <t>CHAPISCO APLICADO EM ALVENARIA (COM PRESENÇA DE VÃOS) E ESTRUTURAS DE CONCRETO DE FACHADA, COM COLHER DE PEDREIRO.  ARGAMASSA TRAÇO 1:3 COM PREPARO EM BETONEIRA 400L. AF_06/2014 (REF. SINAPI 87905,12/2018).</t>
  </si>
  <si>
    <t xml:space="preserve"> 4.7.1.2</t>
  </si>
  <si>
    <t>REVESTIMENTO CERÂMICO PARA PAREDES INTERNAS COM PLACAS TIPO ESMALTADA PADRÃO POPULAR DE DIMENSÕES 20X20 CM, ARGAMASSA TIPO AC I, APLICADAS EM AMBIENTES DE ÁREA MAIOR QUE 5 M2 NA ALTURA INTEIRA DAS PAREDES. AF_06/2014</t>
  </si>
  <si>
    <t xml:space="preserve"> 4.7.1.3</t>
  </si>
  <si>
    <t xml:space="preserve"> 4.7.1.4</t>
  </si>
  <si>
    <t xml:space="preserve"> 4.7.1.5</t>
  </si>
  <si>
    <t xml:space="preserve"> 4.7.2</t>
  </si>
  <si>
    <t xml:space="preserve"> 4.7.2.1</t>
  </si>
  <si>
    <t xml:space="preserve"> 4.7.2.2</t>
  </si>
  <si>
    <t xml:space="preserve"> 4.7.3</t>
  </si>
  <si>
    <t>TETOS</t>
  </si>
  <si>
    <t xml:space="preserve"> 4.7.3.1</t>
  </si>
  <si>
    <t>FORRO EM RÉGUAS DE PVC, FRISADO, PARA AMBIENTES COMERCIAIS, INCLUSIVE ESTRUTURA DE FIXAÇÃO. AF_05/2017_P</t>
  </si>
  <si>
    <t xml:space="preserve"> 4.7.3.2</t>
  </si>
  <si>
    <t>ACABAMENTOS PARA FORRO (RODA-FORRO EM PERFIL METÁLICO E PLÁSTICO). AF_05/2017</t>
  </si>
  <si>
    <t xml:space="preserve"> 4.8</t>
  </si>
  <si>
    <t xml:space="preserve"> 4.8.1</t>
  </si>
  <si>
    <t>ESTRUTURA TRELIÇADA DE COBERTURA, TIPO ARCO, COM LIGAÇÕES SOLDADAS, INCLUSOS PERFIS METÁLICOS, CHAPAS METÁLICAS, MÃO DE OBRA E TRANSPORTE COM GUINDASTE - FORNECIMENTO E INSTALAÇÃO. AF_01/2020_P</t>
  </si>
  <si>
    <t xml:space="preserve"> 4.8.2</t>
  </si>
  <si>
    <t xml:space="preserve"> 4.8.3</t>
  </si>
  <si>
    <t xml:space="preserve"> 4.8.4</t>
  </si>
  <si>
    <t xml:space="preserve"> 4.8.5</t>
  </si>
  <si>
    <t>PINTURA COM TINTA ALQUÍDICA DE ACABAMENTO (ESMALTE SINTÉTICO BRILHANTE) PULVERIZADA SOBRE SUPERFÍCIES METÁLICAS (EXCETO PERFIL) EXECUTADO EM OBRA  (POR DEMÃO). AF_01/2020_P</t>
  </si>
  <si>
    <t xml:space="preserve"> 4.8.6</t>
  </si>
  <si>
    <t>TELHAMENTO COM TELHA DE AÇO/ALUMÍNIO E = 0,5 MM, COM ATÉ 2 ÁGUAS, INCLUSO IÇAMENTO. AF_07/2019</t>
  </si>
  <si>
    <t xml:space="preserve"> 4.8.7</t>
  </si>
  <si>
    <t xml:space="preserve"> 4.8.8</t>
  </si>
  <si>
    <t xml:space="preserve"> 4.9</t>
  </si>
  <si>
    <t xml:space="preserve"> 4.9.1</t>
  </si>
  <si>
    <t xml:space="preserve"> 4.9.1.1</t>
  </si>
  <si>
    <t>PS-243</t>
  </si>
  <si>
    <t>Portão em ferro, em tubo de aço galv. 2" e tela ondulada malha 3/8" (REF ORSE 12036 05/2021)</t>
  </si>
  <si>
    <t xml:space="preserve"> 4.9.1.2</t>
  </si>
  <si>
    <t xml:space="preserve"> 4.9.1.3</t>
  </si>
  <si>
    <t>PS-344</t>
  </si>
  <si>
    <t>PORTA EM ALUMÍNIO DE ABRIR TIPO VENEZIANA COM GUARNIÇÃO, FIXAÇÃO COM PARAFUSOS - FORNECIMENTO E INSTALAÇÃO. AF_12/2019. (REF. SINAPI 91341,12/2021).</t>
  </si>
  <si>
    <t xml:space="preserve"> 4.9.2</t>
  </si>
  <si>
    <t>JANELAS</t>
  </si>
  <si>
    <t xml:space="preserve"> 4.9.2.1</t>
  </si>
  <si>
    <t xml:space="preserve"> 4.9.2.2</t>
  </si>
  <si>
    <t xml:space="preserve"> 4.10</t>
  </si>
  <si>
    <t>PISO, RODAPÉS E SOLEIRAS</t>
  </si>
  <si>
    <t xml:space="preserve"> 4.10.1</t>
  </si>
  <si>
    <t xml:space="preserve"> 4.10.1.1</t>
  </si>
  <si>
    <t>LASTRO COM MATERIAL GRANULAR (PEDRA BRITADA N.2), APLICADO EM PISOS OU LAJES SOBRE SOLO, ESPESSURA DE *10 CM*. AF_08/2017</t>
  </si>
  <si>
    <t xml:space="preserve"> 4.10.1.2</t>
  </si>
  <si>
    <t>PS-420</t>
  </si>
  <si>
    <t>FORNECIMENTO/INSTALACAO LONA PLASTICA PRETA, PARA IMPERMEABILIZACAO, ESPESSURA 150 MICRAS (REF. Cópia SINAPI 68053,12/2018).</t>
  </si>
  <si>
    <t xml:space="preserve"> 4.10.1.3</t>
  </si>
  <si>
    <t>PS-445</t>
  </si>
  <si>
    <t>ARMACAO EM TELA DE ACO SOLDADA NERVURADA Q-113, ACO CA-60, 3,8MM, MALHA 10X10CM (REF.SINAPI 85662,1/2020).</t>
  </si>
  <si>
    <t xml:space="preserve"> 4.10.1.4</t>
  </si>
  <si>
    <t>LASTRO DE CONCRETO MAGRO, APLICADO EM PISOS, LAJES SOBRE SOLO OU RADIERS, ESPESSURA DE 3 CM. AF_07/2016</t>
  </si>
  <si>
    <t xml:space="preserve"> 4.10.1.5</t>
  </si>
  <si>
    <t>CONTRAPISO EM ARGAMASSA TRAÇO 1:4 (CIMENTO E AREIA), PREPARO MECÂNICO COM BETONEIRA 400 L, APLICADO EM ÁREAS SECAS SOBRE LAJE, ADERIDO, ACABAMENTO NÃO REFORÇADO, ESPESSURA 3CM. AF_07/2021</t>
  </si>
  <si>
    <t xml:space="preserve"> 4.10.1.6</t>
  </si>
  <si>
    <t>PS-065</t>
  </si>
  <si>
    <t>CONCRETAGEM DE PISO, FCK 25 MPA, PARA ESPESSURA DE 7 CM - LANÇAMENTO, ADENSAMENTO E ACABAMENTO.</t>
  </si>
  <si>
    <t xml:space="preserve"> 4.10.2</t>
  </si>
  <si>
    <t xml:space="preserve"> 4.10.2.1</t>
  </si>
  <si>
    <t xml:space="preserve"> 4.10.2.2</t>
  </si>
  <si>
    <t xml:space="preserve"> 4.10.3</t>
  </si>
  <si>
    <t>RODAPÉS E SOLEIRAS</t>
  </si>
  <si>
    <t xml:space="preserve"> 4.10.3.1</t>
  </si>
  <si>
    <t>SOLEIRA EM MÁRMORE, LARGURA 15 CM, ESPESSURA 2,0 CM. AF_09/2020</t>
  </si>
  <si>
    <t xml:space="preserve"> 4.10.3.2</t>
  </si>
  <si>
    <t>RODAPÉ EM MARMORITE, ALTURA 10CM. AF_09/2020</t>
  </si>
  <si>
    <t xml:space="preserve"> 4.11</t>
  </si>
  <si>
    <t xml:space="preserve"> 4.11.1</t>
  </si>
  <si>
    <t xml:space="preserve"> 4.11.1.1</t>
  </si>
  <si>
    <t xml:space="preserve"> 4.11.1.2</t>
  </si>
  <si>
    <t>APLICAÇÃO MANUAL DE FUNDO SELADOR ACRÍLICO EM PANOS COM PRESENÇA DE VÃOS DE EDIFÍCIOS DE MÚLTIPLOS PAVIMENTOS. AF_06/2014</t>
  </si>
  <si>
    <t xml:space="preserve"> 4.11.1.3</t>
  </si>
  <si>
    <t xml:space="preserve"> 4.11.2</t>
  </si>
  <si>
    <t xml:space="preserve"> 4.11.2.1</t>
  </si>
  <si>
    <t xml:space="preserve"> 4.11.2.2</t>
  </si>
  <si>
    <t xml:space="preserve"> 4.11.2.3</t>
  </si>
  <si>
    <t xml:space="preserve"> 4.12</t>
  </si>
  <si>
    <t>INSTALAÇÕES ELÉTRICAS</t>
  </si>
  <si>
    <t xml:space="preserve"> 4.12.1</t>
  </si>
  <si>
    <t>QUADROS E CAIXAS</t>
  </si>
  <si>
    <t xml:space="preserve"> 4.12.1.1</t>
  </si>
  <si>
    <t>QUADRO DE DISTRIBUIÇÃO DE ENERGIA EM CHAPA DE AÇO GALVANIZADO, DE EMBUTIR, COM BARRAMENTO TRIFÁSICO, PARA 30 DISJUNTORES DIN 150A - FORNECIMENTO E INSTALAÇÃO. AF_10/2020</t>
  </si>
  <si>
    <t xml:space="preserve"> 4.12.1.2</t>
  </si>
  <si>
    <t>CAIXA ENTERRADA ELÉTRICA RETANGULAR, EM ALVENARIA COM BLOCOS DE CONCRETO, FUNDO COM BRITA, DIMENSÕES INTERNAS: 0,8X0,8X0,6 M. AF_12/2020</t>
  </si>
  <si>
    <t xml:space="preserve"> 4.12.2</t>
  </si>
  <si>
    <t xml:space="preserve"> 4.12.2.1</t>
  </si>
  <si>
    <t xml:space="preserve"> 4.12.2.2</t>
  </si>
  <si>
    <t xml:space="preserve"> 4.12.2.3</t>
  </si>
  <si>
    <t xml:space="preserve"> 4.12.2.4</t>
  </si>
  <si>
    <t xml:space="preserve"> 4.12.2.5</t>
  </si>
  <si>
    <t xml:space="preserve"> 4.12.3</t>
  </si>
  <si>
    <t xml:space="preserve"> 4.12.3.1</t>
  </si>
  <si>
    <t xml:space="preserve"> 4.12.3.2</t>
  </si>
  <si>
    <t xml:space="preserve"> 4.12.3.3</t>
  </si>
  <si>
    <t xml:space="preserve"> 4.12.3.4</t>
  </si>
  <si>
    <t xml:space="preserve"> 4.12.3.5</t>
  </si>
  <si>
    <t xml:space="preserve"> 4.12.4</t>
  </si>
  <si>
    <t xml:space="preserve"> 4.12.4.1</t>
  </si>
  <si>
    <t xml:space="preserve"> 4.12.4.2</t>
  </si>
  <si>
    <t>Refletor Slim LED 150W de potência, branco Frio, 6500k, Autovolt, marca G-light ou similar - Rev 01</t>
  </si>
  <si>
    <t xml:space="preserve"> 4.12.5</t>
  </si>
  <si>
    <t xml:space="preserve"> 4.12.5.1</t>
  </si>
  <si>
    <t xml:space="preserve"> 4.12.5.2</t>
  </si>
  <si>
    <t xml:space="preserve"> 4.12.5.3</t>
  </si>
  <si>
    <t xml:space="preserve"> 4.12.5.4</t>
  </si>
  <si>
    <t>TOMADA ALTA DE EMBUTIR (1 MÓDULO), 2P+T 20 A, SEM SUPORTE E SEM PLACA - FORNECIMENTO E INSTALAÇÃO. AF_12/2015</t>
  </si>
  <si>
    <t xml:space="preserve"> 4.12.5.5</t>
  </si>
  <si>
    <t>TOMADA ALTA DE EMBUTIR (1 MÓDULO), 2P+T 10 A, SEM SUPORTE E SEM PLACA - FORNECIMENTO E INSTALAÇÃO. AF_12/2015</t>
  </si>
  <si>
    <t xml:space="preserve"> 4.12.6</t>
  </si>
  <si>
    <t>ELETRODUTOES/ELETROCALHAS</t>
  </si>
  <si>
    <t xml:space="preserve"> 4.12.6.1</t>
  </si>
  <si>
    <t>ELETRODUTO FLEXÍVEL CORRUGADO REFORÇADO, PVC, DN 25 MM (3/4"), PARA CIRCUITOS TERMINAIS, INSTALADO EM PAREDE - FORNECIMENTO E INSTALAÇÃO. AF_12/2015</t>
  </si>
  <si>
    <t xml:space="preserve"> 4.12.6.2</t>
  </si>
  <si>
    <t xml:space="preserve"> 4.12.6.3</t>
  </si>
  <si>
    <t xml:space="preserve"> 4.12.6.4</t>
  </si>
  <si>
    <t xml:space="preserve"> 4.12.6.5</t>
  </si>
  <si>
    <t xml:space="preserve"> 4.12.6.6</t>
  </si>
  <si>
    <t>Fornecimento e instalação de eletrocalha lisa, zincada,100 x 100 x 3000 mm (ref. mopa ou similar)</t>
  </si>
  <si>
    <t xml:space="preserve"> 4.12.6.7</t>
  </si>
  <si>
    <t>Porca sextavada 1/4", bicromatizada</t>
  </si>
  <si>
    <t xml:space="preserve"> 4.12.6.8</t>
  </si>
  <si>
    <t>Fornecimento e instalação de parafuso cabeça lentilha 3/8" x 3/4" (ref. vl 1.68 valemam ou similar)</t>
  </si>
  <si>
    <t xml:space="preserve"> 4.12.6.9</t>
  </si>
  <si>
    <t>Emenda interna 100 x 100 mm com base lisa perfurada para eletrocalha metálica (ref. Mopa ou similar)</t>
  </si>
  <si>
    <t xml:space="preserve"> 4.12.6.10</t>
  </si>
  <si>
    <t>Tampa de encaixe 100 X 3000 mm, zincada, para eletrocalha metálica (ref.: mopa ou similar)</t>
  </si>
  <si>
    <t xml:space="preserve"> 4.12.6.11</t>
  </si>
  <si>
    <t>Suporte de sustentação de eletrocalha metálica 100mm(ref. Mopa ou similar)</t>
  </si>
  <si>
    <t xml:space="preserve"> 4.12.6.12</t>
  </si>
  <si>
    <t>Parafuso com bucha S-10</t>
  </si>
  <si>
    <t xml:space="preserve"> 4.12.6.13</t>
  </si>
  <si>
    <t>Abraçadeira em aço inox, tipo "D", 3/4", fornecimento</t>
  </si>
  <si>
    <t>Un</t>
  </si>
  <si>
    <t xml:space="preserve"> 4.12.6.14</t>
  </si>
  <si>
    <t>Parafuso auto-atarraxante em aço inox - 4,2 x 32mm - fornecimento e colocação</t>
  </si>
  <si>
    <t xml:space="preserve"> 4.13</t>
  </si>
  <si>
    <t>INSTALAÇÕES DE PREVENÇÃO E COMBATE A INCÊNDIO</t>
  </si>
  <si>
    <t xml:space="preserve"> 4.13.1</t>
  </si>
  <si>
    <t xml:space="preserve"> 4.13.1.1</t>
  </si>
  <si>
    <t xml:space="preserve"> 4.13.1.2</t>
  </si>
  <si>
    <t xml:space="preserve"> 4.13.1.3</t>
  </si>
  <si>
    <t xml:space="preserve"> 4.13.1.4</t>
  </si>
  <si>
    <t xml:space="preserve"> 4.13.1.5</t>
  </si>
  <si>
    <t xml:space="preserve"> 4.13.1.6</t>
  </si>
  <si>
    <t xml:space="preserve"> 4.13.1.7</t>
  </si>
  <si>
    <t xml:space="preserve"> 4.13.1.8</t>
  </si>
  <si>
    <t xml:space="preserve"> 4.13.1.9</t>
  </si>
  <si>
    <t xml:space="preserve"> 4.13.1.10</t>
  </si>
  <si>
    <t xml:space="preserve"> 4.13.2</t>
  </si>
  <si>
    <t xml:space="preserve"> 4.13.2.1</t>
  </si>
  <si>
    <t xml:space="preserve"> 4.13.2.2</t>
  </si>
  <si>
    <t xml:space="preserve"> 4.13.2.3</t>
  </si>
  <si>
    <t xml:space="preserve"> 4.13.2.4</t>
  </si>
  <si>
    <t xml:space="preserve"> 4.13.3</t>
  </si>
  <si>
    <t xml:space="preserve"> 4.13.3.1</t>
  </si>
  <si>
    <t xml:space="preserve"> 4.13.4</t>
  </si>
  <si>
    <t xml:space="preserve"> 4.13.4.1</t>
  </si>
  <si>
    <t xml:space="preserve"> 4.14</t>
  </si>
  <si>
    <t>SERVIÇOS CONSTRUTIVOS COMPLEMENTARES</t>
  </si>
  <si>
    <t xml:space="preserve"> 4.14.1</t>
  </si>
  <si>
    <t>ALAMBRADO PARA QUADRA POLIESPORTIVA, ESTRUTURADO POR TUBOS DE ACO GALVANIZADO, (MONTANTES COM DIAMETRO 2", TRAVESSAS E ESCORAS COM DIÂMETRO 1 ¼”), COM TELA DE ARAME GALVANIZADO, FIO 14 BWG E MALHA QUADRADA 5X5CM (EXCETO MURETA). AF_03/2021</t>
  </si>
  <si>
    <t xml:space="preserve"> 4.14.2</t>
  </si>
  <si>
    <t>PS-254</t>
  </si>
  <si>
    <t>Corrimão em aço inox, escovado, d=1 1/2" (REFERÊNCIA ORSE 4264 08/2021)</t>
  </si>
  <si>
    <t xml:space="preserve"> 4.14.3</t>
  </si>
  <si>
    <t>Corrimão central de arquibancada tipo U (invertido) em tubo ferro galvanizado, alt=0,92m, com barras verticais 22cm entre elas de 1.1/2"</t>
  </si>
  <si>
    <t xml:space="preserve"> 4.14.4</t>
  </si>
  <si>
    <t xml:space="preserve">PAR DE TABELAS DE BASQUETE EM COMPENSADO NAVAL, OFICIAL, 1800 X 1200 MM, INCLUINDO ARO DE METAL E REDE EM POLIPROPILENO 100% (SEM SUPORTE DE FIXACAO)                                                                                                                                                                                                                                                                                                                                                     </t>
  </si>
  <si>
    <t xml:space="preserve"> 4.14.5</t>
  </si>
  <si>
    <t>CONJUNTO PARA QUADRA DE  VOLEI COM POSTES EM TUBO DE ACO GALVANIZADO 3", H = *255* CM, PINTURA EM TINTA ESMALTE SINTETICO, REDE DE NYLON COM 2 MM, MALHA 10 X 10 CM E ANTENAS OFICIAIS EM FIBRA DE VIDRO</t>
  </si>
  <si>
    <t xml:space="preserve"> 4.14.6</t>
  </si>
  <si>
    <t>CONJUNTO PARA FUTSAL COM TRAVES OFICIAIS DE 3,00 X 2,00 M EM TUBO DE ACO GALVANIZADO 3" COM REQUADRO EM TUBO DE 1", PINTURA EM PRIMER COM TINTA ESMALTE SINTETICO E REDES DE POLIETILENO FIO 4 MM</t>
  </si>
  <si>
    <t xml:space="preserve"> 4.14.7</t>
  </si>
  <si>
    <t>PS-041</t>
  </si>
  <si>
    <t>PISO PODOTÁTIL, DIRECIONAL OU ALERTA, ASSENTADO SOBRE ARGAMASSA (REF. 101094 SINAPI 05/2021)</t>
  </si>
  <si>
    <t xml:space="preserve"> 4.14.8</t>
  </si>
  <si>
    <t>MURETA</t>
  </si>
  <si>
    <t xml:space="preserve"> 4.14.8.1</t>
  </si>
  <si>
    <t xml:space="preserve"> 4.14.8.2</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</si>
  <si>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</si>
  <si>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4.14.8.3</t>
  </si>
  <si>
    <t xml:space="preserve"> 4.14.8.4</t>
  </si>
  <si>
    <t>PS-437</t>
  </si>
  <si>
    <t>CORTE E DOBRA DE AÇO CA-50, DIÂMETRO DE 8,0 MM, UTILIZADO EM ESTRUTURAS DIVERSAS, EXCETO LAJES. AF_12/2015 (REF. SINAPI 92793,12/2018).</t>
  </si>
  <si>
    <t xml:space="preserve"> 4.14.8.5</t>
  </si>
  <si>
    <t xml:space="preserve"> 4.14.8.6</t>
  </si>
  <si>
    <t xml:space="preserve"> 4.14.8.7</t>
  </si>
  <si>
    <t>PAVIMENTAÇÃO E DRENAGEM SUPERFICIAL</t>
  </si>
  <si>
    <t xml:space="preserve"> 4.15.9.1</t>
  </si>
  <si>
    <t>ESCAVAÇÃO MECANIZADA DE VALA COM PROF. MAIOR QUE 1,5 M E ATÉ 3,0 M(MÉDIA MONTANTE E JUSANTE/UMA COMPOSIÇÃO POR TRECHO), ESCAVADEIRA (0,8 M3), LARG. MENOR QUE 1,5 M, EM SOLO DE 1A CATEGORIA, LOCAIS COM BAIXO NÍVEL DE INTERFERÊNCIA. AF_02/2021</t>
  </si>
  <si>
    <t xml:space="preserve"> 4.15.9.2</t>
  </si>
  <si>
    <t>TUBO PVC, SÉRIE R, ÁGUA PLUVIAL, DN 150 MM, FORNECIDO E INSTALADO EM CONDUTORES VERTICAIS DE ÁGUAS PLUVIAIS. AF_06/2022</t>
  </si>
  <si>
    <t xml:space="preserve"> 4.15.9.3</t>
  </si>
  <si>
    <t xml:space="preserve"> 4.15.9.4</t>
  </si>
  <si>
    <t>JOELHO 45 GRAUS, PVC, SERIE NORMAL, ESGOTO PREDIAL, DN 150 MM, JUNTA ELÁSTICA, FORNECIDO E INSTALADO EM SUBCOLETOR AÉREO DE ESGOTO SANITÁRIO. AF_08/2022</t>
  </si>
  <si>
    <t xml:space="preserve"> 4.15.9.5</t>
  </si>
  <si>
    <t>EXECUÇÃO DE PASSEIO (CALÇADA) OU PISO DE CONCRETO COM CONCRETO MOLDADO IN LOCO, USINADO, ACABAMENTO CONVENCIONAL, ESPESSURA 6 CM, ARMADO. AF_08/2022</t>
  </si>
  <si>
    <t xml:space="preserve"> 4.15.9.6</t>
  </si>
  <si>
    <t>PS-440</t>
  </si>
  <si>
    <t>JOELHO 45 GRAUS, PVC, SERIE NORMAL, ESGOTO PREDIAL, DN 150 MM, JUNTA ELÁSTICA, FORNECIDO E INSTALADO EM SUBCOLETOR AÉREO DE ESGOTO SANITÁRIO. AF_12/2014 (REF. SINAPI 89855,12/2018).</t>
  </si>
  <si>
    <t xml:space="preserve"> 4.15.10</t>
  </si>
  <si>
    <t xml:space="preserve"> 4.15.10.1</t>
  </si>
  <si>
    <t xml:space="preserve"> 4.15.10.2</t>
  </si>
  <si>
    <t xml:space="preserve"> 4.15.10.3</t>
  </si>
  <si>
    <t>PS-066</t>
  </si>
  <si>
    <t>LIMPEZA VIDRO COMUM</t>
  </si>
  <si>
    <t xml:space="preserve"> 4.15.11</t>
  </si>
  <si>
    <t xml:space="preserve"> 4.15.11.1</t>
  </si>
  <si>
    <t xml:space="preserve"> 4.15.11.2</t>
  </si>
  <si>
    <t xml:space="preserve"> 4.15.11.3</t>
  </si>
  <si>
    <t xml:space="preserve"> 4.15.11.4</t>
  </si>
  <si>
    <t xml:space="preserve"> 4.15.11.5</t>
  </si>
  <si>
    <t xml:space="preserve"> 4.15.11.6</t>
  </si>
  <si>
    <t xml:space="preserve"> 4.15.11.7</t>
  </si>
  <si>
    <t xml:space="preserve"> 4.15.11.8</t>
  </si>
  <si>
    <t xml:space="preserve"> 4.15.11.9</t>
  </si>
  <si>
    <t xml:space="preserve"> 5</t>
  </si>
  <si>
    <t>REFEITÓRIO</t>
  </si>
  <si>
    <t xml:space="preserve"> 5.1</t>
  </si>
  <si>
    <t xml:space="preserve"> 5.1.1</t>
  </si>
  <si>
    <t xml:space="preserve"> 5.2</t>
  </si>
  <si>
    <t xml:space="preserve"> 5.2.1</t>
  </si>
  <si>
    <t xml:space="preserve"> 5.2.1.1</t>
  </si>
  <si>
    <t xml:space="preserve"> 5.2.1.2</t>
  </si>
  <si>
    <t xml:space="preserve"> 5.2.1.3</t>
  </si>
  <si>
    <t xml:space="preserve"> 5.2.1.4</t>
  </si>
  <si>
    <t xml:space="preserve"> 5.2.1.5</t>
  </si>
  <si>
    <t xml:space="preserve"> 5.2.1.6</t>
  </si>
  <si>
    <t xml:space="preserve"> 5.2.1.7</t>
  </si>
  <si>
    <t xml:space="preserve"> 5.2.1.8</t>
  </si>
  <si>
    <t xml:space="preserve"> 5.2.1.9</t>
  </si>
  <si>
    <t xml:space="preserve"> 5.2.1.10</t>
  </si>
  <si>
    <t xml:space="preserve"> 5.3</t>
  </si>
  <si>
    <t xml:space="preserve"> 5.3.1</t>
  </si>
  <si>
    <t xml:space="preserve"> 5.3.2</t>
  </si>
  <si>
    <t xml:space="preserve"> 5.3.3</t>
  </si>
  <si>
    <t xml:space="preserve"> 5.3.4</t>
  </si>
  <si>
    <t>PS-375</t>
  </si>
  <si>
    <t>FABRICAÇÃO TRANSPORTE E MONTAGEM DE PLACAS PROTENDIDAS DE CONCRETO FCK40MPA PARA EDIFÍCIOS DE ATÉ 2 PAVIMENTO -ESPESSURA DE 6 CM</t>
  </si>
  <si>
    <t xml:space="preserve"> 5.5.3</t>
  </si>
  <si>
    <t xml:space="preserve"> 5.6.1</t>
  </si>
  <si>
    <t xml:space="preserve"> 5.6.2</t>
  </si>
  <si>
    <t xml:space="preserve"> 5.6.3</t>
  </si>
  <si>
    <t>TETOS INTERNOS E EXTERNOS</t>
  </si>
  <si>
    <t xml:space="preserve"> 5.6.3.1</t>
  </si>
  <si>
    <t xml:space="preserve"> 5.6.3.2</t>
  </si>
  <si>
    <t xml:space="preserve"> 5.7.2</t>
  </si>
  <si>
    <t>Porta ou janela em alumínio, cor N/P/B,tipo veneziana, de abrir ou correr, completa inclusive caixilhos, dobradiças ou roldanas e fechadura</t>
  </si>
  <si>
    <t>PISO E RODAPÉS</t>
  </si>
  <si>
    <t xml:space="preserve"> 5.9.2</t>
  </si>
  <si>
    <t xml:space="preserve"> 5.9.2.1</t>
  </si>
  <si>
    <t xml:space="preserve"> 5.9.2.2</t>
  </si>
  <si>
    <t>RODAPÉS</t>
  </si>
  <si>
    <t>PS-340</t>
  </si>
  <si>
    <t>RODAPE EM MARMORITE, ALTURA 10CM. REF. SINAPI (73850/1,8/2020).</t>
  </si>
  <si>
    <t xml:space="preserve"> 5.10</t>
  </si>
  <si>
    <t xml:space="preserve"> 5.10.1</t>
  </si>
  <si>
    <t xml:space="preserve"> 5.10.1.1</t>
  </si>
  <si>
    <t xml:space="preserve"> 5.10.1.2</t>
  </si>
  <si>
    <t xml:space="preserve"> 5.10.2</t>
  </si>
  <si>
    <t xml:space="preserve"> 5.10.2.1</t>
  </si>
  <si>
    <t xml:space="preserve"> 5.10.2.2</t>
  </si>
  <si>
    <t xml:space="preserve"> 5.10.2.3</t>
  </si>
  <si>
    <t xml:space="preserve"> 5.11</t>
  </si>
  <si>
    <t xml:space="preserve"> 5.11.1</t>
  </si>
  <si>
    <t xml:space="preserve"> 5.11.1.1</t>
  </si>
  <si>
    <t xml:space="preserve"> 5.11.1.2</t>
  </si>
  <si>
    <t xml:space="preserve"> 5.11.2</t>
  </si>
  <si>
    <t xml:space="preserve"> 5.11.2.1</t>
  </si>
  <si>
    <t xml:space="preserve"> 5.11.2.2</t>
  </si>
  <si>
    <t xml:space="preserve"> 5.11.2.3</t>
  </si>
  <si>
    <t xml:space="preserve"> 5.11.2.4</t>
  </si>
  <si>
    <t xml:space="preserve"> 5.11.3</t>
  </si>
  <si>
    <t xml:space="preserve"> 5.11.3.1</t>
  </si>
  <si>
    <t>DISJUNTOR MONOPOLAR TIPO DIN, CORRENTE NOMINAL DE 32A - FORNECIMENTO E INSTALAÇÃO. AF_10/2020</t>
  </si>
  <si>
    <t>DISJUNTOR MONOPOLAR TIPO DIN, CORRENTE NOMINAL DE 16A - FORNECIMENTO E INSTALAÇÃO. AF_10/2020</t>
  </si>
  <si>
    <t xml:space="preserve"> 5.11.4</t>
  </si>
  <si>
    <t xml:space="preserve"> 5.11.4.1</t>
  </si>
  <si>
    <t>INTERRUPTOR SIMPLES (3 MÓDULOS), 10A/250V, SEM SUPORTE E SEM PLACA - FORNECIMENTO E INSTALAÇÃO. AF_12/2015</t>
  </si>
  <si>
    <t>CAIXA SEXTAVADA 3" X 3", METÁLICA, INSTALADA EM LAJE - FORNECIMENTO E INSTALAÇÃO. AF_12/2015</t>
  </si>
  <si>
    <t xml:space="preserve"> 5.12</t>
  </si>
  <si>
    <t xml:space="preserve"> 5.12.1</t>
  </si>
  <si>
    <t xml:space="preserve"> 5.12.2</t>
  </si>
  <si>
    <t xml:space="preserve"> 5.12.3</t>
  </si>
  <si>
    <t xml:space="preserve"> 5.12.4</t>
  </si>
  <si>
    <t xml:space="preserve"> 5.12.4.1</t>
  </si>
  <si>
    <t xml:space="preserve"> 6</t>
  </si>
  <si>
    <t xml:space="preserve"> 6.1</t>
  </si>
  <si>
    <t>REDE DE HIDRANTE</t>
  </si>
  <si>
    <t xml:space="preserve"> 6.1.1</t>
  </si>
  <si>
    <t>JOELHO 90 GRAUS, EM FERRO GALVANIZADO, DN 65 (2 1/2"), CONEXÃO ROSQUEADA, INSTALADO EM REDE DE ALIMENTAÇÃO PARA HIDRANTE - FORNECIMENTO E INSTALAÇÃO. AF_10/2020</t>
  </si>
  <si>
    <t xml:space="preserve"> 6.1.2</t>
  </si>
  <si>
    <t>NIPLE, EM FERRO GALVANIZADO, DN 65 (2 1/2"), CONEXÃO ROSQUEADA, INSTALADO EM REDE DE ALIMENTAÇÃO PARA HIDRANTE - FORNECIMENTO E INSTALAÇÃO. AF_10/2020</t>
  </si>
  <si>
    <t xml:space="preserve"> 6.1.3</t>
  </si>
  <si>
    <t>TUBO DE AÇO GALVANIZADO COM COSTURA, CLASSE MÉDIA, DN 65 (2 1/2"), CONEXÃO ROSQUEADA, INSTALADO EM REDE DE ALIMENTAÇÃO PARA HIDRANTE - FORNECIMENTO E INSTALAÇÃO. AF_10/2020</t>
  </si>
  <si>
    <t xml:space="preserve"> 6.1.4</t>
  </si>
  <si>
    <t>TÊ, EM FERRO GALVANIZADO, CONEXÃO ROSQUEADA, DN 65 (2 1/2"), INSTALADO EM REDE DE ALIMENTAÇÃO PARA HIDRANTE - FORNECIMENTO E INSTALAÇÃO. AF_10/2020</t>
  </si>
  <si>
    <t xml:space="preserve"> 6.1.5</t>
  </si>
  <si>
    <t>UNIÃO, EM FERRO GALVANIZADO, DN 65 (2 1/2"), CONEXÃO ROSQUEADA, INSTALADO EM REDE DE ALIMENTAÇÃO PARA HIDRANTE - FORNECIMENTO E INSTALAÇÃO. AF_10/2020</t>
  </si>
  <si>
    <t xml:space="preserve"> 6.1.6</t>
  </si>
  <si>
    <t>Conjunto moto-bomba centrífuga, trifasica, motor 7.5 cv, Schneider BC-21 ou similar</t>
  </si>
  <si>
    <t xml:space="preserve"> 6.1.7</t>
  </si>
  <si>
    <t>PS-256</t>
  </si>
  <si>
    <t>ABRIGO PARA HIDRANTE, 90X60X17CM, COM REGISTRO GLOBO ANGULAR 45 GRAUS 2 1/2", ADAPTADOR STORZ 2 1/2", MANGUEIRA DE INCÊNDIO 30M, REDUÇÃO 2 1/2" X 1 1/2" E ESGUICHO EM LATÃO 1 1/2" - FORNECIMENTO E INSTALAÇÃO. (REFERÊNCIA SINAPI 96765 09/2021)</t>
  </si>
  <si>
    <t xml:space="preserve"> 6.1.8</t>
  </si>
  <si>
    <t>REGISTRO DE GAVETA BRUTO, LATÃO, ROSCÁVEL, 2 1/2" - FORNECIMENTO E INSTALAÇÃO. AF_08/2021</t>
  </si>
  <si>
    <t xml:space="preserve"> 6.1.9</t>
  </si>
  <si>
    <t>VÁLVULA DE RETENÇÃO HORIZONTAL, DE BRONZE, ROSCÁVEL, 2 1/2" - FORNECIMENTO E INSTALAÇÃO. AF_08/2021</t>
  </si>
  <si>
    <t xml:space="preserve"> 6.1.10</t>
  </si>
  <si>
    <t>Fornecimento e instalação de adaptador storz para engate rápido 2 1/2" x 2 1/2" com tampão e corrente (incêndio)</t>
  </si>
  <si>
    <t xml:space="preserve"> 6.1.11</t>
  </si>
  <si>
    <t xml:space="preserve"> 6.1.12</t>
  </si>
  <si>
    <t xml:space="preserve"> 6.1.13</t>
  </si>
  <si>
    <t xml:space="preserve"> 6.1.14</t>
  </si>
  <si>
    <t>PS-182</t>
  </si>
  <si>
    <t>FORNECIMENTO E INSTALAÇÃO DE QUADRO DE COMANDO PARA BOMBA 7,5HP. (REF 7826 ORSE 02/2020)</t>
  </si>
  <si>
    <t xml:space="preserve"> 6.1.15</t>
  </si>
  <si>
    <t>PS-220</t>
  </si>
  <si>
    <t>CASA DE BOMBAS 1,50X2,00 M, H=2,00M</t>
  </si>
  <si>
    <t xml:space="preserve"> 6.2</t>
  </si>
  <si>
    <t>HIDRANTE DE RECALQUE</t>
  </si>
  <si>
    <t xml:space="preserve"> 6.2.1</t>
  </si>
  <si>
    <t>CAIXA DE INCÊNDIO 45X75X17CM - FORNECIMENTO E INSTALAÇÃO. AF_10/2020</t>
  </si>
  <si>
    <t xml:space="preserve"> 6.2.2</t>
  </si>
  <si>
    <t xml:space="preserve"> 6.2.3</t>
  </si>
  <si>
    <t>VÁLVULA DE RETENÇÃO HORIZONTAL, DE BRONZE, ROSCÁVEL, 2"  - FORNECIMENTO E INSTALAÇÃO. AF_08/2021</t>
  </si>
  <si>
    <t xml:space="preserve"> 6.2.4</t>
  </si>
  <si>
    <t xml:space="preserve"> 6.2.5</t>
  </si>
  <si>
    <t>SEINFRA</t>
  </si>
  <si>
    <t>C2162</t>
  </si>
  <si>
    <t>REGISTRO DE GAVETA BRUTO D= 65mm (2 1/2")</t>
  </si>
  <si>
    <t xml:space="preserve"> 7</t>
  </si>
  <si>
    <t>SPDA</t>
  </si>
  <si>
    <t xml:space="preserve"> 7.1</t>
  </si>
  <si>
    <t>ESCAVAÇÃO MANUAL DE VALA COM PROFUNDIDADE MENOR OU IGUAL A 1,30 M. AF_02/2021</t>
  </si>
  <si>
    <t xml:space="preserve"> 7.2</t>
  </si>
  <si>
    <t>REATERRO MANUAL DE VALAS COM COMPACTAÇÃO MECANIZADA. AF_04/2016</t>
  </si>
  <si>
    <t xml:space="preserve"> 7.3</t>
  </si>
  <si>
    <t>CORDOALHA DE COBRE NU 50 MM², ENTERRADA, SEM ISOLADOR - FORNECIMENTO E INSTALAÇÃO. AF_12/2017</t>
  </si>
  <si>
    <t xml:space="preserve"> 7.4</t>
  </si>
  <si>
    <t>CAIXA DE INSPEÇÃO PARA ATERRAMENTO, CIRCULAR, EM POLIETILENO, DIÂMETRO INTERNO = 0,3 M. AF_12/2020</t>
  </si>
  <si>
    <t xml:space="preserve"> 7.5</t>
  </si>
  <si>
    <t>HASTE DE ATERRAMENTO 5/8  PARA SPDA - FORNECIMENTO E INSTALAÇÃO. AF_12/2017</t>
  </si>
  <si>
    <t xml:space="preserve"> 7.6</t>
  </si>
  <si>
    <t>C3909</t>
  </si>
  <si>
    <t>SOLDA EXOTÉRMICA</t>
  </si>
  <si>
    <t xml:space="preserve"> 7.7</t>
  </si>
  <si>
    <t>Caixa de equalização p/aterramento 20x20x10cm de sobrepor p/11 terminais de pressão c/barramento</t>
  </si>
  <si>
    <t xml:space="preserve"> 7.8</t>
  </si>
  <si>
    <t>PS-189</t>
  </si>
  <si>
    <t>TERMINAL AEREO 3/8 X300MM FORNECIMENTO E NSTALAÇAO (REF ORSE 8795)</t>
  </si>
  <si>
    <t xml:space="preserve"> 7.9</t>
  </si>
  <si>
    <t>Fornecimento e assentamento de barra chata de alumínio de 7/8" x 1/8"</t>
  </si>
  <si>
    <t xml:space="preserve"> 7.10</t>
  </si>
  <si>
    <t>PS-449</t>
  </si>
  <si>
    <t>TERMINAL OU CONECTOR DE PRESSAO - PARA CABO 50MM2 - FORNECIMENTO E INSTALACAO (REF. SINAPI 72263,1/2020).</t>
  </si>
  <si>
    <t xml:space="preserve"> 7.12</t>
  </si>
  <si>
    <t>CONDULETE DE ALUMÍNIO, TIPO X, PARA ELETRODUTO DE AÇO GALVANIZADO DN 20 MM (3/4''), APARENTE - FORNECIMENTO E INSTALAÇÃO. AF_11/2016_P</t>
  </si>
  <si>
    <t xml:space="preserve"> 7.13</t>
  </si>
  <si>
    <t xml:space="preserve"> 7.14</t>
  </si>
  <si>
    <t>Parafuso com bucha S-8</t>
  </si>
  <si>
    <t xml:space="preserve"> 8</t>
  </si>
  <si>
    <t>CAPEAMENTO ESTRUTURAL</t>
  </si>
  <si>
    <t xml:space="preserve"> 8.1</t>
  </si>
  <si>
    <t>CONTRAPISO EM ARGAMASSA PRONTA, PREPARO MANUAL, APLICADO EM ÁREAS SECAS SOBRE LAJE, NÃO ADERIDO, ACABAMENTO NÃO REFORÇADO, ESPESSURA 6CM. AF_07/2021</t>
  </si>
  <si>
    <t xml:space="preserve"> 8.2</t>
  </si>
  <si>
    <t>TELA DE ACO SOLDADA NERVURADA, CA-60, Q-113, (1,8 KG/M2), DIAMETRO DO FIO = 3,8 MM, LARGURA = 2,45 M, ESPACAMENTO DA MALHA = 10 X 10 CM</t>
  </si>
  <si>
    <t xml:space="preserve"> 9</t>
  </si>
  <si>
    <t>INSTALAÇÕES HIDRAULICA</t>
  </si>
  <si>
    <t xml:space="preserve"> 9.1</t>
  </si>
  <si>
    <t>ALIMENTAÇÃO PREDIAL</t>
  </si>
  <si>
    <t xml:space="preserve"> 9.1.1</t>
  </si>
  <si>
    <t>TORNEIRA DE BOIA PARA CAIXA D'ÁGUA, ROSCÁVEL, 3/4" - FORNECIMENTO E INSTALAÇÃO. AF_08/2021</t>
  </si>
  <si>
    <t xml:space="preserve"> 9.1.2</t>
  </si>
  <si>
    <t>JOELHO 90 GRAUS, PVC, SOLDÁVEL, DN 32MM, INSTALADO EM PRUMADA DE ÁGUA - FORNECIMENTO E INSTALAÇÃO. AF_06/2022</t>
  </si>
  <si>
    <t xml:space="preserve"> 9.1.3</t>
  </si>
  <si>
    <t>JOELHO 90 GRAUS, PVC, SOLDÁVEL, DN 50MM, INSTALADO EM PRUMADA DE ÁGUA - FORNECIMENTO E INSTALAÇÃO. AF_06/2022</t>
  </si>
  <si>
    <t xml:space="preserve"> 9.1.4</t>
  </si>
  <si>
    <t>TUBO, PVC, SOLDÁVEL, DN 50MM, INSTALADO EM PRUMADA DE ÁGUA - FORNECIMENTO E INSTALAÇÃO. AF_06/2022</t>
  </si>
  <si>
    <t xml:space="preserve"> 9.1.5</t>
  </si>
  <si>
    <t>TE, PVC, SOLDÁVEL, DN 50MM, INSTALADO EM PRUMADA DE ÁGUA - FORNECIMENTO E INSTALAÇÃO. AF_06/2022</t>
  </si>
  <si>
    <t xml:space="preserve"> 9.1.6</t>
  </si>
  <si>
    <t>PS-533</t>
  </si>
  <si>
    <t>KIT CAVALETE PARA MEDIÇÃO DE ÁGUA - ENTRADA PRINCIPAL, EM AÇO GALVANIZADO DN 32 (1 ¼?) ? FORNECIMENTO E INSTALAÇÃO (EXCLUSIVE HIDRÔMETRO). AF_11/2016. (ref. SINAPI 95637,3/2022)</t>
  </si>
  <si>
    <t xml:space="preserve"> 9.1.7</t>
  </si>
  <si>
    <t>ADAPTADOR CURTO COM BOLSA E ROSCA PARA REGISTRO, PVC, SOLDÁVEL, DN 25MM X 3/4 , INSTALADO EM RAMAL OU SUB-RAMAL DE ÁGUA - FORNECIMENTO E INSTALAÇÃO. AF_06/2022</t>
  </si>
  <si>
    <t xml:space="preserve"> 9.1.8</t>
  </si>
  <si>
    <t>ADAPTADOR CURTO COM BOLSA E ROSCA PARA REGISTRO, PVC, SOLDÁVEL, DN 32 MM X 1 , INSTALADO EM RESERVAÇÃO DE ÁGUA DE EDIFICAÇÃO QUE POSSUA RESERVATÓRIO DE FIBRA/FIBROCIMENTO   FORNECIMENTO E INSTALAÇÃO. AF_06/2016</t>
  </si>
  <si>
    <t xml:space="preserve"> 9.1.9</t>
  </si>
  <si>
    <t>HIDRÔMETRO DN 25 (¾ ), 5,0 M³/H FORNECIMENTO E INSTALAÇÃO. AF_11/2016</t>
  </si>
  <si>
    <t xml:space="preserve"> 9.1.10</t>
  </si>
  <si>
    <t>TUBO, PVC, SOLDÁVEL, DN 32 MM, INSTALADO EM RESERVAÇÃO DE ÁGUA DE EDIFICAÇÃO QUE POSSUA RESERVATÓRIO DE FIBRA/FIBROCIMENTO   FORNECIMENTO E INSTALAÇÃO. AF_06/2016</t>
  </si>
  <si>
    <t xml:space="preserve"> 10</t>
  </si>
  <si>
    <t>INSTALAÇÕES SANITÁRIO</t>
  </si>
  <si>
    <t xml:space="preserve"> 10.1</t>
  </si>
  <si>
    <t>PS-275</t>
  </si>
  <si>
    <t>CAIXA DE INSPEÇÃO EM ALVENARIA DE TIJOLO MACIÇO 60X60X60CM, REVESTIDA INTERNAMENTO COM BARRA LISA (CIMENTO E AREIA, TRAÇO 1:4) E=2,0CM, COM TAMPA PRÉ-MOLDADA DE CONCRETO E FUNDO DE CONCRETO 15MPA TIPO C - ESCAVAÇÃO E CONFECÇÃO (REF. SINAPI (74166/1,1/2020))</t>
  </si>
  <si>
    <t xml:space="preserve"> 10.2</t>
  </si>
  <si>
    <t>CAIXA SIFONADA, PVC, DN 100 X 100 X 50 MM, JUNTA ELÁSTICA, FORNECIDA E INSTALADA EM RAMAL DE DESCARGA OU EM RAMAL DE ESGOTO SANITÁRIO. AF_08/2022</t>
  </si>
  <si>
    <t xml:space="preserve"> 10.3</t>
  </si>
  <si>
    <t>RALO SIFONADO, PVC, DN 100 X 40 MM, JUNTA SOLDÁVEL, FORNECIDO E INSTALADO EM RAMAL DE DESCARGA OU EM RAMAL DE ESGOTO SANITÁRIO. AF_08/2022</t>
  </si>
  <si>
    <t xml:space="preserve"> 10.4</t>
  </si>
  <si>
    <t xml:space="preserve"> 10.5</t>
  </si>
  <si>
    <t>SIFÃO DO TIPO GARRAFA/COPO EM PVC 1.1/4  X 1.1/2” - FORNECIMENTO E INSTALAÇÃO. AF_01/2020</t>
  </si>
  <si>
    <t xml:space="preserve"> 10.6</t>
  </si>
  <si>
    <t>VÁLVULA EM PLÁSTICO 1” PARA PIA, TANQUE OU LAVATÓRIO, COM OU SEM LADRÃO - FORNECIMENTO E INSTALAÇÃO. AF_01/2020</t>
  </si>
  <si>
    <t xml:space="preserve"> 10.7</t>
  </si>
  <si>
    <t>JOELHO 90 GRAUS, PVC, SOLDÁVEL, DN 75MM, INSTALADO EM PRUMADA DE ÁGUA - FORNECIMENTO E INSTALAÇÃO. AF_06/2022</t>
  </si>
  <si>
    <t xml:space="preserve"> 10.8</t>
  </si>
  <si>
    <t>BUCHA DE REDUÇÃO LONGA, PVC, SERIE R, ÁGUA PLUVIAL, DN 50 X 40 MM, JUNTA ELÁSTICA, FORNECIDO E INSTALADO EM RAMAL DE ENCAMINHAMENTO. AF_06/2022</t>
  </si>
  <si>
    <t xml:space="preserve"> 10.9</t>
  </si>
  <si>
    <t>CURVA 90 GRAUS, PVC, SOLDÁVEL, DN 40MM, INSTALADO EM PRUMADA DE ÁGUA - FORNECIMENTO E INSTALAÇÃO. AF_06/2022</t>
  </si>
  <si>
    <t xml:space="preserve"> 10.10</t>
  </si>
  <si>
    <t>CAIXA SIFONADA, PVC, DN 150 X 185 X 75 MM, JUNTA ELÁSTICA, FORNECIDA E INSTALADA EM RAMAL DE DESCARGA OU EM RAMAL DE ESGOTO SANITÁRIO. AF_08/2022</t>
  </si>
  <si>
    <t xml:space="preserve"> 10.11</t>
  </si>
  <si>
    <t>JOELHO 45 GRAUS, PVC, SERIE NORMAL, ESGOTO PREDIAL, DN 40 MM, JUNTA SOLDÁVEL, FORNECIDO E INSTALADO EM RAMAL DE DESCARGA OU RAMAL DE ESGOTO SANITÁRIO. AF_08/2022</t>
  </si>
  <si>
    <t xml:space="preserve"> 10.12</t>
  </si>
  <si>
    <t>JOELHO 90 GRAUS, PVC, SERIE NORMAL, ESGOTO PREDIAL, DN 100 MM, JUNTA ELÁSTICA, FORNECIDO E INSTALADO EM RAMAL DE DESCARGA OU RAMAL DE ESGOTO SANITÁRIO. AF_08/2022</t>
  </si>
  <si>
    <t xml:space="preserve"> 10.13</t>
  </si>
  <si>
    <t>JOELHO 90 GRAUS, PVC, SERIE NORMAL, ESGOTO PREDIAL, DN 40 MM, JUNTA SOLDÁVEL, FORNECIDO E INSTALADO EM RAMAL DE DESCARGA OU RAMAL DE ESGOTO SANITÁRIO. AF_08/2022</t>
  </si>
  <si>
    <t xml:space="preserve"> 10.14</t>
  </si>
  <si>
    <t>JOELHO 90 GRAUS, PVC, SERIE NORMAL, ESGOTO PREDIAL, DN 50 MM, JUNTA ELÁSTICA, FORNECIDO E INSTALADO EM RAMAL DE DESCARGA OU RAMAL DE ESGOTO SANITÁRIO. AF_08/2022</t>
  </si>
  <si>
    <t xml:space="preserve"> 10.15</t>
  </si>
  <si>
    <t>PS-152</t>
  </si>
  <si>
    <t>JUNÇÃO SIMPLES, PVC, SERIE NORMAL, ESGOTO PREDIAL, DN 100 X 50 MM, JUNTA ELÁSTICA, FORNECIDO E INSTALADO EM RAMAL DE DESCARGA OU RAMAL DE ESGOTO SANITÁRIO</t>
  </si>
  <si>
    <t xml:space="preserve"> 10.16</t>
  </si>
  <si>
    <t>JUNÇÃO SIMPLES, PVC, SERIE NORMAL, ESGOTO PREDIAL, DN 100 X 100 MM, JUNTA ELÁSTICA, FORNECIDO E INSTALADO EM RAMAL DE DESCARGA OU RAMAL DE ESGOTO SANITÁRIO. AF_08/2022</t>
  </si>
  <si>
    <t xml:space="preserve"> 10.17</t>
  </si>
  <si>
    <t>JUNÇÃO SIMPLES, PVC, SERIE NORMAL, ESGOTO PREDIAL, DN 50 X 50 MM, JUNTA ELÁSTICA, FORNECIDO E INSTALADO EM RAMAL DE DESCARGA OU RAMAL DE ESGOTO SANITÁRIO. AF_08/2022</t>
  </si>
  <si>
    <t xml:space="preserve"> 10.18</t>
  </si>
  <si>
    <t>PS-158</t>
  </si>
  <si>
    <t>JUNÇÃO SIMPLES, PVC, SERIE NORMAL, ESGOTO PREDIAL, DN 75 X 50 MM, JUNTA ELÁSTICA, FORNECIDO E INSTALADO EM RAMAL DE DESCARGA OU RAMAL DE ESGOTO SANITÁRIO. AF_12/2014</t>
  </si>
  <si>
    <t xml:space="preserve"> 10.19</t>
  </si>
  <si>
    <t>JUNÇÃO SIMPLES, PVC, SERIE NORMAL, ESGOTO PREDIAL, DN 75 X 75 MM, JUNTA ELÁSTICA, FORNECIDO E INSTALADO EM RAMAL DE DESCARGA OU RAMAL DE ESGOTO SANITÁRIO. AF_08/2022</t>
  </si>
  <si>
    <t xml:space="preserve"> 10.20</t>
  </si>
  <si>
    <t>PS-150</t>
  </si>
  <si>
    <t>REDUÇÃO EXCÊNTRICA, PVC, ESGOTO, DN 100 X 75 MM, JUNTA ELÁSTICA, FORNECIDO E INSTALADO EM RAMAL DE ENCAMINHAMENTO. AF_12/2014 (REF. SINAPI COD. 89557 02/2022)</t>
  </si>
  <si>
    <t xml:space="preserve"> 10.21</t>
  </si>
  <si>
    <t>PS-151</t>
  </si>
  <si>
    <t>REDUÇÃO EXCÊNTRICA, PVC, ESGOTO, DN 75 X 50 MM, JUNTA ELÁSTICA, FORNECIDO E INSTALADO EM RAMAL DE ENCAMINHAMENTO. (REF. SINAPI COD. 89665 02/2022)</t>
  </si>
  <si>
    <t xml:space="preserve"> 10.22</t>
  </si>
  <si>
    <t>TUBO PVC, SERIE NORMAL, ESGOTO PREDIAL, DN 100 MM, FORNECIDO E INSTALADO EM PRUMADA DE ESGOTO SANITÁRIO OU VENTILAÇÃO. AF_08/2022</t>
  </si>
  <si>
    <t xml:space="preserve"> 10.23</t>
  </si>
  <si>
    <t>TUBO PVC, SERIE NORMAL, ESGOTO PREDIAL, DN 40 MM, FORNECIDO E INSTALADO EM RAMAL DE DESCARGA OU RAMAL DE ESGOTO SANITÁRIO. AF_08/2022</t>
  </si>
  <si>
    <t xml:space="preserve"> 10.24</t>
  </si>
  <si>
    <t>TUBO PVC, SERIE NORMAL, ESGOTO PREDIAL, DN 50 MM, FORNECIDO E INSTALADO EM RAMAL DE DESCARGA OU RAMAL DE ESGOTO SANITÁRIO. AF_08/2022</t>
  </si>
  <si>
    <t xml:space="preserve"> 10.25</t>
  </si>
  <si>
    <t>TUBO PVC, SERIE NORMAL, ESGOTO PREDIAL, DN 75 MM, FORNECIDO E INSTALADO EM RAMAL DE DESCARGA OU RAMAL DE ESGOTO SANITÁRIO. AF_08/2022</t>
  </si>
  <si>
    <t xml:space="preserve"> 10.26</t>
  </si>
  <si>
    <t>CURVA CURTA 90 GRAUS, PVC, SERIE NORMAL, ESGOTO PREDIAL, DN 100 MM, JUNTA ELÁSTICA, FORNECIDO E INSTALADO EM RAMAL DE DESCARGA OU RAMAL DE ESGOTO SANITÁRIO. AF_08/2022</t>
  </si>
  <si>
    <t xml:space="preserve"> 10.27</t>
  </si>
  <si>
    <t>JOELHO 90 GRAUS, PVC, SERIE NORMAL, ESGOTO PREDIAL, DN 150 MM, JUNTA ELÁSTICA, FORNECIDO E INSTALADO EM SUBCOLETOR AÉREO DE ESGOTO SANITÁRIO. AF_08/2022</t>
  </si>
  <si>
    <t xml:space="preserve"> 10.28</t>
  </si>
  <si>
    <t>CURVA 45 GRAUS, PVC, SOLDÁVEL, DN 40MM, INSTALADO EM PRUMADA DE ÁGUA - FORNECIMENTO E INSTALAÇÃO. AF_06/2022</t>
  </si>
  <si>
    <t xml:space="preserve"> 10.29</t>
  </si>
  <si>
    <t>JUNÇÃO SIMPLES, PVC, SERIE R, ÁGUA PLUVIAL, DN 100 X 75 MM, JUNTA ELÁSTICA, FORNECIDO E INSTALADO EM RAMAL DE ENCAMINHAMENTO. AF_06/2022</t>
  </si>
  <si>
    <t xml:space="preserve"> 10.30</t>
  </si>
  <si>
    <t>TUBO PVC, SERIE NORMAL, ESGOTO PREDIAL, DN 150 MM, FORNECIDO E INSTALADO EM SUBCOLETOR AÉREO DE ESGOTO SANITÁRIO. AF_08/2022</t>
  </si>
  <si>
    <t xml:space="preserve"> 10.31</t>
  </si>
  <si>
    <t>PS-534</t>
  </si>
  <si>
    <t>CAIXA DE GORDURA SIMPLES EM CONCRETO PRE-MOLDADO DN 30,0 CM COM TAMPA - FORNECIMENTO E INSTALACAO. ref. SINAPI (74051/2,4/2018)</t>
  </si>
  <si>
    <t xml:space="preserve"> 10.32</t>
  </si>
  <si>
    <t>PS-535</t>
  </si>
  <si>
    <t>CAIXA SIFONADA, PVC, DN 100 X 150 X 50 MM, JUNTA ELÁSTICA, FORNECIDA E INSTALADA EM RAMAL DE DESCARGA OU EM RAMAL DE ESGOTO SANITÁRIO. AF_12/2014. SINAPI (89707,4/2018)</t>
  </si>
  <si>
    <t xml:space="preserve"> 10.33</t>
  </si>
  <si>
    <t>PS-536</t>
  </si>
  <si>
    <t>Junção invertida em pvc rígido c/ anéis, para esgoto primário, diâm =100 x 50mm. ref. ORSE (1643,1/2022).</t>
  </si>
  <si>
    <t xml:space="preserve"> 10.34</t>
  </si>
  <si>
    <t>PS-537</t>
  </si>
  <si>
    <t>Junção invertida em pvc rígido c/ anéis, para esgoto primário, diâm = 75 x 75mm . ref. ORSE (1642,1/2022).</t>
  </si>
  <si>
    <t xml:space="preserve"> 10.35</t>
  </si>
  <si>
    <t>PS-539</t>
  </si>
  <si>
    <t>CURVA 45 GRAUS LONGA, PVC, SOLDÁVEL, DN 50MM, INSTALADO EM PRUMADA DE ÁGUA - FORNECIMENTO E INSTALAÇÃO. AF_12/2014. ref. SINAPI (89504,4/2018)</t>
  </si>
  <si>
    <t xml:space="preserve"> 10.36</t>
  </si>
  <si>
    <t>PS-540</t>
  </si>
  <si>
    <t>Curva 45° longa em pvc rígido soldável, diâm = 100mm. ref. ORSE (1545,1/2022).</t>
  </si>
  <si>
    <t xml:space="preserve"> 10.37</t>
  </si>
  <si>
    <t>PS-114</t>
  </si>
  <si>
    <t>CURVA 45 GRAUS, PVC, SERIE NORMAL, ESGOTO PREDIAL, DN 100 MM, JUNTA ELÁSTICA, FORNECIDO E INSTALADO EM RAMAL DE DESCARGA OU RAMAL DE ESGOTO SANITÁRIO.</t>
  </si>
  <si>
    <t xml:space="preserve"> 10.38</t>
  </si>
  <si>
    <t>PS-755</t>
  </si>
  <si>
    <t>FILTRO ANAERÓBIO RETANGULAR, EM ALVENARIA COM TIJOLOS CERÂMICOS MACIÇOS, DIMENSÕES INTERNAS: 4 X 6,2 X 1,8 M, VOLUME ÚTIL: 44640 L . AF_05/2018 ( referencia SINAPI cod. 98077,4/2022)</t>
  </si>
  <si>
    <t xml:space="preserve"> 10.39</t>
  </si>
  <si>
    <t>PS-545</t>
  </si>
  <si>
    <t>TANQUE SÉPTICO CIRCULAR, EM CONCRETO PRÉ-MOLDADO, DIÂMETRO INTERNO = 3,30 M, ALTURA INTERNA = 2,80 M, VOLUME ÚTIL: 11633 L . AF_05/2018. ref. SINAPI (98053,4/2022).</t>
  </si>
  <si>
    <t xml:space="preserve"> 10.40</t>
  </si>
  <si>
    <t>CAIXA ENTERRADA DISTRIBUIDORA DE VAZÃO (SUMIDOUROS MÚLTIPLOS), RETANGULAR, EM CONCRETO PRÉ-MOLDADO, DIMENSÕES INTERNAS: 0,60 X 0,60 X H=0,50 M. AF_12/2020</t>
  </si>
  <si>
    <t xml:space="preserve"> 10.41</t>
  </si>
  <si>
    <t>SUMIDOURO CIRCULAR, EM CONCRETO PRÉ-MOLDADO, DIÂMETRO INTERNO = 2,88 M, ALTURA INTERNA = 3,0 M, ÁREA DE INFILTRAÇÃO: 31,4 M² (PARA 12 CONTRIBUINTES). AF_12/2020</t>
  </si>
  <si>
    <t xml:space="preserve"> 10.42</t>
  </si>
  <si>
    <t xml:space="preserve"> 10.43</t>
  </si>
  <si>
    <t>PS-117</t>
  </si>
  <si>
    <t>CAIXA SIFONADA, PVC, DN 150 X 150 X 50 MM, JUNTA ELÁSTICA, FORNECIDA E INSTALADA EM RAMAL DE DESCARGA OU EM RAMAL DE ESGOTO SANITÁRIO.</t>
  </si>
  <si>
    <t xml:space="preserve"> 10.44</t>
  </si>
  <si>
    <t>PS-511</t>
  </si>
  <si>
    <t>CAIXA DE INSPEÇÃO 80X80X80CM EM ALVENARIA - EXECUÇÃO (REF. SINAPI 72289,4/2018)</t>
  </si>
  <si>
    <t xml:space="preserve"> 11</t>
  </si>
  <si>
    <t>AR CONDICIONADO</t>
  </si>
  <si>
    <t xml:space="preserve"> 11.1</t>
  </si>
  <si>
    <t>BUCHA DE REDUÇÃO, PPR, 40 X 25, CLASSE PN 25, INSTALADO EM RAMAL DE DISTRIBUIÇÃO DE ÁGUA   FORNECIMENTO E INSTALAÇÃO. AF_08/2022</t>
  </si>
  <si>
    <t xml:space="preserve"> 11.2</t>
  </si>
  <si>
    <t>JOELHO 90 GRAUS, PVC, SOLDÁVEL, DN 40 MM INSTALADO EM RESERVAÇÃO DE ÁGUA DE EDIFICAÇÃO QUE POSSUA RESERVATÓRIO DE FIBRA/FIBROCIMENTO   FORNECIMENTO E INSTALAÇÃO. AF_06/2016</t>
  </si>
  <si>
    <t xml:space="preserve"> 11.3</t>
  </si>
  <si>
    <t>TE, PVC, SOLDÁVEL, DN 40MM, INSTALADO EM PRUMADA DE ÁGUA - FORNECIMENTO E INSTALAÇÃO. AF_06/2022</t>
  </si>
  <si>
    <t xml:space="preserve"> 11.4</t>
  </si>
  <si>
    <t>LUVA COM ROSCA, PVC, SOLDÁVEL, DN 40MM X 1.1/4 , INSTALADO EM PRUMADA DE ÁGUA - FORNECIMENTO E INSTALAÇÃO. AF_06/2022</t>
  </si>
  <si>
    <t xml:space="preserve"> 11.5</t>
  </si>
  <si>
    <t>TUBO PVC, SÉRIE R, ÁGUA PLUVIAL, DN 40 MM, FORNECIDO E INSTALADO EM RAMAL DE ENCAMINHAMENTO. AF_06/2022</t>
  </si>
  <si>
    <t xml:space="preserve"> 11.6</t>
  </si>
  <si>
    <t xml:space="preserve"> 12</t>
  </si>
  <si>
    <t>PLUVIAL</t>
  </si>
  <si>
    <t xml:space="preserve"> 12.1</t>
  </si>
  <si>
    <t xml:space="preserve"> 12.2</t>
  </si>
  <si>
    <t>PS-531</t>
  </si>
  <si>
    <t>Curva 45° longa em pvc rígido soldável, diâm = 150mm ( ref. ORSE 1545,1/2022)</t>
  </si>
  <si>
    <t xml:space="preserve"> 12.3</t>
  </si>
  <si>
    <t>PS-532</t>
  </si>
  <si>
    <t>Curva 45° longa em pvc rígido soldável, diâm = 75mm (ref. ORSE 1544,1/2022)</t>
  </si>
  <si>
    <t xml:space="preserve"> 12.4</t>
  </si>
  <si>
    <t xml:space="preserve"> 12.5</t>
  </si>
  <si>
    <t>JOELHO 90 GRAUS, PVC, SERIE NORMAL, ESGOTO PREDIAL, DN 75 MM, JUNTA ELÁSTICA, FORNECIDO E INSTALADO EM PRUMADA DE ESGOTO SANITÁRIO OU VENTILAÇÃO. AF_08/2022</t>
  </si>
  <si>
    <t xml:space="preserve"> 12.6</t>
  </si>
  <si>
    <t>LUVA DE CORRER, PVC, SERIE NORMAL, ESGOTO PREDIAL, DN 150 MM, JUNTA ELÁSTICA, FORNECIDO E INSTALADO EM SUBCOLETOR AÉREO DE ESGOTO SANITÁRIO. AF_08/2022</t>
  </si>
  <si>
    <t xml:space="preserve"> 12.7</t>
  </si>
  <si>
    <t>LUVA DE CORRER, PVC, SERIE NORMAL, ESGOTO PREDIAL, DN 75 MM, JUNTA ELÁSTICA, FORNECIDO E INSTALADO EM RAMAL DE DESCARGA OU RAMAL DE ESGOTO SANITÁRIO. AF_08/2022</t>
  </si>
  <si>
    <t xml:space="preserve"> 12.8</t>
  </si>
  <si>
    <t xml:space="preserve"> 12.9</t>
  </si>
  <si>
    <t>PS-110</t>
  </si>
  <si>
    <t>CAIXA PLUVIAL COM  GRELHA 1,5 T, EM ALVENARIA DE BLOCOS DE CONCRETO, DIMENSÕES INTERNAS: 0,8X0,8X0,6 M</t>
  </si>
  <si>
    <t xml:space="preserve"> 12.10</t>
  </si>
  <si>
    <t>PS-111</t>
  </si>
  <si>
    <t>CAIXA PLUVIAL COM  GRELHA 1,5 T, EM ALVENARIA DE BLOCOS DE CONCRETO, DIMENSÕES INTERNAS: 0,6X0,6X0,6 M</t>
  </si>
  <si>
    <t xml:space="preserve"> 13</t>
  </si>
  <si>
    <t>VENTILAÇÃO</t>
  </si>
  <si>
    <t xml:space="preserve"> 13.1</t>
  </si>
  <si>
    <t xml:space="preserve"> 13.2</t>
  </si>
  <si>
    <t xml:space="preserve"> 13.3</t>
  </si>
  <si>
    <t>LUVA SIMPLES, PVC, SERIE NORMAL, ESGOTO PREDIAL, DN 50 MM, JUNTA ELÁSTICA, FORNECIDO E INSTALADO EM RAMAL DE DESCARGA OU RAMAL DE ESGOTO SANITÁRIO. AF_08/2022</t>
  </si>
  <si>
    <t xml:space="preserve"> 13.4</t>
  </si>
  <si>
    <t>TE, PVC, SERIE NORMAL, ESGOTO PREDIAL, DN 50 X 50 MM, JUNTA ELÁSTICA, FORNECIDO E INSTALADO EM RAMAL DE DESCARGA OU RAMAL DE ESGOTO SANITÁRIO. AF_08/2022</t>
  </si>
  <si>
    <t xml:space="preserve"> 13.5</t>
  </si>
  <si>
    <t>TE DE REDUÇÃO, PVC, SOLDÁVEL, DN 75MM X 50MM, INSTALADO EM PRUMADA DE ÁGUA - FORNECIMENTO E INSTALAÇÃO. AF_06/2022</t>
  </si>
  <si>
    <t xml:space="preserve"> 13.6</t>
  </si>
  <si>
    <t>LUVA SIMPLES, PVC, SERIE NORMAL, ESGOTO PREDIAL, DN 75 MM, JUNTA ELÁSTICA, FORNECIDO E INSTALADO EM RAMAL DE DESCARGA OU RAMAL DE ESGOTO SANITÁRIO. AF_08/2022</t>
  </si>
  <si>
    <t xml:space="preserve"> 13.7</t>
  </si>
  <si>
    <t xml:space="preserve"> 13.8</t>
  </si>
  <si>
    <t>LUVA DE CORRER, PVC, SERIE NORMAL, ESGOTO PREDIAL, DN 50 MM, JUNTA ELÁSTICA, FORNECIDO E INSTALADO EM RAMAL DE DESCARGA OU RAMAL DE ESGOTO SANITÁRIO. AF_08/2022</t>
  </si>
  <si>
    <t xml:space="preserve"> 13.9</t>
  </si>
  <si>
    <t>CURVA CURTA 90 GRAUS, PVC, SERIE NORMAL, ESGOTO PREDIAL, DN 50 MM, JUNTA ELÁSTICA, FORNECIDO E INSTALADO EM PRUMADA DE ESGOTO SANITÁRIO OU VENTILAÇÃO. AF_08/2022</t>
  </si>
  <si>
    <t xml:space="preserve"> 13.10</t>
  </si>
  <si>
    <t>TE, PVC, SERIE NORMAL, ESGOTO PREDIAL, DN 75 X 75 MM, JUNTA ELÁSTICA, FORNECIDO E INSTALADO EM PRUMADA DE ESGOTO SANITÁRIO OU VENTILAÇÃO. AF_08/2022</t>
  </si>
  <si>
    <t xml:space="preserve"> 13.11</t>
  </si>
  <si>
    <t xml:space="preserve"> 13.12</t>
  </si>
  <si>
    <t>TUBO, PVC, SOLDÁVEL, DN 75MM, INSTALADO EM PRUMADA DE ÁGUA - FORNECIMENTO E INSTALAÇÃO. AF_06/2022</t>
  </si>
  <si>
    <t xml:space="preserve"> 13.13</t>
  </si>
  <si>
    <t>PS-113</t>
  </si>
  <si>
    <t>TE, PVC, SERIE NORMAL, ESGOTO PREDIAL, DN 100 X 75 MM, JUNTA ELÁSTICA, FORNECIDO E INSTALADO EM PRUMADA DE ESGOTO SANITÁRIO OU VENTILAÇÃO.</t>
  </si>
  <si>
    <t xml:space="preserve"> 13.14</t>
  </si>
  <si>
    <t>PS-538</t>
  </si>
  <si>
    <t>Curva 90° curta em pvc rígido c/ anéis, diâm =  50mm. ref. ORSE (1614,1/2022).</t>
  </si>
  <si>
    <t xml:space="preserve"> 13.15</t>
  </si>
  <si>
    <t>PS-073</t>
  </si>
  <si>
    <t>TERMINAL DE VENTILAÇÃO EM PVC RÍGIDO  SOLDÁVEL, PARA ESGOTO PRIMÉRIO, D 50MM</t>
  </si>
  <si>
    <t xml:space="preserve"> 13.16</t>
  </si>
  <si>
    <t>PS-542</t>
  </si>
  <si>
    <t>Terminal de ventilação em pvc rígido soldável, para esgoto primário, diâm = 75mm. ref. ORSE (7594,1/2022).</t>
  </si>
  <si>
    <t xml:space="preserve"> 13.17</t>
  </si>
  <si>
    <t xml:space="preserve"> 14</t>
  </si>
  <si>
    <t>INSTALAÇÕES HIDRAULICA (ÁGUA FRIA)</t>
  </si>
  <si>
    <t xml:space="preserve"> 14.1</t>
  </si>
  <si>
    <t>TORNEIRA CROMADA DE MESA, 1/2” OU 3/4”, PARA LAVATÓRIO, PADRÃO POPULAR - FORNECIMENTO E INSTALAÇÃO. AF_01/2020</t>
  </si>
  <si>
    <t xml:space="preserve"> 14.2</t>
  </si>
  <si>
    <t>VASO SANITARIO SIFONADO CONVENCIONAL COM LOUÇA BRANCA, INCLUSO CONJUNTO DE LIGAÇÃO PARA BACIA SANITÁRIA AJUSTÁVEL - FORNECIMENTO E INSTALAÇÃO. AF_10/2016</t>
  </si>
  <si>
    <t xml:space="preserve"> 14.3</t>
  </si>
  <si>
    <t>PS-547</t>
  </si>
  <si>
    <t>BARRA DE APOIO PARAPCD RETA EM AÇO INOX DE L=40 CM - REF. ORSE FEV/20 COD.12122</t>
  </si>
  <si>
    <t xml:space="preserve"> 14.4</t>
  </si>
  <si>
    <t xml:space="preserve"> 14.5</t>
  </si>
  <si>
    <t>REGISTRO DE GAVETA BRUTO, LATÃO, ROSCÁVEL, 1 1/2", COM ACABAMENTO E CANOPLA CROMADOS - FORNECIMENTO E INSTALAÇÃO. AF_08/2021</t>
  </si>
  <si>
    <t xml:space="preserve"> 14.6</t>
  </si>
  <si>
    <t>REGISTRO DE PRESSÃO BRUTO, LATÃO, ROSCÁVEL, 3/4", COM ACABAMENTO E CANOPLA CROMADOS - FORNECIMENTO E INSTALAÇÃO. AF_08/2021</t>
  </si>
  <si>
    <t xml:space="preserve"> 14.7</t>
  </si>
  <si>
    <t>Válvula de descarga cromada c/ canopla lisa 40 mm (1 1/2")</t>
  </si>
  <si>
    <t xml:space="preserve"> 14.8</t>
  </si>
  <si>
    <t>ENGATE FLEXÍVEL EM PLÁSTICO BRANCO, 1/2” X 30CM - FORNECIMENTO E INSTALAÇÃO. AF_01/2020</t>
  </si>
  <si>
    <t xml:space="preserve"> 14.9</t>
  </si>
  <si>
    <t>LUVA SOLDÁVEL E COM ROSCA, PVC, SOLDÁVEL, DN 25MM X 3/4 , INSTALADO EM RAMAL OU SUB-RAMAL DE ÁGUA - FORNECIMENTO E INSTALAÇÃO. AF_06/2022</t>
  </si>
  <si>
    <t xml:space="preserve"> 14.10</t>
  </si>
  <si>
    <t>ADAPTADOR COM FLANGES LIVRES, PVC, SOLDÁVEL, DN 75 MM X 2 1/2 , INSTALADO EM RESERVAÇÃO DE ÁGUA DE EDIFICAÇÃO QUE POSSUA RESERVATÓRIO DE FIBRA/FIBROCIMENTO   FORNECIMENTO E INSTALAÇÃO. AF_06/2016</t>
  </si>
  <si>
    <t xml:space="preserve"> 14.11</t>
  </si>
  <si>
    <t>ADAPTADOR CURTO COM BOLSA E ROSCA PARA REGISTRO, PVC, SOLDÁVEL, DN 50 MM X 1 1/2 , INSTALADO EM RESERVAÇÃO DE ÁGUA DE EDIFICAÇÃO QUE POSSUA RESERVATÓRIO DE FIBRA/FIBROCIMENTO   FORNECIMENTO E INSTALAÇÃO. AF_06/2016</t>
  </si>
  <si>
    <t xml:space="preserve"> 14.12</t>
  </si>
  <si>
    <t>ADAPTADOR CURTO COM BOLSA E ROSCA PARA REGISTRO, PVC, SOLDÁVEL, DN 75MM X 2.1/2”, INSTALADO EM PRUMADA DE ÁGUA - FORNECIMENTO E INSTALAÇÃO. AF_12/2014</t>
  </si>
  <si>
    <t xml:space="preserve"> 14.13</t>
  </si>
  <si>
    <t>Bucha de redução longa de pvc rígido soldável, marrom, diâm = 50 x 25mm</t>
  </si>
  <si>
    <t xml:space="preserve"> 14.14</t>
  </si>
  <si>
    <t>Bucha de redução longa de pvc rigido soldável, marrom, diâm = 75 x 50mm</t>
  </si>
  <si>
    <t xml:space="preserve"> 14.15</t>
  </si>
  <si>
    <t>JOELHO 90 GRAUS, PVC, SOLDÁVEL, DN 25MM, INSTALADO EM PRUMADA DE ÁGUA - FORNECIMENTO E INSTALAÇÃO. AF_06/2022</t>
  </si>
  <si>
    <t xml:space="preserve"> 14.16</t>
  </si>
  <si>
    <t xml:space="preserve"> 14.17</t>
  </si>
  <si>
    <t xml:space="preserve"> 14.18</t>
  </si>
  <si>
    <t>TUBO, PVC, SOLDÁVEL, DN 25MM, INSTALADO EM PRUMADA DE ÁGUA - FORNECIMENTO E INSTALAÇÃO. AF_06/2022</t>
  </si>
  <si>
    <t xml:space="preserve"> 14.19</t>
  </si>
  <si>
    <t xml:space="preserve"> 14.20</t>
  </si>
  <si>
    <t xml:space="preserve"> 14.21</t>
  </si>
  <si>
    <t>TE, PVC, SOLDÁVEL, DN 25MM, INSTALADO EM PRUMADA DE ÁGUA - FORNECIMENTO E INSTALAÇÃO. AF_06/2022</t>
  </si>
  <si>
    <t xml:space="preserve"> 14.22</t>
  </si>
  <si>
    <t xml:space="preserve"> 14.23</t>
  </si>
  <si>
    <t>TE, PVC, SOLDÁVEL, DN 75MM, INSTALADO EM PRUMADA DE ÁGUA - FORNECIMENTO E INSTALAÇÃO. AF_06/2022</t>
  </si>
  <si>
    <t xml:space="preserve"> 14.24</t>
  </si>
  <si>
    <t>TÊ DE REDUÇÃO, PVC, SOLDÁVEL, DN 50MM X 25MM, INSTALADO EM PRUMADA DE ÁGUA - FORNECIMENTO E INSTALAÇÃO. AF_06/2022</t>
  </si>
  <si>
    <t xml:space="preserve"> 14.25</t>
  </si>
  <si>
    <t xml:space="preserve"> 14.26</t>
  </si>
  <si>
    <t>JOELHO 90 GRAUS COM BUCHA DE LATÃO, PVC, SOLDÁVEL, DN 25MM, X 1/2  INSTALADO EM RAMAL OU SUB-RAMAL DE ÁGUA - FORNECIMENTO E INSTALAÇÃO. AF_06/2022</t>
  </si>
  <si>
    <t xml:space="preserve"> 14.27</t>
  </si>
  <si>
    <t>CHUVEIRO ELÉTRICO COMUM CORPO PLÁSTICO, TIPO DUCHA – FORNECIMENTO E INSTALAÇÃO. AF_01/2020</t>
  </si>
  <si>
    <t xml:space="preserve"> 14.28</t>
  </si>
  <si>
    <t xml:space="preserve"> 14.29</t>
  </si>
  <si>
    <t>TORNEIRA CROMADA LONGA, DE PAREDE, 1/2” OU 3/4”, PARA PIA DE COZINHA, PADRÃO POPULAR - FORNECIMENTO E INSTALAÇÃO. AF_01/2020</t>
  </si>
  <si>
    <t xml:space="preserve"> 14.30</t>
  </si>
  <si>
    <t xml:space="preserve"> 14.31</t>
  </si>
  <si>
    <t>REGISTRO DE GAVETA BRUTO, LATÃO, ROSCÁVEL, 3/4", COM ACABAMENTO E CANOPLA CROMADOS - FORNECIMENTO E INSTALAÇÃO. AF_08/2021</t>
  </si>
  <si>
    <t xml:space="preserve"> 14.32</t>
  </si>
  <si>
    <t>LUVA DE CORRER, PVC, SERIE NORMAL, ESGOTO PREDIAL, DN 50 MM, JUNTA ELÁSTICA, FORNECIDO E INSTALADO EM PRUMADA DE ESGOTO SANITÁRIO OU VENTILAÇÃO. AF_08/2022</t>
  </si>
  <si>
    <t xml:space="preserve"> 14.33</t>
  </si>
  <si>
    <t>LUVA, PVC, SOLDÁVEL, DN 50MM, INSTALADO EM PRUMADA DE ÁGUA - FORNECIMENTO E INSTALAÇÃO. AF_06/2022</t>
  </si>
  <si>
    <t xml:space="preserve"> 14.34</t>
  </si>
  <si>
    <t>LUVA, PVC, SOLDÁVEL, DN 75MM, INSTALADO EM PRUMADA DE ÁGUA - FORNECIMENTO E INSTALAÇÃO. AF_06/2022</t>
  </si>
  <si>
    <t xml:space="preserve"> 14.35</t>
  </si>
  <si>
    <t>PS-209</t>
  </si>
  <si>
    <t>TUBO PVC, SOLDAVEL , DN 25 MM, AGUA FRIA, REVESTIDO COM TUBO DE BORRACHA ELASTOMERICA FLEXIVEL, PARA ENCANAMENTO DE BEBEDOURO. (COD. DE REF. 97329 SINAPI 07/2021)</t>
  </si>
  <si>
    <t xml:space="preserve"> 14.36</t>
  </si>
  <si>
    <t>KIT CHASSI PEX, PRÉ-FABRICADO, PARA ÁREA DE SERVIÇO COM TANQUE E MÁQUINA DE LAVAR ROUPA, E CONEXÕES POR ANEL DESLIZANTE – FORNECIMENTO E INSTALAÇÃO. AF_06/2015</t>
  </si>
  <si>
    <t xml:space="preserve"> 14.37</t>
  </si>
  <si>
    <t>MICTÓRIO SIFONADO LOUÇA BRANCA – PADRÃO MÉDIO – FORNECIMENTO E INSTALAÇÃO. AF_01/2020</t>
  </si>
  <si>
    <t xml:space="preserve"> 14.38</t>
  </si>
  <si>
    <t>ENGATE FLEXÍVEL EM INOX, 1/2  X 30CM - FORNECIMENTO E INSTALAÇÃO. AF_01/2020</t>
  </si>
  <si>
    <t xml:space="preserve"> 14.39</t>
  </si>
  <si>
    <t>TÊ COM BUCHA DE LATÃO NA BOLSA CENTRAL, PVC, SOLDÁVEL, DN 25MM X 3/4 , INSTALADO EM RAMAL OU SUB-RAMAL DE ÁGUA - FORNECIMENTO E INSTALAÇÃO. AF_06/2022</t>
  </si>
  <si>
    <t xml:space="preserve"> 14.40</t>
  </si>
  <si>
    <t>TÊ COM BUCHA DE LATÃO NA BOLSA CENTRAL, PVC, SOLDÁVEL, DN 25MM X 1/2 , INSTALADO EM RAMAL OU SUB-RAMAL DE ÁGUA - FORNECIMENTO E INSTALAÇÃO. AF_06/2022</t>
  </si>
  <si>
    <t xml:space="preserve"> 14.41</t>
  </si>
  <si>
    <t xml:space="preserve"> 14.42</t>
  </si>
  <si>
    <t>ADAPTADOR CURTO COM BOLSA E ROSCA PARA REGISTRO, PVC, SOLDÁVEL, DN 25MM X 3/4 , INSTALADO EM RAMAL DE DISTRIBUIÇÃO DE ÁGUA - FORNECIMENTO E INSTALAÇÃO. AF_06/2022</t>
  </si>
  <si>
    <t xml:space="preserve"> 15</t>
  </si>
  <si>
    <t>SUPORTE PARA CAIXA D`ÁGUA</t>
  </si>
  <si>
    <t xml:space="preserve"> 15.1</t>
  </si>
  <si>
    <t>PS-458</t>
  </si>
  <si>
    <t>CAIXA D'ÁGUA DE FIBRA DE VIDRO - 1500 LITROS (REF. Cópia SIURB (100210 (E),7/2021).</t>
  </si>
  <si>
    <t xml:space="preserve"> 15.2</t>
  </si>
  <si>
    <t>PS-548</t>
  </si>
  <si>
    <t>RESERVATÓRIO DE ÁGUA (3000 LITROS) E. AF_02/2016_Ref_SINAPI (93214,3/2022)</t>
  </si>
  <si>
    <t xml:space="preserve"> 15.3</t>
  </si>
  <si>
    <t>PS-546</t>
  </si>
  <si>
    <t>RESERVATORIO METALICO TIPO TAÇA, COLUNA SECA, 45.000 L .(REF. COTAÇÃO DE SERVIÇO DE TERCEIRO - FORNECIMENTO E INSTALAÇÃO)</t>
  </si>
  <si>
    <t>Município de Sorriso</t>
  </si>
  <si>
    <t>Construção Escola Municipal Geni Terezinha Forgiarini</t>
  </si>
  <si>
    <t>BDI Serviços:</t>
  </si>
  <si>
    <t>BDI Equipamentos:</t>
  </si>
  <si>
    <t xml:space="preserve">Área: </t>
  </si>
  <si>
    <t>Referência</t>
  </si>
  <si>
    <t>Discriminação</t>
  </si>
  <si>
    <t>Quantidade</t>
  </si>
  <si>
    <t>Preço (R$)</t>
  </si>
  <si>
    <t>BDI Incidente</t>
  </si>
  <si>
    <t>Valor unitário Sem BDI</t>
  </si>
  <si>
    <t>Valor Unitário Com BDI</t>
  </si>
  <si>
    <t>Valor Total</t>
  </si>
  <si>
    <r>
      <t>Arredondamentos: Opções → Avançado → Fórmulas → "</t>
    </r>
    <r>
      <rPr>
        <u/>
        <sz val="10"/>
        <rFont val="Calibri"/>
        <family val="2"/>
        <scheme val="minor"/>
      </rPr>
      <t>Definir Precisão Conforme Exibido</t>
    </r>
    <r>
      <rPr>
        <sz val="10"/>
        <rFont val="Calibri"/>
        <family val="2"/>
        <scheme val="minor"/>
      </rPr>
      <t>"</t>
    </r>
  </si>
  <si>
    <t>SUBTOTAL</t>
  </si>
  <si>
    <t>3.9.2</t>
  </si>
  <si>
    <t xml:space="preserve"> 3.8.1</t>
  </si>
  <si>
    <t>3.8.1.1</t>
  </si>
  <si>
    <t>3.8.1.2</t>
  </si>
  <si>
    <t xml:space="preserve"> 3.9.2.1</t>
  </si>
  <si>
    <t xml:space="preserve"> 3.9.2.2</t>
  </si>
  <si>
    <t xml:space="preserve"> 3.9.2.3</t>
  </si>
  <si>
    <t xml:space="preserve"> 4.14.9</t>
  </si>
  <si>
    <t>5.4</t>
  </si>
  <si>
    <t>5.4.1</t>
  </si>
  <si>
    <t>5.4.2</t>
  </si>
  <si>
    <t>5.4.3</t>
  </si>
  <si>
    <t>5.4.4</t>
  </si>
  <si>
    <t>5.4.5</t>
  </si>
  <si>
    <t>5.4.6</t>
  </si>
  <si>
    <t>5.5</t>
  </si>
  <si>
    <t>5.5.1</t>
  </si>
  <si>
    <t xml:space="preserve"> 5.5.1.1</t>
  </si>
  <si>
    <t xml:space="preserve"> 5.5.1.2</t>
  </si>
  <si>
    <t xml:space="preserve"> 5.5.1.3</t>
  </si>
  <si>
    <t xml:space="preserve"> 5.5.1.4</t>
  </si>
  <si>
    <t>5.5.2</t>
  </si>
  <si>
    <t xml:space="preserve"> 5.5.2.1</t>
  </si>
  <si>
    <t xml:space="preserve"> 5.5.2.2</t>
  </si>
  <si>
    <t xml:space="preserve"> 5.5.2.3</t>
  </si>
  <si>
    <t xml:space="preserve"> 5.5.2.4</t>
  </si>
  <si>
    <t>5.6</t>
  </si>
  <si>
    <t xml:space="preserve"> 5.6.4</t>
  </si>
  <si>
    <t xml:space="preserve"> 5.6.5</t>
  </si>
  <si>
    <t xml:space="preserve"> 5.6.6</t>
  </si>
  <si>
    <t xml:space="preserve"> 5.6.7</t>
  </si>
  <si>
    <t>5.7</t>
  </si>
  <si>
    <t>5.7.1</t>
  </si>
  <si>
    <t xml:space="preserve"> 5.7.1.1</t>
  </si>
  <si>
    <t xml:space="preserve"> 5.7.1.2</t>
  </si>
  <si>
    <t xml:space="preserve"> 5.7.1.3</t>
  </si>
  <si>
    <t xml:space="preserve"> 5.7.2.1</t>
  </si>
  <si>
    <t xml:space="preserve"> 5.7.2.2</t>
  </si>
  <si>
    <t xml:space="preserve"> 5.7.2.3</t>
  </si>
  <si>
    <t>5.8</t>
  </si>
  <si>
    <t>5.8.2</t>
  </si>
  <si>
    <t>5.8.1</t>
  </si>
  <si>
    <t>5.8.1.1</t>
  </si>
  <si>
    <t>5.8.1.2</t>
  </si>
  <si>
    <t>5.9</t>
  </si>
  <si>
    <t>5.9.1</t>
  </si>
  <si>
    <t xml:space="preserve"> 5.9.1.1</t>
  </si>
  <si>
    <t xml:space="preserve"> 5.9.1.2</t>
  </si>
  <si>
    <t xml:space="preserve"> 5.9.1.3</t>
  </si>
  <si>
    <t xml:space="preserve"> 5.9.2.3</t>
  </si>
  <si>
    <t xml:space="preserve"> 5.10.2.4</t>
  </si>
  <si>
    <t xml:space="preserve"> 5.10.3</t>
  </si>
  <si>
    <t xml:space="preserve"> 5.10.3.1</t>
  </si>
  <si>
    <t xml:space="preserve"> 5.10.3.2</t>
  </si>
  <si>
    <t xml:space="preserve"> 5.10.3.3</t>
  </si>
  <si>
    <t xml:space="preserve"> 5.10.3.4</t>
  </si>
  <si>
    <t xml:space="preserve"> 5.10.3.5</t>
  </si>
  <si>
    <t xml:space="preserve"> 5.10.3.6</t>
  </si>
  <si>
    <t xml:space="preserve"> 5.10.4</t>
  </si>
  <si>
    <t xml:space="preserve"> 5.10.4.1</t>
  </si>
  <si>
    <t xml:space="preserve"> 5.10.4.2</t>
  </si>
  <si>
    <t xml:space="preserve"> 5.10.5</t>
  </si>
  <si>
    <t xml:space="preserve"> 5.10.5.1</t>
  </si>
  <si>
    <t xml:space="preserve"> 5.10.5.2</t>
  </si>
  <si>
    <t xml:space="preserve"> 5.10.5.3</t>
  </si>
  <si>
    <t xml:space="preserve"> 5.10.6</t>
  </si>
  <si>
    <t xml:space="preserve"> 5.10.6.1</t>
  </si>
  <si>
    <t xml:space="preserve"> 5.10.6.2</t>
  </si>
  <si>
    <t xml:space="preserve"> 5.10.6.3</t>
  </si>
  <si>
    <t xml:space="preserve"> 5.10.6.4</t>
  </si>
  <si>
    <t xml:space="preserve"> 5.10.6.5</t>
  </si>
  <si>
    <t xml:space="preserve"> 5.11.1.3</t>
  </si>
  <si>
    <t xml:space="preserve"> 5.11.1.4</t>
  </si>
  <si>
    <t xml:space="preserve"> 5.11.1.5</t>
  </si>
  <si>
    <t xml:space="preserve"> 5.11.1.6</t>
  </si>
  <si>
    <t xml:space="preserve"> 5.11.1.7</t>
  </si>
  <si>
    <t xml:space="preserve"> 5.11.1.8</t>
  </si>
  <si>
    <t xml:space="preserve"> 5.11.1.9</t>
  </si>
  <si>
    <t xml:space="preserve"> 5.11.1.10</t>
  </si>
  <si>
    <t xml:space="preserve"> 5.12.4.2</t>
  </si>
  <si>
    <t xml:space="preserve"> 5.12.4.3</t>
  </si>
  <si>
    <t xml:space="preserve"> 5.12.4.4</t>
  </si>
  <si>
    <t xml:space="preserve"> 5.12.4.5</t>
  </si>
  <si>
    <t xml:space="preserve"> 5.12.4.6</t>
  </si>
  <si>
    <t xml:space="preserve"> 5.12.4.7</t>
  </si>
  <si>
    <t xml:space="preserve"> 5.12.4.8</t>
  </si>
  <si>
    <t xml:space="preserve"> 5.12.4.9</t>
  </si>
  <si>
    <t xml:space="preserve">TOTAL DO ORÇAMENTO </t>
  </si>
  <si>
    <t>PISO - PISOS</t>
  </si>
  <si>
    <t>Tipo</t>
  </si>
  <si>
    <t>Banco</t>
  </si>
  <si>
    <t>Descrição</t>
  </si>
  <si>
    <t>Classe/Tipo</t>
  </si>
  <si>
    <t>Unidade</t>
  </si>
  <si>
    <t>Preço</t>
  </si>
  <si>
    <t>Total</t>
  </si>
  <si>
    <t xml:space="preserve"> </t>
  </si>
  <si>
    <t>Composição Auxiliar</t>
  </si>
  <si>
    <t>CONTRAPISO EM ARGAMASSA TRAÇO 1:4 (CIMENTO E AREIA), PREPARO MECÂNICO COM BETONEIRA 400 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</si>
  <si>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</si>
  <si>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REVE - REVESTIMENTO E TRATAMENTO DE SUPERFICIES</t>
  </si>
  <si>
    <t>EMBOÇO, PARA RECEBIMENTO DE CERÂMICA, EM ARGAMASSA TRAÇO 1:2:8, PREPARO MECÂNICO COM BETONEIRA 400L, APLICADO MANUALMENTE EM FACES INTERNAS DE PAREDES, PARA AMBIENTE COM ÁREA MENOR QUE 5M2, ESPESSURA DE 20MM, COM EXECUÇÃO DE TALISCAS. AF_06/2014</t>
  </si>
  <si>
    <t>Insumo</t>
  </si>
  <si>
    <t xml:space="preserve">CIMENTO PORTLAND COMPOSTO CP II-32  </t>
  </si>
  <si>
    <t>Material</t>
  </si>
  <si>
    <t xml:space="preserve">JUNTA PLASTICA DE DILATACAO PARA PISOS, COR CINZA, 17 X 3 MM (ALTURA X ESPESSURA)  </t>
  </si>
  <si>
    <t>GRANILHA/ GRANA/ PEDRISCO OU AGREGADO EM MARMORE/ GRANITO/ QUARTZO E CALCARIO, PRETO, CINZA, PALHA OU BRANCO</t>
  </si>
  <si>
    <t xml:space="preserve">RESINA ACRILICA PREMIUM BASE AGUA - COR BRANCA                                                                                                                                                                                                                                                                                                                                                                                                                                                            </t>
  </si>
  <si>
    <t>L</t>
  </si>
  <si>
    <t>PEDREIRO COM ENCARGOS COMPLEMENTARES</t>
  </si>
  <si>
    <t>SEDI - SERVICOS DIVERSOS</t>
  </si>
  <si>
    <t>SERVENTE COM ENCARGOS COMPLEMENTARES</t>
  </si>
  <si>
    <t>POLIDORA DE PISO (POLITRIZ), PESO DE 100KG, DIÂMETRO 450 MM, MOTOR ELÉTRICO, POTÊNCIA 4 HP - CHP DIURNO. AF_09/2016</t>
  </si>
  <si>
    <t>CHOR - CUSTOS HORÁRIOS DE MÁQUINAS E EQUIPAMENTOS</t>
  </si>
  <si>
    <t>CHP</t>
  </si>
  <si>
    <t>ORSE-SE - CLASSE ORSE-SE</t>
  </si>
  <si>
    <t>Abraçadeira em aço inox tipo "D", 3/4"</t>
  </si>
  <si>
    <t>INES - INSTALACOES ESPECIAIS</t>
  </si>
  <si>
    <t>BUCHA DE NYLON, DIAMETRO DO FURO 8 MM, COMPRIMENTO 40 MM, COM PARAFUSO DE ROSCA SOBERBA, CABECA CHATA, FENDA SIMPLES, 4,8 X 50 MM</t>
  </si>
  <si>
    <t>ADAPTADOR, EM LATAO, ENGATE RAPIDO 2 1/2" X ROSCA INTERNA 5 FIOS 2 1/2",  PARA INSTALACAO PREDIAL DE COMBATE A INCENDIO</t>
  </si>
  <si>
    <t>REGISTRO OU VALVULA GLOBO ANGULAR EM LATAO, PARA HIDRANTES EM INSTALACAO PREDIAL DE INCENDIO, 45 GRAUS, DIAMETRO DE 2 1/2", COM VOLANTE, CLASSE DE PRESSAO DE ATE 200 PSI</t>
  </si>
  <si>
    <t>CAIXA DE INCENDIO/ABRIGO PARA MANGUEIRA, DE SOBREPOR/EXTERNA, COM 90 X 60 X 17 CM, EM CHAPA DE ACO, PORTA COM VENTILACAO, VISOR COM A INSCRICAO "INCENDIO", SUPORTE/CESTA INTERNA PARA A MANGUEIRA, PINTURA ELETROSTATICA VERMELHA</t>
  </si>
  <si>
    <t>CHAVE DUPLA PARA CONEXOES TIPO STORZ, ENGATE RAPIDO 1 1/2" X 2 1/2", EM LATAO, PARA INSTALACAO PREDIAL COMBATE A INCENDIO</t>
  </si>
  <si>
    <t>ESGUICHO JATO REGULAVEL, TIPO ELKHART, ENGATE RAPIDO 2 1/2", PARA COMBATE A INCENDIO</t>
  </si>
  <si>
    <t>AUXILIAR DE ENCANADOR OU BOMBEIRO HIDRÁULICO COM ENCARGOS COMPLEMENTARES</t>
  </si>
  <si>
    <t>ENCANADOR OU BOMBEIRO HIDRÁULICO COM ENCARGOS COMPLEMENTARES</t>
  </si>
  <si>
    <t>MANGUEIRA DE INCENDIO, TIPO 1, DE 1 1/2", COMPRIMENTO = 30 M, TECIDO EM FIO DE POLIESTER E TUBO INTERNO EM BORRACHA SINTETICA, COM UNIOES ENGATE RAPIDO</t>
  </si>
  <si>
    <t>ACABAMENTO SIMPLES/CONVENCIONAL PARA FORRO PVC, TIPO "U" OU "C", COR BRANCA, COMPRIMENTO 6 M</t>
  </si>
  <si>
    <t>PARAFUSO DRY WALL, EM ACO ZINCADO, CABECA LENTILHA E PONTA BROCA (LB), LARGURA 4,2 MM, COMPRIMENTO 13 MM</t>
  </si>
  <si>
    <t xml:space="preserve">PARAFUSO, AUTO ATARRACHANTE, CABECA CHATA, FENDA SIMPLES, 1/4” (6,35 MM) X 25 MM                                                                                                                                                                                                                                                                                                                                                                                                                          </t>
  </si>
  <si>
    <t>CENTO</t>
  </si>
  <si>
    <t>MONTADOR DE ESTRUTURA METÁLICA COM ENCARGOS COMPLEMENTARES</t>
  </si>
  <si>
    <t>INHI - INSTALACOES HIDRO SANITARIAS</t>
  </si>
  <si>
    <t xml:space="preserve">ADAPTADOR PVC SOLDAVEL, COM FLANGES LIVRES, 75 MM X 2  1/2", PARA CAIXA D' AGUA  </t>
  </si>
  <si>
    <t xml:space="preserve">ADESIVO PLASTICO PARA PVC, FRASCO COM 175 GR  </t>
  </si>
  <si>
    <t xml:space="preserve">SOLUCAO PREPARADORA / LIMPADORA PARA PVC, FRASCO COM 1000 CM3                                                                                                                                                                                                                                                                                                                                                                                                                                             </t>
  </si>
  <si>
    <t xml:space="preserve">LIXA D'AGUA EM FOLHA, GRAO 100 </t>
  </si>
  <si>
    <t xml:space="preserve">ADAPTADOR PVC SOLDAVEL CURTO COM BOLSA E ROSCA, 25 MM X 3/4", PARA AGUA FRIA  </t>
  </si>
  <si>
    <t xml:space="preserve">ADESIVO PLASTICO PARA PVC, FRASCO COM *850* GR                                                                                                                                                                                                                                                                                                                                                                                                                                                            </t>
  </si>
  <si>
    <t xml:space="preserve">ADAPTADOR PVC SOLDAVEL CURTO COM BOLSA E ROSCA, 32 MM X 1", PARA AGUA FRIA  </t>
  </si>
  <si>
    <t xml:space="preserve">ADAPTADOR PVC SOLDAVEL CURTO COM BOLSA E ROSCA, 50 MM X1 1/2", PARA AGUA FRIA  </t>
  </si>
  <si>
    <t xml:space="preserve">ADAPTADOR PVC SOLDAVEL CURTO COM BOLSA E ROSCA, 75 MM X 2 1/2", PARA AGUA FRIA  </t>
  </si>
  <si>
    <t>SERT - SERVICOS TECNICOS</t>
  </si>
  <si>
    <t>ENCARREGADO GERAL COM ENCARGOS COMPLEMENTARES</t>
  </si>
  <si>
    <t>ENGENHEIRO CIVIL JUNIOR COM ENCARGOS COMPLEMENTARES</t>
  </si>
  <si>
    <t>URBA - URBANIZACAO</t>
  </si>
  <si>
    <t>MOURAO DE CONCRETO RETO, SECAO QUADARA *10 X 10* CM, H= *2,30* M</t>
  </si>
  <si>
    <t>SARRAFO NAO APARELHADO *2,5 X 7* CM, EM MACARANDUBA, ANGELIM OU EQUIVALENTE DA REGIAO -  BRUTA</t>
  </si>
  <si>
    <t>SARRAFO NAO APARELHADO *2,5 X 10* CM, EM MACARANDUBA, ANGELIM OU EQUIVALENTE DA REGIAO -  BRUTA</t>
  </si>
  <si>
    <t>TELA DE ARAME GALVANIZADA REVESTIDA EM PVC, QUADRANGULAR / LOSANGULAR, FIO 2,11 MM (14 BWG), BITOLA FINAL = *2,8* MM, MALHA *8 X 8* CM, H = 2 M</t>
  </si>
  <si>
    <t>ARAME GALVANIZADO 12 BWG, D = 2,76 MM (0,048 KG/M) OU 14 BWG, D = 2,11 MM (0,026 KG/M)</t>
  </si>
  <si>
    <t xml:space="preserve">KG    </t>
  </si>
  <si>
    <t>CONCRETO MAGRO PARA LASTRO, TRAÇO 1:4,5:4,5 (EM MASSA SECA DE CIMENTO/ AREIA MÉDIA/ BRITA 1) - PREPARO MANUAL. AF_05/2021</t>
  </si>
  <si>
    <t>FUES - FUNDACOES E ESTRUTURAS</t>
  </si>
  <si>
    <t>TELA DE ARAME GALVANIZADA QUADRANGULAR / LOSANGULAR, FIO 2,11 MM (14 BWG), MALHA 5 X 5 CM, H = 2 M</t>
  </si>
  <si>
    <t>TUBO ACO GALVANIZADO COM COSTURA, CLASSE MEDIA, DN 2", E = *3,65* MM, PESO *5,10* KG/M (NBR 5580)</t>
  </si>
  <si>
    <t>TUBO ACO GALVANIZADO COM COSTURA, CLASSE MEDIA, DN 1.1/4", E = *3,25* MM, PESO *3,14* KG/M (NBR 5580)</t>
  </si>
  <si>
    <t>ELETRODO REVESTIDO AWS - E6013, DIAMETRO IGUAL A 2,50 MM</t>
  </si>
  <si>
    <t>SERRALHEIRO COM ENCARGOS COMPLEMENTARES</t>
  </si>
  <si>
    <t>CONCRETO MAGRO PARA LASTRO, TRAÇO 1:4,5:4,5 (EM MASSA SECA DE CIMENTO/ AREIA MÉDIA/ BRITA 1) - PREPARO MECÂNICO COM BETONEIRA 400 L. AF_05/2021</t>
  </si>
  <si>
    <t>PARE - PAREDES/PAINEIS</t>
  </si>
  <si>
    <t>TELA DE ACO SOLDADA GALVANIZADA/ZINCADA PARA ALVENARIA, FIO  D = *1,20 A 1,70* MM, MALHA 15 X 15 MM, (C X L) *50 X 12* CM</t>
  </si>
  <si>
    <t>BLOCO DE CONCRETO ESTRUTURAL 14 X 19 X 39 CM, FBK 14 MPA (NBR 6136)</t>
  </si>
  <si>
    <t>MEIO BLOCO DE CONCRETO ESTRUTURAL 14 X 19 X 19 CM, FBK 14 MPA (NBR 6136)</t>
  </si>
  <si>
    <t>MEIO BLOCO DE CONCRETO ESTRUTURAL 14 X 19 X 34 CM, FBK 14 MPA (NBR 6136)</t>
  </si>
  <si>
    <t>CANALETA DE CONCRETO ESTRUTURAL 14 X 19 X 39 CM, FBK 14 MPA (NBR 6136)</t>
  </si>
  <si>
    <t>ARGAMASSA TRAÇO 1:0,5:4,5 (EM VOLUME DE CIMENTO, CAL E AREIA MÉDIA ÚMIDA), PREPARO MECÂNICO COM BETONEIRA 400 L. AF_08/2019</t>
  </si>
  <si>
    <t>BLOCO DE CONCRETO ESTRUTURAL 14 X 19 X 39 CM, FBK 4,5 MPA (NBR 6136)</t>
  </si>
  <si>
    <t>MEIO BLOCO DE CONCRETO ESTRUTURAL 14 X 19 X 19 CM, FBK 4,5 MPA (NBR 6136)</t>
  </si>
  <si>
    <t>BLOCO DE CONCRETO ESTRUTURAL 14 X 19 X 34 CM, FBK 4,5 MPA (NBR 6136)</t>
  </si>
  <si>
    <t>MEIA CANALETA DE CONCRETO ESTRUTURAL 14 X 19 X 19 CM, FBK 4,5 MPA (NBR 6136)</t>
  </si>
  <si>
    <t>CANALETA DE CONCRETO ESTRUTURAL 14 X 19 X 39 CM, FBK 4,5 MPA (NBR 6136)</t>
  </si>
  <si>
    <t>ARGAMASSA TRAÇO 1:2:9 (EM VOLUME DE CIMENTO, CAL E AREIA MÉDIA ÚMIDA) PARA EMBOÇO/MASSA ÚNICA/ASSENTAMENTO DE ALVENARIA DE VEDAÇÃO, PREPARO MECÂNICO COM BETONEIRA 400 L. AF_08/2019</t>
  </si>
  <si>
    <t xml:space="preserve">BLOCO CERAMICO / TIJOLO VAZADO PARA ALVENARIA DE VEDACAO, 4 FUROS NA HORIZONTAL, DE 9 X 9 X 19 CM (L X A X C)                                                                                                                                                                                                                                                                                                                                                                                             </t>
  </si>
  <si>
    <t>TELA DE ACO SOLDADA GALVANIZADA/ZINCADA PARA ALVENARIA, FIO D = *1,20 A 1,70* MM, MALHA 15 X 15 MM, (C X L) *50 X 7,5* CM</t>
  </si>
  <si>
    <t xml:space="preserve">PINO DE ACO COM FURO, HASTE = 27 MM (ACAO DIRETA)  </t>
  </si>
  <si>
    <t>ARGAMASSA TRAÇO 1:2:8 (EM VOLUME DE CIMENTO, CAL E AREIA MÉDIA ÚMIDA) PARA EMBOÇO/MASSA ÚNICA/ASSENTAMENTO DE ALVENARIA DE VEDAÇÃO, PREPARO MANUAL. AF_08/2019</t>
  </si>
  <si>
    <t xml:space="preserve">BLOCO CERAMICO / TIJOLO VAZADO PARA ALVENARIA DE VEDACAO, FUROS NA VERTICAL, 14 X 19 X 39 CM (NBR 15270)                                                                                                                                                                                                                                                                                                                                                                                                  </t>
  </si>
  <si>
    <t>ARGAMASSA TRAÇO 1:2:8 (EM VOLUME DE CIMENTO, CAL E AREIA MÉDIA ÚMIDA) PARA EMBOÇO/MASSA ÚNICA/ASSENTAMENTO DE ALVENARIA DE VEDAÇÃO, PREPARO MECÂNICO COM BETONEIRA 400 L. AF_08/2019</t>
  </si>
  <si>
    <t>BLOCO DE VEDACAO DE CONCRETO 14 X 19 X 39 CM (CLASSE C - NBR 6136)</t>
  </si>
  <si>
    <t>PINT - PINTURAS</t>
  </si>
  <si>
    <t xml:space="preserve">SELADOR ACRILICO OPACO PREMIUM INTERIOR/EXTERIOR                                                                                                                                                                                                                                                                                                                                                                                                                                                          </t>
  </si>
  <si>
    <t>PINTOR COM ENCARGOS COMPLEMENTARES</t>
  </si>
  <si>
    <t xml:space="preserve">LIXA EM FOLHA PARA PAREDE OU MADEIRA, NUMERO 120, COR VERMELHA                                                                                                                                                                                                                                                                                                                                                                                                                                            </t>
  </si>
  <si>
    <t>MASSA CORRIDA PARA SUPERFICIES DE AMBIENTES INTERNOS</t>
  </si>
  <si>
    <t xml:space="preserve">TINTA LATEX ACRILICA PREMIUM, COR BRANCO FOSCO                                                                                                                                                                                                                                                                                                                                                                                                                                                            </t>
  </si>
  <si>
    <t>ESPACADOR / DISTANCIADOR CIRCULAR COM ENTRADA LATERAL, EM PLASTICO, PARA VERGALHAO *4,2 A 12,5* MM, COBRIMENTO 20 MM</t>
  </si>
  <si>
    <t>ARAME RECOZIDO 16 BWG, D = 1,65 MM (0,016 KG/M) OU 18 BWG, D = 1,25 MM (0,01 KG/M)</t>
  </si>
  <si>
    <t>AJUDANTE DE ARMADOR COM ENCARGOS COMPLEMENTARES</t>
  </si>
  <si>
    <t>ARMADOR COM ENCARGOS COMPLEMENTARES</t>
  </si>
  <si>
    <t>CORTE E DOBRA DE AÇO CA-60, DIÂMETRO DE 5,0 MM. AF_06/2022</t>
  </si>
  <si>
    <t>CORTE E DOBRA DE AÇO CA-50, DIÂMETRO DE 10,0 MM. AF_06/2022</t>
  </si>
  <si>
    <t>CORTE E DOBRA DE AÇO CA-50, DIÂMETRO DE 12,5 MM. AF_06/2022</t>
  </si>
  <si>
    <t>CORTE E DOBRA DE AÇO CA-50, DIÂMETRO DE 16,0 MM. AF_06/2022</t>
  </si>
  <si>
    <t>CORTE E DOBRA DE AÇO CA-50, DIÂMETRO DE 20,0 MM. AF_06/2022</t>
  </si>
  <si>
    <t>CORTE E DOBRA DE AÇO CA-50, DIÂMETRO DE 6,3 MM. AF_06/2022</t>
  </si>
  <si>
    <t>TELA DE ACO SOLDADA NERVURADA, CA-60, Q-61, (0,97 KG/M2), DIAMETRO DO FIO = 3,4 MM, LARGURA = 2,45 M, ESPACAMENTO DA MALHA = 15 X 15 CM</t>
  </si>
  <si>
    <t>MOVT - MOVIMENTO DE TERRA</t>
  </si>
  <si>
    <t>AREIA PARA ATERRO - POSTO JAZIDA/FORNECEDOR (RETIRADO NA JAZIDA, SEM TRANSPORTE)</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</si>
  <si>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</si>
  <si>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</si>
  <si>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CHI</t>
  </si>
  <si>
    <t>COMPACTADOR DE SOLOS DE PERCUSSÃO (SOQUETE) COM MOTOR A GASOLINA 4 TEMPOS, POTÊNCIA 4 CV - CHP DIURNO. AF_08/2015</t>
  </si>
  <si>
    <t>COMPACTADOR DE SOLOS DE PERCUSSÃO (SOQUETE) COM MOTOR A GASOLINA 4 TEMPOS, POTÊNCIA 4 CV - CHI DIURNO. AF_08/2015</t>
  </si>
  <si>
    <t>COT-034</t>
  </si>
  <si>
    <t>BLOCO CONCRETO ESTRUTURAL 14 X 19 X 54 CM, FBK 4,5 MPA (NBR 6136)</t>
  </si>
  <si>
    <t>COT-029</t>
  </si>
  <si>
    <t>BARRA ROSCADA ZINCADA 1/4" (6,3 MM)</t>
  </si>
  <si>
    <t xml:space="preserve">PARAFUSO DE ACO TIPO CHUMBADOR PARABOLT, DIAMETRO 3/8", COMPRIMENTO 75 MM  </t>
  </si>
  <si>
    <t xml:space="preserve">ARRUELA EM ALUMINIO, COM ROSCA, DE 3/8", PARA ELETRODUTO  </t>
  </si>
  <si>
    <t xml:space="preserve">PORCA ZINCADA, SEXTAVADA, DIAMETRO 1/4"  </t>
  </si>
  <si>
    <t xml:space="preserve">PORCA ZINCADA, SEXTAVADA, DIAMETRO 3/8"  </t>
  </si>
  <si>
    <t>VIGA *7,5 X 10* CM EM PINUS, MISTA OU EQUIVALENTE DA REGIAO - BRUTA</t>
  </si>
  <si>
    <t>COT-162</t>
  </si>
  <si>
    <t>BARRA DE APOIO PARAPCD RETA EM AÇO INOX DE L=40 CM</t>
  </si>
  <si>
    <t>Tubo de aço galvanizado leve c/ costura c/ rosca BSP Ø = 76,1mm ( 2.1/2"), e = 3mm, l = 6000mm NBR 5580</t>
  </si>
  <si>
    <t xml:space="preserve">SOLDADOR (HORISTA)                                                                                                                                                                                                                                                                                                                                                                                                                                                                                        </t>
  </si>
  <si>
    <t>Mão de Obra</t>
  </si>
  <si>
    <t>PINTURA COM TINTA ACRÍLICA DE ACABAMENTO APLICADA A ROLO OU PINCEL SOBRE SUPERFÍCIES METÁLICAS (EXCETO PERFIL) EXECUTADO EM OBRA (02 DEMÃOS). AF_01/2020</t>
  </si>
  <si>
    <t>COT-136</t>
  </si>
  <si>
    <t>BRISE METÁLICO - TERMOBRISE PADRÃO HUNTER DOUGLAS. (REF. COTAÇÃO DE SERVIÇO DE TERCEIRO - FORNECIMENTO E INSTALAÇÃO)</t>
  </si>
  <si>
    <t>Adesivo pvc em frasco de 850 gramas</t>
  </si>
  <si>
    <t>kg</t>
  </si>
  <si>
    <t>Solucao limpadora pvc</t>
  </si>
  <si>
    <t>l</t>
  </si>
  <si>
    <t>BUCHA DE REDUCAO DE PVC, SOLDAVEL, LONGA, COM 50 X 25 MM, PARA AGUA FRIA PREDIAL</t>
  </si>
  <si>
    <t xml:space="preserve">ENCANADOR OU BOMBEIRO HIDRAULICO (HORISTA)                                                                                                                                                                                                                                                                                                                                                                                                                                                                </t>
  </si>
  <si>
    <t>SERVENTE DE OBRAS</t>
  </si>
  <si>
    <t>Encargos Complementares - Servente</t>
  </si>
  <si>
    <t>h</t>
  </si>
  <si>
    <t>Encargos Complementares - Encanador</t>
  </si>
  <si>
    <t>BUCHA DE REDUCAO DE PVC, SOLDAVEL, LONGA, COM 75 X 50 MM, PARA AGUA FRIA PREDIAL</t>
  </si>
  <si>
    <t xml:space="preserve">PASTA LUBRIFICANTE PARA TUBOS E CONEXOES COM JUNTA ELASTICA, EMBALAGEM DE *400* GR (USO EM PVC, ACO, POLIETILENO E OUTROS)                                                                                                                                                                                                                                                                                                                                                                                </t>
  </si>
  <si>
    <t xml:space="preserve">ANEL BORRACHA, DN 50 MM, PARA TUBO SERIE REFORCADA ESGOTO PREDIAL  </t>
  </si>
  <si>
    <t>BUCHA DE REDUCAO, PVC, LONGA, SERIE R, DN 50 X 40 MM, PARA ESGOTO OU AGUAS PLUVIAIS PREDIAIS</t>
  </si>
  <si>
    <t xml:space="preserve">BUCHA DE REDUCAO, PPR, DN 40 X 25 MM, PARA AGUA QUENTE E FRIA PREDIAL </t>
  </si>
  <si>
    <t>TERMOFUSORA PARA TUBOS E CONEXÕES EM PPR COM DIÂMETROS DE 20 A 63 MM, POTÊNCIA DE 800 W, TENSAO 220 V - CHP DIURNO. AF_05/2022</t>
  </si>
  <si>
    <t>INEL - INSTALACAO ELETRICA/ELETRIFICACAO E ILUMINACAO EXTERNA</t>
  </si>
  <si>
    <t>CABO DE COBRE, FLEXIVEL, CLASSE 4 OU 5, ISOLACAO EM PVC/A, ANTICHAMA BWF-B, 1 CONDUTOR, 450/750 V, SECAO NOMINAL 1,5 MM2</t>
  </si>
  <si>
    <t xml:space="preserve">FITA ISOLANTE ADESIVA ANTICHAMA, USO ATE 750 V, EM ROLO DE 19 MM X 5 M  </t>
  </si>
  <si>
    <t>AUXILIAR DE ELETRICISTA COM ENCARGOS COMPLEMENTARES</t>
  </si>
  <si>
    <t>ELETRICISTA COM ENCARGOS COMPLEMENTARES</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</si>
  <si>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</si>
  <si>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</si>
  <si>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1 CONDUTOR, 450/750 V, SECAO NOMINAL 2,5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</si>
  <si>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</si>
  <si>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35 MM2</t>
  </si>
  <si>
    <t>CABO DE COBRE, FLEXIVEL, CLASSE 4 OU 5, ISOLACAO EM PVC/A, ANTICHAMA BWF-B, 1 CONDUTOR, 450/750 V, SECAO NOMINAL 4 MM2</t>
  </si>
  <si>
    <t>CABO DE COBRE, FLEXIVEL, CLASSE 4 OU 5, ISOLACAO EM PVC/A, ANTICHAMA BWF-B, COBERTURA PVC-ST1, ANTICHAMA BWF-B, 1 CONDUTOR, 0,6/1 KV, SECAO NOMINAL 50 MM2</t>
  </si>
  <si>
    <t>CABO DE COBRE, FLEXIVEL, CLASSE 4 OU 5, ISOLACAO EM PVC/A, ANTICHAMA BWF-B, 1 CONDUTOR, 450/750 V, SECAO NOMINAL 6 MM2</t>
  </si>
  <si>
    <t>CABO DE COBRE, FLEXIVEL, CLASSE 4 OU 5, ISOLACAO EM PVC/A, ANTICHAMA BWF-B, COBERTURA PVC-ST1, ANTICHAMA BWF-B, 1 CONDUTOR, 0,6/1 KV, SECAO NOMINAL 70 MM2</t>
  </si>
  <si>
    <t xml:space="preserve">CABO DE REDE, PAR TRANCADO UTP, 4 PARES, CATEGORIA 6 (CAT 6), ISOLAMENTO PVC (LSZH)                                                                                                                                                                                                                                                                                                                                                                                                                       </t>
  </si>
  <si>
    <t>SIURB</t>
  </si>
  <si>
    <t>ENCANADOR (SGSP)</t>
  </si>
  <si>
    <t>AJUDANTE DE ENCANADOR (SGSP)</t>
  </si>
  <si>
    <t>PEROBA DO NORTE (CUPIÚBA) - VIGA DE 6 X 16 CM - BRUTA</t>
  </si>
  <si>
    <t>FUNDO CROMATO DE ZINCO</t>
  </si>
  <si>
    <t>FLANGE DE PVC ROSCÁVEL PARA ÁGUA COM SEXTAVADO SEM FUROS - 3/4"</t>
  </si>
  <si>
    <t>FLANGE DE PVC ROSCÁVEL PARA ÁGUA COM SEXTAVADO SEM FUROS - 1"</t>
  </si>
  <si>
    <t>FLANGE DE PVC ROSCÁVEL PARA ÁGUA COM SEXTAVADO SEM FUROS - 2"</t>
  </si>
  <si>
    <t>RESERVATÓRIO CAIXA D'ÁGUA DE FIBRA DE VIDRO - 1500L</t>
  </si>
  <si>
    <t>ESTOPA ALCATROADA (PARA ENCANAMENTO)</t>
  </si>
  <si>
    <t>TORNEIRA DE BÓIA; DE COBRE - 3/4"</t>
  </si>
  <si>
    <t>Caixa de equalização p/aterramento 20x20x10cm de sobrepor p/11 terminais de pressão c/barramento (pára-raio)</t>
  </si>
  <si>
    <t xml:space="preserve">ELETRICISTA (HORISTA)                                                                                                                                                                                                                                                                                                                                                                                                                                                                                     </t>
  </si>
  <si>
    <t>Encargos Complementares - Eletricista</t>
  </si>
  <si>
    <t xml:space="preserve">CAIXA DE GORDURA EM PVC, DIAMETRO MINIMO 300 MM, DIAMETRO DE SAIDA 100 MM, CAPACIDADE  APROXIMADA 18 LITROS, COM TAMPA E CESTO                                                                                                                                                                                                                                                                                                                                                                            </t>
  </si>
  <si>
    <t>CAIXA DE INCENDIO/ABRIGO PARA MANGUEIRA, DE EMBUTIR/INTERNA, COM 75 X 45 X 17 CM, EM CHAPA DE ACO, PORTA COM VENTILACAO, VISOR COM A INSCRICAO "INCENDIO", SUPORTE/CESTA INTERNA PARA A MANGUEIRA, PINTURA ELETROSTATICA VERMELHA</t>
  </si>
  <si>
    <t>ARGAMASSA TRAÇO 1:1:6 (EM VOLUME DE CIMENTO, CAL E AREIA MÉDIA ÚMIDA) PARA EMBOÇO/MASSA ÚNICA/ASSENTAMENTO DE ALVENARIA DE VEDAÇÃO, PREPARO MANUAL. AF_08/2019</t>
  </si>
  <si>
    <t xml:space="preserve">PEDRA BRITADA N. 1 (9,5 a 19 MM) POSTO PEDREIRA/FORNECEDOR, SEM FRETE  </t>
  </si>
  <si>
    <t xml:space="preserve">BLOCO CERAMICO / TIJOLO VAZADO PARA ALVENARIA DE VEDACAO, 8 FUROS NA HORIZONTAL, DE 9 X 19 X 19 CM (L XA X C)                                                                                                                                                                                                                                                                                                                                                                                             </t>
  </si>
  <si>
    <t>ACO CA-50, 10,0 MM, OU 12,5 MM, OU 16,0 MM, OU 20,0 MM, DOBRADO E CORTADO</t>
  </si>
  <si>
    <t>TIJOLO CERAMICO MACICO COMUM *5 X 10 X 20* CM (L X A X C)</t>
  </si>
  <si>
    <t>ARGAMASSA TRAÇO 1:2:8 (EM VOLUME DE CIMENTO, CAL E AREIA MÉDIA ÚMIDA) PARA EMBOÇO/MASSA ÚNICA/ASSENTAMENTO DE ALVENARIA DE VEDAÇÃO, PREPARO MECÂNICO COM MISTURADOR DE EIXO HORIZONTAL DE 300 KG. AF_08/2019</t>
  </si>
  <si>
    <t>ARGAMASSA TRAÇO 1:4 (CIMENTO E AREIA MÉDIA), PREPARO MECÂNICO COM BETONEIRA 400 L. AF_08/2014</t>
  </si>
  <si>
    <t>CONCRETO FCK = 15MPA, TRAÇO 1:3,4:3,5 (EM MASSA SECA DE CIMENTO/ AREIA MÉDIA/ BRITA 1) - PREPARO MECÂNICO COM BETONEIRA 600 L. AF_05/2021</t>
  </si>
  <si>
    <t>C4772</t>
  </si>
  <si>
    <t>TAMPA EM CONCRETO ARMADO, ESPESSURA 0,05M</t>
  </si>
  <si>
    <t xml:space="preserve">CAIXA DE INSPECAO PARA ATERRAMENTO E PARA RAIOS, EM POLIPROPILENO,  DIAMETRO = 300 MM X ALTURA = 400 MM                                                                                                                                                                                                                                                                                                                                                                                                   </t>
  </si>
  <si>
    <t>PREPARO DE FUNDO DE VALA COM LARGURA MENOR QUE 1,5 M, COM CAMADA DE AREIA, LANÇAMENTO MANUAL. AF_08/2020</t>
  </si>
  <si>
    <t>DROP - DRENAGEM/OBRAS DE CONTENCAO/POCOS DE VISITA E CAIXAS</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</si>
  <si>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</si>
  <si>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</si>
  <si>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CAIXA DE CONCRETO ARMADO PRE-MOLDADO, COM FUNDO E TAMPA, DIMENSOES DE 0,60 X 0,60 X 0,50 M</t>
  </si>
  <si>
    <t>ARGAMASSA TRAÇO 1:3 (EM VOLUME DE CIMENTO E AREIA MÉDIA ÚMIDA), PREPARO MECÂNICO COM BETONEIRA 400 L. AF_08/2019</t>
  </si>
  <si>
    <t>PEÇA RETANGULAR PRÉ-MOLDADA, VOLUME DE CONCRETO DE ATÉ 10 LITROS, TAXA DE AÇO APROXIMADA DE 30KG/M³. AF_01/2018</t>
  </si>
  <si>
    <t>PEÇA RETANGULAR PRÉ-MOLDADA, VOLUME DE CONCRETO DE 30 A 100 LITROS, TAXA DE AÇO APROXIMADA DE 30KG/M³. AF_01/2018</t>
  </si>
  <si>
    <t>PREPARO DE FUNDO DE VALA COM LARGURA MAIOR OU IGUAL A 1,5 M E MENOR QUE 2,5 M, COM CAMADA DE BRITA, LANÇAMENTO MECANIZADO. AF_08/2020</t>
  </si>
  <si>
    <t>BLOCO DE VEDACAO DE CONCRETO, 9 X 19 X 39 CM (CLASSE C - NBR 6136)</t>
  </si>
  <si>
    <t>ARGAMASSA TRAÇO 1:4 (EM VOLUME DE CIMENTO E AREIA GROSSA ÚMIDA) PARA CHAPISCO CONVENCIONAL, PREPARO MECÂNICO COM BETONEIRA 400 L. AF_08/2019</t>
  </si>
  <si>
    <t>ARGAMASSA TRAÇO 1:3 (EM VOLUME DE CIMENTO E AREIA MÉDIA ÚMIDA) COM ADIÇÃO DE IMPERMEABILIZANTE, PREPARO MECÂNICO COM BETONEIRA 400 L. AF_08/2019</t>
  </si>
  <si>
    <t>PREPARO DE FUNDO DE VALA COM LARGURA MENOR QUE 1,5 M, COM CAMADA DE BRITA, LANÇAMENTO MANUAL. AF_08/2020</t>
  </si>
  <si>
    <t>CAIXA OCTOGONAL DE FUNDO MOVEL, EM PVC, DE 3" X 3", PARA ELETRODUTO FLEXIVEL CORRUGADO</t>
  </si>
  <si>
    <t>CONCRETO FCK = 20MPA, TRAÇO 1:2,7:3 (EM MASSA SECA DE CIMENTO/ AREIA MÉDIA/ BRITA 1) - PREPARO MECÂNICO COM BETONEIRA 600 L. AF_05/2021</t>
  </si>
  <si>
    <t>ARGAMASSA TRAÇO 1:3 (EM VOLUME DE CIMENTO E AREIA MÉDIA ÚMIDA) COM ADIÇÃO DE IMPERMEABILIZANTE, PREPARO MECÂNICO COM MISTURADOR DE EIXO HORIZONTAL DE 600 KG. AF_08/2019</t>
  </si>
  <si>
    <t xml:space="preserve">GRELHA FOFO SIMPLES COM REQUADRO, CARGA MAXIMA 1,5 T, 200 X 1000 MM, E= *15* MM  </t>
  </si>
  <si>
    <t xml:space="preserve">CAIXA DE PASSAGEM, EM PVC, DE 4" X 2", PARA ELETRODUTO FLEXIVEL CORRUGADO  </t>
  </si>
  <si>
    <t>ARGAMASSA TRAÇO 1:3 (EM VOLUME DE CIMENTO E AREIA MÉDIA ÚMIDA), PREPARO MANUAL. AF_08/2019</t>
  </si>
  <si>
    <t xml:space="preserve">CAIXA DE LUZ "3 X 3" EM ACO ESMALTADA  </t>
  </si>
  <si>
    <t xml:space="preserve">CAIXA SIFONADA PVC, 100 X 100 X 50 MM, COM GRELHA REDONDA, BRANCA                                                                                                                                                                                                                                                                                                                                                                                                                                         </t>
  </si>
  <si>
    <t xml:space="preserve">ANEL BORRACHA PARA TUBO ESGOTO PREDIAL, DN 50 MM (NBR 5688)                                                                                                                                                                                                                                                                                                                                                                                                                                               </t>
  </si>
  <si>
    <t xml:space="preserve">ANEL BORRACHA PARA TUBO ESGOTO PREDIAL, DN 75 MM (NBR 5688)                                                                                                                                                                                                                                                                                                                                                                                                                                               </t>
  </si>
  <si>
    <t xml:space="preserve">CAIXA SIFONADA, PVC, 150 X 150 X 50 MM, COM GRELHA QUADRADA, BRANCA (NBR 5688)                                                                                                                                                                                                                                                                                                                                                                                                                            </t>
  </si>
  <si>
    <t xml:space="preserve">CAIXA SIFONADA, PVC, 150 X *185* X 75 MM, COM GRELHA QUADRADA, BRANCA                                                                                                                                                                                                                                                                                                                                                                                                                                     </t>
  </si>
  <si>
    <t>COBE - COBERTURA</t>
  </si>
  <si>
    <t>SELANTE ELASTICO MONOCOMPONENTE A BASE DE POLIURETANO (PU) PARA JUNTAS DIVERSAS</t>
  </si>
  <si>
    <t>310ML</t>
  </si>
  <si>
    <t xml:space="preserve">PREGO DE ACO POLIDO COM CABECA 18 X 27 (2 1/2 X 10)  </t>
  </si>
  <si>
    <t xml:space="preserve">REBITE DE ALUMINIO VAZADO DE REPUXO, 3,2 X 8 MM (1KG = 1025 UNIDADES)  </t>
  </si>
  <si>
    <t>SOLDA EM BARRA DE ESTANHO-CHUMBO 50/50</t>
  </si>
  <si>
    <t>CALHA QUADRADA DE CHAPA DE ACO GALVANIZADA NUM 24, CORTE 50 CM</t>
  </si>
  <si>
    <t xml:space="preserve">M     </t>
  </si>
  <si>
    <t>TELHADISTA COM ENCARGOS COMPLEMENTARES</t>
  </si>
  <si>
    <t>GUINCHO ELÉTRICO DE COLUNA, CAPACIDADE 400 KG, COM MOTO FREIO, MOTOR TRIFÁSICO DE 1,25 CV - CHP DIURNO. AF_03/2016</t>
  </si>
  <si>
    <t>GUINCHO ELÉTRICO DE COLUNA, CAPACIDADE 400 KG, COM MOTO FREIO, MOTOR TRIFÁSICO DE 1,25 CV - CHI DIURNO. AF_03/2016</t>
  </si>
  <si>
    <t>TRAN - TRANPORTES, CARGAS E DESCARGAS</t>
  </si>
  <si>
    <t>ESCAVADEIRA HIDRÁULICA SOBRE ESTEIRAS, CAÇAMBA 0,80 M3, PESO OPERACIONAL 17 T, POTENCIA BRUTA 111 HP - CHP DIURNO. AF_06/2014</t>
  </si>
  <si>
    <t>ESCAVADEIRA HIDRÁULICA SOBRE ESTEIRAS, CAÇAMBA 0,80 M3, PESO OPERACIONAL 17 T, POTENCIA BRUTA 111 HP - CHI DIURNO. AF_06/2014</t>
  </si>
  <si>
    <t>CAMINHÃO BASCULANTE 6 M3 TOCO, PESO BRUTO TOTAL 16.000 KG, CARGA ÚTIL MÁXIMA 11.130 KG, DISTÂNCIA ENTRE EIXOS 5,36 M, POTÊNCIA 185 CV, INCLUSIVE CAÇAMBA METÁLICA - CHP DIURNO. AF_06/2014</t>
  </si>
  <si>
    <t>CAMINHÃO BASCULANTE 6 M3 TOCO, PESO BRUTO TOTAL 16.000 KG, CARGA ÚTIL MÁXIMA 11.130 KG, DISTÂNCIA ENTRE EIXOS 5,36 M, POTÊNCIA 185 CV, INCLUSIVE CAÇAMBA METÁLICA - CHI DIURNO. AF_06/2014</t>
  </si>
  <si>
    <t>ALVENARIA DE VEDAÇÃO COM ELEMENTO VAZADO DE CERÂMICA (COBOGÓ) DE 7X20X20CM E ARGAMASSA DE ASSENTAMENTO COM PREPARO EM BETONEIRA. AF_05/2020</t>
  </si>
  <si>
    <t>ALVENARIA DE BLOCOS DE CONCRETO ESTRUTURAL 14X19X29 CM, (ESPESSURA 14 CM), FBK = 4,5 MPA, PARA PAREDES COM ÁREA LÍQUIDA MAIOR OU IGUAL A 6M², SEM VÃOS, UTILIZANDO COLHER DE PEDREIRO. AF_12/2014</t>
  </si>
  <si>
    <t>C1142</t>
  </si>
  <si>
    <t>DIVISÓRIA PRÉ-MOLDADA EM CONCRETO ESP.=5cm</t>
  </si>
  <si>
    <t>ARGAMASSA TRAÇO 1:3 (EM VOLUME DE CIMENTO E AREIA GROSSA ÚMIDA) PARA CHAPISCO CONVENCIONAL, PREPARO MECÂNICO COM BETONEIRA 400 L. AF_08/2019</t>
  </si>
  <si>
    <t>CHUVEIRO COMUM EM PLASTICO BRANCO, COM CANO, 3 TEMPERATURAS, 5500 W (110/220 V)</t>
  </si>
  <si>
    <t xml:space="preserve">FITA VEDA ROSCA EM ROLOS DE 18 MM X 10 M (L X C)  </t>
  </si>
  <si>
    <t>CONCRETO USINADO BOMBEAVEL, CLASSE DE RESISTENCIA C30, COM BRITA 0 E 1, SLUMP = 100 +/- 20 MM, INCLUI SERVICO DE BOMBEAMENTO (NBR 8953)</t>
  </si>
  <si>
    <t>VIBRADOR DE IMERSÃO, DIÂMETRO DE PONTEIRA 45MM, MOTOR ELÉTRICO TRIFÁSICO POTÊNCIA DE 2 CV - CHP DIURNO. AF_06/2015</t>
  </si>
  <si>
    <t>VIBRADOR DE IMERSÃO, DIÂMETRO DE PONTEIRA 45MM, MOTOR ELÉTRICO TRIFÁSICO POTÊNCIA DE 2 CV - CHI DIURNO. AF_06/2015</t>
  </si>
  <si>
    <t>CONCRETO USINADO BOMBEAVEL, CLASSE DE RESISTENCIA C25, COM BRITA 0 E 1, SLUMP = 190 +/- 20 MM, EXCLUI SERVICO DE BOMBEAMENTO (NBR 8953)</t>
  </si>
  <si>
    <t>CARPINTEIRO DE FORMAS COM ENCARGOS COMPLEMENTARES</t>
  </si>
  <si>
    <t>CONCRETO USINADO BOMBEAVEL, CLASSE DE RESISTENCIA C25, COM BRITA 0 E 1, SLUMP = 100 +/- 20 MM, INCLUI SERVICO DE BOMBEAMENTO (NBR 8953)</t>
  </si>
  <si>
    <t>OPERADOR DE BETONEIRA ESTACIONÁRIA/MISTURADOR COM ENCARGOS COMPLEMENTARES</t>
  </si>
  <si>
    <t>BETONEIRA CAPACIDADE NOMINAL DE 600 L, CAPACIDADE DE MISTURA 360 L, MOTOR ELÉTRICO TRIFÁSICO POTÊNCIA DE 4 CV, SEM CARREGADOR - CHP DIURNO. AF_11/2014</t>
  </si>
  <si>
    <t>BETONEIRA CAPACIDADE NOMINAL DE 600 L, CAPACIDADE DE MISTURA 360 L, MOTOR ELÉTRICO TRIFÁSICO POTÊNCIA DE 4 CV, SEM CARREGADOR - CHI DIURNO. AF_11/2014</t>
  </si>
  <si>
    <t xml:space="preserve">CONDULETE DE ALUMINIO TIPO T, PARA ELETRODUTO ROSCAVEL DE 1", COM TAMPA CEGA  </t>
  </si>
  <si>
    <t>BUCHA DE NYLON SEM ABA S6, COM PARAFUSO DE 4,20 X 40 MM EM ACO ZINCADO COM ROSCA SOBERBA, CABECA CHATA E FENDA PHILLIPS</t>
  </si>
  <si>
    <t>CONDULETE DE ALUMINIO TIPO X, PARA ELETRODUTO ROSCAVEL DE 3/4", COM TAMPA CEGA</t>
  </si>
  <si>
    <t>Motobomba centrífuga, marca schneider ou similar, modelo BC-21 R2, motor 7,5 cv, trifásico 220V, hm = 14 a 24 m, q = 46,5 a 79,6 m3/h</t>
  </si>
  <si>
    <t>ARGAMASSA PRONTA PARA CONTRAPISO, PREPARO MANUAL. AF_08/2019</t>
  </si>
  <si>
    <t xml:space="preserve">ADITIVO ADESIVO LIQUIDO PARA ARGAMASSAS DE REVESTIMENTOS CIMENTICIOS  </t>
  </si>
  <si>
    <t>ARGAMASSA TRAÇO 1:4 (EM VOLUME DE CIMENTO E AREIA MÉDIA ÚMIDA) PARA CONTRAPISO, PREPARO MECÂNICO COM BETONEIRA 400 L. AF_08/2019</t>
  </si>
  <si>
    <t>DESMOLDANTE PROTETOR PARA FORMAS DE MADEIRA, DE BASE OLEOSA EMULSIONADA EM AGUA</t>
  </si>
  <si>
    <t>FABRICAÇÃO DE FÔRMA PARA VIGAS, COM MADEIRA SERRADA, E = 25 MM. AF_09/2020</t>
  </si>
  <si>
    <t xml:space="preserve">CABO DE COBRE NU 50 MM2 MEIO-DURO  </t>
  </si>
  <si>
    <t xml:space="preserve">PEDREIRO (HORISTA)                                                                                                                                                                                                                                                                                                                                                                                                                                                                                        </t>
  </si>
  <si>
    <t xml:space="preserve">SERRALHEIRO (HORISTA)                                                                                                                                                                                                                                                                                                                                                                                                                                                                                     </t>
  </si>
  <si>
    <t>BUCHA DE NYLON SEM ABA S12, COM PARAFUSO DE 5/16" X 80 MM EM ACO ZINCADO COM ROSCA SOBERBA E CABECA SEXTAVADA</t>
  </si>
  <si>
    <t>ELETRODO REVESTIDO AWS - E7018, DIAMETRO IGUAL A 4,00 MM</t>
  </si>
  <si>
    <t>TUBO ACO GALVANIZADO COM COSTURA, CLASSE LEVE, DN 40 MM ( 1 1/2"),  E = 3,00 MM,  *3,48* KG/M (NBR 5580)</t>
  </si>
  <si>
    <t>Encargos Complementares - Pedreiro</t>
  </si>
  <si>
    <t>Encargos Complementares - Serralheiro ou Operador de Equipamento Leve</t>
  </si>
  <si>
    <t>Encargos Complementares - Soldador</t>
  </si>
  <si>
    <t>Corrimão em aço inox, escovado, d=1 1/2"</t>
  </si>
  <si>
    <t>ESQV - ESQUADRIAS/FERRAGENS/VIDROS</t>
  </si>
  <si>
    <t>BUCHA DE NYLON SEM ABA S10, COM PARAFUSO DE 6,10 X 65 MM EM ACO ZINCADO COM ROSCA SOBERBA, CABECA CHATA E FENDA PHILLIPS</t>
  </si>
  <si>
    <t xml:space="preserve">SUPORTE PARA CALHA DE 150 MM EM FERRO GALVANIZADO  </t>
  </si>
  <si>
    <t xml:space="preserve">PERFIL DE ALUMINIO ANODIZADO  </t>
  </si>
  <si>
    <t>AUXILIAR DE SERRALHEIRO COM ENCARGOS COMPLEMENTARES</t>
  </si>
  <si>
    <t xml:space="preserve">ACO CA-50, 8,0 MM, VERGALHAO  </t>
  </si>
  <si>
    <t>Cumeeira alumínio 0,8 mm (2,71 kg/m2)</t>
  </si>
  <si>
    <t xml:space="preserve">CURVA PVC LONGA 45G, DN 50 MM, PARA ESGOTO PREDIAL  </t>
  </si>
  <si>
    <t xml:space="preserve">ANEL BORRACHA PARA TUBO ESGOTO PREDIAL, DN 100 MM (NBR 5688)  </t>
  </si>
  <si>
    <t xml:space="preserve">CURVA PVC, 45 GRAUS, CURTA, PB, DN 100 MM, PARA ESGOTO PREDIAL  </t>
  </si>
  <si>
    <t xml:space="preserve">CURVA DE PVC 45 GRAUS, SOLDAVEL, 40 MM, PARA AGUA FRIA PREDIAL (NBR 5648)  </t>
  </si>
  <si>
    <t xml:space="preserve">CURVA PVC LONGA 45 GRAUS, 100 MM, PARA ESGOTO PREDIAL  </t>
  </si>
  <si>
    <t>CURVA LONGA PVC, PB, JE, 45 GRAUS, DN 150 MM, PARA REDE COLETORA ESGOTO (NBR 10569)</t>
  </si>
  <si>
    <t xml:space="preserve">CURVA PVC LONGA 45G, DN 75 MM, PARA ESGOTO PREDIAL  </t>
  </si>
  <si>
    <t>FERRAMENTAS - FAMILIA ENCANADOR - HORISTA (ENCARGOS COMPLEMENTARES - COLETADO CAIXA)</t>
  </si>
  <si>
    <t>Equipamento</t>
  </si>
  <si>
    <t>FERRAMENTAS - FAMILIA SERVENTE - HORISTA (ENCARGOS COMPLEMENTARES - COLETADO CAIXA)</t>
  </si>
  <si>
    <t xml:space="preserve">CURVA DE PVC 90 GRAUS, SOLDAVEL, 40 MM, PARA AGUA FRIA PREDIAL (NBR 5648)  </t>
  </si>
  <si>
    <t xml:space="preserve">CURVA PVC CURTA 90 G, DN 50 MM, PARA ESGOTO PREDIAL  </t>
  </si>
  <si>
    <t xml:space="preserve">CURVA PVC CURTA 90 GRAUS, 100 MM, PARA ESGOTO PREDIAL  </t>
  </si>
  <si>
    <t>Disjuntor DR 2 x 32 A, tipo AC, corrente nominal residual 30mA, da Siemens ou similar</t>
  </si>
  <si>
    <t>TERMINAL A COMPRESSAO EM COBRE ESTANHADO PARA CABO 2,5 MM2, 1 FURO E 1 COMPRESSAO, PARA PARAFUSO DE FIXACAO M5</t>
  </si>
  <si>
    <t xml:space="preserve">DISJUNTOR TIPO DIN/IEC, BIPOLAR DE 6 ATE 32A  </t>
  </si>
  <si>
    <t>TERMINAL A COMPRESSAO EM COBRE ESTANHADO PARA CABO 4 MM2, 1 FURO E 1 COMPRESSAO, PARA PARAFUSO DE FIXACAO M5</t>
  </si>
  <si>
    <t>TERMINAL A COMPRESSAO EM COBRE ESTANHADO PARA CABO 6 MM2, 1 FURO E 1 COMPRESSAO, PARA PARAFUSO DE FIXACAO M6</t>
  </si>
  <si>
    <t xml:space="preserve">DISJUNTOR TIPO DIN/IEC, MONOPOLAR DE 6  ATE  32A  </t>
  </si>
  <si>
    <t>TERMINAL A COMPRESSAO EM COBRE ESTANHADO PARA CABO 50 MM2, 1 FURO E 1 COMPRESSAO, PARA PARAFUSO DE FIXACAO M8</t>
  </si>
  <si>
    <t xml:space="preserve">DISJUNTOR TERMOMAGNETICO TRIPOLAR 125A  </t>
  </si>
  <si>
    <t>TERMINAL A COMPRESSAO EM COBRE ESTANHADO PARA CABO 120 MM2, 1 FURO E 1 COMPRESSAO, PARA PARAFUSO DE FIXACAO M12</t>
  </si>
  <si>
    <t xml:space="preserve">DISJUNTOR TERMOMAGNETICO TRIPOLAR 400 A / 600 V, TIPO JXD / ICC - 40 KA  </t>
  </si>
  <si>
    <t>Disjuntor tripolar 150 A, padrão DIN ( linha brança ), corrente de interrupção 10KA, ref.: Siemens ou similar</t>
  </si>
  <si>
    <t xml:space="preserve">DISJUNTOR TIPO DIN/IEC, TRIPOLAR DE 10 ATE 50A  </t>
  </si>
  <si>
    <t>TERMINAL A COMPRESSAO EM COBRE ESTANHADO PARA CABO 16 MM2, 1 FURO E 1 COMPRESSAO, PARA PARAFUSO DE FIXACAO M6</t>
  </si>
  <si>
    <t>Dispositivo de proteção contra surto de tensão DPS 40KA - 175v (para-raio)</t>
  </si>
  <si>
    <t>Dispositivo de proteção contra surto de tensão DPS 60KA - 275v (para-raio)</t>
  </si>
  <si>
    <t>Elaboração de Projetos do tipo fundações profundas em Concreto Armado, para edificações novas e reformas, com detalhamentos, memoriais descritivo e de cálculo e quantitativos de materiais.</t>
  </si>
  <si>
    <t>Outros</t>
  </si>
  <si>
    <t>Elaboração de Projetos do tipo Estrutural em Concreto Armado, inclusive fundações superficiais, para edificações novas e reformas, com detalhamentos, memoriais descritivo e de cálculo e quantitativos de materiais.</t>
  </si>
  <si>
    <t xml:space="preserve">ELETRODUTO EM ACO GALVANIZADO ELETROLITICO, LEVE, DIAMETRO 1", PAREDE DE 0,90 MM                                                                                                                                                                                                                                                                                                                                                                                                                          </t>
  </si>
  <si>
    <t>ELETRODUTO PVC FLEXIVEL CORRUGADO, REFORCADO, COR LARANJA, DE 25 MM, PARA LAJES E PISOS</t>
  </si>
  <si>
    <t xml:space="preserve">ELETRODUTO/DUTO PEAD FLEXIVEL PAREDE SIMPLES, CORRUGACAO HELICOIDAL, COR PRETA, SEM ROSCA, DE 4", PARA CABEAMENTO SUBTERRANEO (NBR 15715)                                                                                                                                                                                                                                                                                                                                                                 </t>
  </si>
  <si>
    <t>ELETRODUTO/DUTO PEAD FLEXIVEL PAREDE SIMPLES, CORRUGACAO HELICOIDAL, COR PRETA, SEM ROSCA, DE 2",  PARA CABEAMENTO SUBTERRANEO (NBR 15715)</t>
  </si>
  <si>
    <t xml:space="preserve">ELETRODUTO PVC FLEXIVEL CORRUGADO, COR AMARELA, DE 25 MM  </t>
  </si>
  <si>
    <t xml:space="preserve">ELETRODUTO PVC FLEXIVEL CORRUGADO, COR AMARELA, DE 32 MM  </t>
  </si>
  <si>
    <t>TELA DE ACO SOLDADA GALVANIZADA/ZINCADA PARA ALVENARIA, FIO D = *1,24 MM, MALHA 25 X 25 MM</t>
  </si>
  <si>
    <t xml:space="preserve">ENGATE / RABICHO FLEXIVEL INOX 1/2 " X 30 CM  </t>
  </si>
  <si>
    <t xml:space="preserve">ENGATE/RABICHO FLEXIVEL PLASTICO (PVC OU ABS) BRANCO 1/2 " X 30 CM  </t>
  </si>
  <si>
    <t>ARMACAO VERTICAL COM HASTE E CONTRA-PINO, EM CHAPA DE ACO GALVANIZADO 3/16", COM 1 ESTRIBO, SEM ISOLADOR</t>
  </si>
  <si>
    <t>ISOLADOR DE PORCELANA, TIPO ROLDANA, DIMENSOES DE *72* X *72* MM, PARA USO EM BAIXA TENSAO</t>
  </si>
  <si>
    <t>PARAFUSO DE FERRO POLIDO, SEXTAVADO, COM ROSCA PARCIAL, DIAMETRO 5/8", COMPRIMENTO 6", COM PORCA E ARRUELA DE PRESSAO MEDIA</t>
  </si>
  <si>
    <t>ARRUELA LISA, REDONDA, DE LATAO POLIDO, DIAMETRO NOMINAL 5/8", DIAMETRO EXTERNO = 34 MM, DIAMETRO DO FURO = 17 MM, ESPESSURA = *2,5* MM</t>
  </si>
  <si>
    <t xml:space="preserve">CONECTOR METALICO TIPO PARAFUSO FENDIDO (SPLIT BOLT), PARA CABOS ATE 95 MM2  </t>
  </si>
  <si>
    <t xml:space="preserve">FITA METALICA PERFURADA, L = *18* MM, ROLO DE 30 M, CARGA RECOMENDADA = *30* KGF  </t>
  </si>
  <si>
    <t>CAIXA PARA MEDIDOR POLIFASICO, EM POLICARBONATO / TERMOPLASTICO, PARA ALOJAR 1 DISJUNTOR (PADRAO DA CONCESSIONARIA LOCAL)</t>
  </si>
  <si>
    <t>VERGALHAO ZINCADO ROSCA TOTAL, 1/4 " (6,3 MM)</t>
  </si>
  <si>
    <t>ELETRODUTO RÍGIDO ROSCÁVEL, PVC, DN 40 MM (1 1/4"), PARA CIRCUITOS TERMINAIS, INSTALADO EM PAREDE - FORNECIMENTO E INSTALAÇÃO. AF_12/2015</t>
  </si>
  <si>
    <t>LUVA PARA ELETRODUTO, PVC, ROSCÁVEL, DN 40 MM (1 1/4"),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</si>
  <si>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</si>
  <si>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</si>
  <si>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HASTE DE ATERRAMENTO 3/4  PARA SPDA - FORNECIMENTO E INSTALAÇÃO. AF_12/2017</t>
  </si>
  <si>
    <t>ASSENTAMENTO DE POSTE DE CONCRETO COM COMPRIMENTO NOMINAL DE 9 M, CARGA NOMINAL MENOR OU IGUAL A 1000 DAN, ENGASTAMENTO SIMPLES COM 1,5 M DE SOLO (NÃO INCLUI FORNECIMENTO). AF_11/2019</t>
  </si>
  <si>
    <t>ARMAÇÃO DE ESTRUTURAS DIVERSAS DE CONCRETO ARMADO, EXCETO VIGAS, PILARES, LAJES E FUNDAÇÕES, UTILIZANDO AÇO CA-50 DE 10,0 MM - MONTAGEM. AF_06/2022</t>
  </si>
  <si>
    <t>CONCRETO USINADO BOMBEAVEL, CLASSE DE RESISTENCIA C25, COM BRITA 0 E 1, SLUMP = 130 +/- 20 MM, EXCLUI SERVICO DE BOMBEAMENTO (NBR 8953)</t>
  </si>
  <si>
    <t>PERFURATRIZ HIDRÁULICA SOBRE CAMINHÃO COM TRADO CURTO ACOPLADO, PROFUNDIDADE MÁXIMA DE 20 M, DIÂMETRO MÁXIMO DE 1500 MM, POTÊNCIA INSTALADA DE 137 HP, MESA ROTATIVA COM TORQUE MÁXIMO DE 30 KNM - CHP DIURNO. AF_06/2015</t>
  </si>
  <si>
    <t>PERFURATRIZ HIDRÁULICA SOBRE CAMINHÃO COM TRADO CURTO ACOPLADO, PROFUNDIDADE MÁXIMA DE 20 M, DIÂMETRO MÁXIMO DE 1500 MM, POTÊNCIA INSTALADA DE 137 HP, MESA ROTATIVA COM TORQUE MÁXIMO DE 30 KNM - CHI DIURNO. AF_06/2015</t>
  </si>
  <si>
    <t>ENGENHEIRO CIVIL DE OBRA PLENO COM ENCARGOS COMPLEMENTARES</t>
  </si>
  <si>
    <t>MONTAGEM DE ARMADURA DE ESTACAS, DIÂMETRO = 16,0 MM. AF_09/2021_P</t>
  </si>
  <si>
    <t>TRANSPORTE COM CAMINHÃO BASCULANTE DE 6 M³, EM VIA URBANA EM REVESTIMENTO PRIMÁRIO (UNIDADE: M3XKM). AF_07/2020</t>
  </si>
  <si>
    <t>CARGA, MANOBRA E DESCARGA DE SOLOS E MATERIAIS GRANULARES EM CAMINHÃO BASCULANTE 6 M³ - CARGA COM PÁ CARREGADEIRA (CAÇAMBA DE 1,7 A 2,8 M³ / 128 HP) E DESCARGA LIVRE (UNIDADE: M3). AF_07/2020</t>
  </si>
  <si>
    <t xml:space="preserve">CHAPA DE ACO GROSSA, ASTM A36, E = 5/8 " (15,88 MM) 124,49 KG/M2  </t>
  </si>
  <si>
    <t>CANTONEIRA ACO ABAS IGUAIS (QUALQUER BITOLA), ESPESSURA ENTRE 1/8" E 1/4"</t>
  </si>
  <si>
    <t xml:space="preserve">PERFIL "U" DE ACO LAMINADO, "U" 152 X 15,6  </t>
  </si>
  <si>
    <t>AJUDANTE DE ESTRUTURA METÁLICA COM ENCARGOS COMPLEMENTARES</t>
  </si>
  <si>
    <t>SOLDADOR COM ENCARGOS COMPLEMENTARES</t>
  </si>
  <si>
    <t>GUINDASTE HIDRÁULICO AUTOPROPELIDO, COM LANÇA TELESCÓPICA 40 M, CAPACIDADE MÁXIMA 60 T, POTÊNCIA 260 KW - CHP DIURNO. AF_03/2016</t>
  </si>
  <si>
    <t>GUINDASTE HIDRÁULICO AUTOPROPELIDO, COM LANÇA TELESCÓPICA 40 M, CAPACIDADE MÁXIMA 60 T, POTÊNCIA 260 KW - CHI DIURNO. AF_03/2016</t>
  </si>
  <si>
    <t>JATEAMENTO ABRASIVO COM GRANALHA DE AÇO EM PERFIL METÁLICO EM FÁBRICA. AF_01/2020</t>
  </si>
  <si>
    <t>PINTURA COM TINTA ALQUÍDICA DE FUNDO (TIPO ZARCÃO) PULVERIZADA SOBRE PERFIL METÁLICO EXECUTADO EM FÁBRICA (POR DEMÃO). AF_01/2020_P</t>
  </si>
  <si>
    <t xml:space="preserve">CHAPA DE ACO GROSSA, ASTM A36, E = 1/2 " (12,70 MM) 99,59 KG/M2  </t>
  </si>
  <si>
    <t>CANT - CANTEIRO DE OBRAS</t>
  </si>
  <si>
    <t>CAIBRO 5 X 5 CM EM PINUS, MISTA OU EQUIVALENTE DA REGIAO - BRUTA</t>
  </si>
  <si>
    <t>TABUA  NAO  APARELHADA  *2,5 X 20* CM, EM MACARANDUBA, ANGELIM OU EQUIVALENTE DA REGIAO - BRUTA</t>
  </si>
  <si>
    <t xml:space="preserve">EXTINTOR DE INCENDIO PORTATIL COM CARGA DE AGUA PRESSURIZADA DE 10 L, CLASSE A  </t>
  </si>
  <si>
    <t>EXTINTOR DE INCENDIO PORTATIL COM CARGA DE PO QUIMICO SECO (PQS) DE 4 KG, CLASSE BC</t>
  </si>
  <si>
    <t>FERROLHO COM FECHO / TRINCO REDONDO, EM ACO GALVANIZADO / ZINCADO, DE SOBREPOR, COM COMPRIMENTO DE 8" E ESPESSURA MINIMA DA CHAPA DE 1,50 MM</t>
  </si>
  <si>
    <t>FORRO DE PVC LISO, BRANCO, REGUA DE 10 CM, ESPESSURA DE 8 MM A 10 MM (COM COLOCACAO / SEM ESTRUTURA METALICA)</t>
  </si>
  <si>
    <t>FIXAÇÃO DE TUBOS HORIZONTAIS DE PVC, CPVC OU COBRE DIÂMETROS MENORES OU IGUAIS A 40 MM OU ELETROCALHAS ATÉ 150MM DE LARGURA, COM ABRAÇADEIRA METÁLICA RÍGIDA TIPO D 1/2”, FIXADA EM PERFILADO EM LAJE. AF_05/2015</t>
  </si>
  <si>
    <t>FIXAÇÃO DE TUBOS VERTICAIS DE PPR DIÂMETROS MENORES OU IGUAIS A 40 MM COM ABRAÇADEIRA METÁLICA RÍGIDA TIPO D 1/2", FIXADA EM PERFILADO EM ALVENARIA. AF_05/2015</t>
  </si>
  <si>
    <t>ELETRODUTO RÍGIDO ROSCÁVEL, PVC, DN 20 MM (1/2"), PARA CIRCUITOS TERMINAIS, INSTALADO EM FORRO - FORNECIMENTO E INSTALAÇÃO. AF_12/2015</t>
  </si>
  <si>
    <t>ELETRODUTO RÍGIDO ROSCÁVEL, PVC, DN 20 MM (1/2"), PARA CIRCUITOS TERMINAIS, INSTALADO EM PAREDE - FORNECIMENTO E INSTALAÇÃO. AF_12/2015</t>
  </si>
  <si>
    <t>CURVA 90 GRAUS PARA ELETRODUTO, PVC, ROSCÁVEL, DN 20 MM (1/2"), PARA CIRCUITOS TERMINAIS, INSTALADA EM PAREDE - FORNECIMENTO E INSTALAÇÃO. AF_12/2015</t>
  </si>
  <si>
    <t>TOMADA BAIXA DE EMBUTIR (1 MÓDULO), 2P+T 10 A, INCLUINDO SUPORTE E PLACA - FORNECIMENTO E INSTALAÇÃO. AF_12/2015</t>
  </si>
  <si>
    <t>INTERRUPTOR SIMPLES (1 MÓDULO) COM 2 TOMADAS DE EMBUTIR 2P+T 10 A,  INCLUINDO SUPORTE E PLACA - FORNECIMENTO E INSTALAÇÃO. AF_12/2015</t>
  </si>
  <si>
    <t>TRAMA DE MADEIRA COMPOSTA POR TERÇAS PARA TELHADOS DE ATÉ 2 ÁGUAS PARA TELHA ONDULADA DE FIBROCIMENTO, METÁLICA, PLÁSTICA OU TERMOACÚSTICA, INCLUSO TRANSPORTE VERTICAL. AF_07/2019</t>
  </si>
  <si>
    <t>TELHAMENTO COM TELHA ONDULADA DE FIBROCIMENTO E = 6 MM, COM RECOBRIMENTO LATERAL DE 1 1/4 DE ONDA PARA TELHADO COM INCLINAÇÃO MÁXIMA DE 10°, COM ATÉ 2 ÁGUAS, INCLUSO IÇAMENTO. AF_07/2019</t>
  </si>
  <si>
    <t>JANELA DE AÇO TIPO BASCULANTE PARA VIDROS, COM BATENTE, FERRAGENS E PINTURA ANTICORROSIVA. EXCLUSIVE VIDROS, ACABAMENTO, ALIZAR E CONTRAMARCO. FORNECIMENTO E INSTALAÇÃO. AF_12/2019</t>
  </si>
  <si>
    <t>LASTRO DE CONCRETO MAGRO, APLICADO EM PISOS, LAJES SOBRE SOLO OU RADIERS, ESPESSURA DE 5 CM. AF_07/2016</t>
  </si>
  <si>
    <t>CONDULETE DE PVC, TIPO B, PARA ELETRODUTO DE PVC SOLDÁVEL DN 25 MM (3/4''), APARENTE - FORNECIMENTO E INSTALAÇÃO. AF_11/2016</t>
  </si>
  <si>
    <t>CONDULETE DE PVC, TIPO LB, PARA ELETRODUTO DE PVC SOLDÁVEL DN 25 MM (3/4''), APARENTE - FORNECIMENTO E INSTALAÇÃO. AF_11/2016</t>
  </si>
  <si>
    <t>REATERRO MANUAL APILOADO COM SOQUETE. AF_10/2017</t>
  </si>
  <si>
    <t>LUMINÁRIA TIPO CALHA, DE SOBREPOR, COM 2 LÂMPADAS TUBULARES FLUORESCENTES DE 36 W, COM REATOR DE PARTIDA RÁPIDA - FORNECIMENTO E INSTALAÇÃO. AF_02/2020</t>
  </si>
  <si>
    <t>LUMINÁRIA TIPO SPOT, DE SOBREPOR, COM 1 LÂMPADA FLUORESCENTE DE 15 W, SEM REATOR - FORNECIMENTO E INSTALAÇÃO. AF_02/2020</t>
  </si>
  <si>
    <t>LÂMPADA COMPACTA FLUORESCENTE DE 15 W, BASE E27 - FORNECIMENTO E INSTALAÇÃO. AF_02/2020</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</si>
  <si>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</si>
  <si>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</si>
  <si>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</si>
  <si>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</si>
  <si>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</si>
  <si>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</si>
  <si>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</si>
  <si>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</si>
  <si>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ALVENARIA DE EMBASAMENTO COM BLOCO ESTRUTURAL DE CONCRETO, DE 14X19X29CM E ARGAMASSA DE ASSENTAMENTO COM PREPARO EM BETONEIRA. AF_05/2020</t>
  </si>
  <si>
    <t>QUADRO DE DISTRIBUIÇÃO DE ENERGIA EM PVC, DE EMBUTIR, SEM BARRAMENTO, PARA 6 DISJUNTORES - FORNECIMENTO E INSTALAÇÃO. AF_10/2020</t>
  </si>
  <si>
    <t>DISJUNTOR MONOPOLAR TIPO NEMA, CORRENTE NOMINAL DE 35 ATÉ 50A - FORNECIMENTO E INSTALAÇÃO. AF_10/2020</t>
  </si>
  <si>
    <t>SARRAFO *2,5 X 7,5* CM EM PINUS, MISTA OU EQUIVALENTE DA REGIAO - BRUTA</t>
  </si>
  <si>
    <t xml:space="preserve">PREGO DE ACO POLIDO COM CABECA 17 X 21 (2 X 11)  </t>
  </si>
  <si>
    <t>TELA DE ACO SOLDADA NERVURADA, CA-60, Q-196, (3,11 KG/M2), DIAMETRO DO FIO = 5,0 MM, LARGURA = 2,45 M, ESPACAMENTO DA MALHA = 10 X 10 CM</t>
  </si>
  <si>
    <t>CONCRETO USINADO BOMBEAVEL, CLASSE DE RESISTENCIA C20, COM BRITA 0 E 1, SLUMP = 100 +/- 20 MM, EXCLUI SERVICO DE BOMBEAMENTO (NBR 8953)</t>
  </si>
  <si>
    <t>FECHADURA ESPELHO PARA PORTA EXTERNA, EM ACO INOX (MAQUINA, TESTA E CONTRA-TESTA) E EM ZAMAC (MACANETA, LINGUETA E TRINCOS) COM ACABAMENTO CROMADO, MAQUINA DE 40 MM, INCLUINDO CHAVE TIPO CILINDRO</t>
  </si>
  <si>
    <t>CJ</t>
  </si>
  <si>
    <t xml:space="preserve">JUNCAO SIMPLES, PVC, DN 100 X 50 MM, SERIE NORMAL PARA ESGOTO PREDIAL  </t>
  </si>
  <si>
    <t xml:space="preserve">JUNCAO SIMPLES, PVC, 45 GRAUS, DN 100 X 100 MM, SERIE NORMAL PARA ESGOTO PREDIAL  </t>
  </si>
  <si>
    <t xml:space="preserve">MICTORIO COLETIVO ACO INOX (AISI 304), E = 0,8 MM, DE *100 X 40 X 30* CM (C X A X P)  </t>
  </si>
  <si>
    <t>VALVULA DE DESCARGA EM METAL CROMADO PARA MICTORIO COM ACIONAMENTO POR PRESSAO E FECHAMENTO AUTOMATICO</t>
  </si>
  <si>
    <t>PORTA DE MADEIRA, FOLHA LEVE (NBR 15930), DE 600 X 2100 MM, E = 35 MM, NUCLEO COLMEIA, CAPA LISA EM HDF, ACABAMENTO MELAMINICO EM PADRAO MADEIRA</t>
  </si>
  <si>
    <t>VASO SANITÁRIO SIFONADO COM CAIXA ACOPLADA LOUÇA BRANCA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</si>
  <si>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</si>
  <si>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MASSA ÚNICA, PARA RECEBIMENTO DE PINTURA, EM ARGAMASSA TRAÇO 1:2:8, PREPARO MANUAL, APLICADA MANUALMENTE EM FACES INTERNAS DE PAREDES, ESPESSURA DE 10MM, COM EXECUÇÃO DE TALISCAS. AF_06/2014</t>
  </si>
  <si>
    <t>EMBOÇO OU MASSA ÚNICA EM ARGAMASSA TRAÇO 1:2:8, PREPARO MANUAL, APLICADA MANUALMENTE EM PANOS DE FACHADA COM PRESENÇA DE VÃOS, ESPESSURA DE 25 MM. AF_08/2022</t>
  </si>
  <si>
    <t>CHAPISCO APLICADO EM ALVENARIAS E ESTRUTURAS DE CONCRETO INTERNAS, COM ROLO PARA TEXTURA ACRÍLICA.  ARGAMASSA INDUSTRIALIZADA COM PREPARO EM MISTURADOR 300 KG. AF_06/2014</t>
  </si>
  <si>
    <t>CHAPISCO APLICADO EM ALVENARIA (COM PRESENÇA DE VÃOS) E ESTRUTURAS DE CONCRETO DE FACHADA, COM ROLO PARA TEXTURA ACRÍLICA.  ARGAMASSA INDUSTRIALIZADA COM PREPARO EM MISTURADOR 300 KG. AF_06/2014</t>
  </si>
  <si>
    <t>(COMPOSIÇÃO REPRESENTATIVA) DO SERVIÇO DE REVESTIMENTO CERÂMICO PARA PISO COM PLACAS TIPO ESMALTADA EXTRA DE DIMENSÕES 35X35 CM, PARA EDIFICAÇÃO HABITACIONAL UNIFAMILIAR (CASA) E EDIFICAÇÃO PÚBLICA PADRÃO. AF_11/2014</t>
  </si>
  <si>
    <t>TUBO PVC, SERIE NORMAL, ESGOTO PREDIAL, DN 100 MM, FORNECIDO E INSTALADO EM RAMAL DE DESCARGA OU RAMAL DE ESGOTO SANITÁRIO. AF_08/2022</t>
  </si>
  <si>
    <t>PONTO DE CONSUMO TERMINAL DE ÁGUA FRIA (SUBRAMAL) COM TUBULAÇÃO DE PVC, DN 25 MM, INSTALADO EM RAMAL DE ÁGUA, INCLUSOS RASGO E CHUMBAMENTO EM ALVENARIA. AF_12/2014</t>
  </si>
  <si>
    <t>KIT DE REGISTRO DE PRESSÃO BRUTO DE LATÃO ¾", INCLUSIVE CONEXÕES, ROSCÁVEL, INSTALADO EM RAMAL DE ÁGUA FRIA - FORNECIMENTO E INSTALAÇÃO. AF_12/2014</t>
  </si>
  <si>
    <t>RASGO EM ALVENARIA PARA RAMAIS/ DISTRIBUIÇÃO COM DIAMETROS MENORES OU IGUAIS A 40 MM. AF_05/2015</t>
  </si>
  <si>
    <t>CHUMBAMENTO LINEAR EM ALVENARIA PARA RAMAIS/DISTRIBUIÇÃO COM DIÂMETROS MENORES OU IGUAIS A 40 MM. AF_05/2015</t>
  </si>
  <si>
    <t>PORTA DE MADEIRA PARA PINTURA, SEMI-OCA (LEVE OU MÉDIA), 80X210CM, ESPESSURA DE 3,5CM, INCLUSO DOBRADIÇAS - FORNECIMENTO E INSTALAÇÃO. AF_12/2019</t>
  </si>
  <si>
    <t>FECHADURA DE EMBUTIR PARA PORTA DE BANHEIRO, COMPLETA, ACABAMENTO PADRÃO POPULAR, INCLUSO EXECUÇÃO DE FURO - FORNECIMENTO E INSTALAÇÃO. AF_12/2019</t>
  </si>
  <si>
    <t>ELETRODUTO RÍGIDO ROSCÁVEL, PVC, DN 25 MM (3/4"), PARA CIRCUITOS TERMINAIS, INSTALADO EM FORRO - FORNECIMENTO E INSTALAÇÃO. AF_12/2015</t>
  </si>
  <si>
    <t>ELETRODUTO RÍGIDO ROSCÁVEL, PVC, DN 25 MM (3/4"), PARA CIRCUITOS TERMINAIS, INSTALADO EM PAREDE - FORNECIMENTO E INSTALAÇÃO. AF_12/2015</t>
  </si>
  <si>
    <t>LUVA PARA ELETRODUTO, PVC, ROSCÁVEL, DN 25 MM (3/4"), PARA CIRCUITOS TERMINAIS, INSTALADA EM FORRO - FORNECIMENTO E INSTALAÇÃO. AF_12/2015</t>
  </si>
  <si>
    <t>LUVA PARA ELETRODUTO, PVC, ROSCÁVEL, DN 20 MM (1/2"), PARA CIRCUITOS TERMINAIS, INSTALADA EM PAREDE - FORNECIMENTO E INSTALAÇÃO. AF_12/2015</t>
  </si>
  <si>
    <t>CURVA 90 GRAUS PARA ELETRODUTO, PVC, ROSCÁVEL, DN 25 MM (3/4"), PARA CIRCUITOS TERMINAIS, INSTALADA EM FORRO - FORNECIMENTO E INSTALAÇÃO. AF_12/2015</t>
  </si>
  <si>
    <t>INTERRUPTOR SIMPLES (2 MÓDULOS), 10A/250V, INCLUINDO SUPORTE E PLACA - FORNECIMENTO E INSTALAÇÃO. AF_12/2015</t>
  </si>
  <si>
    <t>CABO DE COBRE FLEXÍVEL ISOLADO, 16 MM², ANTI-CHAMA 450/750 V, PARA DISTRIBUIÇÃO - FORNECIMENTO E INSTALAÇÃO. AF_12/2015</t>
  </si>
  <si>
    <t>CAIXA ENTERRADA ELÉTRICA RETANGULAR, EM ALVENARIA COM TIJOLOS CERÂMICOS MACIÇOS, FUNDO COM BRITA, DIMENSÕES INTERNAS: 0,3X0,3X0,3 M. AF_12/2020</t>
  </si>
  <si>
    <t>CAIXA ENTERRADA HIDRÁULICA RETANGULAR, EM ALVENARIA COM BLOCOS DE CONCRETO, DIMENSÕES INTERNAS: 0,6X0,6X0,6 M PARA REDE DE ESGOTO. AF_12/2020</t>
  </si>
  <si>
    <t>PISO CIMENTADO, TRAÇO 1:3 (CIMENTO E AREIA), ACABAMENTO LISO, ESPESSURA 2,0 CM, PREPARO MECÂNICO DA ARGAMASSA. AF_09/2020</t>
  </si>
  <si>
    <t>ALVENARIA DE VEDAÇÃO DE BLOCOS CERÂMICOS FURADOS NA HORIZONTAL DE 9X19X19 CM (ESPESSURA 9 CM) E ARGAMASSA DE ASSENTAMENTO COM PREPARO EM BETONEIRA. AF_12/2021</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</si>
  <si>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</si>
  <si>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</si>
  <si>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</si>
  <si>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</si>
  <si>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EXTINTOR DE INCENDIO PORTATIL COM CARGA DE GAS CARBONICO CO2 DE 6 KG, CLASSE BC</t>
  </si>
  <si>
    <t>EXTINTOR DE INCENDIO PORTATIL COM CARGA DE PO QUIMICO SECO (PQS) DE 6 KG, CLASSE BC</t>
  </si>
  <si>
    <t>MONTAGEM E DESMONTAGEM DE FÔRMA DE PILARES RETANGULARES E ESTRUTURAS SIMILARES, PÉ-DIREITO DUPLO, EM CHAPA DE MADEIRA COMPENSADA PLASTIFICADA, 18 UTILIZAÇÕES. AF_09/2020</t>
  </si>
  <si>
    <t>CONCRETO USINADO BOMBEAVEL, CLASSE DE RESISTENCIA C40, COM BRITA 0 E 1, SLUMP = 100 +/- 20 MM, INCLUI SERVICO DE BOMBEAMENTO (NBR 8953)</t>
  </si>
  <si>
    <t>ARMAÇÃO DE LAJE DE ESTRUTURA CONVENCIONAL DE CONCRETO ARMADO UTILIZANDO AÇO CA-50 DE 6,3 MM - MONTAGEM. AF_06/2022</t>
  </si>
  <si>
    <t>ARMAÇÃO DE LAJE DE ESTRUTURA CONVENCIONAL DE CONCRETO ARMADO UTILIZANDO AÇO CA-60 DE 5,0 MM - MONTAGEM. AF_06/2022</t>
  </si>
  <si>
    <t>ARMAÇÃO DE LAJE DE ESTRUTURA CONVENCIONAL DE CONCRETO ARMADO UTILIZANDO AÇO CA-50 DE 8,0 MM - MONTAGEM. AF_06/2022</t>
  </si>
  <si>
    <t>TRANSPORTE COM CAMINHÃO CARROCERIA COM GUINDAUTO (MUNCK),  MOMENTO MÁXIMO DE CARGA 11,7 TM, EM VIA URBANA PAVIMENTADA, DMT ATÉ 30KM (UNIDADE: TXKM). AF_07/2020</t>
  </si>
  <si>
    <t>GRAUTEAMENTO DE CINTA INTERMEDIÁRIA OU DE CONTRAVERGA EM ALVENARIA ESTRUTURAL. AF_09/2021</t>
  </si>
  <si>
    <t>GUINDASTE HIDRÁULICO AUTOPROPELIDO, COM LANÇA TELESCÓPICA 28,80 M, CAPACIDADE MÁXIMA 30 T, POTÊNCIA 97 KW, TRAÇÃO 4 X 4 - CHP DIURNO. AF_11/2014</t>
  </si>
  <si>
    <t>GUINDASTE HIDRÁULICO AUTOPROPELIDO, COM LANÇA TELESCÓPICA 28,80 M, CAPACIDADE MÁXIMA 30 T, POTÊNCIA 97 KW, TRAÇÃO 4 X 4 - CHI DIURNO. AF_11/2014</t>
  </si>
  <si>
    <t xml:space="preserve">DESMOLDANTE PARA FORMAS METALICAS A BASE DE OLEO VEGETAL  </t>
  </si>
  <si>
    <t xml:space="preserve">PREGO DE ACO POLIDO COM CABECA 15 X 15 (1 1/4 X 13)  </t>
  </si>
  <si>
    <t>AJUDANTE DE CARPINTEIRO COM ENCARGOS COMPLEMENTARES</t>
  </si>
  <si>
    <t>CARPINTEIRO DE ESQUADRIA COM ENCARGOS COMPLEMENTARES</t>
  </si>
  <si>
    <t>SERRA CIRCULAR DE BANCADA COM MOTOR ELÉTRICO POTÊNCIA DE 5HP, COM COIFA PARA DISCO 10" - CHI DIURNO. AF_08/2015</t>
  </si>
  <si>
    <t>LANÇAMENTO COM USO DE BOMBA, ADENSAMENTO E ACABAMENTO DE CONCRETO EM ESTRUTURAS. AF_02/2022</t>
  </si>
  <si>
    <t>FABRICAÇÃO DE FÔRMA PARA PILARES E ESTRUTURAS SIMILARES, EM CHAPA DE MADEIRA COMPENSADA PLASTIFICADA, E = 18 MM. AF_09/2020</t>
  </si>
  <si>
    <t>GRAUTEAMENTO VERTICAL EM ALVENARIA ESTRUTURAL. AF_09/2021</t>
  </si>
  <si>
    <t>ARMAÇÃO DE PILAR OU VIGA DE ESTRUTURA CONVENCIONAL DE CONCRETO ARMADO UTILIZANDO AÇO CA-50 DE 6,3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</si>
  <si>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</si>
  <si>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</si>
  <si>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 xml:space="preserve">PREGO DE ACO POLIDO COM CABECA 17 X 24 (2 1/4 X 11)  </t>
  </si>
  <si>
    <t xml:space="preserve">PREGO DE ACO POLIDO COM CABECA 15 X 18 (1 1/2 X 13)  </t>
  </si>
  <si>
    <t>TABUA NAO APARELHADA *2,5 X 30* CM, EM MACARANDUBA, ANGELIM OU EQUIVALENTE DA REGIAO - BRUTA</t>
  </si>
  <si>
    <t xml:space="preserve">PREGO DE ACO POLIDO COM CABECA DUPLA 17 X 27 (2 1/2 X 11)  </t>
  </si>
  <si>
    <t>SERRA CIRCULAR DE BANCADA COM MOTOR ELÉTRICO POTÊNCIA DE 5HP, COM COIFA PARA DISCO 10" - CHP DIURNO. AF_08/2015</t>
  </si>
  <si>
    <t>PONTALETE *7,5 X 7,5* CM EM PINUS, MISTA OU EQUIVALENTE DA REGIAO - BRUTA</t>
  </si>
  <si>
    <t>COT-145</t>
  </si>
  <si>
    <t>COT-143</t>
  </si>
  <si>
    <t>FACHADA EM PELE DE VIDRO (7,20X3,30M) LAMINADO NEUTRAL PRATA REFLEXIVO - FORNECIMENTO E INSTALAÇÃO</t>
  </si>
  <si>
    <t>COT-144</t>
  </si>
  <si>
    <t>PEDRA BRITADA N. 0, OU PEDRISCO (4,8 A 9,5 MM) POSTO PEDREIRA/FORNECEDOR, SEM FRETE</t>
  </si>
  <si>
    <t xml:space="preserve">PREGO DE ACO POLIDO COM CABECA 17 X 27 (2 1/2 X 11)  </t>
  </si>
  <si>
    <t>GRAUTEAMENTO DE CINTA SUPERIOR OU DE VERGA EM ALVENARIA ESTRUTURAL. AF_09/2021</t>
  </si>
  <si>
    <t>ARMAÇÃO DE CINTA DE ALVENARIA ESTRUTURAL; DIÂMETRO DE 10,0 MM. AF_09/2021</t>
  </si>
  <si>
    <t>FABRICAÇÃO, MONTAGEM E DESMONTAGEM DE FÔRMA PARA VIGA BALDRAME, EM MADEIRA SERRADA, E=25 MM, 4 UTILIZAÇÕES. AF_06/2017</t>
  </si>
  <si>
    <t>ARMAÇÃO DE LAJE DE ESTRUTURA CONVENCIONAL DE CONCRETO ARMADO UTILIZANDO AÇO CA-60 DE 4,2 MM - MONTAGEM. AF_06/2022</t>
  </si>
  <si>
    <t>SARRAFO *2,5 X 10* CM EM PINUS, MISTA OU EQUIVALENTE DA REGIAO - BRUTA</t>
  </si>
  <si>
    <t>COMPACTAÇÃO MECÂNICA DE SOLO PARA EXECUÇÃO DE RADIER, PISO DE CONCRETO OU LAJE SOBRE SOLO, COM COMPACTADOR DE SOLOS TIPO PLACA VIBRATÓRIA. AF_09/2021</t>
  </si>
  <si>
    <t>ARGAMASSA COLANTE TIPO AC III</t>
  </si>
  <si>
    <t>COT-219</t>
  </si>
  <si>
    <t>LAJOTA PRE-MOLDADA DE CONCRETO 49x49CM</t>
  </si>
  <si>
    <t>COT-218</t>
  </si>
  <si>
    <t>PISO TÁTIL DE CONCRETO DIRECIONAL OU ALERTA, ASSENTADO SOBRE ARGAMASSA 25CMX25CM - COR NATURAL</t>
  </si>
  <si>
    <t>Barra chata de aluminio 7/8" x 1/8"</t>
  </si>
  <si>
    <t>COT-026</t>
  </si>
  <si>
    <t>BOTOEIRA ACIONAMENTO BOMBA COM MARTELO</t>
  </si>
  <si>
    <t>Fita veda rosca 18mm</t>
  </si>
  <si>
    <t>Tampão em latão com corrente, d= 2 1/2", para engate rápido (incendio)</t>
  </si>
  <si>
    <t>UNIAO TIPO STORZ, COM EMPATACAO INTERNA TIPO ANEL DE EXPANSAO, ENGATE RAPIDO 2 1/2", PARA MANGUEIRA DE COMBATE A INCENDIO PREDIAL</t>
  </si>
  <si>
    <t>Bateria de 12v x 7a para centrais de alarme</t>
  </si>
  <si>
    <t>COT-024</t>
  </si>
  <si>
    <t>CENTRAL DE ALARME IPA, 12 LAÇOS, SEM BATERIA</t>
  </si>
  <si>
    <t>Eletrocalha metálica lisa, zincada, 100 x 100 x 3000 mm</t>
  </si>
  <si>
    <t>Eletrocalha metálica perfurada 300 x 100 x 3000 mm (ref. mopa ou similar)</t>
  </si>
  <si>
    <t>Parafuso cabeça lentilha 3/8" x 3/4" (ref. vl 1.68 valemam ou similar)</t>
  </si>
  <si>
    <t>Cabista para instalação telefônica</t>
  </si>
  <si>
    <t>Patch cable (Patch cord azul) cat.6 c/1,50m</t>
  </si>
  <si>
    <t>Encargos Complementares - Cabista</t>
  </si>
  <si>
    <t xml:space="preserve">PLACA DE SINALIZACAO DE SEGURANCA CONTRA INCENDIO, FOTOLUMINESCENTE, QUADRADA, *20 X 20* CM, EM PVC *2* MM ANTI-CHAMAS (SIMBOLOS, CORES E PICTOGRAMAS CONFORME NBR 16820)                                                                                                                                                                                                                                                                                                                                 </t>
  </si>
  <si>
    <t xml:space="preserve">PLACA DE SINALIZACAO DE SEGURANCA CONTRA INCENDIO, FOTOLUMINESCENTE, RETANGULAR, *20 X 40* CM, EM PVC *2* MM ANTI-CHAMAS (SIMBOLOS, CORES E PICTOGRAMAS CONFORME NBR 16820)                                                                                                                                                                                                                                                                                                                               </t>
  </si>
  <si>
    <t>COT-022</t>
  </si>
  <si>
    <t>QUADRO DE COMANDO 1200X800X350</t>
  </si>
  <si>
    <t>COT-025</t>
  </si>
  <si>
    <t>SIRENE ELETRÔNICA, 12V, ALARME DE EMERGÊNCIA</t>
  </si>
  <si>
    <t>IMPE - IMPERMEABILIZACOES E PROTECOES DIVERSAS</t>
  </si>
  <si>
    <t>LONA PLASTICA PESADA PRETA, E = 150 MICRA</t>
  </si>
  <si>
    <t>IMPERMEABILIZADOR COM ENCARGOS COMPLEMENTARES</t>
  </si>
  <si>
    <t>FORRO DE PVC, FRISADO, BRANCO, REGUA DE 20 CM, ESPESSURA DE 8 MM A 10 MM E COMPRIMENTO 6 M (SEM COLOCACAO)</t>
  </si>
  <si>
    <t>PERFIL CANALETA, FORMATO C, EM ACO ZINCADO, PARA ESTRUTURA FORRO DRYWALL, E = 0,5 MM, *46 X 18* (L X H), COMPRIMENTO 3 M</t>
  </si>
  <si>
    <t>PENDURAL OU PRESILHA REGULADORA, EM ACO GALVANIZADO, COM CORPO, MOLA E REBITE, PARA PERFIL TIPO CANALETA DE ESTRUTURA EM FORROS DRYWALL</t>
  </si>
  <si>
    <t>PARAFUSO ZINCADO, AUTOBROCANTE, FLANGEADO, 4,2 MM X 19 MM</t>
  </si>
  <si>
    <t>ARAME GALVANIZADO 6 BWG, D = 5,16 MM (0,157 KG/M), OU 8 BWG, D = 4,19 MM (0,101 KG/M), OU 10 BWG, D = 3,40 MM (0,0713 KG/M)</t>
  </si>
  <si>
    <t xml:space="preserve">ALUMINIO ANODIZADO  </t>
  </si>
  <si>
    <t>ARGAMASSA TRAÇO 1:3 (EM VOLUME DE CIMENTO E AREIA MÉDIA ÚMIDA) PARA CONTRAPISO, PREPARO MANUAL. AF_08/2019</t>
  </si>
  <si>
    <t>Guarda-corpo h = 1,10m e Corrimão em tubo ferro galvanizado, barras superiores alt=0,92m e 0,70m e barra inferior, diam= 1.1/2" r, barras verticais d=3/4" a cada 0,11m, curvas de aço carbono.</t>
  </si>
  <si>
    <t>Concreto simples fck= 15 MPA (b1/b2), fabricado na obra, sem lançamento e adensamento</t>
  </si>
  <si>
    <t>m3</t>
  </si>
  <si>
    <t>AJUDANTE ESPECIALIZADO COM ENCARGOS COMPLEMENTARES</t>
  </si>
  <si>
    <t>ARGAMASSA TRAÇO 1:4 (EM VOLUME DE CIMENTO E AREIA MÉDIA ÚMIDA), PREPARO MANUAL. AF_08/2019</t>
  </si>
  <si>
    <t>MÁQUINA EXTRUSORA DE CONCRETO PARA GUIAS E SARJETAS, MOTOR A DIESEL, POTÊNCIA 14 CV - CHP DIURNO. AF_12/2015</t>
  </si>
  <si>
    <t>MÁQUINA EXTRUSORA DE CONCRETO PARA GUIAS E SARJETAS, MOTOR A DIESEL, POTÊNCIA 14 CV - CHI DIURNO. AF_12/2015</t>
  </si>
  <si>
    <t xml:space="preserve">HASTE DE ATERRAMENTO EM ACO COM 3,00 M DE COMPRIMENTO E DN = 5/8", REVESTIDA COM BAIXA CAMADA DE COBRE, SEM CONECTOR                                                                                                                                                                                                                                                                                                                                                                                      </t>
  </si>
  <si>
    <t>INPR - INSTALACOES DE PRODUCAO</t>
  </si>
  <si>
    <t xml:space="preserve">FITA VEDA ROSCA EM ROLOS DE 18 MM X 50 M (L X C)  </t>
  </si>
  <si>
    <t xml:space="preserve">HIDROMETRO UNIJATO / MEDIDOR DE AGUA, DN 3/4", VAZAO MAXIMA DE 5 M3/H, PARA AGUA POTAVEL FRIA, RELOJOARIA PLANA, CLASSE B, HORIZONTAL (SEM CONEXOES)0,                                                                                                                                                                                                                                                                                                                                                    </t>
  </si>
  <si>
    <t xml:space="preserve">TINTA ASFALTICA IMPERMEABILIZANTE DISPERSA EM AGUA, PARA MATERIAIS CIMENTICIOS  </t>
  </si>
  <si>
    <t>MANTA LIQUIDA DE BASE ASFALTICA MODIFICADA COM A ADICAO DE ELASTOMEROS DILUIDOS EM SOLVENTE ORGANICO, APLICACAO A FRIO (MEMBRANA IMPERMEABILIZANTE ASFASTICA)</t>
  </si>
  <si>
    <t>PRANCHAO APARELHADO *7,5 X 23* CM, EM MACARANDUBA, ANGELIM OU EQUIVALENTE DA REGIAO</t>
  </si>
  <si>
    <t>VIGA APARELHADA *6 X 16* CM, EM MACARANDUBA, ANGELIM OU EQUIVALENTE DA REGIAO</t>
  </si>
  <si>
    <t>PILAR QUADRADO NAO APARELHADO *15 X 15* CM, EM MACARANDUBA, ANGELIM OU EQUIVALENTE DA REGIAO - BRUTA</t>
  </si>
  <si>
    <t xml:space="preserve">PREGO DE ACO POLIDO COM CABECA 19  X 36 (3 1/4  X  9)  </t>
  </si>
  <si>
    <t>CONCRETO FCK = 15MPA, TRAÇO 1:3,4:3,4 (EM MASSA SECA DE CIMENTO/ AREIA MÉDIA/ SEIXO ROLADO) - PREPARO MANUAL. AF_05/2021</t>
  </si>
  <si>
    <t>SUPORTE PARAFUSADO COM PLACA DE ENCAIXE 4" X 2" MÉDIO (1,30 M DO PISO) PARA PONTO ELÉTRICO - FORNECIMENTO E INSTALAÇÃO. AF_12/2015</t>
  </si>
  <si>
    <t>INTERRUPTOR SIMPLES (1 MÓDULO), 10A/250V, SEM SUPORTE E SEM PLACA - FORNECIMENTO E INSTALAÇÃO. AF_12/2015</t>
  </si>
  <si>
    <t xml:space="preserve">INTERRUPTOR SIMPLES 10A, 250V (APENAS MODULO) </t>
  </si>
  <si>
    <t xml:space="preserve">JANELA DE CORRER, ACO, BATENTE/REQUADRO DE 6 A 14 CM, COM DIVISAO HORIZ , PINT ANTICORROSIVA, SEM VIDRO, BANDEIRA COM BASCULA, 4 FLS, 120 X 150 CM (A X L)                                                                                                                                                                                                                                                                                                                                                </t>
  </si>
  <si>
    <t>PARAFUSO DE ACO ZINCADO COM ROSCA SOBERBA, CABECA CHATA E FENDA SIMPLES, DIAMETRO 4,2 MM, COMPRIMENTO * 32 * MM</t>
  </si>
  <si>
    <t xml:space="preserve">JANELA DE CORRER, EM ALUMINIO PERFIL 25, 100 X 120 CM (A X L), 2 FLS MOVEIS,  SEM BANDEIRA, ACABAMENTO BRANCO OU BRILHANTE, BATENTE DE 6 A 7 CM, COM VIDRO, SEM GUARNICAO                                                                                                                                                                                                                                                                                                                                 </t>
  </si>
  <si>
    <t xml:space="preserve">SILICONE ACETICO USO GERAL INCOLOR 280 G  </t>
  </si>
  <si>
    <t xml:space="preserve">JANELA DE CORRER,  EM ALUMINIO PERFIL 25, 120 X 150 CM (A X L), 4 FLS, BANDEIRA COM BASCULA,  ACABAMENTO BRANCO OU BRILHANTE, BATENTE/REQUADRO DE 6 A 14 CM, COM VIDRO, SEM GUARNICAO/ALIZAR                                                                                                                                                                                                                                                                                                              </t>
  </si>
  <si>
    <t xml:space="preserve">JANELA MAXIM AR, EM ALUMINIO PERFIL 25, 60 X 80 CM (A X L), ACABAMENTO BRANCO OU BRILHANTE, BATENTE DE 4 A 5 CM, COM VIDRO, SEM GUARNICAO/ALIZAR                                                                                                                                                                                                                                                                                                                                                          </t>
  </si>
  <si>
    <t>COT-140</t>
  </si>
  <si>
    <t>JANELA (0,50X0,60) MAXIM-AR UMA FOLHA - FORNECIMENTO E INSTALAÇÃO</t>
  </si>
  <si>
    <t>COT-139</t>
  </si>
  <si>
    <t>JANELA (1,00X0,60) MAXIM-AR DUAS FOLHAS - FORNECIMENTO E INSTALAÇÃO</t>
  </si>
  <si>
    <t>COT-141</t>
  </si>
  <si>
    <t>JANELA (3,90X1,10) CORRER 4 FIXAS + 4 MÓVEL - FORNECIMENTO E INSTALAÇÃO</t>
  </si>
  <si>
    <t>COT-142</t>
  </si>
  <si>
    <t>JANELA (5,80X1,10) CORRER 4 FIXAS + 4 MÓVEL - FORNECIMENTO E INSTALAÇÃO</t>
  </si>
  <si>
    <t xml:space="preserve">JANELA FIXA, EM ALUMINIO PERFIL 20, 60  X 80 CM (A X L), BATENTE/REQUADRO DE 3 A 14 CM, COM VIDRO 4 MM, SEM GUARNICAO/ALIZAR, ACABAMENTO ALUM BRANCO OU BRILHANTE                                                                                                                                                                                                                                                                                                                                         </t>
  </si>
  <si>
    <t xml:space="preserve">ANEL BORRACHA, PARA TUBO PVC, REDE COLETOR ESGOTO, DN 150 MM (NBR 7362)  </t>
  </si>
  <si>
    <t xml:space="preserve">JOELHO PVC LEVE, 45 GRAUS, DN 150 MM, PARA ESGOTO PREDIAL  </t>
  </si>
  <si>
    <t xml:space="preserve">JOELHO PVC, SOLDAVEL, BB, 45 GRAUS, DN 40 MM, PARA ESGOTO PREDIAL  </t>
  </si>
  <si>
    <t>JOELHO PVC, SOLDAVEL, COM BUCHA DE LATAO, 90 GRAUS, 25 MM X 1/2", PARA AGUA FRIA PREDIAL</t>
  </si>
  <si>
    <t xml:space="preserve">COTOVELO 90 GRAUS DE FERRO GALVANIZADO, COM ROSCA BSP, DE 3/4"  </t>
  </si>
  <si>
    <t xml:space="preserve">FUNDO ANTICORROSIVO PARA METAIS FERROSOS (ZARCAO)  </t>
  </si>
  <si>
    <t xml:space="preserve">COTOVELO 90 GRAUS DE FERRO GALVANIZADO, COM ROSCA BSP, DE 2 1/2"  </t>
  </si>
  <si>
    <t xml:space="preserve">JOELHO PVC, SOLDAVEL, PB, 90 GRAUS, DN 100 MM, PARA ESGOTO PREDIAL  </t>
  </si>
  <si>
    <t xml:space="preserve">JOELHO PVC LEVE, 90 GRAUS, DN 150 MM, PARA ESGOTO PREDIAL  </t>
  </si>
  <si>
    <t xml:space="preserve">JOELHO PVC, SOLDAVEL, BB, 90 GRAUS, DN 40 MM, PARA ESGOTO PREDIAL  </t>
  </si>
  <si>
    <t xml:space="preserve">JOELHO PVC, SOLDAVEL, PB, 90 GRAUS, DN 50 MM, PARA ESGOTO PREDIAL  </t>
  </si>
  <si>
    <t xml:space="preserve">JOELHO PVC, SOLDAVEL, PB, 90 GRAUS, DN 75 MM, PARA ESGOTO PREDIAL  </t>
  </si>
  <si>
    <t xml:space="preserve">JOELHO PVC, SOLDAVEL, 90 GRAUS, 25 MM, PARA AGUA FRIA PREDIAL  </t>
  </si>
  <si>
    <t xml:space="preserve">JOELHO PVC, SOLDAVEL, 90 GRAUS, 32 MM, PARA AGUA FRIA PREDIAL  </t>
  </si>
  <si>
    <t xml:space="preserve">JOELHO PVC, SOLDAVEL, 90 GRAUS, 40 MM, PARA AGUA FRIA PREDIAL  </t>
  </si>
  <si>
    <t xml:space="preserve">JOELHO PVC, SOLDAVEL, 90 GRAUS, 50 MM, PARA AGUA FRIA PREDIAL  </t>
  </si>
  <si>
    <t xml:space="preserve">JOELHO, PVC SOLDAVEL, 90 GRAUS, 75 MM, PARA AGUA FRIA PREDIAL  </t>
  </si>
  <si>
    <t>Juncao invertida pvc rigido p/ esgoto primario, diam = 75 x 75mm</t>
  </si>
  <si>
    <t>Pasta lubrificante p/  pvc je</t>
  </si>
  <si>
    <t>JUNCAO DE REDUCAO INVERTIDA, PVC SOLDAVEL, 100 X 50 MM, SERIE NORMAL PARA ESGOTO PREDIAL</t>
  </si>
  <si>
    <t xml:space="preserve">JUNCAO SIMPLES, PVC, DN 50 X 50 MM, SERIE NORMAL PARA ESGOTO PREDIAL  </t>
  </si>
  <si>
    <t xml:space="preserve">JUNCAO SIMPLES, PVC, DN 75 X 50 MM, SERIE NORMAL PARA ESGOTO PREDIAL  </t>
  </si>
  <si>
    <t xml:space="preserve">JUNCAO SIMPLES, PVC, DN 75 X 75 MM, SERIE NORMAL PARA ESGOTO PREDIAL  </t>
  </si>
  <si>
    <t xml:space="preserve">ANEL BORRACHA, DN 75 MM, PARA TUBO SERIE REFORCADA ESGOTO PREDIAL                                                                                                                                                                                                                                                                                                                                                                                                                                         </t>
  </si>
  <si>
    <t xml:space="preserve">ANEL BORRACHA, DN 100 MM, PARA TUBO SERIE REFORCADA ESGOTO PREDIAL                                                                                                                                                                                                                                                                                                                                                                                                                                        </t>
  </si>
  <si>
    <t>JUNCAO SIMPLES, PVC SERIE R, DN 100 X 75 MM, PARA ESGOTO OU AGUAS PLUVIAIS PREDIAIS</t>
  </si>
  <si>
    <t xml:space="preserve">COTOVELO 90 GRAUS DE FERRO GALVANIZADO, COM ROSCA BSP, DE 1 1/4"  </t>
  </si>
  <si>
    <t xml:space="preserve">NIPLE DE FERRO GALVANIZADO, COM ROSCA BSP, DE 1 1/4"  </t>
  </si>
  <si>
    <t xml:space="preserve">REGISTRO GAVETA BRUTO EM LATAO FORJADO, BITOLA 1 1/4 " (REF 1509)  </t>
  </si>
  <si>
    <t>TE DE FERRO GALVANIZADO, DE 1 1/4"</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</si>
  <si>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</si>
  <si>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LAJE PRE-MOLDADA CONVENCIONAL (LAJOTAS + VIGOTAS) PARA FORRO, UNIDIRECIONAL, SOBRECARGA DE 100 KG/M2, VAO ATE 4,00 M (SEM COLOCACAO)</t>
  </si>
  <si>
    <t>ACO CA-60, 4,2 MM, OU 5,0 MM, OU 6,0 MM, OU 7,0 MM, VERGALHAO</t>
  </si>
  <si>
    <t>FABRICAÇÃO DE ESCORAS DO TIPO PONTALETE, EM MADEIRA, PARA PÉ-DIREITO SIMPLES. AF_09/2020</t>
  </si>
  <si>
    <t>CONCRETAGEM DE VIGAS E LAJES, FCK=25 MPA, PARA LAJES PREMOLDADAS COM USO DE BOMBA - LANÇAMENTO, ADENSAMENTO E ACABAMENTO. AF_02/2022</t>
  </si>
  <si>
    <t>LAJE PRE-MOLDADA CONVENCIONAL (LAJOTAS + VIGOTAS) PARA PISO, UNIDIRECIONAL, SOBRECARGA DE 200 KG/M2, VAO ATE 3,50 M (SEM COLOCACAO)</t>
  </si>
  <si>
    <t xml:space="preserve">PEDRA BRITADA N. 2 (19 A 38 MM) POSTO PEDREIRA/FORNECEDOR, SEM FRETE  </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</si>
  <si>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</si>
  <si>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</si>
  <si>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 xml:space="preserve">PEDRA BRITADA N. 3 (38 A 50 MM) POSTO PEDREIRA/FORNECEDOR, SEM FRETE  </t>
  </si>
  <si>
    <t>CONCRETO MAGRO PARA LASTRO, TRAÇO 1:4,5:4,5 (EM MASSA SECA DE CIMENTO/ AREIA MÉDIA/ BRITA 1) - PREPARO MECÂNICO COM BETONEIRA 600 L. AF_05/2021</t>
  </si>
  <si>
    <t xml:space="preserve">ESTOPA  </t>
  </si>
  <si>
    <t xml:space="preserve">DILUENTE AGUARRAS                                                                                                                                                                                                                                                                                                                                                                                                                                                                                         </t>
  </si>
  <si>
    <t xml:space="preserve">ACIDO CLORIDRICO / ACIDO MURIATICO, DILUICAO 10% A 12% PARA USO EM LIMPEZA                                                                                                                                                                                                                                                                                                                                                                                                                                </t>
  </si>
  <si>
    <t>JARDINEIRO COM ENCARGOS COMPLEMENTARES</t>
  </si>
  <si>
    <t>TRATOR DE ESTEIRAS, POTÊNCIA 100 HP, PESO OPERACIONAL 9,4 T, COM LÂMINA 2,19 M3 - CHI DIURNO. AF_06/2014</t>
  </si>
  <si>
    <t>TRATOR DE ESTEIRAS, POTÊNCIA 100 HP, PESO OPERACIONAL 9,4 T, COM LÂMINA 2,19 M3 - CHP DIURNO. AF_06/2014</t>
  </si>
  <si>
    <t>CAIBRO NAO APARELHADO  *7,5 X 7,5* CM, EM MACARANDUBA, ANGELIM OU EQUIVALENTE DA REGIAO -  BRUTA</t>
  </si>
  <si>
    <t>TABUA *2,5 X 23* CM EM PINUS, MISTA OU EQUIVALENTE DA REGIAO - BRUTA</t>
  </si>
  <si>
    <t>MARCAÇÃO DE PONTOS EM GABARITO OU CAVALETE. AF_10/2018</t>
  </si>
  <si>
    <t xml:space="preserve">LAMPADA FLUORESCENTE COMPACTA 2U BRANCA 15 W, BASE E27 (127/220 V)  </t>
  </si>
  <si>
    <t>LUMINARIA TIPO TARTARUGA PARA AREA EXTERNA EM ALUMINIO, COM GRADE, PARA 1 LAMPADA, BASE E27, POTENCIA MAXIMA 40/60 W (NAO INCLUI LAMPADA)</t>
  </si>
  <si>
    <t>LUMINARIA DE EMERGENCIA 30 LEDS, POTENCIA 2 W, BATERIA DE LITIO, AUTONOMIA DE 6 HORAS</t>
  </si>
  <si>
    <t>COT-015</t>
  </si>
  <si>
    <t>LUMINARIA TIPO PLAFON, DE SOBREPOR, COM 1 LAMPADA DE LED 25W</t>
  </si>
  <si>
    <t>COT-016</t>
  </si>
  <si>
    <t>LUMINARIA TIPO PLAFON DE SOBREPOR, COM 1 LAMPADA DE LED 40W</t>
  </si>
  <si>
    <t xml:space="preserve">LUVA SOLDAVEL COM ROSCA, PVC, 40 MM X 1 1/4", PARA AGUA FRIA PREDIAL  </t>
  </si>
  <si>
    <t xml:space="preserve">LUVA DE CORRER PVC, JE, DN 150 MM, PARA REDE COLETORA DE ESGOTO (NBR 10569)  </t>
  </si>
  <si>
    <t xml:space="preserve">LUVA DE CORRER, PVC, DN 50 MM, PARA ESGOTO PREDIAL  </t>
  </si>
  <si>
    <t xml:space="preserve">LUVA DE CORRER, PVC, DN 75 MM, PARA ESGOTO PREDIAL  </t>
  </si>
  <si>
    <t xml:space="preserve">LUVA SIMPLES, PVC, SOLDAVEL, DN 50 MM, SERIE NORMAL, PARA ESGOTO PREDIAL  </t>
  </si>
  <si>
    <t xml:space="preserve">LUVA SIMPLES, PVC, SOLDAVEL, DN 75 MM, SERIE NORMAL, PARA ESGOTO PREDIAL  </t>
  </si>
  <si>
    <t xml:space="preserve">LUVA SOLDAVEL COM ROSCA, PVC, 25 MM X 3/4", PARA AGUA FRIA PREDIAL  </t>
  </si>
  <si>
    <t xml:space="preserve">LUVA PVC SOLDAVEL, 50 MM, PARA AGUA FRIA PREDIAL  </t>
  </si>
  <si>
    <t xml:space="preserve">LUVA PVC SOLDAVEL, 75 MM, PARA AGUA FRIA PREDIAL  </t>
  </si>
  <si>
    <t>Máquina de solda elétrica</t>
  </si>
  <si>
    <t>Roldana de aço, com rolamento, Ø =30mm</t>
  </si>
  <si>
    <t>TUBO ACO GALVANIZADO COM COSTURA, CLASSE LEVE, DN 50 MM ( 2"),  E = 3,00 MM,  *4,40* KG/M (NBR 5580)</t>
  </si>
  <si>
    <t>Forma plana para fundações, em compensado resinado 12mm, 02 usos</t>
  </si>
  <si>
    <t>Escavação manual de vala ou cava em material de 1ª categoria, profundidade até 1,50m</t>
  </si>
  <si>
    <t>CONCRETO CICLÓPICO FCK = 15MPA, 30% PEDRA DE MÃO EM VOLUME REAL, INCLUSIVE LANÇAMENTO. AF_05/2021</t>
  </si>
  <si>
    <t>PARAFUSO NIQUELADO 3 1/2" COM ACABAMENTO CROMADO PARA FIXAR PECA SANITARIA, INCLUI PORCA CEGA, ARRUELA E BUCHA DE NYLON TAMANHO S-8</t>
  </si>
  <si>
    <t>CONJUNTO DE LIGACAO PARA BACIA SANITARIA AJUSTAVEL, EM PLASTICO BRANCO, COM TUBO, CANOPLA E ESPUDE</t>
  </si>
  <si>
    <t xml:space="preserve">MICTORIO INDICUDUAL, SIFONADO, LOUCA BRANCA, SEM COMPLEMENTOS                                                                                                                                                                                                                                                                                                                                                                                                                                             </t>
  </si>
  <si>
    <t>CAMINHÃO TOCO, PBT 16.000 KG, CARGA ÚTIL MÁX. 10.685 KG, DIST. ENTRE EIXOS 4,8 M, POTÊNCIA 189 CV, INCLUSIVE CARROCERIA FIXA ABERTA DE MADEIRA P/ TRANSPORTE GERAL DE CARGA SECA, DIMEN. APROX. 2,5 X 7,00 X 0,50 M - CHP DIURNO. AF_06/2014</t>
  </si>
  <si>
    <t>TÉCNICO DE SONDAGEM COM ENCARGOS COMPLEMENTARES</t>
  </si>
  <si>
    <t>LOCACAO DE APRUMADOR METALICO DE PILAR, COM ALTURA E ANGULO REGULAVEIS, EXTENSAO DE *1,50* A *2,80* M</t>
  </si>
  <si>
    <t>MES</t>
  </si>
  <si>
    <t>LOCACAO DE VIGA SANDUICHE METALICA VAZADA PARA TRAVAMENTO DE PILARES, ALTURA DE *8* CM, LARGURA DE *6* CM E EXTENSAO DE 2 M</t>
  </si>
  <si>
    <t>LOCACAO DE BARRA DE ANCORAGEM DE 0,80 A 1,20 M DE EXTENSAO, COM ROSCA DE 5/8", INCLUINDO PORCA E FLANGE</t>
  </si>
  <si>
    <t xml:space="preserve">NIPLE DE FERRO GALVANIZADO, COM ROSCA BSP, DE 3/4"  </t>
  </si>
  <si>
    <t xml:space="preserve">NIPLE DE FERRO GALVANIZADO, COM ROSCA BSP, DE 2 1/2"  </t>
  </si>
  <si>
    <t>Parafuso auto-atarraxante em aço inox - 4,2 x 32mm</t>
  </si>
  <si>
    <t>Parafuso c/ bucha S-10</t>
  </si>
  <si>
    <t>Parafuso de fixação com bucha plástica 8 mm</t>
  </si>
  <si>
    <t>cj</t>
  </si>
  <si>
    <t>PINO DE ACO COM ARRUELA CONICA, DIAMETRO ARRUELA = *23* MM E COMP HASTE = *27* MM (ACAO INDIRETA)</t>
  </si>
  <si>
    <t>PLACA / CHAPA DE GESSO ACARTONADO, STANDARD (ST), COR BRANCA, E = 12,5 MM, 1200 X 2400 MM (L X C)</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</si>
  <si>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</si>
  <si>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</si>
  <si>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</si>
  <si>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FITA DE PAPEL REFORCADA COM LAMINA DE METAL PARA REFORCO DE CANTOS DE CHAPA DE GESSO PARA DRYWALL</t>
  </si>
  <si>
    <t>MASSA DE REJUNTE EM PO PARA DRYWALL, A BASE DE GESSO, SECAGEM RAPIDA, PARA TRATAMENTO DE JUNTAS DE CHAPA DE GESSO (NECESSITA ADICAO DE AGUA)</t>
  </si>
  <si>
    <t>PARAFUSO DRY WALL, EM ACO FOSFATIZADO, CABECA TROMBETA E PONTA AGULHA (TA), COMPRIMENTO 25 MM</t>
  </si>
  <si>
    <t>PEITORIL EM MARMORE, POLIDO, BRANCO COMUM, L= *15* CM, E=  *2,0* CM, COM PINGADEIRA</t>
  </si>
  <si>
    <t>ARGAMASSA TRAÇO 1:6 (EM VOLUME DE CIMENTO E AREIA MÉDIA ÚMIDA) COM ADIÇÃO DE PLASTIFICANTE PARA EMBOÇO/MASSA ÚNICA/ASSENTAMENTO DE ALVENARIA DE VEDAÇÃO, PREPARO MECÂNICO COM BETONEIRA 400 L. AF_08/2019</t>
  </si>
  <si>
    <t>MARMORISTA/GRANITEIRO COM ENCARGOS COMPLEMENTARES</t>
  </si>
  <si>
    <t xml:space="preserve">TINTA ESMALTE SINTETICO PREMIUM BRILHANTE  </t>
  </si>
  <si>
    <t xml:space="preserve">TINTA ESMALTE SINTETICO PREMIUM FOSCO  </t>
  </si>
  <si>
    <t xml:space="preserve">TINTA ACRILICA PREMIUM PARA PISO  </t>
  </si>
  <si>
    <t>FITA CREPE ROLO DE 25 MM X 50 M</t>
  </si>
  <si>
    <t xml:space="preserve">LIXA EM FOLHA PARA FERRO, NUMERO 150  </t>
  </si>
  <si>
    <t>COT-001</t>
  </si>
  <si>
    <t xml:space="preserve">PLACA DE OBRA (PARA CONSTRUCAO CIVIL) EM CHAPA GALVANIZADA *N. 22*, ADESIVADA, DE *2,4 X 1,2* M (SEM POSTES PARA FIXACAO)                                                                                                                                                                                                                                                                                                                                                                                 </t>
  </si>
  <si>
    <t xml:space="preserve">PREGO DE ACO POLIDO COM CABECA 18 X 30 (2 3/4 X 10)  </t>
  </si>
  <si>
    <t xml:space="preserve">GRAMA BATATAIS EM PLACAS, SEM PLANTIO  </t>
  </si>
  <si>
    <t>COT-132</t>
  </si>
  <si>
    <t>PLAYGROUND, COM TORRE, ESCORREGADOR, CARROSSEL, GANGORRA E BALANÇO.</t>
  </si>
  <si>
    <t>Porta corta fogo, duas folhas, abrir, classe P90, da DKS ou similar - inclusive batente</t>
  </si>
  <si>
    <t xml:space="preserve">GUARNICAO / MOLDURA / ARREMATE DE ACABAMENTO PARA ESQUADRIA, EM ALUMINIO PERFIL 25, ACABAMENTO ANODIZADO BRANCO OU BRILHANTE, PARA 1 FACE                                                                                                                                                                                                                                                                                                                                                                 </t>
  </si>
  <si>
    <t>COT-135</t>
  </si>
  <si>
    <t>PORTA (0,9X2,10M) DE GIRO 01 FOLHA COM VIDRO SUPERIOR E LAMBRI</t>
  </si>
  <si>
    <t>PORTA DE ABRIR EM ALUMINIO COM LAMBRI HORIZONTAL/LAMINADA, ACABAMENTO ANODIZADO NATURAL, SEM GUARNICAO/ALIZAR/VISTA</t>
  </si>
  <si>
    <t xml:space="preserve">PORTA DE ABRIR / GIRO, EM GRADIL FERRO, COM BARRA CHATA 3 CM X 1/4", COM REQUADRO E GUARNICAO - COMPLETO - ACABAMENTO NATURAL                                                                                                                                                                                                                                                                                                                                                                             </t>
  </si>
  <si>
    <t>ARGAMASSA TRAÇO 1:0,5:4,5 (EM VOLUME DE CIMENTO, CAL E AREIA MÉDIA ÚMIDA) PARA ASSENTAMENTO DE ALVENARIA, PREPARO MANUAL. AF_08/2019</t>
  </si>
  <si>
    <t>VIDRACEIRO COM ENCARGOS COMPLEMENTARES</t>
  </si>
  <si>
    <t xml:space="preserve">CONJ. DE FERRAGENS PARA PORTA DE VIDRO TEMPERADO, EM ZAMAC CROMADO, CONTEMPLANDO DOBRADICA INF., DOBRADICA SUP., PIVO PARA DOBRADICA INF., PIVO PARA DOBRADICA SUP., FECHADURA CENTRAL EM ZAMC. CROMADO, CONTRA FECHADURA DE PRESSAO                                                                                                                                                                                                                                                                      </t>
  </si>
  <si>
    <t xml:space="preserve">VIDRO TEMPERADO INCOLOR E = 10 MM, SEM COLOCACAO  </t>
  </si>
  <si>
    <t>PUXADOR DE EMBUTIR TIPO CONCHA, COM FURO PARA CHAVE, EM LATAO CROMADO,  COMPRIMENTO DE APROX *100* MM E LARGURA DE APROX *40* MM</t>
  </si>
  <si>
    <t>MOLA HIDRAULICA DE PISO PARA PORTA DE VIDRO TEMPERADO. AF_01/2021</t>
  </si>
  <si>
    <t>PORTA DE ABRIR EM ALUMINIO TIPO VENEZIANA, ACABAMENTO ANODIZADO NATURAL, SEM GUARNICAO/ALIZAR/VISTA, 87 X 210 CM</t>
  </si>
  <si>
    <t>COT-133</t>
  </si>
  <si>
    <t>PORTA (0,90X2,10M) DE GIRO 1 FOLHA VENEZIANA, ACABAMENTO BRANCO.</t>
  </si>
  <si>
    <t>Argamassa cimento e areia traço t-1 (1:3) - 1 saco cimento 50kg / 3 padiolas areia dim. 0.35 x 0.45 x 0.23 m - Confecção mecânica e transporte</t>
  </si>
  <si>
    <t>COT-137</t>
  </si>
  <si>
    <t>PORTA P08 (1,60X2,20M) DE ABRIR 2F + 2 FIXO DE 0,65M DE VIDRO TEMPERADO 10MM - FORNECIMENTO E INSTALAÇÃO.</t>
  </si>
  <si>
    <t>COT-138</t>
  </si>
  <si>
    <t>PORTA P11 (1,30 X 2,10)  ABRIR 2F + 2 FIXO DE 0,65M DE VIDRO DE TEMPERADO 10MM - FORNECIMENTO E INSTALAÇÃO.</t>
  </si>
  <si>
    <t>PORTAO DE CORRER EM CHAPA TIPO PAINEL LAMBRIL QUADRADO, COM PORTA SOCIAL COMPLETA INCLUIDA, COM REQUADRO, ACABAMENTO NATURAL, COM TRILHOS E ROLDANAS</t>
  </si>
  <si>
    <t>Barra quadrada de ferro 1/2" (1,27 kg/m)</t>
  </si>
  <si>
    <t>Tubo de aço galvanizado leve c/ costura c/ rosca BSP Ø = 60,30mm ( 2" ), e = 2,65mm, l = 6000mm NBR 5580</t>
  </si>
  <si>
    <t>Chapa aço fina a quente e=3,00mm, 11MSG, 24,00 kg/m2</t>
  </si>
  <si>
    <t>Tela ondulada fio 1,65mm malha 3/8"</t>
  </si>
  <si>
    <t>Perfil Aço, Cantoneira abas iguais - 1" x 1/4" (2,22 kg/m)</t>
  </si>
  <si>
    <t xml:space="preserve">BARRA DE ACO CHATA, RETANGULAR (QUALQUER BITOLA)                                                                                                                                                                                                                                                                                                                                                                                                                                                          </t>
  </si>
  <si>
    <t xml:space="preserve">BARRA DE ACO CHATO, RETANGULAR, 38,1 MM X 6,35 MM (L X E), 1,89 KG/M                                                                                                                                                                                                                                                                                                                                                                                                                                      </t>
  </si>
  <si>
    <t xml:space="preserve">BARRA DE ACO CHATO, RETANGULAR, 25,4 MM X 6,35 MM (L X E), 1,2265 KG/M                                                                                                                                                                                                                                                                                                                                                                                                                                    </t>
  </si>
  <si>
    <t>Argamassa em volume - cimento, cal e areia traço t-5 (1:2:8) - 1 saco cimento 50 kg / 2 sacos cal 20 kg / 8 padiolas de areia dim 0.35 x 0.45 x 0.13 m - Confecção mecânica e transporte</t>
  </si>
  <si>
    <t>QUADRO DE DISTRIBUICAO COM BARRAMENTO TRIFASICO, DE EMBUTIR, EM CHAPA DE ACO GALVANIZADO, PARA 24 DISJUNTORES DIN, 100 A</t>
  </si>
  <si>
    <t>QUADRO DE DISTRIBUICAO COM BARRAMENTO TRIFASICO, DE EMBUTIR, EM CHAPA DE ACO GALVANIZADO, PARA 30 DISJUNTORES DIN, 150 A</t>
  </si>
  <si>
    <t>QUADRO DE DISTRIBUICAO COM BARRAMENTO TRIFASICO, DE EMBUTIR, EM CHAPA DE ACO GALVANIZADO, PARA 40 DISJUNTORES DIN, 100 A</t>
  </si>
  <si>
    <t>QUADRO DE DISTRIBUICAO COM BARRAMENTO TRIFASICO, DE SOBREPOR, EM CHAPA DE ACO GALVANIZADO, PARA 18 DISJUNTORES DIN, 100 A</t>
  </si>
  <si>
    <t xml:space="preserve">RALO SIFONADO CILINDRICO, PVC, 100 X 40 MM,  COM GRELHA REDONDA BRANCA                                                                                                                                                                                                                                                                                                                                                                                                                                    </t>
  </si>
  <si>
    <t>UMIDIFICAÇÃO DE MATERIAL PARA VALAS COM CAMINHÃO PIPA 10000L. AF_11/2016</t>
  </si>
  <si>
    <t xml:space="preserve">REDUCAO EXCENTRICA PVC P/ ESG PREDIAL DN 100 X 75MM  </t>
  </si>
  <si>
    <t>REDUCAO EXCENTRICA PVC, SERIE R, DN 75 X 50 MM, PARA ESGOTO OU AGUAS PLUVIAIS PREDIAIS</t>
  </si>
  <si>
    <t>Parafuso metal 2 1/2" x 12 p/ bucha s-10</t>
  </si>
  <si>
    <t>Refletor Slim LED 150W de potência, branco Frio, 6500k, Autovolt, marca G-light ou similar</t>
  </si>
  <si>
    <t>I0043</t>
  </si>
  <si>
    <t>AJUDANTE DE ENCANADOR</t>
  </si>
  <si>
    <t>I2320</t>
  </si>
  <si>
    <t>ENCANADOR</t>
  </si>
  <si>
    <t>I1180</t>
  </si>
  <si>
    <t>FITA DE VEDAÇÃO</t>
  </si>
  <si>
    <t>I1803</t>
  </si>
  <si>
    <t>REGISTRO DE GAVETA BRUTO 65MM (2 1/2')</t>
  </si>
  <si>
    <t>REGISTRO GAVETA COM ACABAMENTO E CANOPLA CROMADOS, SIMPLES, BITOLA 1 1/2 " (REF 1509)</t>
  </si>
  <si>
    <t xml:space="preserve">REGISTRO GAVETA BRUTO EM LATAO FORJADO, BITOLA 2 1/2 " (REF 1509)  </t>
  </si>
  <si>
    <t>REGISTRO GAVETA COM ACABAMENTO E CANOPLA CROMADOS, SIMPLES, BITOLA 3/4 " (REF 1509)</t>
  </si>
  <si>
    <t>REGISTRO PRESSAO COM ACABAMENTO E CANOPLA CROMADA, SIMPLES, BITOLA 3/4 " (REF 1416)</t>
  </si>
  <si>
    <t>JOELHO 90 GRAUS, PVC, SOLDÁVEL, DN 25MM, INSTALADO EM RAMAL DE DISTRIBUIÇÃO DE ÁGUA - FORNECIMENTO E INSTALAÇÃO. AF_06/2022</t>
  </si>
  <si>
    <t>KIT DE REGISTRO DE GAVETA BRUTO DE LATÃO ¾", INCLUSIVE CONEXÕES, ROSCÁVEL, INSTALADO EM RAMAL DE ÁGUA FRIA - FORNECIMENTO E INSTALAÇÃO. AF_12/2014</t>
  </si>
  <si>
    <t>TUBO, PVC, SOLDÁVEL, DN  25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</si>
  <si>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</si>
  <si>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</si>
  <si>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COT-161</t>
  </si>
  <si>
    <t>reservatório polietileno de 3.000l com tampa. fornecimento.</t>
  </si>
  <si>
    <t>COT-160</t>
  </si>
  <si>
    <t>RESERVATORIO METALICO TIPO TAÇA, COLUNA SECA, 45.000 L (entrega e instalação).</t>
  </si>
  <si>
    <t xml:space="preserve">PASTILHA CERAMICA/PORCELANA, REVEST INT/EXT E  PISCINA, CORES BRANCA OU FRIAS, SOLIDAS, SEM MESCLAGEM/MISTURA, ACABAMENTO LISO *5 X 5* CM                                                                                                                                                                                                                                                                                                                                                                 </t>
  </si>
  <si>
    <t>ARGAMASSA COLANTE TIPO AC III E</t>
  </si>
  <si>
    <t>AZULEJISTA OU LADRILHISTA COM ENCARGOS COMPLEMENTARES</t>
  </si>
  <si>
    <t>REVESTIMENTO EM CERAMICA ESMALTADA EXTRA, PEI MENOR OU IGUAL A 3, FORMATO MENOR OU IGUAL A 2025 CM2</t>
  </si>
  <si>
    <t xml:space="preserve">ARGAMASSA COLANTE AC I PARA CERAMICAS  </t>
  </si>
  <si>
    <t>REJUNTE CIMENTICIO, QUALQUER COR</t>
  </si>
  <si>
    <t>REVESTIMENTO EM CERAMICA ESMALTADA COMERCIAL, PEI MENOR OU IGUAL A 3, FORMATO MENOR OU IGUAL A 2025 CM2</t>
  </si>
  <si>
    <t>ARGAMASSA TRAÇO 1:3 (EM VOLUME DE CIMENTO E AREIA MÉDIA ÚMIDA) PARA CONTRAPISO, PREPARO MECÂNICO COM BETONEIRA 400 L. AF_08/2019</t>
  </si>
  <si>
    <t>RUFO INTERNO/EXTERNO DE CHAPA DE ACO GALVANIZADA NUM 24, CORTE 25 CM</t>
  </si>
  <si>
    <t>SERP - SERVICOS PRELIMINARES</t>
  </si>
  <si>
    <t>AUXILIAR DE TOPÓGRAFO COM ENCARGOS COMPLEMENTARES</t>
  </si>
  <si>
    <t>NIVELADOR COM ENCARGOS COMPLEMENTARES</t>
  </si>
  <si>
    <t>DESENHISTA DETALHISTA COM ENCARGOS COMPLEMENTARES</t>
  </si>
  <si>
    <t>CAMINHONETE CABINE SIMPLES COM MOTOR 1.6 FLEX, CÂMBIO MANUAL, POTÊNCIA 101/104 CV, 2 PORTAS - CHP DIURNO. AF_11/2015</t>
  </si>
  <si>
    <t>SIFAO / TUBO SINFONADO EXTENSIVEL/SANFONADO, UNIVERSAL/ SIMPLES, ENTRE *50 A 70* CM, DE PLASTICO BRANCO</t>
  </si>
  <si>
    <t xml:space="preserve">SIFAO PLASTICO TIPO COPO PARA TANQUE, 1.1/4 X 1.1/2 "  </t>
  </si>
  <si>
    <t>I2312</t>
  </si>
  <si>
    <t>ELETRICISTA</t>
  </si>
  <si>
    <t>I2543</t>
  </si>
  <si>
    <t>SERVENTE</t>
  </si>
  <si>
    <t>I7377</t>
  </si>
  <si>
    <t>CARTUCHO DE SOLDA EXOTÉRMICA N.º 90</t>
  </si>
  <si>
    <t>I7378</t>
  </si>
  <si>
    <t>IGNEX - PALITO IGNITOR PARA SOLDA EXOTÉRMICA</t>
  </si>
  <si>
    <t>I7379</t>
  </si>
  <si>
    <t>MOLDE P/ SOLDA TIPO "T" ATÉ 35mm²</t>
  </si>
  <si>
    <t>SOLEIRA/ PEITORIL EM MARMORE, POLIDO, BRANCO COMUM, L= *15* CM, E=  *2* CM,  CORTE RETO</t>
  </si>
  <si>
    <t>ANEL EM CONCRETO ARMADO, PERFURADO, PARA FOSSAS SEPTICAS E SUMIDOUROS, SEM FUNDO, DIAMETRO INTERNO DE 3,00 M E ALTURA DE 0,50 M</t>
  </si>
  <si>
    <t>PEÇA CIRCULAR PRÉ-MOLDADA, VOLUME DE CONCRETO DE 10 A 30 LITROS, TAXA DE FIBRA DE POLIPROPILENO APROXIMADA DE 6 KG/M³. AF_01/2018_P</t>
  </si>
  <si>
    <t>PEÇA CIRCULAR PRÉ-MOLDADA, VOLUME DE CONCRETO ACIMA DE 100 LITROS, TAXA DE AÇO APROXIMADA DE 30KG/M³. AF_01/2018</t>
  </si>
  <si>
    <t>Suporte vertical  100 x 100 mm  para fixação de eletrocalha metálica ( ref.: Mopa ou similar)</t>
  </si>
  <si>
    <t>Tampa de encaixe 100 X3000mm, zincada, para eletrocalha metálica (ref.: mopa ou similar)</t>
  </si>
  <si>
    <t>Tampa de encaixe 300 mm para eletrocalha metálica (ref.: mopa ou similar)</t>
  </si>
  <si>
    <t>ANEL EM CONCRETO ARMADO, LISO, PARA, POCOS DE VISITA, POCOS DE INSPECAO, FOSSAS SEPTICAS E SUMIDOUROS, SEM FUNDO, DIAMETRO INTERNO DE 1,50 M E ALTURA DE 0,50 M</t>
  </si>
  <si>
    <t>PEÇA CIRCULAR PRÉ-MOLDADA, VOLUME DE CONCRETO DE 30 A 100 LITROS, TAXA DE AÇO APROXIMADA DE 30KG/M³. AF_01/2018</t>
  </si>
  <si>
    <t>TABUA APARELHADA *2,5 X 30* CM, EM MACARANDUBA, ANGELIM OU EQUIVALENTE DA REGIAO</t>
  </si>
  <si>
    <t>TELHA TRAPEZOIDAL EM ACO ZINCADO, SEM PINTURA, ALTURA DE APROXIMADAMENTE 40 MM, ESPESSURA DE 0,50 MM E LARGURA UTIL DE 980 MM</t>
  </si>
  <si>
    <t>TE PVC, SOLDAVEL, COM BUCHA DE LATAO NA BOLSA CENTRAL, 90 GRAUS, 25 MM X 1/2", PARA AGUA FRIA PREDIAL</t>
  </si>
  <si>
    <t>TE PVC, SOLDAVEL, COM BUCHA DE LATAO NA BOLSA CENTRAL, 90 GRAUS, 25 MM X 3/4", PARA AGUA FRIA PREDIAL</t>
  </si>
  <si>
    <t xml:space="preserve">TE DE REDUCAO, PVC, SOLDAVEL, 90 GRAUS, 50 MM X 25 MM, PARA AGUA FRIA PREDIAL  </t>
  </si>
  <si>
    <t xml:space="preserve">TE DE REDUCAO, PVC, SOLDAVEL, 90 GRAUS, 75 MM X 50 MM, PARA AGUA FRIA PREDIAL  </t>
  </si>
  <si>
    <t>Tê horizontal 300 x 100mm para eletrocalha metálica (ref. Mopa ou similar)</t>
  </si>
  <si>
    <t>TE DE FERRO GALVANIZADO, DE 3/4"</t>
  </si>
  <si>
    <t>TE DE FERRO GALVANIZADO, DE 2 1/2"</t>
  </si>
  <si>
    <t>TE, PVC, SERIE R, 100 X 75 MM, PARA ESGOTO OU AGUAS PLUVIAIS PREDIAIS</t>
  </si>
  <si>
    <t xml:space="preserve">TE SANITARIO, PVC, DN 50 X 50 MM, SERIE NORMAL, PARA ESGOTO PREDIAL  </t>
  </si>
  <si>
    <t xml:space="preserve">TE SANITARIO, PVC, DN 75 X 75 MM, SERIE NORMAL PARA ESGOTO PREDIAL  </t>
  </si>
  <si>
    <t xml:space="preserve">TE SOLDAVEL, PVC, 90 GRAUS, 25 MM, PARA AGUA FRIA PREDIAL (NBR 5648)  </t>
  </si>
  <si>
    <t xml:space="preserve">TE SOLDAVEL, PVC, 90 GRAUS, 40 MM, PARA AGUA FRIA PREDIAL (NBR 5648)  </t>
  </si>
  <si>
    <t xml:space="preserve">TE SOLDAVEL, PVC, 90 GRAUS,50 MM, PARA AGUA FRIA PREDIAL (NBR 5648)  </t>
  </si>
  <si>
    <t xml:space="preserve">TE SOLDAVEL, PVC, 90 GRAUS, 75 MM, PARA AGUA FRIA PREDIAL (NBR 5648)  </t>
  </si>
  <si>
    <t>HASTE RETA PARA GANCHO DE FERRO GALVANIZADO, COM ROSCA 1/4 " X 30 CM PARA FIXACAO DE TELHA METALICA, INCLUI PORCA E ARRUELAS DE VEDACAO</t>
  </si>
  <si>
    <t xml:space="preserve">TELHA GALVALUME COM ISOLAMENTO TERMOACUSTICO EM ESPUMA RIGIDA DE POLIURETANO (PU) INJETADO, ESPESSURA DE 30 MM, DENSIDADE DE 35 KG/M3, REVESTIMENTO EM TELHA TRAPEZOIDAL NAS DUAS FACES COM ESPESSURA DE 0,50 MM CADA, ACABAMENTO NATURAL (NAO INCLUI ACESSORIOS DE FIXACAO)                                                                                                                                                                                                                              </t>
  </si>
  <si>
    <t xml:space="preserve">M2    </t>
  </si>
  <si>
    <t>MINICAPTOR, EM ACO GALVANIZADO A FOGO, FIXACAO HORIZONTAL DE 1 FUROS, SEM BANDEIRA, H=300 MM X DN=10 MM</t>
  </si>
  <si>
    <t xml:space="preserve">TERMINAL DE VENTILACAO, 50 MM, SERIE NORMAL, ESGOTO PREDIAL  </t>
  </si>
  <si>
    <t xml:space="preserve">TERMINAL DE VENTILACAO, 75 MM, SERIE NORMAL, ESGOTO PREDIAL  </t>
  </si>
  <si>
    <t xml:space="preserve">TERMINAL METALICO A PRESSAO PARA 1 CABO DE 50 MM2, COM 1 FURO DE FIXACAO  </t>
  </si>
  <si>
    <t xml:space="preserve">MASSA PREMIUM PARA TEXTURA LISA DE BASE ACRILICA, USO INTERNO E EXTERNO                                                                                                                                                                                                                                                                                                                                                                                                                                   </t>
  </si>
  <si>
    <t xml:space="preserve">TOMADA 2P+T 10A, 250V  (APENAS MODULO) </t>
  </si>
  <si>
    <t xml:space="preserve">TOMADA 2P+T 20A, 250V  (APENAS MODULO) </t>
  </si>
  <si>
    <t>TOMADA BAIXA DE EMBUTIR (1 MÓDULO), 2P+T 20 A, SEM SUPORTE E SEM PLACA - FORNECIMENTO E INSTALAÇÃO. AF_12/2015</t>
  </si>
  <si>
    <t>TOMADA RJ45, 8 FIOS, CAT 5E, CONJUNTO MONTADO PARA EMBUTIR 4" X 2" (PLACA + SUPORTE + MODULO)</t>
  </si>
  <si>
    <t>TOMADA MÉDIA DE EMBUTIR (1 MÓDULO), 2P+T 10 A, SEM SUPORTE E SEM PLACA - FORNECIMENTO E INSTALAÇÃO. AF_12/2015</t>
  </si>
  <si>
    <t xml:space="preserve">TORNEIRA METALICA CROMADA PARA TANQUE / JARDIM, SEM BICO , CANO LONGO, DE PAREDE, PADRAO POPULAR / USO GERAL, 1/2 " OU 3/4 " (REF 1126)                                                                                                                                                                                                                                                                                                                                                                   </t>
  </si>
  <si>
    <t xml:space="preserve">TORNEIRA DE MESA/BANCADA, PARA LAVATORIO, FIXA, METALICA CROMADA, PADRAO POPULAR, 1/2 " OU 3/4 " (REF 1193)                                                                                                                                                                                                                                                                                                                                                                                               </t>
  </si>
  <si>
    <t xml:space="preserve">TORNEIRA METALICA CROMADA, RETA, DE PAREDE, PARA COZINHA, SEM BICO, SEM AREJADOR, PADRAO POPULAR, 1/2 " OU 3/4 " (REF 1158)                                                                                                                                                                                                                                                                                                                                                                               </t>
  </si>
  <si>
    <t xml:space="preserve">TORNEIRA DE BOIA CONVENCIONAL PARA CAIXA D'AGUA, AGUA FRIA, 3/4", COM HASTE E TORNEIRA METALICOS E BALAO PLASTICO                                                                                                                                                                                                                                                                                                                                                                                         </t>
  </si>
  <si>
    <t>TUBO ACO GALVANIZADO COM COSTURA, CLASSE MEDIA, DN 3/4", E = *2,65* MM, PESO *1,58* KG/M (NBR 5580)</t>
  </si>
  <si>
    <t>TUBO ACO GALVANIZADO COM COSTURA, CLASSE MEDIA, DN 2.1/2", E = *3,65* MM, PESO *6,51* KG/M (NBR 5580)</t>
  </si>
  <si>
    <t>TUBO DE COBRE FLEXIVEL, D = 1/2 ", E = 0,79 MM, PARA AR-CONDICIONADO/ INSTALACOES GAS RESIDENCIAIS E COMERCIAIS</t>
  </si>
  <si>
    <t>TUBO DE BORRACHA ELASTOMERICA FLEXIVEL, PRETA, PARA ISOLAMENTO TERMICO DE TUBULACAO, DN 1/2" (12 MM), E= 19 MM, COEFICIENTE DE CONDUTIVIDADE TERMICA 0,036W/mK, VAPOR DE AGUA MAIOR OU IGUAL A 10.000</t>
  </si>
  <si>
    <t>TUBO DE COBRE FLEXIVEL, D = 3/8 ", E = 0,79 MM, PARA AR-CONDICIONADO/ INSTALACOES GAS RESIDENCIAIS E COMERCIAIS</t>
  </si>
  <si>
    <t>TUBO DE BORRACHA ELASTOMERICA FLEXIVEL, PRETA, PARA ISOLAMENTO TERMICO DE TUBULACAO, DN 3/8" (10 MM), E= 19 MM, COEFICIENTE DE CONDUTIVIDADE TERMICA 0,036W/mK, VAPOR DE AGUA MAIOR OU IGUAL A 10.000</t>
  </si>
  <si>
    <t>TUBO DE COBRE FLEXIVEL, D = 5/8 ", E = 0,79 MM, PARA AR-CONDICIONADO/ INSTALACOES GAS RESIDENCIAIS E COMERCIAIS</t>
  </si>
  <si>
    <t>TUBO DE BORRACHA ELASTOMERICA FLEXIVEL, PRETA, PARA ISOLAMENTO TERMICO DE TUBULACAO, DN 5/8" (15 MM), E= 19 MM, COEFICIENTE DE CONDUTIVIDADE TERMICA 0,036W/MK, VAPOR DE AGUA MAIOR OU IGUAL A 10.000</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</si>
  <si>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</si>
  <si>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</si>
  <si>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</si>
  <si>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SERIE NORMAL, DN 50 MM, PARA ESGOTO PREDIAL (NBR 5688)  </t>
  </si>
  <si>
    <t xml:space="preserve">TUBO PVC SERIE NORMAL, DN 75 MM, PARA ESGOTO PREDIAL (NBR 5688)  </t>
  </si>
  <si>
    <t>TUBO PVC, SERIE R, DN 150 MM, PARA ESGOTO OU AGUAS PLUVIAIS PREDIAIS (NBR 5688)</t>
  </si>
  <si>
    <t>TUBO PVC, SERIE R, DN 40 MM, PARA ESGOTO OU AGUAS PLUVIAIS PREDIAIS (NBR 5688)</t>
  </si>
  <si>
    <t>LIPR - LIGACOES PREDIAIS AGUA/ESGOTO/ENERGIA/TELEFONE</t>
  </si>
  <si>
    <t xml:space="preserve">TUBO PVC, SOLDAVEL, DN 25 MM, AGUA FRIA (NBR-5648)  </t>
  </si>
  <si>
    <t>TUBO DE BORRACHA ELASTOMERICA FLEXIVEL, PRETA, PARA ISOLAMENTO TERMICO DE TUBULACAO, DN 1" (25 MM), E= 32 MM, COEFICIENTE DE CONDUTIVIDADE TERMICA 0,036W/mK, VAPOR DE AGUA MAIOR OU IGUAL A 10.000</t>
  </si>
  <si>
    <t xml:space="preserve">TUBO PVC, SOLDAVEL, DN 32 MM, AGUA FRIA (NBR-5648)  </t>
  </si>
  <si>
    <t xml:space="preserve">TUBO PVC, SOLDAVEL, DN 50 MM, PARA AGUA FRIA (NBR-5648)  </t>
  </si>
  <si>
    <t xml:space="preserve">TUBO PVC, SOLDAVEL, DN 75 MM, AGUA FRIA (NBR-5648)  </t>
  </si>
  <si>
    <t xml:space="preserve">UNIAO DE FERRO GALVANIZADO, COM ROSCA BSP, COM ASSENTO PLANO, DE 2 1/2"  </t>
  </si>
  <si>
    <t xml:space="preserve">VALVULA DE DESCARGA METALICA, BASE 1 1/2 " E ACABAMENTO METALICO CROMADO  </t>
  </si>
  <si>
    <t>VALVULA DE RETENCAO HORIZONTAL, DE BRONZE (PN-25), 2 1/2", 400 PSI, TAMPA DE PORCA DE UNIAO, EXTREMIDADES COM ROSCA</t>
  </si>
  <si>
    <t>VALVULA DE RETENCAO HORIZONTAL, DE BRONZE (PN-25), 2", 400 PSI, TAMPA DE PORCA DE UNIAO, EXTREMIDADES COM ROSCA</t>
  </si>
  <si>
    <t xml:space="preserve">VALVULA DE ESCOAMENTO PARA TANQUE, EM METAL CROMADO, 1.1/2 ", SEM LADRAO, COM TAMPAO PLASTICO                                                                                                                                                                                                                                                                                                                                                                                                             </t>
  </si>
  <si>
    <t>VALVULA EM PLASTICO BRANCO PARA TANQUE OU LAVATORIO 1 ", SEM UNHO E SEM LADRAO</t>
  </si>
  <si>
    <t>VASO SANITARIO SIFONADO CONVENCIONAL COM  LOUÇA BRANCA - FORNECIMENTO E INSTALAÇÃO. AF_01/2020</t>
  </si>
  <si>
    <t>ALIMENTACAO - HORISTA (COLETADO CAIXA)</t>
  </si>
  <si>
    <t>TRANSPORTE - HORISTA (COLETADO CAIXA)</t>
  </si>
  <si>
    <t>Serviço</t>
  </si>
  <si>
    <t>EXAMES - HORISTA (COLETADO CAIXA)</t>
  </si>
  <si>
    <t>SEGURO - HORISTA (COLETADO CAIXA)</t>
  </si>
  <si>
    <t>Taxa</t>
  </si>
  <si>
    <t>VIGIA NOTURNO, HORA EFETIVAMENTE TRABALHADA DE 22 H AS 5 H (COM ADICIONAL NOTURNO)</t>
  </si>
  <si>
    <t xml:space="preserve">EPI - FAMILIA SERVENTE - HORISTA (ENCARGOS COMPLEMENTARES - COLETADO CAIXA) </t>
  </si>
  <si>
    <t>CURSO DE CAPACITAÇÃO PARA VIGIA NOTURNO (ENCARGOS COMPLEMENTARES) - HORISTA</t>
  </si>
  <si>
    <t>Total sem BDI</t>
  </si>
  <si>
    <t>Total do BDI</t>
  </si>
  <si>
    <t>COMPOSIÇÕES DE SERVIÇOS - PREFEITURA MUNICIPAL DE SORRISO</t>
  </si>
  <si>
    <t>5.8.2.1</t>
  </si>
  <si>
    <t xml:space="preserve"> 5.12.3.1</t>
  </si>
  <si>
    <t xml:space="preserve"> 5.12.3.2</t>
  </si>
  <si>
    <t xml:space="preserve"> 5.12.3.3</t>
  </si>
  <si>
    <t>Valor estimado final:</t>
  </si>
  <si>
    <t>Data:</t>
  </si>
  <si>
    <t>Custo/m²:</t>
  </si>
  <si>
    <t>BDI:</t>
  </si>
  <si>
    <t>Referência:</t>
  </si>
  <si>
    <t>ITEM</t>
  </si>
  <si>
    <t>DESCRIÇÃO</t>
  </si>
  <si>
    <t>VALOR</t>
  </si>
  <si>
    <t>EQUIVALÊNCIA</t>
  </si>
  <si>
    <t>TOTAL DA OBRA:</t>
  </si>
  <si>
    <t>RESUMO</t>
  </si>
  <si>
    <t>Obra:</t>
  </si>
  <si>
    <t>Local:</t>
  </si>
  <si>
    <t>Município:</t>
  </si>
  <si>
    <t>Responsável Técnico:</t>
  </si>
  <si>
    <t>BDI - Serviços de Engenharia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</si>
  <si>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</si>
  <si>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</si>
  <si>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</si>
  <si>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</si>
  <si>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</si>
  <si>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</si>
  <si>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</si>
  <si>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</si>
  <si>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</si>
  <si>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</si>
  <si>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</si>
  <si>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</si>
  <si>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</si>
  <si>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</si>
  <si>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</si>
  <si>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</si>
  <si>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</si>
  <si>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</si>
  <si>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</si>
  <si>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</si>
  <si>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</si>
  <si>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</si>
  <si>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2.4</t>
  </si>
  <si>
    <t>Contribuição Previdenciária - Lei 12.546/2013</t>
  </si>
  <si>
    <t>3.0</t>
  </si>
  <si>
    <t>LUCRO (L)</t>
  </si>
  <si>
    <t>3.1</t>
  </si>
  <si>
    <t>Lucro</t>
  </si>
  <si>
    <t>TAXA TOTAL DE BDI - Serviços de Engenharia</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</si>
  <si>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</si>
  <si>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</si>
  <si>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</si>
  <si>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</si>
  <si>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</si>
  <si>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</si>
  <si>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</si>
  <si>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</si>
  <si>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BDI - Fornecimento de Equipamentos</t>
  </si>
  <si>
    <t>CUSTOS DE ADMINISTRAÇÃO</t>
  </si>
  <si>
    <t>Seguro de Risco</t>
  </si>
  <si>
    <t>Vigilância</t>
  </si>
  <si>
    <t>Garantia</t>
  </si>
  <si>
    <t>1.5</t>
  </si>
  <si>
    <t>Lucro na Intermediação</t>
  </si>
  <si>
    <t>TAXA TOTAL DE BDI - Fornecimento de Equipamentos</t>
  </si>
  <si>
    <t>PLANILHA ORÇAMENTÁRIA</t>
  </si>
  <si>
    <r>
      <t xml:space="preserve">Proprietário: </t>
    </r>
    <r>
      <rPr>
        <b/>
        <sz val="10"/>
        <color rgb="FF000000"/>
        <rFont val="Calibri"/>
        <family val="2"/>
        <scheme val="minor"/>
      </rPr>
      <t>Município de Sorriso</t>
    </r>
  </si>
  <si>
    <r>
      <t xml:space="preserve">Obra: </t>
    </r>
    <r>
      <rPr>
        <b/>
        <sz val="10"/>
        <color rgb="FF000000"/>
        <rFont val="Calibri"/>
        <family val="2"/>
        <scheme val="minor"/>
      </rPr>
      <t>Construção da Escola Municipal Geni Terezinha Forgiarini</t>
    </r>
  </si>
  <si>
    <r>
      <t xml:space="preserve">Local: </t>
    </r>
    <r>
      <rPr>
        <b/>
        <sz val="10"/>
        <color rgb="FF000000"/>
        <rFont val="Calibri"/>
        <family val="2"/>
        <scheme val="minor"/>
      </rPr>
      <t>Rua Guarujá, equipamento comumitária EC 01, Quadra 24, Bairro Mont Serrat</t>
    </r>
  </si>
  <si>
    <t>Proprietário:</t>
  </si>
  <si>
    <t>Área:</t>
  </si>
  <si>
    <t>Cronograma Físico financeiro</t>
  </si>
  <si>
    <t>R$</t>
  </si>
  <si>
    <t>%</t>
  </si>
  <si>
    <t>% ACUM.</t>
  </si>
  <si>
    <t>FATURAMENTO SIMPLES DA ETAPA:</t>
  </si>
  <si>
    <t>FATURAMENTO ACUMULADO DA ETAPA:</t>
  </si>
  <si>
    <t>CONSTRUÇÃO DA ESCOLA MUNCIPAL                                                                     GENI TEREZINHA FORGIARINI</t>
  </si>
  <si>
    <t>SINAPI - 09/2022 - DESONERADO</t>
  </si>
  <si>
    <t>Resp. Técnico:</t>
  </si>
  <si>
    <t>Sorriso - MT</t>
  </si>
  <si>
    <t>MAPA DE COTAÇÃO DE INSUMOS</t>
  </si>
  <si>
    <t>CÓDIGO</t>
  </si>
  <si>
    <t>FONTE</t>
  </si>
  <si>
    <t>CNPJ</t>
  </si>
  <si>
    <t>TELEFONE</t>
  </si>
  <si>
    <t>CONTATO</t>
  </si>
  <si>
    <t>DATA</t>
  </si>
  <si>
    <t xml:space="preserve">UNI </t>
  </si>
  <si>
    <t>VALOR UNITÁRIO</t>
  </si>
  <si>
    <t xml:space="preserve">MEDIANA TOTAL </t>
  </si>
  <si>
    <t>BRISE METÁLICO - TERMOBRISE PADRÃO HUNTER DOUGLAS (FORNECIMENTO E INSTALAÇÃO)</t>
  </si>
  <si>
    <t>RESERVATÓRIO DE POLIETILENO DE 3.000L COM TAMPA</t>
  </si>
  <si>
    <t>R. Guarujá, Equip. Comunitário 01, Quadra 24, Bairro Mont Serrat</t>
  </si>
  <si>
    <t>TODIMO</t>
  </si>
  <si>
    <t>15.375.991/0001-36</t>
  </si>
  <si>
    <t>Bianca</t>
  </si>
  <si>
    <t>GIL VIDROS</t>
  </si>
  <si>
    <t>(66) 3544-7325</t>
  </si>
  <si>
    <t>Gil/Wagner</t>
  </si>
  <si>
    <t>KASA FORT</t>
  </si>
  <si>
    <t>(66) 99653-0560</t>
  </si>
  <si>
    <t>Ladi</t>
  </si>
  <si>
    <t>PIRAPÓ</t>
  </si>
  <si>
    <t>Anilto</t>
  </si>
  <si>
    <t>(66) 99605-6197</t>
  </si>
  <si>
    <t>06.184.140/0001-43</t>
  </si>
  <si>
    <t>01.872.282/0001-80</t>
  </si>
  <si>
    <t>(66) 3545-8900</t>
  </si>
  <si>
    <t>26.473.555/0001-44</t>
  </si>
  <si>
    <t>MB VIDROS</t>
  </si>
  <si>
    <t>30.162.868/0001-59</t>
  </si>
  <si>
    <t>(66) 3544-0918</t>
  </si>
  <si>
    <t>Eric</t>
  </si>
  <si>
    <t>SORRISO VIDROS</t>
  </si>
  <si>
    <t>32.079.258/0001-11</t>
  </si>
  <si>
    <t>(66) 3544-5358</t>
  </si>
  <si>
    <t>Wellington</t>
  </si>
  <si>
    <t>ELETRO ATIVA</t>
  </si>
  <si>
    <t>(66) 3015-4401</t>
  </si>
  <si>
    <t>Jean</t>
  </si>
  <si>
    <t>06.110.817/0006-03</t>
  </si>
  <si>
    <t>ELETROMAIS</t>
  </si>
  <si>
    <t>23.232.816/0001-46</t>
  </si>
  <si>
    <t>(66) 3544-9800</t>
  </si>
  <si>
    <t>MEOTTI</t>
  </si>
  <si>
    <t>21.774.158/0001-09</t>
  </si>
  <si>
    <t>(66) 99972-1806</t>
  </si>
  <si>
    <t>Paulo</t>
  </si>
  <si>
    <t>MONTE BELO</t>
  </si>
  <si>
    <t>19.235.254/0001-17</t>
  </si>
  <si>
    <t>Francisco</t>
  </si>
  <si>
    <t>SV INDUSTRIA E COMERCIO</t>
  </si>
  <si>
    <t>(66) 99641-5463</t>
  </si>
  <si>
    <t>(66) 6544-0755</t>
  </si>
  <si>
    <t>Fênix</t>
  </si>
  <si>
    <t>17.254.689/0001-83</t>
  </si>
  <si>
    <t>(66) 999607-0591</t>
  </si>
  <si>
    <t>Thais</t>
  </si>
  <si>
    <t>m²</t>
  </si>
  <si>
    <t>GROSSETO</t>
  </si>
  <si>
    <t>42.716.684/0001-72</t>
  </si>
  <si>
    <t>(66) 99255-1330</t>
  </si>
  <si>
    <t>M²</t>
  </si>
  <si>
    <t xml:space="preserve">ACQUAMETAL </t>
  </si>
  <si>
    <t>13.073.023/0001-78</t>
  </si>
  <si>
    <t>(19) 97412-1970</t>
  </si>
  <si>
    <t>RAQUEL</t>
  </si>
  <si>
    <t>Cia Educativa</t>
  </si>
  <si>
    <t>28.322.189/0001-58</t>
  </si>
  <si>
    <t>Wesley</t>
  </si>
  <si>
    <t>Rotocycle</t>
  </si>
  <si>
    <t xml:space="preserve"> 34.914.897/0001-80</t>
  </si>
  <si>
    <t>(17) 3811-1580</t>
  </si>
  <si>
    <t>Giovanna</t>
  </si>
  <si>
    <t>Educa Fácil Sorriso</t>
  </si>
  <si>
    <t>15.644.619/0001-06</t>
  </si>
  <si>
    <t>(65) 3028-2207</t>
  </si>
  <si>
    <t>Márcio</t>
  </si>
  <si>
    <t>nv/22</t>
  </si>
  <si>
    <t>(17) 3213-2282</t>
  </si>
  <si>
    <t>Fauze Revestimentos</t>
  </si>
  <si>
    <t xml:space="preserve"> (65) 3624-7878</t>
  </si>
  <si>
    <t>03.487.766 / 0001-30</t>
  </si>
  <si>
    <t>Cesar</t>
  </si>
  <si>
    <t>Casa do Parafuso</t>
  </si>
  <si>
    <t>05.542.577/0001-49</t>
  </si>
  <si>
    <t>(66) 3544-1996</t>
  </si>
  <si>
    <t xml:space="preserve">Fachinelo </t>
  </si>
  <si>
    <t>04.872.502/0001-63</t>
  </si>
  <si>
    <t>(66) 3544-7546</t>
  </si>
  <si>
    <t>Lessandra</t>
  </si>
  <si>
    <t>ELETRICA PARANA</t>
  </si>
  <si>
    <t>08.139.615/0002-96</t>
  </si>
  <si>
    <t xml:space="preserve"> (65) 3046-4500</t>
  </si>
  <si>
    <t>Daniel</t>
  </si>
  <si>
    <t>KIT CAVALETE PARA MEDIÇÃO DE ÁGUA - ENTRADA PRINCIPAL, EM AÇO GALVANIZADO DN 32 (1 ¼) ? FORNECIMENTO E INSTALAÇÃO (EXCLUSIVE HIDRÔMETRO). AF_11/2016. (ref. SINAPI 95637,3/2022)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</si>
</sst>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R$&quot;\ * #,##0.00_-;\-&quot;R$&quot;\ * #,##0.00_-;_-&quot;R$&quot;\ * &quot;-&quot;??_-;_-@_-"/>
    <numFmt numFmtId="43" formatCode="_-* #,##0.00_-;\-* #,##0.00_-;_-* &quot;-&quot;??_-;_-@_-"/>
    <numFmt numFmtId="164" formatCode="&quot;R$&quot;\ #,##0.00"/>
    <numFmt numFmtId="165" formatCode="#,##0.00&quot; m²&quot;"/>
    <numFmt numFmtId="166" formatCode="d/m/yyyy"/>
    <numFmt numFmtId="167" formatCode="_(&quot;R$ &quot;* #,##0.00_);_(&quot;R$ &quot;* \(#,##0.00\);_(&quot;R$ &quot;* &quot;-&quot;??_);_(@_)"/>
    <numFmt numFmtId="168" formatCode="_([$€-2]* #,##0.00_);_([$€-2]* \(#,##0.00\);_([$€-2]* &quot;-&quot;??_)"/>
    <numFmt numFmtId="169" formatCode="#,##0.0000"/>
    <numFmt numFmtId="170" formatCode="_ * #,##0.00_ ;_ * \-#,##0.00_ ;_ * &quot;-&quot;??_ ;_ @_ "/>
    <numFmt numFmtId="171" formatCode="_ * #,##0_ ;_ * \-#,##0_ ;_ * &quot;-&quot;_ ;_ @_ "/>
    <numFmt numFmtId="172" formatCode="_ &quot;S/&quot;* #,##0_ ;_ &quot;S/&quot;* \-#,##0_ ;_ &quot;S/&quot;* &quot;-&quot;_ ;_ @_ "/>
    <numFmt numFmtId="173" formatCode="_ &quot;S/&quot;* #,##0.00_ ;_ &quot;S/&quot;* \-#,##0.00_ ;_ &quot;S/&quot;* &quot;-&quot;??_ ;_ @_ "/>
    <numFmt numFmtId="174" formatCode="_-&quot;$&quot;* #,##0_-;\-&quot;$&quot;* #,##0_-;_-&quot;$&quot;* &quot;-&quot;_-;_-@_-"/>
    <numFmt numFmtId="175" formatCode="_-&quot;$&quot;* #,##0.00_-;\-&quot;$&quot;* #,##0.00_-;_-&quot;$&quot;* &quot;-&quot;??_-;_-@_-"/>
    <numFmt numFmtId="176" formatCode="0.000%"/>
  </numFmts>
  <fonts count="88">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b/>
      <sz val="9"/>
      <color rgb="FF000000"/>
      <name val="Calibri"/>
      <family val="2"/>
      <scheme val="minor"/>
    </font>
    <font>
      <sz val="9"/>
      <color rgb="FF000000"/>
      <name val="Calibri"/>
      <family val="2"/>
      <scheme val="minor"/>
    </font>
    <font>
      <b/>
      <sz val="9"/>
      <name val="Calibri"/>
      <family val="2"/>
      <scheme val="minor"/>
    </font>
    <font>
      <sz val="9"/>
      <name val="Calibri"/>
      <family val="2"/>
      <scheme val="minor"/>
    </font>
    <font>
      <sz val="11"/>
      <color rgb="FF000000"/>
      <name val="Calibri"/>
      <family val="2"/>
      <scheme val="minor"/>
    </font>
    <font>
      <b/>
      <sz val="12"/>
      <color rgb="FF000000"/>
      <name val="Calibri"/>
      <family val="2"/>
      <scheme val="minor"/>
    </font>
    <font>
      <b/>
      <sz val="10"/>
      <name val="Calibri"/>
      <family val="2"/>
      <scheme val="minor"/>
    </font>
    <font>
      <sz val="10"/>
      <name val="Calibri"/>
      <family val="2"/>
      <scheme val="minor"/>
    </font>
    <font>
      <u/>
      <sz val="10"/>
      <name val="Calibri"/>
      <family val="2"/>
      <scheme val="minor"/>
    </font>
    <font>
      <sz val="10"/>
      <color rgb="FF000000"/>
      <name val="Calibri"/>
      <family val="2"/>
      <scheme val="minor"/>
    </font>
    <font>
      <sz val="9"/>
      <color rgb="FFFF0000"/>
      <name val="Calibri"/>
      <family val="2"/>
      <scheme val="minor"/>
    </font>
    <font>
      <b/>
      <sz val="11"/>
      <name val="Calibri"/>
      <family val="2"/>
      <scheme val="minor"/>
    </font>
    <font>
      <b/>
      <sz val="9"/>
      <color theme="0"/>
      <name val="Gill Sans MT"/>
    </font>
    <font>
      <b/>
      <sz val="10"/>
      <color rgb="FF000000"/>
      <name val="Calibri"/>
      <family val="2"/>
      <scheme val="minor"/>
    </font>
    <font>
      <b/>
      <sz val="11"/>
      <color theme="0"/>
      <name val="Gill Sans MT"/>
    </font>
    <font>
      <b/>
      <sz val="12"/>
      <color rgb="FF000000"/>
      <name val="Calibri"/>
      <family val="2"/>
    </font>
    <font>
      <b/>
      <sz val="14"/>
      <color rgb="FF000000"/>
      <name val="Calibri"/>
      <family val="2"/>
    </font>
    <font>
      <sz val="9"/>
      <color rgb="FF000000"/>
      <name val="Calibri"/>
      <family val="2"/>
    </font>
    <font>
      <b/>
      <sz val="14"/>
      <color rgb="FF000000"/>
      <name val="Gill Sans MT"/>
      <family val="2"/>
      <charset val="1"/>
    </font>
    <font>
      <sz val="12"/>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indexed="8"/>
      <name val="Calibri"/>
      <family val="2"/>
      <scheme val="minor"/>
    </font>
    <font>
      <b/>
      <sz val="14"/>
      <name val="Calibri"/>
      <family val="2"/>
      <scheme val="minor"/>
    </font>
    <font>
      <sz val="11"/>
      <name val="Calibri"/>
      <family val="2"/>
      <scheme val="minor"/>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b/>
      <sz val="16"/>
      <color rgb="FF000000"/>
      <name val="Calibri"/>
      <family val="2"/>
      <scheme val="minor"/>
    </font>
    <font>
      <b/>
      <sz val="22"/>
      <color rgb="FF000000"/>
      <name val="Calibri"/>
      <family val="2"/>
      <scheme val="minor"/>
    </font>
    <font>
      <b/>
      <sz val="14"/>
      <color rgb="FF000000"/>
      <name val="Calibri"/>
      <family val="2"/>
      <scheme val="minor"/>
    </font>
    <font>
      <b/>
      <sz val="12"/>
      <name val="Calibri"/>
      <family val="2"/>
      <scheme val="minor"/>
    </font>
    <font>
      <b/>
      <sz val="10"/>
      <color theme="3" tint="-0.249977111117893"/>
      <name val="Calibri"/>
      <family val="2"/>
      <scheme val="minor"/>
    </font>
    <font>
      <b/>
      <sz val="9"/>
      <color theme="0"/>
      <name val="Calibri"/>
      <family val="2"/>
      <scheme val="minor"/>
    </font>
    <font>
      <b/>
      <sz val="9"/>
      <color rgb="FFFFFFFF"/>
      <name val="Calibri"/>
      <family val="2"/>
      <scheme val="minor"/>
    </font>
    <font>
      <sz val="9"/>
      <color theme="1"/>
      <name val="Calibri"/>
      <family val="2"/>
      <scheme val="minor"/>
    </font>
    <font>
      <sz val="12"/>
      <color rgb="FF000000"/>
      <name val="Calibri"/>
      <family val="2"/>
      <scheme val="minor"/>
    </font>
    <font>
      <sz val="11"/>
      <color rgb="FF002060"/>
      <name val="Calibri"/>
      <family val="2"/>
    </font>
    <font>
      <b/>
      <sz val="14"/>
      <color rgb="FF002060"/>
      <name val="Calibri"/>
      <family val="2"/>
    </font>
    <font>
      <sz val="9"/>
      <color rgb="FF002060"/>
      <name val="Calibri"/>
      <family val="2"/>
    </font>
    <font>
      <b/>
      <sz val="12"/>
      <color rgb="FF002060"/>
      <name val="Calibri"/>
      <family val="2"/>
    </font>
    <font>
      <sz val="12"/>
      <color rgb="FF002060"/>
      <name val="Calibri"/>
      <family val="2"/>
    </font>
    <font>
      <sz val="11"/>
      <name val="Calibri"/>
      <family val="2"/>
    </font>
    <font>
      <sz val="10"/>
      <name val="Calibri"/>
      <family val="2"/>
    </font>
    <font>
      <sz val="10"/>
      <color rgb="FF0070C0"/>
      <name val="Calibri"/>
      <family val="2"/>
      <scheme val="minor"/>
    </font>
    <font>
      <sz val="11"/>
      <color rgb="FF0070C0"/>
      <name val="Calibri"/>
      <family val="2"/>
      <scheme val="minor"/>
    </font>
  </fonts>
  <fills count="83">
    <fill>
      <patternFill patternType="none"/>
    </fill>
    <fill>
      <patternFill patternType="gray125"/>
    </fill>
    <fill>
      <patternFill patternType="solid">
        <fgColor theme="3" tint="0.79998168889431442"/>
        <bgColor rgb="FF339966"/>
      </patternFill>
    </fill>
    <fill>
      <patternFill patternType="solid">
        <fgColor theme="3" tint="0.79998168889431442"/>
        <bgColor rgb="FF98F6AE"/>
      </patternFill>
    </fill>
    <fill>
      <patternFill patternType="solid">
        <fgColor theme="3" tint="0.39997558519241921"/>
        <bgColor rgb="FF339966"/>
      </patternFill>
    </fill>
    <fill>
      <patternFill patternType="solid">
        <fgColor theme="0" tint="-0.14999847407452621"/>
        <bgColor indexed="64"/>
      </patternFill>
    </fill>
    <fill>
      <patternFill patternType="solid">
        <fgColor theme="3" tint="0.79998168889431442"/>
        <bgColor rgb="FFCCCCCC"/>
      </patternFill>
    </fill>
    <fill>
      <patternFill patternType="solid">
        <fgColor theme="4" tint="0.79998168889431442"/>
        <bgColor indexed="64"/>
      </patternFill>
    </fill>
    <fill>
      <patternFill patternType="solid">
        <fgColor rgb="FF002060"/>
        <bgColor rgb="FF000000"/>
      </patternFill>
    </fill>
    <fill>
      <patternFill patternType="solid">
        <fgColor rgb="FFFFFFFF"/>
        <bgColor rgb="FF000000"/>
      </patternFill>
    </fill>
    <fill>
      <patternFill patternType="solid">
        <fgColor rgb="FF808080"/>
        <bgColor rgb="FF000000"/>
      </patternFill>
    </fill>
    <fill>
      <patternFill patternType="solid">
        <fgColor theme="3" tint="0.59999389629810485"/>
        <bgColor rgb="FFC0C0C0"/>
      </patternFill>
    </fill>
    <fill>
      <patternFill patternType="solid">
        <fgColor theme="3" tint="0.59999389629810485"/>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17375E"/>
        <bgColor rgb="FF003366"/>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CC"/>
      </patternFill>
    </fill>
    <fill>
      <patternFill patternType="solid">
        <fgColor theme="3" tint="0.59999389629810485"/>
        <bgColor indexed="64"/>
      </patternFill>
    </fill>
    <fill>
      <patternFill patternType="solid">
        <fgColor theme="3" tint="0.59999389629810485"/>
        <bgColor rgb="FF4FA76A"/>
      </patternFill>
    </fill>
    <fill>
      <patternFill patternType="solid">
        <fgColor theme="3" tint="0.59999389629810485"/>
        <bgColor rgb="FF98F6AE"/>
      </patternFill>
    </fill>
    <fill>
      <patternFill patternType="solid">
        <fgColor rgb="FFDFEFFD"/>
        <bgColor indexed="64"/>
      </patternFill>
    </fill>
    <fill>
      <patternFill patternType="solid">
        <fgColor rgb="FFDDE9F7"/>
        <bgColor indexed="64"/>
      </patternFill>
    </fill>
    <fill>
      <patternFill patternType="solid">
        <fgColor rgb="FFD9D9D9"/>
        <bgColor rgb="FFE6E6E6"/>
      </patternFill>
    </fill>
    <fill>
      <patternFill patternType="solid">
        <fgColor rgb="FFDDE9F7"/>
        <bgColor rgb="FF98F6AE"/>
      </patternFill>
    </fill>
    <fill>
      <patternFill patternType="solid">
        <fgColor rgb="FFDDE9F7"/>
        <bgColor rgb="FF9FF7B4"/>
      </patternFill>
    </fill>
    <fill>
      <patternFill patternType="solid">
        <fgColor theme="3" tint="0.59999389629810485"/>
        <bgColor rgb="FF339966"/>
      </patternFill>
    </fill>
    <fill>
      <patternFill patternType="solid">
        <fgColor theme="0" tint="-4.9989318521683403E-2"/>
        <bgColor rgb="FFFFFFFF"/>
      </patternFill>
    </fill>
    <fill>
      <patternFill patternType="solid">
        <fgColor theme="3" tint="0.79998168889431442"/>
        <bgColor rgb="FF4FA76A"/>
      </patternFill>
    </fill>
    <fill>
      <patternFill patternType="solid">
        <fgColor theme="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double">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diagonal/>
    </border>
  </borders>
  <cellStyleXfs count="239">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0" borderId="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1" fillId="16" borderId="13" applyNumberFormat="0" applyAlignment="0" applyProtection="0"/>
    <xf numFmtId="0" fontId="32" fillId="17" borderId="14" applyNumberFormat="0" applyAlignment="0" applyProtection="0"/>
    <xf numFmtId="0" fontId="33" fillId="17" borderId="13" applyNumberFormat="0" applyAlignment="0" applyProtection="0"/>
    <xf numFmtId="0" fontId="34" fillId="0" borderId="15" applyNumberFormat="0" applyFill="0" applyAlignment="0" applyProtection="0"/>
    <xf numFmtId="0" fontId="35" fillId="18"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39" fillId="43" borderId="0" applyNumberFormat="0" applyBorder="0" applyAlignment="0" applyProtection="0"/>
    <xf numFmtId="0" fontId="9" fillId="0" borderId="0"/>
    <xf numFmtId="0" fontId="2" fillId="0" borderId="0"/>
    <xf numFmtId="0" fontId="44" fillId="0" borderId="0"/>
    <xf numFmtId="0" fontId="45" fillId="0" borderId="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0"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6" fillId="57"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4" borderId="0" applyNumberFormat="0" applyBorder="0" applyAlignment="0" applyProtection="0"/>
    <xf numFmtId="0" fontId="52" fillId="48" borderId="0" applyNumberFormat="0" applyBorder="0" applyAlignment="0" applyProtection="0"/>
    <xf numFmtId="0" fontId="48" fillId="65" borderId="29" applyNumberFormat="0" applyAlignment="0" applyProtection="0"/>
    <xf numFmtId="0" fontId="49" fillId="66" borderId="30" applyNumberFormat="0" applyAlignment="0" applyProtection="0"/>
    <xf numFmtId="168" fontId="45" fillId="0" borderId="0" applyFont="0" applyFill="0" applyBorder="0" applyAlignment="0" applyProtection="0"/>
    <xf numFmtId="0" fontId="56" fillId="0" borderId="0" applyNumberFormat="0" applyFill="0" applyBorder="0" applyAlignment="0" applyProtection="0"/>
    <xf numFmtId="0" fontId="47" fillId="49" borderId="0" applyNumberFormat="0" applyBorder="0" applyAlignment="0" applyProtection="0"/>
    <xf numFmtId="0" fontId="58" fillId="0" borderId="32" applyNumberFormat="0" applyFill="0" applyAlignment="0" applyProtection="0"/>
    <xf numFmtId="0" fontId="59" fillId="0" borderId="33" applyNumberFormat="0" applyFill="0" applyAlignment="0" applyProtection="0"/>
    <xf numFmtId="0" fontId="60" fillId="0" borderId="34" applyNumberFormat="0" applyFill="0" applyAlignment="0" applyProtection="0"/>
    <xf numFmtId="0" fontId="60" fillId="0" borderId="0" applyNumberFormat="0" applyFill="0" applyBorder="0" applyAlignment="0" applyProtection="0"/>
    <xf numFmtId="0" fontId="51" fillId="52" borderId="29" applyNumberFormat="0" applyAlignment="0" applyProtection="0"/>
    <xf numFmtId="0" fontId="50" fillId="0" borderId="31" applyNumberFormat="0" applyFill="0" applyAlignment="0" applyProtection="0"/>
    <xf numFmtId="167" fontId="45" fillId="0" borderId="0" applyFont="0" applyFill="0" applyBorder="0" applyAlignment="0" applyProtection="0"/>
    <xf numFmtId="167" fontId="45" fillId="0" borderId="0" applyFont="0" applyFill="0" applyBorder="0" applyAlignment="0" applyProtection="0"/>
    <xf numFmtId="44" fontId="2" fillId="0" borderId="0" applyFont="0" applyFill="0" applyBorder="0" applyAlignment="0" applyProtection="0"/>
    <xf numFmtId="0" fontId="53" fillId="67" borderId="0" applyNumberFormat="0" applyBorder="0" applyAlignment="0" applyProtection="0"/>
    <xf numFmtId="0" fontId="45" fillId="68" borderId="35" applyNumberFormat="0" applyFont="0" applyAlignment="0" applyProtection="0"/>
    <xf numFmtId="0" fontId="54" fillId="65" borderId="36"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0" fontId="57" fillId="0" borderId="0" applyNumberFormat="0" applyFill="0" applyBorder="0" applyAlignment="0" applyProtection="0"/>
    <xf numFmtId="0" fontId="58" fillId="0" borderId="32" applyNumberFormat="0" applyFill="0" applyAlignment="0" applyProtection="0"/>
    <xf numFmtId="43"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55" fillId="0" borderId="0" applyNumberFormat="0" applyFill="0" applyBorder="0" applyAlignment="0" applyProtection="0"/>
    <xf numFmtId="0" fontId="45"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19" borderId="17" applyNumberFormat="0" applyFont="0" applyAlignment="0" applyProtection="0"/>
    <xf numFmtId="0" fontId="45" fillId="0" borderId="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0"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6" fillId="57"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7" fillId="49" borderId="0" applyNumberFormat="0" applyBorder="0" applyAlignment="0" applyProtection="0"/>
    <xf numFmtId="0" fontId="48" fillId="65" borderId="29" applyNumberFormat="0" applyAlignment="0" applyProtection="0"/>
    <xf numFmtId="0" fontId="49" fillId="66" borderId="30" applyNumberFormat="0" applyAlignment="0" applyProtection="0"/>
    <xf numFmtId="0" fontId="50" fillId="0" borderId="31" applyNumberFormat="0" applyFill="0" applyAlignment="0" applyProtection="0"/>
    <xf numFmtId="0" fontId="62" fillId="0" borderId="0"/>
    <xf numFmtId="0" fontId="63" fillId="0" borderId="0"/>
    <xf numFmtId="0" fontId="62" fillId="0" borderId="0"/>
    <xf numFmtId="0" fontId="63" fillId="0" borderId="0"/>
    <xf numFmtId="174" fontId="45" fillId="0" borderId="0" applyFont="0" applyFill="0" applyBorder="0" applyAlignment="0" applyProtection="0"/>
    <xf numFmtId="175" fontId="45" fillId="0" borderId="0" applyFont="0" applyFill="0" applyBorder="0" applyAlignment="0" applyProtection="0"/>
    <xf numFmtId="0" fontId="64" fillId="0" borderId="0">
      <protection locked="0"/>
    </xf>
    <xf numFmtId="0" fontId="65" fillId="0" borderId="0">
      <protection locked="0"/>
    </xf>
    <xf numFmtId="0" fontId="65" fillId="0" borderId="0">
      <protection locked="0"/>
    </xf>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4" borderId="0" applyNumberFormat="0" applyBorder="0" applyAlignment="0" applyProtection="0"/>
    <xf numFmtId="0" fontId="51" fillId="52" borderId="29" applyNumberFormat="0" applyAlignment="0" applyProtection="0"/>
    <xf numFmtId="0" fontId="61" fillId="0" borderId="0"/>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52" fillId="48" borderId="0" applyNumberFormat="0" applyBorder="0" applyAlignment="0" applyProtection="0"/>
    <xf numFmtId="171" fontId="45" fillId="0" borderId="0" applyFont="0" applyFill="0" applyBorder="0" applyAlignment="0" applyProtection="0"/>
    <xf numFmtId="170" fontId="45" fillId="0" borderId="0" applyFont="0" applyFill="0" applyBorder="0" applyAlignment="0" applyProtection="0"/>
    <xf numFmtId="172" fontId="45" fillId="0" borderId="0" applyFont="0" applyFill="0" applyBorder="0" applyAlignment="0" applyProtection="0"/>
    <xf numFmtId="173" fontId="45" fillId="0" borderId="0" applyFont="0" applyFill="0" applyBorder="0" applyAlignment="0" applyProtection="0"/>
    <xf numFmtId="0" fontId="64" fillId="0" borderId="0">
      <protection locked="0"/>
    </xf>
    <xf numFmtId="0" fontId="53" fillId="67" borderId="0" applyNumberFormat="0" applyBorder="0" applyAlignment="0" applyProtection="0"/>
    <xf numFmtId="37" fontId="66" fillId="0" borderId="0"/>
    <xf numFmtId="0" fontId="45" fillId="68" borderId="35" applyNumberFormat="0" applyFont="0" applyAlignment="0" applyProtection="0"/>
    <xf numFmtId="0" fontId="64" fillId="0" borderId="0">
      <protection locked="0"/>
    </xf>
    <xf numFmtId="38" fontId="67" fillId="0" borderId="0"/>
    <xf numFmtId="0" fontId="54" fillId="65" borderId="3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8" fillId="0" borderId="32" applyNumberFormat="0" applyFill="0" applyAlignment="0" applyProtection="0"/>
    <xf numFmtId="0" fontId="59" fillId="0" borderId="33" applyNumberFormat="0" applyFill="0" applyAlignment="0" applyProtection="0"/>
    <xf numFmtId="0" fontId="60" fillId="0" borderId="34" applyNumberFormat="0" applyFill="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64" fillId="0" borderId="38">
      <protection locked="0"/>
    </xf>
    <xf numFmtId="43" fontId="45" fillId="0" borderId="0" applyFont="0" applyFill="0" applyBorder="0" applyAlignment="0" applyProtection="0"/>
    <xf numFmtId="0" fontId="69" fillId="0" borderId="0" applyNumberFormat="0" applyFill="0" applyBorder="0" applyProtection="0">
      <alignment vertical="top" wrapText="1"/>
    </xf>
    <xf numFmtId="44" fontId="2" fillId="0" borderId="0" applyFont="0" applyFill="0" applyBorder="0" applyAlignment="0" applyProtection="0"/>
    <xf numFmtId="0" fontId="45" fillId="0" borderId="0"/>
    <xf numFmtId="9" fontId="44"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0" fontId="68"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5" fillId="0" borderId="0"/>
    <xf numFmtId="0" fontId="45" fillId="0" borderId="0"/>
    <xf numFmtId="9" fontId="45" fillId="0" borderId="0" applyFont="0" applyFill="0" applyBorder="0" applyAlignment="0" applyProtection="0"/>
    <xf numFmtId="43" fontId="45" fillId="0" borderId="0" applyFont="0" applyFill="0" applyBorder="0" applyAlignment="0" applyProtection="0"/>
    <xf numFmtId="0" fontId="45" fillId="0" borderId="0"/>
    <xf numFmtId="0" fontId="45" fillId="0" borderId="0"/>
    <xf numFmtId="9" fontId="45" fillId="0" borderId="0" applyFont="0" applyFill="0" applyBorder="0" applyAlignment="0" applyProtection="0"/>
    <xf numFmtId="43" fontId="45" fillId="0" borderId="0" applyFont="0" applyFill="0" applyBorder="0" applyAlignment="0" applyProtection="0"/>
    <xf numFmtId="0" fontId="45" fillId="0" borderId="0"/>
    <xf numFmtId="0" fontId="45" fillId="0" borderId="0"/>
    <xf numFmtId="0" fontId="3"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19" borderId="17"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45" fillId="0" borderId="0" applyFont="0" applyFill="0" applyBorder="0" applyAlignment="0" applyProtection="0"/>
    <xf numFmtId="44"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cellStyleXfs>
  <cellXfs count="455">
    <xf numFmtId="0" fontId="0" fillId="0" borderId="0" xfId="0"/>
    <xf numFmtId="0" fontId="6" fillId="0" borderId="0" xfId="4" applyFont="1" applyAlignment="1">
      <alignment vertical="center"/>
    </xf>
    <xf numFmtId="4" fontId="6" fillId="0" borderId="0" xfId="0" applyNumberFormat="1" applyFont="1" applyAlignment="1">
      <alignment vertical="center"/>
    </xf>
    <xf numFmtId="4" fontId="6" fillId="0" borderId="0" xfId="0" applyNumberFormat="1" applyFont="1" applyBorder="1" applyAlignment="1">
      <alignment horizontal="left" vertical="center"/>
    </xf>
    <xf numFmtId="0" fontId="6" fillId="0" borderId="0" xfId="0" applyFont="1" applyBorder="1" applyAlignment="1">
      <alignment horizontal="left" vertical="center"/>
    </xf>
    <xf numFmtId="9" fontId="11" fillId="3" borderId="7" xfId="3" applyFont="1" applyFill="1" applyBorder="1" applyAlignment="1">
      <alignment horizontal="center" vertical="center"/>
    </xf>
    <xf numFmtId="9" fontId="11" fillId="3" borderId="1" xfId="3" applyFont="1" applyFill="1" applyBorder="1" applyAlignment="1">
      <alignment horizontal="center" vertical="center" wrapText="1"/>
    </xf>
    <xf numFmtId="44" fontId="11" fillId="3" borderId="1" xfId="2" applyFont="1" applyFill="1" applyBorder="1" applyAlignment="1">
      <alignment horizontal="center" vertical="center" wrapText="1"/>
    </xf>
    <xf numFmtId="44" fontId="11" fillId="3" borderId="2" xfId="2" applyFont="1" applyFill="1" applyBorder="1" applyAlignment="1">
      <alignment horizontal="center" vertical="center" wrapText="1"/>
    </xf>
    <xf numFmtId="0" fontId="12" fillId="4" borderId="1" xfId="0" applyFont="1" applyFill="1" applyBorder="1" applyAlignment="1">
      <alignment horizontal="center" vertical="center"/>
    </xf>
    <xf numFmtId="4" fontId="12" fillId="4" borderId="1"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4" fontId="11" fillId="4" borderId="1" xfId="0" applyNumberFormat="1" applyFont="1" applyFill="1" applyBorder="1" applyAlignment="1">
      <alignment horizontal="left" vertical="center" wrapText="1"/>
    </xf>
    <xf numFmtId="9" fontId="12" fillId="4" borderId="1" xfId="3" applyFont="1" applyFill="1" applyBorder="1" applyAlignment="1">
      <alignment horizontal="center" vertical="center"/>
    </xf>
    <xf numFmtId="44" fontId="12" fillId="4" borderId="1" xfId="2" applyFont="1" applyFill="1" applyBorder="1" applyAlignment="1">
      <alignment horizontal="center" vertical="center"/>
    </xf>
    <xf numFmtId="44" fontId="12" fillId="4" borderId="2" xfId="2" applyFont="1" applyFill="1" applyBorder="1" applyAlignment="1">
      <alignment horizontal="center" vertical="center"/>
    </xf>
    <xf numFmtId="44" fontId="7" fillId="6" borderId="1" xfId="2"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3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38" fillId="0" borderId="0" xfId="0" applyFont="1" applyFill="1" applyBorder="1" applyAlignment="1">
      <alignment horizontal="left" vertical="center"/>
    </xf>
    <xf numFmtId="43" fontId="0" fillId="0" borderId="0" xfId="1" applyFont="1" applyFill="1" applyBorder="1" applyAlignment="1">
      <alignment vertical="center"/>
    </xf>
    <xf numFmtId="0" fontId="38" fillId="0" borderId="0" xfId="0" applyFont="1" applyFill="1" applyBorder="1" applyAlignment="1">
      <alignment horizontal="right" vertical="center"/>
    </xf>
    <xf numFmtId="14" fontId="0" fillId="0" borderId="0" xfId="0" applyNumberFormat="1" applyFont="1" applyFill="1" applyBorder="1" applyAlignment="1">
      <alignment horizontal="left" vertical="center"/>
    </xf>
    <xf numFmtId="0" fontId="0" fillId="0" borderId="0" xfId="0" applyFont="1" applyFill="1" applyBorder="1"/>
    <xf numFmtId="10" fontId="0" fillId="0" borderId="0" xfId="3" applyNumberFormat="1" applyFont="1" applyFill="1" applyBorder="1" applyAlignment="1">
      <alignment horizontal="left" vertical="center"/>
    </xf>
    <xf numFmtId="0" fontId="0" fillId="0" borderId="0" xfId="0" applyFont="1" applyFill="1" applyBorder="1" applyAlignment="1">
      <alignment vertical="center" wrapText="1"/>
    </xf>
    <xf numFmtId="4" fontId="0" fillId="0" borderId="0" xfId="0" applyNumberFormat="1"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5" xfId="0" applyFont="1" applyFill="1" applyBorder="1"/>
    <xf numFmtId="0" fontId="0" fillId="0" borderId="5" xfId="0" applyFont="1" applyFill="1" applyBorder="1" applyAlignment="1">
      <alignment vertical="center"/>
    </xf>
    <xf numFmtId="0" fontId="41" fillId="7" borderId="2" xfId="44" applyFont="1" applyFill="1" applyBorder="1" applyAlignment="1">
      <alignment horizontal="center" vertical="center"/>
    </xf>
    <xf numFmtId="10" fontId="41" fillId="7" borderId="3" xfId="44" applyNumberFormat="1" applyFont="1" applyFill="1" applyBorder="1" applyAlignment="1">
      <alignment horizontal="center" vertical="center"/>
    </xf>
    <xf numFmtId="10" fontId="41" fillId="7" borderId="4" xfId="44" applyNumberFormat="1" applyFont="1" applyFill="1" applyBorder="1" applyAlignment="1">
      <alignment vertical="center"/>
    </xf>
    <xf numFmtId="0" fontId="9" fillId="0" borderId="20" xfId="44" applyFont="1" applyBorder="1" applyAlignment="1">
      <alignment horizontal="center" vertical="center"/>
    </xf>
    <xf numFmtId="10" fontId="9" fillId="0" borderId="21" xfId="44" applyNumberFormat="1" applyFont="1" applyBorder="1" applyAlignment="1">
      <alignment horizontal="center" vertical="center"/>
    </xf>
    <xf numFmtId="10" fontId="9" fillId="0" borderId="22" xfId="44" applyNumberFormat="1" applyFont="1" applyBorder="1" applyAlignment="1">
      <alignment vertical="center"/>
    </xf>
    <xf numFmtId="0" fontId="9" fillId="0" borderId="23" xfId="44" applyFont="1" applyBorder="1" applyAlignment="1">
      <alignment horizontal="center" vertical="center"/>
    </xf>
    <xf numFmtId="10" fontId="9" fillId="0" borderId="24" xfId="44" applyNumberFormat="1" applyFont="1" applyBorder="1" applyAlignment="1">
      <alignment horizontal="center" vertical="center"/>
    </xf>
    <xf numFmtId="10" fontId="9" fillId="0" borderId="25" xfId="44" applyNumberFormat="1" applyFont="1" applyBorder="1" applyAlignment="1">
      <alignment vertical="center"/>
    </xf>
    <xf numFmtId="0" fontId="9" fillId="0" borderId="26" xfId="44" applyFont="1" applyBorder="1" applyAlignment="1">
      <alignment horizontal="center" vertical="center"/>
    </xf>
    <xf numFmtId="10" fontId="9" fillId="0" borderId="27" xfId="44" applyNumberFormat="1" applyFont="1" applyBorder="1" applyAlignment="1">
      <alignment horizontal="center" vertical="center"/>
    </xf>
    <xf numFmtId="10" fontId="9" fillId="0" borderId="28" xfId="44" applyNumberFormat="1" applyFont="1" applyBorder="1" applyAlignment="1">
      <alignment vertical="center"/>
    </xf>
    <xf numFmtId="0" fontId="9" fillId="0" borderId="2" xfId="44" applyFont="1" applyBorder="1" applyAlignment="1">
      <alignment horizontal="center" vertical="center"/>
    </xf>
    <xf numFmtId="10" fontId="9" fillId="0" borderId="3" xfId="44" applyNumberFormat="1" applyFont="1" applyBorder="1" applyAlignment="1">
      <alignment horizontal="center" vertical="center"/>
    </xf>
    <xf numFmtId="10" fontId="9" fillId="0" borderId="4" xfId="44" applyNumberFormat="1" applyFont="1" applyBorder="1" applyAlignment="1">
      <alignment vertical="center"/>
    </xf>
    <xf numFmtId="0" fontId="42" fillId="46" borderId="2" xfId="44" applyFont="1" applyFill="1" applyBorder="1" applyAlignment="1">
      <alignment horizontal="center" vertical="center"/>
    </xf>
    <xf numFmtId="10" fontId="42" fillId="46" borderId="3" xfId="44" applyNumberFormat="1" applyFont="1" applyFill="1" applyBorder="1" applyAlignment="1">
      <alignment vertical="center"/>
    </xf>
    <xf numFmtId="10" fontId="42" fillId="46" borderId="4" xfId="44" applyNumberFormat="1" applyFont="1" applyFill="1" applyBorder="1" applyAlignment="1">
      <alignment vertical="center"/>
    </xf>
    <xf numFmtId="0" fontId="0" fillId="0" borderId="0" xfId="0" applyFont="1" applyBorder="1"/>
    <xf numFmtId="0" fontId="0" fillId="0" borderId="0" xfId="45" applyFont="1" applyBorder="1"/>
    <xf numFmtId="0" fontId="0" fillId="0" borderId="0" xfId="0" applyFont="1"/>
    <xf numFmtId="0" fontId="0" fillId="0" borderId="0" xfId="45" applyFont="1" applyBorder="1" applyAlignment="1">
      <alignment horizontal="left"/>
    </xf>
    <xf numFmtId="0" fontId="0" fillId="0" borderId="0" xfId="45" applyFont="1" applyFill="1" applyBorder="1" applyAlignment="1">
      <alignment horizontal="left"/>
    </xf>
    <xf numFmtId="0" fontId="0" fillId="0" borderId="0" xfId="0" applyFont="1" applyBorder="1" applyAlignment="1">
      <alignment horizontal="right"/>
    </xf>
    <xf numFmtId="4" fontId="38" fillId="0" borderId="0" xfId="0" applyNumberFormat="1" applyFont="1" applyBorder="1" applyAlignment="1">
      <alignment horizontal="left"/>
    </xf>
    <xf numFmtId="0" fontId="16" fillId="0" borderId="0" xfId="0" applyFont="1" applyBorder="1" applyAlignment="1">
      <alignment horizontal="left"/>
    </xf>
    <xf numFmtId="14" fontId="16" fillId="0" borderId="0" xfId="0" applyNumberFormat="1" applyFont="1" applyBorder="1" applyAlignment="1">
      <alignment horizontal="left"/>
    </xf>
    <xf numFmtId="10" fontId="42" fillId="46" borderId="3" xfId="44" applyNumberFormat="1" applyFont="1" applyFill="1" applyBorder="1" applyAlignment="1">
      <alignment horizontal="center" vertical="center"/>
    </xf>
    <xf numFmtId="10" fontId="42" fillId="46" borderId="4" xfId="44" applyNumberFormat="1" applyFont="1" applyFill="1" applyBorder="1" applyAlignment="1">
      <alignment horizontal="center" vertical="center"/>
    </xf>
    <xf numFmtId="0" fontId="0" fillId="0" borderId="19" xfId="0" applyFont="1" applyBorder="1"/>
    <xf numFmtId="0" fontId="0" fillId="0" borderId="0" xfId="45" applyFont="1" applyFill="1" applyBorder="1"/>
    <xf numFmtId="0" fontId="15" fillId="0" borderId="0" xfId="4" applyFont="1" applyFill="1" applyAlignment="1">
      <alignment vertical="center"/>
    </xf>
    <xf numFmtId="0" fontId="2" fillId="0" borderId="0" xfId="45"/>
    <xf numFmtId="0" fontId="9" fillId="0" borderId="0" xfId="45" applyFont="1"/>
    <xf numFmtId="0" fontId="9" fillId="0" borderId="0" xfId="45" applyFont="1" applyBorder="1"/>
    <xf numFmtId="0" fontId="9" fillId="0" borderId="0" xfId="45" applyFont="1" applyBorder="1" applyAlignment="1">
      <alignment horizontal="left" vertical="center"/>
    </xf>
    <xf numFmtId="0" fontId="9" fillId="0" borderId="0" xfId="45" applyFont="1" applyBorder="1" applyAlignment="1">
      <alignment horizontal="center" vertical="center"/>
    </xf>
    <xf numFmtId="0" fontId="9" fillId="0" borderId="0" xfId="45" applyFont="1" applyBorder="1" applyAlignment="1">
      <alignment horizontal="left" vertical="center" wrapText="1"/>
    </xf>
    <xf numFmtId="0" fontId="70" fillId="69" borderId="0" xfId="45" applyFont="1" applyFill="1" applyBorder="1" applyAlignment="1">
      <alignment vertical="center"/>
    </xf>
    <xf numFmtId="4" fontId="9" fillId="0" borderId="0" xfId="45" applyNumberFormat="1" applyFont="1" applyBorder="1" applyAlignment="1">
      <alignment horizontal="left" vertical="center"/>
    </xf>
    <xf numFmtId="0" fontId="9" fillId="0" borderId="0" xfId="45" applyFont="1" applyBorder="1" applyAlignment="1">
      <alignment vertical="center" wrapText="1"/>
    </xf>
    <xf numFmtId="0" fontId="6" fillId="0" borderId="0" xfId="45" applyFont="1" applyBorder="1" applyAlignment="1">
      <alignment horizontal="left" vertical="center"/>
    </xf>
    <xf numFmtId="0" fontId="6" fillId="0" borderId="0" xfId="45" applyFont="1" applyBorder="1" applyAlignment="1">
      <alignment vertical="center"/>
    </xf>
    <xf numFmtId="0" fontId="14" fillId="0" borderId="0" xfId="45" applyFont="1" applyBorder="1" applyAlignment="1">
      <alignment horizontal="left" vertical="center"/>
    </xf>
    <xf numFmtId="0" fontId="14" fillId="0" borderId="0" xfId="45" applyFont="1" applyBorder="1" applyAlignment="1">
      <alignment vertical="center"/>
    </xf>
    <xf numFmtId="0" fontId="6" fillId="0" borderId="0" xfId="0" applyFont="1"/>
    <xf numFmtId="0" fontId="6" fillId="0" borderId="0" xfId="0" applyFont="1" applyBorder="1" applyAlignment="1">
      <alignment horizontal="center" vertical="center"/>
    </xf>
    <xf numFmtId="44" fontId="74" fillId="0" borderId="0" xfId="2" applyFont="1" applyBorder="1" applyProtection="1"/>
    <xf numFmtId="166" fontId="6" fillId="0" borderId="0" xfId="0" applyNumberFormat="1" applyFont="1" applyBorder="1" applyAlignment="1">
      <alignment horizontal="left" vertical="center"/>
    </xf>
    <xf numFmtId="165" fontId="8" fillId="0" borderId="0" xfId="0" applyNumberFormat="1" applyFont="1" applyBorder="1" applyAlignment="1">
      <alignment horizontal="left" vertical="center"/>
    </xf>
    <xf numFmtId="0" fontId="6" fillId="0" borderId="0" xfId="0" applyFont="1" applyFill="1" applyBorder="1" applyAlignment="1">
      <alignment horizontal="left" vertical="center"/>
    </xf>
    <xf numFmtId="0" fontId="14" fillId="0" borderId="0" xfId="0" applyFont="1"/>
    <xf numFmtId="0" fontId="5" fillId="0" borderId="0" xfId="0" applyFont="1"/>
    <xf numFmtId="0" fontId="6" fillId="0" borderId="0" xfId="0" applyFont="1" applyBorder="1"/>
    <xf numFmtId="4" fontId="6" fillId="0" borderId="0" xfId="0" applyNumberFormat="1" applyFont="1"/>
    <xf numFmtId="0" fontId="6" fillId="0" borderId="0" xfId="0" applyFont="1" applyFill="1"/>
    <xf numFmtId="0" fontId="6" fillId="0" borderId="39" xfId="0" applyFont="1" applyBorder="1"/>
    <xf numFmtId="4" fontId="6" fillId="0" borderId="43" xfId="0" applyNumberFormat="1" applyFont="1" applyBorder="1" applyAlignment="1">
      <alignment horizontal="center" vertical="center"/>
    </xf>
    <xf numFmtId="10" fontId="77" fillId="5" borderId="43" xfId="0" applyNumberFormat="1" applyFont="1" applyFill="1" applyBorder="1" applyAlignment="1">
      <alignment horizontal="center" vertical="center"/>
    </xf>
    <xf numFmtId="10" fontId="6" fillId="0" borderId="43" xfId="0" applyNumberFormat="1" applyFont="1" applyBorder="1" applyAlignment="1">
      <alignment horizontal="center" vertical="center"/>
    </xf>
    <xf numFmtId="4" fontId="6" fillId="0" borderId="43" xfId="0" applyNumberFormat="1" applyFont="1" applyFill="1" applyBorder="1" applyAlignment="1">
      <alignment horizontal="center" vertical="center"/>
    </xf>
    <xf numFmtId="10" fontId="77" fillId="0" borderId="43" xfId="0" applyNumberFormat="1" applyFont="1" applyFill="1" applyBorder="1" applyAlignment="1">
      <alignment horizontal="center" vertical="center"/>
    </xf>
    <xf numFmtId="10" fontId="6" fillId="0" borderId="43" xfId="0" applyNumberFormat="1" applyFont="1" applyFill="1" applyBorder="1" applyAlignment="1">
      <alignment horizontal="center" vertical="center"/>
    </xf>
    <xf numFmtId="10" fontId="6" fillId="75" borderId="7" xfId="0" applyNumberFormat="1" applyFont="1" applyFill="1" applyBorder="1" applyAlignment="1">
      <alignment horizontal="center" vertical="center"/>
    </xf>
    <xf numFmtId="10" fontId="6" fillId="0" borderId="7" xfId="0" applyNumberFormat="1" applyFont="1" applyFill="1" applyBorder="1" applyAlignment="1">
      <alignment horizontal="center" vertical="center"/>
    </xf>
    <xf numFmtId="0" fontId="5" fillId="77" borderId="41" xfId="0" applyFont="1" applyFill="1" applyBorder="1" applyAlignment="1">
      <alignment horizontal="center" vertical="center"/>
    </xf>
    <xf numFmtId="0" fontId="78" fillId="78" borderId="39" xfId="0" applyFont="1" applyFill="1" applyBorder="1"/>
    <xf numFmtId="0" fontId="78" fillId="70" borderId="0" xfId="0" applyFont="1" applyFill="1"/>
    <xf numFmtId="0" fontId="78" fillId="0" borderId="39" xfId="0" applyFont="1" applyFill="1" applyBorder="1"/>
    <xf numFmtId="0" fontId="6" fillId="0" borderId="39" xfId="0" applyFont="1" applyFill="1" applyBorder="1"/>
    <xf numFmtId="4" fontId="75" fillId="44" borderId="43" xfId="0" applyNumberFormat="1" applyFont="1" applyFill="1" applyBorder="1" applyAlignment="1">
      <alignment horizontal="center" vertical="center"/>
    </xf>
    <xf numFmtId="10" fontId="75" fillId="44" borderId="43" xfId="0" applyNumberFormat="1" applyFont="1" applyFill="1" applyBorder="1" applyAlignment="1">
      <alignment horizontal="center" vertical="center"/>
    </xf>
    <xf numFmtId="0" fontId="75" fillId="0" borderId="0" xfId="0" applyFont="1" applyFill="1"/>
    <xf numFmtId="4" fontId="5" fillId="0" borderId="0" xfId="0" applyNumberFormat="1" applyFont="1"/>
    <xf numFmtId="10" fontId="5" fillId="80" borderId="43" xfId="0" applyNumberFormat="1" applyFont="1" applyFill="1" applyBorder="1" applyAlignment="1">
      <alignment horizontal="center" vertical="center"/>
    </xf>
    <xf numFmtId="0" fontId="6" fillId="46" borderId="0" xfId="0" applyFont="1" applyFill="1"/>
    <xf numFmtId="4" fontId="6" fillId="46" borderId="0" xfId="0" applyNumberFormat="1" applyFont="1" applyFill="1"/>
    <xf numFmtId="0" fontId="5" fillId="77" borderId="44" xfId="0" applyFont="1" applyFill="1" applyBorder="1" applyAlignment="1">
      <alignment horizontal="center" vertical="center"/>
    </xf>
    <xf numFmtId="4" fontId="6" fillId="0" borderId="40" xfId="0" applyNumberFormat="1" applyFont="1" applyBorder="1" applyAlignment="1">
      <alignment horizontal="center" vertical="center"/>
    </xf>
    <xf numFmtId="4" fontId="75" fillId="44" borderId="40" xfId="0" applyNumberFormat="1" applyFont="1" applyFill="1" applyBorder="1" applyAlignment="1">
      <alignment horizontal="center" vertical="center"/>
    </xf>
    <xf numFmtId="4" fontId="6" fillId="0" borderId="40" xfId="0" applyNumberFormat="1" applyFont="1" applyFill="1" applyBorder="1" applyAlignment="1">
      <alignment horizontal="center" vertical="center"/>
    </xf>
    <xf numFmtId="1" fontId="5" fillId="0" borderId="50" xfId="0" applyNumberFormat="1" applyFont="1" applyBorder="1" applyAlignment="1">
      <alignment horizontal="center" vertical="center"/>
    </xf>
    <xf numFmtId="176" fontId="5" fillId="0" borderId="51" xfId="0" applyNumberFormat="1" applyFont="1" applyBorder="1" applyAlignment="1">
      <alignment horizontal="center" vertical="center"/>
    </xf>
    <xf numFmtId="1" fontId="75" fillId="44" borderId="50" xfId="0" applyNumberFormat="1" applyFont="1" applyFill="1" applyBorder="1" applyAlignment="1">
      <alignment horizontal="center" vertical="center"/>
    </xf>
    <xf numFmtId="176" fontId="75" fillId="44" borderId="51" xfId="0" applyNumberFormat="1" applyFont="1" applyFill="1" applyBorder="1" applyAlignment="1">
      <alignment horizontal="center" vertical="center"/>
    </xf>
    <xf numFmtId="2" fontId="6" fillId="0" borderId="50"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51" xfId="0" applyNumberFormat="1" applyFont="1" applyFill="1" applyBorder="1" applyAlignment="1">
      <alignment horizontal="center" vertical="center"/>
    </xf>
    <xf numFmtId="2" fontId="5" fillId="0" borderId="50" xfId="0" applyNumberFormat="1" applyFont="1" applyBorder="1" applyAlignment="1">
      <alignment horizontal="center" vertical="center"/>
    </xf>
    <xf numFmtId="176" fontId="5" fillId="0" borderId="51" xfId="0" applyNumberFormat="1" applyFont="1" applyFill="1" applyBorder="1" applyAlignment="1">
      <alignment horizontal="center" vertical="center"/>
    </xf>
    <xf numFmtId="10" fontId="5" fillId="80" borderId="51" xfId="0" applyNumberFormat="1" applyFont="1" applyFill="1" applyBorder="1" applyAlignment="1">
      <alignment horizontal="center" vertical="center"/>
    </xf>
    <xf numFmtId="4" fontId="5" fillId="80" borderId="54" xfId="0" applyNumberFormat="1" applyFont="1" applyFill="1" applyBorder="1" applyAlignment="1">
      <alignment horizontal="center" vertical="center"/>
    </xf>
    <xf numFmtId="176" fontId="5" fillId="80" borderId="55" xfId="0" applyNumberFormat="1" applyFont="1" applyFill="1" applyBorder="1" applyAlignment="1">
      <alignment horizontal="center" vertical="center"/>
    </xf>
    <xf numFmtId="0" fontId="6" fillId="70" borderId="37" xfId="0" applyFont="1" applyFill="1" applyBorder="1" applyAlignment="1">
      <alignment horizontal="left" vertical="center"/>
    </xf>
    <xf numFmtId="0" fontId="6" fillId="70" borderId="0" xfId="0" applyFont="1" applyFill="1" applyBorder="1" applyAlignment="1">
      <alignment horizontal="left" vertical="center"/>
    </xf>
    <xf numFmtId="0" fontId="6" fillId="70" borderId="0" xfId="0" applyFont="1" applyFill="1" applyBorder="1" applyAlignment="1">
      <alignment horizontal="center" vertical="center"/>
    </xf>
    <xf numFmtId="0" fontId="6" fillId="70" borderId="0" xfId="0" applyFont="1" applyFill="1" applyBorder="1" applyAlignment="1">
      <alignment horizontal="left" vertical="center" wrapText="1"/>
    </xf>
    <xf numFmtId="0" fontId="6" fillId="70" borderId="0" xfId="0" applyFont="1" applyFill="1" applyBorder="1"/>
    <xf numFmtId="0" fontId="6" fillId="70" borderId="5" xfId="0" applyFont="1" applyFill="1" applyBorder="1" applyAlignment="1">
      <alignment horizontal="left" vertical="center"/>
    </xf>
    <xf numFmtId="0" fontId="6" fillId="70" borderId="0" xfId="0" applyFont="1" applyFill="1"/>
    <xf numFmtId="0" fontId="5" fillId="0" borderId="0" xfId="0" applyFont="1" applyBorder="1" applyAlignment="1">
      <alignment horizontal="right" vertical="center"/>
    </xf>
    <xf numFmtId="0" fontId="6" fillId="0" borderId="5" xfId="0" applyFont="1" applyBorder="1" applyAlignment="1">
      <alignment horizontal="left" vertical="center"/>
    </xf>
    <xf numFmtId="0" fontId="6" fillId="0" borderId="19"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1" fillId="72" borderId="43" xfId="0" applyFont="1" applyFill="1" applyBorder="1" applyAlignment="1">
      <alignment horizontal="center" vertical="center"/>
    </xf>
    <xf numFmtId="1" fontId="5" fillId="74" borderId="43" xfId="0" applyNumberFormat="1" applyFont="1" applyFill="1" applyBorder="1" applyAlignment="1">
      <alignment horizontal="center" vertical="center"/>
    </xf>
    <xf numFmtId="10" fontId="5" fillId="74" borderId="43" xfId="0" applyNumberFormat="1" applyFont="1" applyFill="1" applyBorder="1" applyAlignment="1">
      <alignment horizontal="center" vertical="center"/>
    </xf>
    <xf numFmtId="1" fontId="75" fillId="44" borderId="42" xfId="0" applyNumberFormat="1" applyFont="1" applyFill="1" applyBorder="1" applyAlignment="1">
      <alignment horizontal="center" vertical="center"/>
    </xf>
    <xf numFmtId="2" fontId="75" fillId="44" borderId="39" xfId="0" applyNumberFormat="1" applyFont="1" applyFill="1" applyBorder="1" applyAlignment="1">
      <alignment vertical="center"/>
    </xf>
    <xf numFmtId="2" fontId="5" fillId="44" borderId="39" xfId="0" applyNumberFormat="1" applyFont="1" applyFill="1" applyBorder="1" applyAlignment="1">
      <alignment vertical="center"/>
    </xf>
    <xf numFmtId="2" fontId="5" fillId="44" borderId="40" xfId="0" applyNumberFormat="1" applyFont="1" applyFill="1" applyBorder="1" applyAlignment="1">
      <alignment vertical="center"/>
    </xf>
    <xf numFmtId="2" fontId="6" fillId="0" borderId="43" xfId="0" applyNumberFormat="1" applyFont="1" applyBorder="1" applyAlignment="1">
      <alignment horizontal="center" vertical="center"/>
    </xf>
    <xf numFmtId="10" fontId="8" fillId="0" borderId="43" xfId="0" applyNumberFormat="1" applyFont="1" applyBorder="1" applyAlignment="1">
      <alignment horizontal="center" vertical="center"/>
    </xf>
    <xf numFmtId="10" fontId="76" fillId="45" borderId="43" xfId="0" applyNumberFormat="1" applyFont="1" applyFill="1" applyBorder="1" applyAlignment="1">
      <alignment horizontal="center" vertical="center"/>
    </xf>
    <xf numFmtId="0" fontId="0" fillId="9" borderId="0" xfId="0" applyFill="1" applyAlignment="1">
      <alignment horizontal="center" vertical="center"/>
    </xf>
    <xf numFmtId="0" fontId="79" fillId="9" borderId="0" xfId="0" applyFont="1" applyFill="1" applyAlignment="1">
      <alignment horizontal="center" vertical="center"/>
    </xf>
    <xf numFmtId="0" fontId="0" fillId="0" borderId="0" xfId="0" applyAlignment="1">
      <alignment horizontal="center" vertical="center"/>
    </xf>
    <xf numFmtId="0" fontId="79" fillId="0" borderId="0" xfId="0" applyFont="1" applyAlignment="1">
      <alignment horizontal="center" vertical="center"/>
    </xf>
    <xf numFmtId="0" fontId="21" fillId="10" borderId="0" xfId="0" applyFont="1" applyFill="1" applyAlignment="1">
      <alignment horizontal="center" vertical="center"/>
    </xf>
    <xf numFmtId="0" fontId="21" fillId="10" borderId="0" xfId="0" applyFont="1" applyFill="1" applyAlignment="1">
      <alignment horizontal="center" vertical="center" wrapText="1"/>
    </xf>
    <xf numFmtId="4" fontId="80" fillId="10" borderId="0" xfId="0" applyNumberFormat="1" applyFont="1" applyFill="1" applyAlignment="1">
      <alignment horizontal="center" vertical="center" wrapText="1"/>
    </xf>
    <xf numFmtId="4" fontId="21" fillId="10" borderId="0" xfId="0" applyNumberFormat="1" applyFont="1" applyFill="1" applyAlignment="1">
      <alignment horizontal="center" vertical="center"/>
    </xf>
    <xf numFmtId="0" fontId="22" fillId="10" borderId="0" xfId="0" applyFont="1" applyFill="1" applyAlignment="1">
      <alignment horizontal="center" vertical="center"/>
    </xf>
    <xf numFmtId="0" fontId="22" fillId="10" borderId="0" xfId="0" applyFont="1" applyFill="1" applyAlignment="1">
      <alignment horizontal="center" vertical="center" wrapText="1"/>
    </xf>
    <xf numFmtId="4" fontId="81" fillId="10" borderId="0" xfId="0" applyNumberFormat="1" applyFont="1" applyFill="1" applyAlignment="1">
      <alignment horizontal="center" vertical="center" wrapText="1"/>
    </xf>
    <xf numFmtId="4" fontId="22" fillId="10" borderId="0" xfId="0" applyNumberFormat="1"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4" fontId="81" fillId="0" borderId="0" xfId="0" applyNumberFormat="1" applyFont="1" applyAlignment="1">
      <alignment horizontal="center" vertical="center" wrapText="1"/>
    </xf>
    <xf numFmtId="4" fontId="22" fillId="0" borderId="0" xfId="0" applyNumberFormat="1" applyFont="1" applyAlignment="1">
      <alignment horizontal="center" vertical="center"/>
    </xf>
    <xf numFmtId="0" fontId="0" fillId="0" borderId="0" xfId="0" applyAlignment="1">
      <alignment horizontal="center" vertical="center" wrapText="1"/>
    </xf>
    <xf numFmtId="4" fontId="79" fillId="0" borderId="0" xfId="0" applyNumberFormat="1" applyFont="1" applyAlignment="1">
      <alignment horizontal="center" vertical="center" wrapText="1"/>
    </xf>
    <xf numFmtId="4" fontId="0" fillId="0" borderId="0" xfId="0" applyNumberFormat="1" applyAlignment="1">
      <alignment horizontal="center" vertical="center"/>
    </xf>
    <xf numFmtId="0" fontId="20" fillId="12" borderId="0" xfId="0" applyFont="1" applyFill="1" applyAlignment="1">
      <alignment horizontal="center" vertical="center"/>
    </xf>
    <xf numFmtId="0" fontId="20" fillId="12" borderId="0" xfId="0" applyFont="1" applyFill="1" applyAlignment="1">
      <alignment horizontal="center" vertical="center" wrapText="1"/>
    </xf>
    <xf numFmtId="4" fontId="82" fillId="12" borderId="0" xfId="0" applyNumberFormat="1" applyFont="1" applyFill="1" applyAlignment="1">
      <alignment horizontal="center" vertical="center" wrapText="1"/>
    </xf>
    <xf numFmtId="44" fontId="20" fillId="12" borderId="0" xfId="2" applyFont="1" applyFill="1" applyAlignment="1">
      <alignment horizontal="center" vertical="center"/>
    </xf>
    <xf numFmtId="0" fontId="24" fillId="12" borderId="0" xfId="0" applyFont="1" applyFill="1" applyAlignment="1">
      <alignment horizontal="center" vertical="center"/>
    </xf>
    <xf numFmtId="0" fontId="24" fillId="12" borderId="0" xfId="0" applyFont="1" applyFill="1" applyAlignment="1">
      <alignment horizontal="center" vertical="center" wrapText="1"/>
    </xf>
    <xf numFmtId="4" fontId="83" fillId="12" borderId="0" xfId="0" applyNumberFormat="1" applyFont="1" applyFill="1" applyAlignment="1">
      <alignment horizontal="center" vertical="center" wrapText="1"/>
    </xf>
    <xf numFmtId="4" fontId="24" fillId="12" borderId="0" xfId="0" applyNumberFormat="1" applyFont="1" applyFill="1" applyAlignment="1">
      <alignment horizontal="center" vertical="center"/>
    </xf>
    <xf numFmtId="0" fontId="81" fillId="0" borderId="0" xfId="0" applyFont="1" applyAlignment="1">
      <alignment horizontal="center" vertical="center" wrapText="1"/>
    </xf>
    <xf numFmtId="0" fontId="79" fillId="0" borderId="0" xfId="0" applyFont="1" applyAlignment="1">
      <alignment horizontal="center" vertical="center" wrapText="1"/>
    </xf>
    <xf numFmtId="0" fontId="20" fillId="0" borderId="0" xfId="0" applyFont="1" applyAlignment="1">
      <alignment horizontal="center" vertical="center"/>
    </xf>
    <xf numFmtId="0" fontId="82" fillId="0" borderId="0" xfId="0" applyFont="1" applyAlignment="1">
      <alignment horizontal="center" vertical="center"/>
    </xf>
    <xf numFmtId="4" fontId="20" fillId="0" borderId="0" xfId="0" applyNumberFormat="1" applyFont="1" applyAlignment="1">
      <alignment horizontal="center" vertical="center"/>
    </xf>
    <xf numFmtId="0" fontId="0" fillId="9" borderId="0" xfId="0" applyFill="1" applyAlignment="1">
      <alignment vertical="center"/>
    </xf>
    <xf numFmtId="0" fontId="0" fillId="0" borderId="0" xfId="0" applyAlignment="1">
      <alignment vertical="center"/>
    </xf>
    <xf numFmtId="0" fontId="0" fillId="9" borderId="9" xfId="0" applyFill="1" applyBorder="1" applyAlignment="1">
      <alignment vertical="center"/>
    </xf>
    <xf numFmtId="0" fontId="0" fillId="10" borderId="0" xfId="0" applyFill="1" applyAlignment="1">
      <alignment vertical="center"/>
    </xf>
    <xf numFmtId="0" fontId="21" fillId="10" borderId="0" xfId="0" applyFont="1" applyFill="1" applyAlignment="1">
      <alignment vertical="center"/>
    </xf>
    <xf numFmtId="0" fontId="21" fillId="10" borderId="0" xfId="0" applyFont="1" applyFill="1" applyAlignment="1">
      <alignment vertical="center" wrapText="1"/>
    </xf>
    <xf numFmtId="0" fontId="22" fillId="10" borderId="0" xfId="0" applyFont="1" applyFill="1" applyAlignment="1">
      <alignment vertical="center"/>
    </xf>
    <xf numFmtId="0" fontId="22" fillId="10" borderId="0" xfId="0" applyFont="1" applyFill="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0" fillId="0" borderId="0" xfId="0" applyAlignment="1">
      <alignment vertical="center" wrapText="1"/>
    </xf>
    <xf numFmtId="0" fontId="24" fillId="10" borderId="0" xfId="0" applyFont="1" applyFill="1" applyAlignment="1">
      <alignment vertical="center"/>
    </xf>
    <xf numFmtId="0" fontId="20" fillId="12" borderId="0" xfId="0" applyFont="1" applyFill="1" applyAlignment="1">
      <alignment vertical="center"/>
    </xf>
    <xf numFmtId="0" fontId="20" fillId="12" borderId="0" xfId="0" applyFont="1" applyFill="1" applyAlignment="1">
      <alignment vertical="center" wrapText="1"/>
    </xf>
    <xf numFmtId="0" fontId="24" fillId="0" borderId="0" xfId="0" applyFont="1" applyAlignment="1">
      <alignment vertical="center"/>
    </xf>
    <xf numFmtId="0" fontId="24" fillId="12" borderId="0" xfId="0" applyFont="1" applyFill="1" applyAlignment="1">
      <alignment vertical="center"/>
    </xf>
    <xf numFmtId="0" fontId="24" fillId="12" borderId="0" xfId="0" applyFont="1" applyFill="1" applyAlignment="1">
      <alignment vertical="center" wrapText="1"/>
    </xf>
    <xf numFmtId="0" fontId="6" fillId="0" borderId="19"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9" fontId="8" fillId="0" borderId="0" xfId="3" applyFont="1" applyBorder="1" applyAlignment="1">
      <alignment horizontal="center" vertical="center"/>
    </xf>
    <xf numFmtId="44" fontId="8" fillId="0" borderId="57" xfId="2" applyFont="1" applyBorder="1" applyAlignment="1">
      <alignment horizontal="center" vertical="center"/>
    </xf>
    <xf numFmtId="0" fontId="8" fillId="0" borderId="0" xfId="0" applyFont="1" applyBorder="1" applyAlignment="1">
      <alignment horizontal="left" vertical="center" wrapText="1"/>
    </xf>
    <xf numFmtId="44" fontId="8" fillId="0" borderId="57" xfId="2" applyFont="1" applyBorder="1" applyAlignment="1">
      <alignment horizontal="center" vertical="center" wrapText="1"/>
    </xf>
    <xf numFmtId="44" fontId="6" fillId="0" borderId="19" xfId="2" applyFont="1" applyBorder="1" applyAlignment="1">
      <alignment horizontal="right" vertical="center"/>
    </xf>
    <xf numFmtId="0" fontId="5" fillId="0" borderId="0" xfId="0" applyFont="1" applyBorder="1" applyAlignment="1">
      <alignment vertical="center"/>
    </xf>
    <xf numFmtId="0" fontId="6" fillId="0" borderId="44" xfId="4" applyFont="1" applyBorder="1" applyAlignment="1">
      <alignment vertical="center"/>
    </xf>
    <xf numFmtId="0" fontId="6" fillId="0" borderId="57" xfId="4" applyFont="1" applyBorder="1" applyAlignment="1">
      <alignment vertical="center"/>
    </xf>
    <xf numFmtId="10" fontId="7" fillId="0" borderId="0" xfId="3" applyNumberFormat="1" applyFont="1" applyFill="1" applyBorder="1" applyAlignment="1">
      <alignment horizontal="left" vertical="center"/>
    </xf>
    <xf numFmtId="10" fontId="7" fillId="0" borderId="0" xfId="3" applyNumberFormat="1" applyFont="1" applyBorder="1" applyAlignment="1">
      <alignment horizontal="left" vertical="center"/>
    </xf>
    <xf numFmtId="164" fontId="5" fillId="0" borderId="19" xfId="3" applyNumberFormat="1" applyFont="1" applyBorder="1" applyAlignment="1">
      <alignment vertical="center"/>
    </xf>
    <xf numFmtId="44" fontId="5" fillId="0" borderId="0" xfId="2" applyFont="1" applyBorder="1" applyAlignment="1">
      <alignment vertical="center"/>
    </xf>
    <xf numFmtId="14" fontId="5" fillId="0" borderId="19" xfId="2" applyNumberFormat="1" applyFont="1" applyBorder="1" applyAlignment="1">
      <alignment horizontal="left" vertical="center"/>
    </xf>
    <xf numFmtId="0" fontId="5" fillId="0" borderId="0" xfId="4" applyFont="1" applyBorder="1" applyAlignment="1">
      <alignment horizontal="left" vertical="center"/>
    </xf>
    <xf numFmtId="0" fontId="6" fillId="0" borderId="0" xfId="0" applyFont="1" applyBorder="1" applyAlignment="1">
      <alignment horizontal="right" vertical="center"/>
    </xf>
    <xf numFmtId="0" fontId="8" fillId="0" borderId="0" xfId="0" applyFont="1" applyBorder="1" applyAlignment="1">
      <alignment horizontal="right" vertical="center"/>
    </xf>
    <xf numFmtId="44" fontId="8" fillId="0" borderId="0" xfId="2" applyFont="1" applyBorder="1" applyAlignment="1">
      <alignment horizontal="right" vertical="center"/>
    </xf>
    <xf numFmtId="0" fontId="5" fillId="0" borderId="19" xfId="0" applyFont="1" applyBorder="1" applyAlignment="1">
      <alignment horizontal="left" vertical="center"/>
    </xf>
    <xf numFmtId="0" fontId="7" fillId="0" borderId="0" xfId="0" applyFont="1" applyBorder="1" applyAlignment="1">
      <alignment horizontal="left" vertical="center"/>
    </xf>
    <xf numFmtId="165" fontId="7" fillId="0" borderId="0" xfId="0" applyNumberFormat="1" applyFont="1" applyBorder="1" applyAlignment="1">
      <alignment horizontal="left" vertical="center"/>
    </xf>
    <xf numFmtId="0" fontId="6" fillId="0" borderId="56" xfId="0" applyFont="1" applyBorder="1" applyAlignment="1">
      <alignment horizontal="right" vertical="center"/>
    </xf>
    <xf numFmtId="0" fontId="6" fillId="0" borderId="37" xfId="0" applyFont="1" applyBorder="1" applyAlignment="1">
      <alignment horizontal="right" vertical="center"/>
    </xf>
    <xf numFmtId="0" fontId="8" fillId="0" borderId="37" xfId="0" applyFont="1" applyBorder="1" applyAlignment="1">
      <alignment horizontal="right" vertical="center"/>
    </xf>
    <xf numFmtId="0" fontId="12" fillId="0" borderId="8"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44" fontId="6" fillId="0" borderId="0" xfId="0" applyNumberFormat="1" applyFont="1" applyBorder="1" applyAlignment="1">
      <alignment horizontal="left" vertical="center"/>
    </xf>
    <xf numFmtId="0" fontId="6" fillId="0" borderId="0" xfId="0" applyFont="1" applyAlignment="1">
      <alignment horizontal="right"/>
    </xf>
    <xf numFmtId="0" fontId="6" fillId="0" borderId="0" xfId="0" applyFont="1" applyBorder="1" applyAlignment="1">
      <alignment horizontal="right" vertical="center" wrapText="1"/>
    </xf>
    <xf numFmtId="166" fontId="5" fillId="0" borderId="0" xfId="0" applyNumberFormat="1" applyFont="1" applyBorder="1" applyAlignment="1">
      <alignment horizontal="left" vertical="center"/>
    </xf>
    <xf numFmtId="10" fontId="5" fillId="0" borderId="0" xfId="3" applyNumberFormat="1" applyFont="1" applyBorder="1" applyAlignment="1" applyProtection="1">
      <alignment horizontal="left" vertical="center"/>
    </xf>
    <xf numFmtId="10" fontId="5" fillId="0" borderId="0" xfId="0" applyNumberFormat="1" applyFont="1" applyAlignment="1">
      <alignment horizontal="left"/>
    </xf>
    <xf numFmtId="0" fontId="14" fillId="0" borderId="1" xfId="0" applyFont="1" applyBorder="1" applyAlignment="1">
      <alignment horizontal="center" vertical="center"/>
    </xf>
    <xf numFmtId="0" fontId="14" fillId="0" borderId="1" xfId="0" applyFont="1" applyBorder="1" applyAlignment="1">
      <alignment vertical="center" wrapText="1"/>
    </xf>
    <xf numFmtId="10" fontId="14" fillId="0" borderId="1" xfId="0" applyNumberFormat="1" applyFont="1" applyBorder="1" applyAlignment="1">
      <alignment horizontal="center" vertical="center"/>
    </xf>
    <xf numFmtId="44" fontId="14" fillId="0" borderId="1" xfId="2" applyFont="1" applyBorder="1" applyAlignment="1">
      <alignment vertical="center"/>
    </xf>
    <xf numFmtId="0" fontId="9" fillId="0" borderId="0" xfId="0" applyFont="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9" fontId="7" fillId="5" borderId="1" xfId="3" applyFont="1" applyFill="1" applyBorder="1" applyAlignment="1">
      <alignment horizontal="center" vertical="center"/>
    </xf>
    <xf numFmtId="44" fontId="7" fillId="5" borderId="1" xfId="2" applyFont="1" applyFill="1" applyBorder="1" applyAlignment="1">
      <alignment vertical="center"/>
    </xf>
    <xf numFmtId="44" fontId="8" fillId="5" borderId="1" xfId="2" applyFont="1" applyFill="1" applyBorder="1" applyAlignment="1">
      <alignment vertical="center"/>
    </xf>
    <xf numFmtId="0" fontId="16" fillId="0" borderId="0" xfId="0" applyFont="1" applyFill="1" applyAlignment="1">
      <alignment vertical="center"/>
    </xf>
    <xf numFmtId="0" fontId="17" fillId="8" borderId="1" xfId="0" applyFont="1" applyFill="1" applyBorder="1" applyAlignment="1">
      <alignment horizontal="center" vertical="center"/>
    </xf>
    <xf numFmtId="0" fontId="17" fillId="8" borderId="1" xfId="0" applyFont="1" applyFill="1" applyBorder="1" applyAlignment="1">
      <alignment vertical="center" wrapText="1"/>
    </xf>
    <xf numFmtId="9" fontId="17" fillId="8" borderId="1" xfId="3" applyFont="1" applyFill="1" applyBorder="1" applyAlignment="1">
      <alignment horizontal="center" vertical="center"/>
    </xf>
    <xf numFmtId="44" fontId="17" fillId="8" borderId="1" xfId="2" applyFont="1" applyFill="1" applyBorder="1" applyAlignment="1">
      <alignment vertical="center"/>
    </xf>
    <xf numFmtId="164" fontId="17" fillId="8" borderId="1" xfId="2" applyNumberFormat="1"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44" fontId="18" fillId="0" borderId="1" xfId="2"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44" fontId="9" fillId="0" borderId="0" xfId="2" applyFont="1" applyAlignment="1">
      <alignment vertical="center"/>
    </xf>
    <xf numFmtId="44" fontId="10" fillId="0" borderId="0" xfId="2" applyFont="1" applyAlignment="1">
      <alignment vertical="center"/>
    </xf>
    <xf numFmtId="44" fontId="6" fillId="0" borderId="0" xfId="2" applyFont="1" applyBorder="1" applyAlignment="1" applyProtection="1">
      <alignment horizontal="center"/>
    </xf>
    <xf numFmtId="10" fontId="6" fillId="0" borderId="0" xfId="3" applyNumberFormat="1" applyFont="1" applyBorder="1" applyAlignment="1">
      <alignment horizontal="left" vertical="center"/>
    </xf>
    <xf numFmtId="0" fontId="5" fillId="0" borderId="5" xfId="0" applyFont="1" applyBorder="1" applyAlignment="1">
      <alignment horizontal="right" vertical="center"/>
    </xf>
    <xf numFmtId="0" fontId="6" fillId="0" borderId="5" xfId="0" applyFont="1" applyBorder="1" applyAlignment="1">
      <alignment vertical="center"/>
    </xf>
    <xf numFmtId="0" fontId="6" fillId="0" borderId="5" xfId="0" applyFont="1" applyBorder="1"/>
    <xf numFmtId="0" fontId="78" fillId="78" borderId="0" xfId="0" applyFont="1" applyFill="1" applyBorder="1"/>
    <xf numFmtId="0" fontId="43" fillId="81" borderId="24" xfId="0" applyFont="1" applyFill="1" applyBorder="1" applyAlignment="1">
      <alignment horizontal="center" vertical="center"/>
    </xf>
    <xf numFmtId="0" fontId="43" fillId="81" borderId="24" xfId="0" applyFont="1" applyFill="1" applyBorder="1" applyAlignment="1">
      <alignment horizontal="center" vertical="center" wrapText="1"/>
    </xf>
    <xf numFmtId="4" fontId="16" fillId="7" borderId="59" xfId="0" applyNumberFormat="1" applyFont="1" applyFill="1" applyBorder="1" applyAlignment="1">
      <alignment horizontal="center" vertical="center" wrapText="1"/>
    </xf>
    <xf numFmtId="0" fontId="16" fillId="7" borderId="59" xfId="201" applyNumberFormat="1" applyFont="1" applyFill="1" applyBorder="1" applyAlignment="1">
      <alignment horizontal="center" vertical="center" wrapText="1"/>
    </xf>
    <xf numFmtId="14" fontId="16" fillId="7" borderId="59" xfId="201" applyNumberFormat="1" applyFont="1" applyFill="1" applyBorder="1" applyAlignment="1">
      <alignment horizontal="center" vertical="center" wrapText="1"/>
    </xf>
    <xf numFmtId="44" fontId="43" fillId="81" borderId="24" xfId="2" applyFont="1" applyFill="1" applyBorder="1" applyAlignment="1">
      <alignment horizontal="center" vertical="center"/>
    </xf>
    <xf numFmtId="17" fontId="43" fillId="81" borderId="27" xfId="0" quotePrefix="1" applyNumberFormat="1" applyFont="1" applyFill="1" applyBorder="1" applyAlignment="1">
      <alignment horizontal="center" vertical="center"/>
    </xf>
    <xf numFmtId="4" fontId="43" fillId="0" borderId="0" xfId="0" applyNumberFormat="1" applyFont="1" applyAlignment="1">
      <alignment horizontal="center" vertical="center"/>
    </xf>
    <xf numFmtId="167" fontId="16" fillId="7" borderId="57" xfId="85" applyFont="1" applyFill="1" applyBorder="1" applyAlignment="1">
      <alignment vertical="center" wrapText="1"/>
    </xf>
    <xf numFmtId="17" fontId="43" fillId="81" borderId="21" xfId="0" quotePrefix="1" applyNumberFormat="1" applyFont="1" applyFill="1" applyBorder="1" applyAlignment="1">
      <alignment horizontal="center" vertical="center"/>
    </xf>
    <xf numFmtId="167" fontId="16" fillId="7" borderId="6" xfId="85" applyFont="1" applyFill="1" applyBorder="1" applyAlignment="1">
      <alignment vertical="center" wrapText="1"/>
    </xf>
    <xf numFmtId="167" fontId="16" fillId="7" borderId="61" xfId="85" applyFont="1" applyFill="1" applyBorder="1" applyAlignment="1">
      <alignment vertical="center" wrapText="1"/>
    </xf>
    <xf numFmtId="0" fontId="43" fillId="81" borderId="27" xfId="0" applyFont="1" applyFill="1" applyBorder="1" applyAlignment="1">
      <alignment horizontal="center" vertical="center"/>
    </xf>
    <xf numFmtId="0" fontId="16" fillId="7" borderId="59" xfId="201" applyNumberFormat="1" applyFont="1" applyFill="1" applyBorder="1" applyAlignment="1">
      <alignment horizontal="center" vertical="center"/>
    </xf>
    <xf numFmtId="0" fontId="16" fillId="7" borderId="58" xfId="201" applyNumberFormat="1" applyFont="1" applyFill="1" applyBorder="1" applyAlignment="1">
      <alignment horizontal="center" vertical="center" wrapText="1"/>
    </xf>
    <xf numFmtId="0" fontId="43" fillId="81" borderId="21" xfId="0" quotePrefix="1" applyFont="1" applyFill="1" applyBorder="1" applyAlignment="1">
      <alignment horizontal="center" vertical="center"/>
    </xf>
    <xf numFmtId="0" fontId="43" fillId="81" borderId="21" xfId="0" applyFont="1" applyFill="1" applyBorder="1" applyAlignment="1">
      <alignment horizontal="center" vertical="center"/>
    </xf>
    <xf numFmtId="0" fontId="43" fillId="81" borderId="21" xfId="0" applyFont="1" applyFill="1" applyBorder="1" applyAlignment="1">
      <alignment horizontal="center" vertical="center" wrapText="1"/>
    </xf>
    <xf numFmtId="44" fontId="43" fillId="81" borderId="21" xfId="2" applyFont="1" applyFill="1" applyBorder="1" applyAlignment="1">
      <alignment horizontal="center" vertical="center"/>
    </xf>
    <xf numFmtId="17" fontId="43" fillId="81" borderId="24" xfId="0" quotePrefix="1" applyNumberFormat="1" applyFont="1" applyFill="1" applyBorder="1" applyAlignment="1">
      <alignment horizontal="center" vertical="center"/>
    </xf>
    <xf numFmtId="0" fontId="43" fillId="81" borderId="24" xfId="0" quotePrefix="1" applyFont="1" applyFill="1" applyBorder="1" applyAlignment="1">
      <alignment horizontal="center" vertical="center"/>
    </xf>
    <xf numFmtId="0" fontId="43" fillId="81" borderId="27" xfId="201" applyFont="1" applyFill="1" applyBorder="1" applyAlignment="1">
      <alignment horizontal="center" vertical="center" wrapText="1"/>
    </xf>
    <xf numFmtId="0" fontId="22" fillId="82" borderId="0" xfId="0" applyFont="1" applyFill="1" applyAlignment="1">
      <alignment vertical="center"/>
    </xf>
    <xf numFmtId="0" fontId="22" fillId="82" borderId="0" xfId="0" applyFont="1" applyFill="1" applyAlignment="1">
      <alignment vertical="center" wrapText="1"/>
    </xf>
    <xf numFmtId="0" fontId="22" fillId="82" borderId="0" xfId="0" applyFont="1" applyFill="1" applyAlignment="1">
      <alignment horizontal="center" vertical="center"/>
    </xf>
    <xf numFmtId="0" fontId="22" fillId="82" borderId="0" xfId="0" applyFont="1" applyFill="1" applyAlignment="1">
      <alignment horizontal="center" vertical="center" wrapText="1"/>
    </xf>
    <xf numFmtId="4" fontId="81" fillId="82" borderId="0" xfId="0" applyNumberFormat="1" applyFont="1" applyFill="1" applyAlignment="1">
      <alignment horizontal="center" vertical="center" wrapText="1"/>
    </xf>
    <xf numFmtId="4" fontId="22" fillId="82" borderId="0" xfId="0" applyNumberFormat="1" applyFont="1" applyFill="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84" fillId="0" borderId="0" xfId="0" applyFont="1" applyAlignment="1">
      <alignment horizontal="center"/>
    </xf>
    <xf numFmtId="0" fontId="84" fillId="0" borderId="0" xfId="0" applyFont="1"/>
    <xf numFmtId="0" fontId="43" fillId="0" borderId="0" xfId="0" applyFont="1" applyAlignment="1">
      <alignment horizontal="right" vertical="center"/>
    </xf>
    <xf numFmtId="0" fontId="16" fillId="0" borderId="0" xfId="0" applyFont="1" applyAlignment="1">
      <alignment vertical="center"/>
    </xf>
    <xf numFmtId="0" fontId="84" fillId="0" borderId="37" xfId="0" applyFont="1" applyFill="1" applyBorder="1"/>
    <xf numFmtId="0" fontId="84" fillId="0" borderId="0" xfId="0" applyFont="1" applyFill="1" applyBorder="1"/>
    <xf numFmtId="4" fontId="84" fillId="0" borderId="0" xfId="0" applyNumberFormat="1" applyFont="1" applyBorder="1" applyAlignment="1">
      <alignment horizontal="center" vertical="center"/>
    </xf>
    <xf numFmtId="10" fontId="84" fillId="0" borderId="0" xfId="0" applyNumberFormat="1" applyFont="1" applyBorder="1" applyAlignment="1">
      <alignment horizontal="center" vertical="center"/>
    </xf>
    <xf numFmtId="0" fontId="84" fillId="0" borderId="0" xfId="0" applyFont="1" applyBorder="1"/>
    <xf numFmtId="0" fontId="16" fillId="7" borderId="60" xfId="0" applyFont="1" applyFill="1" applyBorder="1" applyAlignment="1">
      <alignment horizontal="center" vertical="center" wrapText="1"/>
    </xf>
    <xf numFmtId="4" fontId="16" fillId="0" borderId="37" xfId="0" applyNumberFormat="1" applyFont="1" applyFill="1" applyBorder="1" applyAlignment="1">
      <alignment horizontal="center" vertical="center" wrapText="1"/>
    </xf>
    <xf numFmtId="0" fontId="84" fillId="0" borderId="0" xfId="0" applyFont="1" applyBorder="1" applyAlignment="1"/>
    <xf numFmtId="0" fontId="84" fillId="0" borderId="0" xfId="0" applyFont="1" applyAlignment="1"/>
    <xf numFmtId="0" fontId="84" fillId="0" borderId="37" xfId="0" applyFont="1" applyBorder="1"/>
    <xf numFmtId="0" fontId="84" fillId="81" borderId="27" xfId="0" quotePrefix="1" applyFont="1" applyFill="1" applyBorder="1" applyAlignment="1">
      <alignment horizontal="center" vertical="center"/>
    </xf>
    <xf numFmtId="0" fontId="43" fillId="81" borderId="27" xfId="0" applyFont="1" applyFill="1" applyBorder="1" applyAlignment="1">
      <alignment horizontal="center" vertical="center" wrapText="1"/>
    </xf>
    <xf numFmtId="44" fontId="84" fillId="81" borderId="27" xfId="2" applyFont="1" applyFill="1" applyBorder="1" applyAlignment="1">
      <alignment horizontal="center" vertical="center"/>
    </xf>
    <xf numFmtId="0" fontId="43" fillId="0" borderId="37" xfId="0" applyFont="1" applyBorder="1"/>
    <xf numFmtId="0" fontId="43" fillId="0" borderId="0" xfId="0" applyFont="1" applyBorder="1"/>
    <xf numFmtId="0" fontId="43" fillId="0" borderId="0" xfId="0" applyFont="1"/>
    <xf numFmtId="0" fontId="43" fillId="81" borderId="27" xfId="0" quotePrefix="1" applyFont="1" applyFill="1" applyBorder="1" applyAlignment="1">
      <alignment horizontal="center" vertical="center"/>
    </xf>
    <xf numFmtId="44" fontId="43" fillId="81" borderId="27" xfId="2" applyFont="1" applyFill="1" applyBorder="1" applyAlignment="1">
      <alignment horizontal="center" vertical="center"/>
    </xf>
    <xf numFmtId="0" fontId="12" fillId="0" borderId="0" xfId="0" applyFont="1" applyAlignment="1">
      <alignment horizontal="left" vertical="center"/>
    </xf>
    <xf numFmtId="0" fontId="11" fillId="7" borderId="59" xfId="201" applyNumberFormat="1" applyFont="1" applyFill="1" applyBorder="1" applyAlignment="1">
      <alignment horizontal="center" vertical="center" wrapText="1"/>
    </xf>
    <xf numFmtId="0" fontId="85" fillId="0" borderId="0" xfId="0" applyFont="1"/>
    <xf numFmtId="0" fontId="84" fillId="81" borderId="21" xfId="0" quotePrefix="1" applyFont="1" applyFill="1" applyBorder="1" applyAlignment="1">
      <alignment horizontal="center" vertical="center"/>
    </xf>
    <xf numFmtId="0" fontId="43" fillId="81" borderId="21" xfId="201" applyFont="1" applyFill="1" applyBorder="1" applyAlignment="1">
      <alignment horizontal="center" vertical="center" wrapText="1"/>
    </xf>
    <xf numFmtId="0" fontId="84" fillId="81" borderId="24" xfId="0" quotePrefix="1" applyFont="1" applyFill="1" applyBorder="1" applyAlignment="1">
      <alignment horizontal="center" vertical="center"/>
    </xf>
    <xf numFmtId="0" fontId="43" fillId="81" borderId="24" xfId="201" applyFont="1" applyFill="1" applyBorder="1" applyAlignment="1">
      <alignment horizontal="center" vertical="center" wrapText="1"/>
    </xf>
    <xf numFmtId="0" fontId="84" fillId="81" borderId="62" xfId="0" quotePrefix="1" applyFont="1" applyFill="1" applyBorder="1" applyAlignment="1">
      <alignment horizontal="center" vertical="center"/>
    </xf>
    <xf numFmtId="0" fontId="43" fillId="81" borderId="62" xfId="0" applyFont="1" applyFill="1" applyBorder="1" applyAlignment="1">
      <alignment horizontal="center" vertical="center" wrapText="1"/>
    </xf>
    <xf numFmtId="0" fontId="43" fillId="81" borderId="62" xfId="0" applyFont="1" applyFill="1" applyBorder="1" applyAlignment="1">
      <alignment horizontal="center" vertical="center"/>
    </xf>
    <xf numFmtId="17" fontId="43" fillId="81" borderId="62" xfId="0" quotePrefix="1" applyNumberFormat="1" applyFont="1" applyFill="1" applyBorder="1" applyAlignment="1">
      <alignment horizontal="center" vertical="center"/>
    </xf>
    <xf numFmtId="0" fontId="43" fillId="81" borderId="62" xfId="201" applyFont="1" applyFill="1" applyBorder="1" applyAlignment="1">
      <alignment horizontal="center" vertical="center" wrapText="1"/>
    </xf>
    <xf numFmtId="44" fontId="43" fillId="81" borderId="62" xfId="2" applyFont="1" applyFill="1" applyBorder="1" applyAlignment="1">
      <alignment horizontal="center" vertical="center"/>
    </xf>
    <xf numFmtId="0" fontId="43" fillId="81" borderId="62" xfId="0" quotePrefix="1" applyFont="1" applyFill="1" applyBorder="1" applyAlignment="1">
      <alignment horizontal="center" vertical="center"/>
    </xf>
    <xf numFmtId="0" fontId="43" fillId="81" borderId="0" xfId="0" quotePrefix="1" applyFont="1" applyFill="1" applyBorder="1" applyAlignment="1">
      <alignment horizontal="center" vertical="center"/>
    </xf>
    <xf numFmtId="0" fontId="43" fillId="81" borderId="0" xfId="0" applyFont="1" applyFill="1" applyBorder="1" applyAlignment="1">
      <alignment horizontal="center" vertical="center" wrapText="1"/>
    </xf>
    <xf numFmtId="0" fontId="43" fillId="81" borderId="0" xfId="0" applyFont="1" applyFill="1" applyBorder="1" applyAlignment="1">
      <alignment horizontal="center" vertical="center"/>
    </xf>
    <xf numFmtId="0" fontId="43" fillId="81" borderId="19" xfId="0" quotePrefix="1" applyFont="1" applyFill="1" applyBorder="1" applyAlignment="1">
      <alignment horizontal="center" vertical="center"/>
    </xf>
    <xf numFmtId="0" fontId="43" fillId="81" borderId="19" xfId="0" applyFont="1" applyFill="1" applyBorder="1" applyAlignment="1">
      <alignment horizontal="center" vertical="center" wrapText="1"/>
    </xf>
    <xf numFmtId="17" fontId="43" fillId="81" borderId="19" xfId="0" quotePrefix="1" applyNumberFormat="1" applyFont="1" applyFill="1" applyBorder="1" applyAlignment="1">
      <alignment horizontal="center" vertical="center"/>
    </xf>
    <xf numFmtId="0" fontId="43" fillId="81" borderId="19" xfId="0" applyFont="1" applyFill="1" applyBorder="1" applyAlignment="1">
      <alignment horizontal="center" vertical="center"/>
    </xf>
    <xf numFmtId="44" fontId="43" fillId="81" borderId="19" xfId="2" applyFont="1" applyFill="1" applyBorder="1" applyAlignment="1">
      <alignment horizontal="center" vertical="center"/>
    </xf>
    <xf numFmtId="0" fontId="43" fillId="81" borderId="5" xfId="0" quotePrefix="1" applyFont="1" applyFill="1" applyBorder="1" applyAlignment="1">
      <alignment horizontal="center" vertical="center"/>
    </xf>
    <xf numFmtId="0" fontId="43" fillId="81" borderId="5" xfId="0" applyFont="1" applyFill="1" applyBorder="1" applyAlignment="1">
      <alignment horizontal="center" vertical="center" wrapText="1"/>
    </xf>
    <xf numFmtId="0" fontId="43" fillId="81" borderId="5" xfId="0" applyFont="1" applyFill="1" applyBorder="1" applyAlignment="1">
      <alignment horizontal="center" vertical="center"/>
    </xf>
    <xf numFmtId="17" fontId="43" fillId="81" borderId="5" xfId="0" quotePrefix="1" applyNumberFormat="1" applyFont="1" applyFill="1" applyBorder="1" applyAlignment="1">
      <alignment horizontal="center" vertical="center"/>
    </xf>
    <xf numFmtId="0" fontId="43" fillId="81" borderId="5" xfId="201" applyFont="1" applyFill="1" applyBorder="1" applyAlignment="1">
      <alignment horizontal="center" vertical="center" wrapText="1"/>
    </xf>
    <xf numFmtId="44" fontId="43" fillId="81" borderId="5" xfId="2" applyFont="1" applyFill="1" applyBorder="1" applyAlignment="1">
      <alignment horizontal="center" vertical="center"/>
    </xf>
    <xf numFmtId="17" fontId="43" fillId="81" borderId="0" xfId="0" quotePrefix="1" applyNumberFormat="1" applyFont="1" applyFill="1" applyBorder="1" applyAlignment="1">
      <alignment horizontal="center" vertical="center"/>
    </xf>
    <xf numFmtId="44" fontId="43" fillId="81" borderId="0" xfId="2" applyFont="1" applyFill="1" applyBorder="1" applyAlignment="1">
      <alignment horizontal="center" vertical="center"/>
    </xf>
    <xf numFmtId="0" fontId="71" fillId="69" borderId="0" xfId="45" applyFont="1" applyFill="1" applyBorder="1" applyAlignment="1">
      <alignment horizontal="center" vertical="center" wrapText="1"/>
    </xf>
    <xf numFmtId="0" fontId="72" fillId="46" borderId="0" xfId="45" applyFont="1" applyFill="1" applyAlignment="1">
      <alignment horizontal="center" vertical="center"/>
    </xf>
    <xf numFmtId="2" fontId="5" fillId="74" borderId="42" xfId="0" applyNumberFormat="1" applyFont="1" applyFill="1" applyBorder="1" applyAlignment="1">
      <alignment horizontal="left" vertical="center"/>
    </xf>
    <xf numFmtId="2" fontId="5" fillId="74" borderId="39" xfId="0" applyNumberFormat="1" applyFont="1" applyFill="1" applyBorder="1" applyAlignment="1">
      <alignment horizontal="left" vertical="center"/>
    </xf>
    <xf numFmtId="2" fontId="5" fillId="74" borderId="40" xfId="0" applyNumberFormat="1" applyFont="1" applyFill="1" applyBorder="1" applyAlignment="1">
      <alignment horizontal="left" vertical="center"/>
    </xf>
    <xf numFmtId="44" fontId="5" fillId="74" borderId="43" xfId="2" applyFont="1" applyFill="1" applyBorder="1"/>
    <xf numFmtId="10" fontId="76" fillId="45" borderId="43" xfId="0" applyNumberFormat="1" applyFont="1" applyFill="1" applyBorder="1" applyAlignment="1">
      <alignment horizontal="right" vertical="center"/>
    </xf>
    <xf numFmtId="44" fontId="76" fillId="45" borderId="43" xfId="2" applyFont="1" applyFill="1" applyBorder="1" applyAlignment="1">
      <alignment horizontal="center" vertical="center"/>
    </xf>
    <xf numFmtId="2" fontId="6" fillId="0" borderId="42" xfId="0" applyNumberFormat="1" applyFont="1" applyBorder="1" applyAlignment="1">
      <alignment horizontal="left" vertical="center"/>
    </xf>
    <xf numFmtId="2" fontId="6" fillId="0" borderId="39" xfId="0" applyNumberFormat="1" applyFont="1" applyBorder="1" applyAlignment="1">
      <alignment horizontal="left" vertical="center"/>
    </xf>
    <xf numFmtId="2" fontId="6" fillId="0" borderId="40" xfId="0" applyNumberFormat="1" applyFont="1" applyBorder="1" applyAlignment="1">
      <alignment horizontal="left" vertical="center"/>
    </xf>
    <xf numFmtId="44" fontId="6" fillId="73" borderId="43" xfId="2" applyFont="1" applyFill="1" applyBorder="1"/>
    <xf numFmtId="44" fontId="75" fillId="44" borderId="39" xfId="2" applyFont="1" applyFill="1" applyBorder="1" applyAlignment="1">
      <alignment horizontal="center" vertical="center"/>
    </xf>
    <xf numFmtId="2" fontId="6" fillId="0" borderId="43" xfId="0" applyNumberFormat="1" applyFont="1" applyBorder="1" applyAlignment="1">
      <alignment horizontal="left" vertical="center"/>
    </xf>
    <xf numFmtId="0" fontId="73" fillId="71" borderId="0" xfId="0" applyFont="1" applyFill="1" applyBorder="1" applyAlignment="1">
      <alignment horizontal="center" vertical="center"/>
    </xf>
    <xf numFmtId="0" fontId="6" fillId="0" borderId="0" xfId="0" applyFont="1" applyBorder="1" applyAlignment="1">
      <alignment horizontal="right" vertical="center"/>
    </xf>
    <xf numFmtId="0" fontId="11" fillId="72" borderId="43" xfId="0" applyFont="1" applyFill="1" applyBorder="1" applyAlignment="1">
      <alignment horizontal="center" vertical="center"/>
    </xf>
    <xf numFmtId="4" fontId="7" fillId="6" borderId="1" xfId="0" applyNumberFormat="1" applyFont="1" applyFill="1" applyBorder="1" applyAlignment="1">
      <alignment horizontal="right" vertical="center"/>
    </xf>
    <xf numFmtId="0" fontId="19" fillId="8" borderId="2" xfId="0" applyFont="1" applyFill="1" applyBorder="1" applyAlignment="1">
      <alignment horizontal="right" vertical="center"/>
    </xf>
    <xf numFmtId="0" fontId="19" fillId="8" borderId="3" xfId="0" applyFont="1" applyFill="1" applyBorder="1" applyAlignment="1">
      <alignment horizontal="right" vertical="center"/>
    </xf>
    <xf numFmtId="0" fontId="19" fillId="8" borderId="4" xfId="0" applyFont="1" applyFill="1" applyBorder="1" applyAlignment="1">
      <alignment horizontal="right" vertical="center"/>
    </xf>
    <xf numFmtId="44" fontId="19" fillId="8" borderId="2" xfId="2" applyFont="1" applyFill="1" applyBorder="1" applyAlignment="1">
      <alignment horizontal="center" vertical="center"/>
    </xf>
    <xf numFmtId="44" fontId="19" fillId="8" borderId="4" xfId="2"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7" xfId="0" applyFont="1" applyFill="1" applyBorder="1" applyAlignment="1">
      <alignment horizontal="center" vertical="center" wrapText="1"/>
    </xf>
    <xf numFmtId="0" fontId="70" fillId="2" borderId="1" xfId="0" applyFont="1" applyFill="1" applyBorder="1" applyAlignment="1">
      <alignment horizontal="center" vertical="center"/>
    </xf>
    <xf numFmtId="0" fontId="6" fillId="0" borderId="19" xfId="0" applyFont="1" applyBorder="1" applyAlignment="1">
      <alignment horizontal="center" vertical="center"/>
    </xf>
    <xf numFmtId="0" fontId="11" fillId="0" borderId="5"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24" fillId="12" borderId="0" xfId="0" applyFont="1" applyFill="1" applyAlignment="1">
      <alignment vertical="center" wrapText="1"/>
    </xf>
    <xf numFmtId="0" fontId="24" fillId="12" borderId="0" xfId="0" applyFont="1" applyFill="1" applyAlignment="1">
      <alignment vertical="center"/>
    </xf>
    <xf numFmtId="0" fontId="22" fillId="0" borderId="0" xfId="0" applyFont="1" applyAlignment="1">
      <alignment vertical="center" wrapText="1"/>
    </xf>
    <xf numFmtId="0" fontId="22" fillId="0" borderId="0" xfId="0" applyFont="1" applyAlignment="1">
      <alignment vertical="center"/>
    </xf>
    <xf numFmtId="0" fontId="21" fillId="10" borderId="0" xfId="0" applyFont="1" applyFill="1" applyAlignment="1">
      <alignment vertical="center" wrapText="1"/>
    </xf>
    <xf numFmtId="0" fontId="21" fillId="10" borderId="0" xfId="0" applyFont="1" applyFill="1" applyAlignment="1">
      <alignment vertical="center"/>
    </xf>
    <xf numFmtId="0" fontId="22" fillId="10" borderId="0" xfId="0" applyFont="1" applyFill="1" applyAlignment="1">
      <alignment vertical="center" wrapText="1"/>
    </xf>
    <xf numFmtId="0" fontId="22" fillId="10" borderId="0" xfId="0" applyFont="1" applyFill="1" applyAlignment="1">
      <alignment vertical="center"/>
    </xf>
    <xf numFmtId="0" fontId="20" fillId="12" borderId="0" xfId="0" applyFont="1" applyFill="1" applyAlignment="1">
      <alignment vertical="center" wrapText="1"/>
    </xf>
    <xf numFmtId="0" fontId="20" fillId="12" borderId="0" xfId="0" applyFont="1" applyFill="1" applyAlignment="1">
      <alignment vertical="center"/>
    </xf>
    <xf numFmtId="0" fontId="22" fillId="82" borderId="0" xfId="0" applyFont="1" applyFill="1" applyAlignment="1">
      <alignment vertical="center" wrapText="1"/>
    </xf>
    <xf numFmtId="0" fontId="22" fillId="82" borderId="0" xfId="0" applyFont="1" applyFill="1" applyAlignment="1">
      <alignment vertical="center"/>
    </xf>
    <xf numFmtId="4" fontId="23" fillId="11" borderId="0" xfId="0" applyNumberFormat="1" applyFont="1" applyFill="1" applyBorder="1" applyAlignment="1">
      <alignment horizontal="center" vertical="center"/>
    </xf>
    <xf numFmtId="0" fontId="42" fillId="46" borderId="58" xfId="0" applyFont="1" applyFill="1" applyBorder="1" applyAlignment="1">
      <alignment horizontal="center" vertical="center"/>
    </xf>
    <xf numFmtId="0" fontId="42" fillId="46" borderId="59" xfId="0" applyFont="1" applyFill="1" applyBorder="1" applyAlignment="1">
      <alignment horizontal="center" vertical="center"/>
    </xf>
    <xf numFmtId="0" fontId="42" fillId="46" borderId="60" xfId="0" applyFont="1" applyFill="1" applyBorder="1" applyAlignment="1">
      <alignment horizontal="center" vertical="center"/>
    </xf>
    <xf numFmtId="1" fontId="43" fillId="7" borderId="20" xfId="201" applyNumberFormat="1" applyFont="1" applyFill="1" applyBorder="1" applyAlignment="1">
      <alignment horizontal="center" vertical="center" wrapText="1"/>
    </xf>
    <xf numFmtId="1" fontId="43" fillId="7" borderId="23" xfId="201" applyNumberFormat="1" applyFont="1" applyFill="1" applyBorder="1" applyAlignment="1">
      <alignment horizontal="center" vertical="center" wrapText="1"/>
    </xf>
    <xf numFmtId="1" fontId="43" fillId="7" borderId="26" xfId="201" applyNumberFormat="1" applyFont="1" applyFill="1" applyBorder="1" applyAlignment="1">
      <alignment horizontal="center" vertical="center" wrapText="1"/>
    </xf>
    <xf numFmtId="4" fontId="12" fillId="7" borderId="21" xfId="201" applyNumberFormat="1" applyFont="1" applyFill="1" applyBorder="1" applyAlignment="1">
      <alignment horizontal="center" vertical="center" wrapText="1"/>
    </xf>
    <xf numFmtId="4" fontId="12" fillId="7" borderId="24" xfId="201" applyNumberFormat="1" applyFont="1" applyFill="1" applyBorder="1" applyAlignment="1">
      <alignment horizontal="center" vertical="center" wrapText="1"/>
    </xf>
    <xf numFmtId="4" fontId="12" fillId="7" borderId="27" xfId="201" applyNumberFormat="1" applyFont="1" applyFill="1" applyBorder="1" applyAlignment="1">
      <alignment horizontal="center" vertical="center" wrapText="1"/>
    </xf>
    <xf numFmtId="4" fontId="5" fillId="80" borderId="43" xfId="0" applyNumberFormat="1" applyFont="1" applyFill="1" applyBorder="1" applyAlignment="1">
      <alignment horizontal="center" vertical="center"/>
    </xf>
    <xf numFmtId="10" fontId="5" fillId="80" borderId="52" xfId="0" applyNumberFormat="1" applyFont="1" applyFill="1" applyBorder="1" applyAlignment="1">
      <alignment horizontal="right" vertical="center"/>
    </xf>
    <xf numFmtId="10" fontId="5" fillId="80" borderId="53" xfId="0" applyNumberFormat="1" applyFont="1" applyFill="1" applyBorder="1" applyAlignment="1">
      <alignment horizontal="right" vertical="center"/>
    </xf>
    <xf numFmtId="4" fontId="5" fillId="80" borderId="40" xfId="0" applyNumberFormat="1" applyFont="1" applyFill="1" applyBorder="1" applyAlignment="1">
      <alignment horizontal="center" vertical="center"/>
    </xf>
    <xf numFmtId="10" fontId="5" fillId="80" borderId="50" xfId="0" applyNumberFormat="1" applyFont="1" applyFill="1" applyBorder="1" applyAlignment="1">
      <alignment horizontal="right" vertical="center"/>
    </xf>
    <xf numFmtId="10" fontId="5" fillId="80" borderId="43" xfId="0" applyNumberFormat="1" applyFont="1" applyFill="1" applyBorder="1" applyAlignment="1">
      <alignment horizontal="right" vertical="center"/>
    </xf>
    <xf numFmtId="4" fontId="5" fillId="80" borderId="42" xfId="0" applyNumberFormat="1" applyFont="1" applyFill="1" applyBorder="1" applyAlignment="1">
      <alignment horizontal="center" vertical="center"/>
    </xf>
    <xf numFmtId="2" fontId="5" fillId="0" borderId="43" xfId="0" applyNumberFormat="1" applyFont="1" applyBorder="1" applyAlignment="1">
      <alignment horizontal="left" vertical="center" wrapText="1"/>
    </xf>
    <xf numFmtId="4" fontId="5" fillId="79" borderId="43" xfId="0" applyNumberFormat="1" applyFont="1" applyFill="1" applyBorder="1" applyAlignment="1">
      <alignment horizontal="center" vertical="center"/>
    </xf>
    <xf numFmtId="4" fontId="6" fillId="79" borderId="43" xfId="0" applyNumberFormat="1" applyFont="1" applyFill="1" applyBorder="1" applyAlignment="1">
      <alignment horizontal="center" vertical="center"/>
    </xf>
    <xf numFmtId="2" fontId="75" fillId="44" borderId="43" xfId="0" applyNumberFormat="1" applyFont="1" applyFill="1" applyBorder="1" applyAlignment="1">
      <alignment horizontal="left" vertical="center"/>
    </xf>
    <xf numFmtId="4" fontId="75" fillId="44" borderId="42" xfId="0" applyNumberFormat="1" applyFont="1" applyFill="1" applyBorder="1" applyAlignment="1">
      <alignment horizontal="center" vertical="center"/>
    </xf>
    <xf numFmtId="4" fontId="75" fillId="44" borderId="40" xfId="0" applyNumberFormat="1" applyFont="1" applyFill="1" applyBorder="1" applyAlignment="1">
      <alignment horizontal="center" vertical="center"/>
    </xf>
    <xf numFmtId="0" fontId="5" fillId="77" borderId="43" xfId="0" applyFont="1" applyFill="1" applyBorder="1" applyAlignment="1">
      <alignment horizontal="center" vertical="center"/>
    </xf>
    <xf numFmtId="2" fontId="5" fillId="0" borderId="43" xfId="0" applyNumberFormat="1" applyFont="1" applyBorder="1" applyAlignment="1">
      <alignment horizontal="left" vertical="center"/>
    </xf>
    <xf numFmtId="0" fontId="5" fillId="76" borderId="45" xfId="0" applyFont="1" applyFill="1" applyBorder="1" applyAlignment="1">
      <alignment horizontal="center" vertical="center"/>
    </xf>
    <xf numFmtId="0" fontId="5" fillId="76" borderId="48" xfId="0" applyFont="1" applyFill="1" applyBorder="1" applyAlignment="1">
      <alignment horizontal="center" vertical="center"/>
    </xf>
    <xf numFmtId="0" fontId="5" fillId="76" borderId="46" xfId="0" applyFont="1" applyFill="1" applyBorder="1" applyAlignment="1">
      <alignment horizontal="center" vertical="center"/>
    </xf>
    <xf numFmtId="0" fontId="5" fillId="76" borderId="41" xfId="0" applyFont="1" applyFill="1" applyBorder="1" applyAlignment="1">
      <alignment horizontal="center" vertical="center"/>
    </xf>
    <xf numFmtId="0" fontId="5" fillId="76" borderId="47" xfId="0" applyFont="1" applyFill="1" applyBorder="1" applyAlignment="1">
      <alignment horizontal="center" vertical="center"/>
    </xf>
    <xf numFmtId="0" fontId="5" fillId="76" borderId="49" xfId="0" applyFont="1" applyFill="1" applyBorder="1" applyAlignment="1">
      <alignment horizontal="center" vertical="center"/>
    </xf>
    <xf numFmtId="0" fontId="5" fillId="77" borderId="40" xfId="0" applyFont="1" applyFill="1" applyBorder="1" applyAlignment="1">
      <alignment horizontal="center" vertical="center"/>
    </xf>
    <xf numFmtId="0" fontId="10" fillId="78" borderId="0" xfId="0" applyFont="1" applyFill="1" applyBorder="1" applyAlignment="1">
      <alignment horizontal="center" vertical="center"/>
    </xf>
    <xf numFmtId="0" fontId="43" fillId="0" borderId="0" xfId="45" applyFont="1" applyBorder="1" applyAlignment="1">
      <alignment horizontal="left" vertical="center" wrapText="1"/>
    </xf>
    <xf numFmtId="0" fontId="9" fillId="0" borderId="24" xfId="44" applyFont="1" applyBorder="1" applyAlignment="1">
      <alignment horizontal="left" vertical="center"/>
    </xf>
    <xf numFmtId="0" fontId="9" fillId="0" borderId="27" xfId="44" applyFont="1" applyBorder="1" applyAlignment="1">
      <alignment horizontal="left" vertical="center"/>
    </xf>
    <xf numFmtId="0" fontId="41" fillId="7" borderId="3" xfId="44" applyFont="1" applyFill="1" applyBorder="1" applyAlignment="1">
      <alignment horizontal="left" vertical="center"/>
    </xf>
    <xf numFmtId="0" fontId="9" fillId="0" borderId="3" xfId="44" applyFont="1" applyBorder="1" applyAlignment="1">
      <alignment horizontal="left" vertical="center"/>
    </xf>
    <xf numFmtId="0" fontId="42" fillId="46" borderId="3" xfId="44" applyFont="1" applyFill="1" applyBorder="1" applyAlignment="1">
      <alignment horizontal="center" vertical="center"/>
    </xf>
    <xf numFmtId="0" fontId="9" fillId="0" borderId="21" xfId="44" applyFont="1" applyBorder="1" applyAlignment="1">
      <alignment horizontal="left" vertical="center"/>
    </xf>
    <xf numFmtId="0" fontId="40" fillId="46" borderId="1" xfId="0" applyFont="1" applyFill="1" applyBorder="1" applyAlignment="1">
      <alignment horizontal="center" vertical="center"/>
    </xf>
    <xf numFmtId="0" fontId="9" fillId="0" borderId="21" xfId="44" applyFont="1" applyBorder="1" applyAlignment="1">
      <alignment horizontal="center" vertical="center"/>
    </xf>
    <xf numFmtId="0" fontId="9" fillId="0" borderId="24" xfId="44" applyFont="1" applyBorder="1" applyAlignment="1">
      <alignment horizontal="center" vertical="center"/>
    </xf>
    <xf numFmtId="0" fontId="9" fillId="0" borderId="27" xfId="44" applyFont="1" applyBorder="1" applyAlignment="1">
      <alignment horizontal="center" vertical="center"/>
    </xf>
    <xf numFmtId="43" fontId="8" fillId="0" borderId="0" xfId="1" applyFont="1" applyBorder="1" applyAlignment="1">
      <alignment vertical="center"/>
    </xf>
    <xf numFmtId="43" fontId="11" fillId="3" borderId="7" xfId="1" applyFont="1" applyFill="1" applyBorder="1" applyAlignment="1">
      <alignment vertical="center" wrapText="1"/>
    </xf>
    <xf numFmtId="43" fontId="12" fillId="4" borderId="1" xfId="1" applyFont="1" applyFill="1" applyBorder="1" applyAlignment="1">
      <alignment vertical="center"/>
    </xf>
    <xf numFmtId="43" fontId="14" fillId="7" borderId="1" xfId="1" applyFont="1" applyFill="1" applyBorder="1" applyAlignment="1">
      <alignment vertical="center"/>
    </xf>
    <xf numFmtId="43" fontId="7" fillId="5" borderId="1" xfId="1" applyFont="1" applyFill="1" applyBorder="1" applyAlignment="1">
      <alignment vertical="center"/>
    </xf>
    <xf numFmtId="0" fontId="17" fillId="8" borderId="1" xfId="0" applyFont="1" applyFill="1" applyBorder="1" applyAlignment="1">
      <alignment vertical="center"/>
    </xf>
    <xf numFmtId="43" fontId="18" fillId="0" borderId="1" xfId="1" applyFont="1" applyFill="1" applyBorder="1" applyAlignment="1">
      <alignment vertical="center"/>
    </xf>
    <xf numFmtId="43" fontId="9" fillId="0" borderId="0" xfId="1" applyFont="1" applyAlignment="1">
      <alignment vertical="center"/>
    </xf>
    <xf numFmtId="0" fontId="86" fillId="0" borderId="1" xfId="0" applyFont="1" applyBorder="1" applyAlignment="1">
      <alignment horizontal="center" vertical="center"/>
    </xf>
    <xf numFmtId="0" fontId="86" fillId="0" borderId="1" xfId="0" applyFont="1" applyBorder="1" applyAlignment="1">
      <alignment vertical="center" wrapText="1"/>
    </xf>
    <xf numFmtId="43" fontId="86" fillId="7" borderId="1" xfId="1" applyFont="1" applyFill="1" applyBorder="1" applyAlignment="1">
      <alignment vertical="center"/>
    </xf>
    <xf numFmtId="10" fontId="86" fillId="0" borderId="1" xfId="0" applyNumberFormat="1" applyFont="1" applyBorder="1" applyAlignment="1">
      <alignment horizontal="center" vertical="center"/>
    </xf>
    <xf numFmtId="44" fontId="86" fillId="0" borderId="1" xfId="2" applyFont="1" applyBorder="1" applyAlignment="1">
      <alignment vertical="center"/>
    </xf>
    <xf numFmtId="0" fontId="87" fillId="0" borderId="0" xfId="0" applyFont="1" applyAlignment="1">
      <alignment vertical="center"/>
    </xf>
    <xf numFmtId="0" fontId="86" fillId="0" borderId="1" xfId="0" applyFont="1" applyFill="1" applyBorder="1" applyAlignment="1">
      <alignment horizontal="center" vertical="center"/>
    </xf>
    <xf numFmtId="0" fontId="86" fillId="0" borderId="1" xfId="0" applyFont="1" applyFill="1" applyBorder="1" applyAlignment="1">
      <alignment vertical="center" wrapText="1"/>
    </xf>
    <xf numFmtId="43" fontId="86" fillId="0" borderId="1" xfId="1" applyFont="1" applyFill="1" applyBorder="1" applyAlignment="1">
      <alignment vertical="center"/>
    </xf>
    <xf numFmtId="10" fontId="86" fillId="0" borderId="1" xfId="0" applyNumberFormat="1" applyFont="1" applyFill="1" applyBorder="1" applyAlignment="1">
      <alignment horizontal="center" vertical="center"/>
    </xf>
    <xf numFmtId="44" fontId="86" fillId="0" borderId="1" xfId="2" applyFont="1" applyFill="1" applyBorder="1" applyAlignment="1">
      <alignment vertical="center"/>
    </xf>
    <xf numFmtId="0" fontId="87" fillId="0" borderId="0" xfId="0" applyFont="1" applyFill="1" applyAlignment="1">
      <alignment vertical="center"/>
    </xf>
    <xf numFmtId="0" fontId="16" fillId="0" borderId="0" xfId="0" applyFont="1" applyAlignment="1">
      <alignment horizontal="left" vertical="center"/>
    </xf>
  </cellXfs>
  <cellStyles count="239">
    <cellStyle name="20% - Accent1" xfId="48"/>
    <cellStyle name="20% - Accent2" xfId="49"/>
    <cellStyle name="20% - Accent3" xfId="50"/>
    <cellStyle name="20% - Accent4" xfId="51"/>
    <cellStyle name="20% - Accent5" xfId="52"/>
    <cellStyle name="20% - Accent6" xfId="53"/>
    <cellStyle name="20% - Ênfase1" xfId="21" builtinId="30" customBuiltin="1"/>
    <cellStyle name="20% - Ênfase1 2" xfId="107"/>
    <cellStyle name="20% - Ênfase1 3" xfId="212"/>
    <cellStyle name="20% - Ênfase2" xfId="25" builtinId="34" customBuiltin="1"/>
    <cellStyle name="20% - Ênfase2 2" xfId="108"/>
    <cellStyle name="20% - Ênfase2 3" xfId="214"/>
    <cellStyle name="20% - Ênfase3" xfId="29" builtinId="38" customBuiltin="1"/>
    <cellStyle name="20% - Ênfase3 2" xfId="109"/>
    <cellStyle name="20% - Ênfase3 3" xfId="216"/>
    <cellStyle name="20% - Ênfase4" xfId="33" builtinId="42" customBuiltin="1"/>
    <cellStyle name="20% - Ênfase4 2" xfId="110"/>
    <cellStyle name="20% - Ênfase4 3" xfId="218"/>
    <cellStyle name="20% - Ênfase5" xfId="37" builtinId="46" customBuiltin="1"/>
    <cellStyle name="20% - Ênfase5 2" xfId="111"/>
    <cellStyle name="20% - Ênfase5 3" xfId="220"/>
    <cellStyle name="20% - Ênfase6" xfId="41" builtinId="50" customBuiltin="1"/>
    <cellStyle name="20% - Ênfase6 2" xfId="112"/>
    <cellStyle name="20% - Ênfase6 3" xfId="222"/>
    <cellStyle name="40% - Accent1" xfId="54"/>
    <cellStyle name="40% - Accent2" xfId="55"/>
    <cellStyle name="40% - Accent3" xfId="56"/>
    <cellStyle name="40% - Accent4" xfId="57"/>
    <cellStyle name="40% - Accent5" xfId="58"/>
    <cellStyle name="40% - Accent6" xfId="59"/>
    <cellStyle name="40% - Ênfase1" xfId="22" builtinId="31" customBuiltin="1"/>
    <cellStyle name="40% - Ênfase1 2" xfId="113"/>
    <cellStyle name="40% - Ênfase1 3" xfId="213"/>
    <cellStyle name="40% - Ênfase2" xfId="26" builtinId="35" customBuiltin="1"/>
    <cellStyle name="40% - Ênfase2 2" xfId="114"/>
    <cellStyle name="40% - Ênfase2 3" xfId="215"/>
    <cellStyle name="40% - Ênfase3" xfId="30" builtinId="39" customBuiltin="1"/>
    <cellStyle name="40% - Ênfase3 2" xfId="115"/>
    <cellStyle name="40% - Ênfase3 3" xfId="217"/>
    <cellStyle name="40% - Ênfase4" xfId="34" builtinId="43" customBuiltin="1"/>
    <cellStyle name="40% - Ênfase4 2" xfId="116"/>
    <cellStyle name="40% - Ênfase4 3" xfId="219"/>
    <cellStyle name="40% - Ênfase5" xfId="38" builtinId="47" customBuiltin="1"/>
    <cellStyle name="40% - Ênfase5 2" xfId="117"/>
    <cellStyle name="40% - Ênfase5 3" xfId="221"/>
    <cellStyle name="40% - Ênfase6" xfId="42" builtinId="51" customBuiltin="1"/>
    <cellStyle name="40% - Ênfase6 2" xfId="118"/>
    <cellStyle name="40% - Ênfase6 3" xfId="223"/>
    <cellStyle name="60% - Accent1" xfId="60"/>
    <cellStyle name="60% - Accent2" xfId="61"/>
    <cellStyle name="60% - Accent3" xfId="62"/>
    <cellStyle name="60% - Accent4" xfId="63"/>
    <cellStyle name="60% - Accent5" xfId="64"/>
    <cellStyle name="60% - Accent6" xfId="65"/>
    <cellStyle name="60% - Ênfase1" xfId="23" builtinId="32" customBuiltin="1"/>
    <cellStyle name="60% - Ênfase1 2" xfId="119"/>
    <cellStyle name="60% - Ênfase2" xfId="27" builtinId="36" customBuiltin="1"/>
    <cellStyle name="60% - Ênfase2 2" xfId="120"/>
    <cellStyle name="60% - Ênfase3" xfId="31" builtinId="40" customBuiltin="1"/>
    <cellStyle name="60% - Ênfase3 2" xfId="121"/>
    <cellStyle name="60% - Ênfase4" xfId="35" builtinId="44" customBuiltin="1"/>
    <cellStyle name="60% - Ênfase4 2" xfId="122"/>
    <cellStyle name="60% - Ênfase5" xfId="39" builtinId="48" customBuiltin="1"/>
    <cellStyle name="60% - Ênfase5 2" xfId="123"/>
    <cellStyle name="60% - Ênfase6" xfId="43" builtinId="52" customBuiltin="1"/>
    <cellStyle name="60% - Ênfase6 2" xfId="124"/>
    <cellStyle name="Accent1" xfId="66"/>
    <cellStyle name="Accent2" xfId="67"/>
    <cellStyle name="Accent3" xfId="68"/>
    <cellStyle name="Accent4" xfId="69"/>
    <cellStyle name="Accent5" xfId="70"/>
    <cellStyle name="Accent6" xfId="71"/>
    <cellStyle name="Bad" xfId="72"/>
    <cellStyle name="Bom" xfId="9" builtinId="26" customBuiltin="1"/>
    <cellStyle name="Bom 2" xfId="125"/>
    <cellStyle name="Calculation" xfId="73"/>
    <cellStyle name="Cálculo" xfId="14" builtinId="22" customBuiltin="1"/>
    <cellStyle name="Cálculo 2" xfId="126"/>
    <cellStyle name="Célula de Verificação" xfId="16" builtinId="23" customBuiltin="1"/>
    <cellStyle name="Célula de Verificação 2" xfId="127"/>
    <cellStyle name="Célula Vinculada" xfId="15" builtinId="24" customBuiltin="1"/>
    <cellStyle name="Célula Vinculada 2" xfId="128"/>
    <cellStyle name="Check Cell" xfId="74"/>
    <cellStyle name="Comma0 - Modelo1" xfId="129"/>
    <cellStyle name="Comma0 - Style1" xfId="130"/>
    <cellStyle name="Comma1 - Modelo2" xfId="131"/>
    <cellStyle name="Comma1 - Style2" xfId="132"/>
    <cellStyle name="Currency [0]_1995" xfId="133"/>
    <cellStyle name="Currency_1995" xfId="134"/>
    <cellStyle name="Dia" xfId="135"/>
    <cellStyle name="Encabez1" xfId="136"/>
    <cellStyle name="Encabez2" xfId="137"/>
    <cellStyle name="Ênfase1" xfId="20" builtinId="29" customBuiltin="1"/>
    <cellStyle name="Ênfase1 2" xfId="138"/>
    <cellStyle name="Ênfase2" xfId="24" builtinId="33" customBuiltin="1"/>
    <cellStyle name="Ênfase2 2" xfId="139"/>
    <cellStyle name="Ênfase3" xfId="28" builtinId="37" customBuiltin="1"/>
    <cellStyle name="Ênfase3 2" xfId="140"/>
    <cellStyle name="Ênfase4" xfId="32" builtinId="41" customBuiltin="1"/>
    <cellStyle name="Ênfase4 2" xfId="141"/>
    <cellStyle name="Ênfase5" xfId="36" builtinId="45" customBuiltin="1"/>
    <cellStyle name="Ênfase5 2" xfId="142"/>
    <cellStyle name="Ênfase6" xfId="40" builtinId="49" customBuiltin="1"/>
    <cellStyle name="Ênfase6 2" xfId="143"/>
    <cellStyle name="Entrada" xfId="12" builtinId="20" customBuiltin="1"/>
    <cellStyle name="Entrada 2" xfId="144"/>
    <cellStyle name="Estilo 1" xfId="145"/>
    <cellStyle name="Euro" xfId="75"/>
    <cellStyle name="Excel Built-in Normal" xfId="46"/>
    <cellStyle name="Explanatory Text" xfId="76"/>
    <cellStyle name="F2" xfId="146"/>
    <cellStyle name="F3" xfId="147"/>
    <cellStyle name="F4" xfId="148"/>
    <cellStyle name="F5" xfId="149"/>
    <cellStyle name="F6" xfId="150"/>
    <cellStyle name="F7" xfId="151"/>
    <cellStyle name="F8" xfId="152"/>
    <cellStyle name="Fijo" xfId="153"/>
    <cellStyle name="Financiero" xfId="154"/>
    <cellStyle name="Good" xfId="77"/>
    <cellStyle name="Heading 1" xfId="78"/>
    <cellStyle name="Heading 2" xfId="79"/>
    <cellStyle name="Heading 3" xfId="80"/>
    <cellStyle name="Heading 4" xfId="81"/>
    <cellStyle name="Incorreto" xfId="10" builtinId="27" customBuiltin="1"/>
    <cellStyle name="Incorreto 2" xfId="155"/>
    <cellStyle name="Input" xfId="82"/>
    <cellStyle name="Linked Cell" xfId="83"/>
    <cellStyle name="Millares [0]_10 AVERIAS MASIVAS + ANT" xfId="156"/>
    <cellStyle name="Millares_10 AVERIAS MASIVAS + ANT" xfId="157"/>
    <cellStyle name="Moeda" xfId="2" builtinId="4"/>
    <cellStyle name="Moeda 2" xfId="85"/>
    <cellStyle name="Moeda 3" xfId="86"/>
    <cellStyle name="Moeda 3 2" xfId="187"/>
    <cellStyle name="Moeda 3 2 2" xfId="231"/>
    <cellStyle name="Moeda 3 3" xfId="206"/>
    <cellStyle name="Moeda 4" xfId="84"/>
    <cellStyle name="Moeda 5" xfId="177"/>
    <cellStyle name="Moeda 5 2" xfId="225"/>
    <cellStyle name="Moeda 6" xfId="192"/>
    <cellStyle name="Moeda 7" xfId="236"/>
    <cellStyle name="Moneda [0]_10 AVERIAS MASIVAS + ANT" xfId="158"/>
    <cellStyle name="Moneda_10 AVERIAS MASIVAS + ANT" xfId="159"/>
    <cellStyle name="Monetario" xfId="160"/>
    <cellStyle name="Neutra" xfId="11" builtinId="28" customBuiltin="1"/>
    <cellStyle name="Neutra 2" xfId="161"/>
    <cellStyle name="Neutral" xfId="87"/>
    <cellStyle name="no dec" xfId="162"/>
    <cellStyle name="Normal" xfId="0" builtinId="0"/>
    <cellStyle name="Normal 2" xfId="45"/>
    <cellStyle name="Normal 2 2" xfId="101"/>
    <cellStyle name="Normal 2 3" xfId="205"/>
    <cellStyle name="Normal 3" xfId="44"/>
    <cellStyle name="Normal 3 3" xfId="201"/>
    <cellStyle name="Normal 35" xfId="202"/>
    <cellStyle name="Normal 4" xfId="47"/>
    <cellStyle name="Normal 4 2" xfId="178"/>
    <cellStyle name="Normal 4 2 2" xfId="198"/>
    <cellStyle name="Normal 4 2 3" xfId="194"/>
    <cellStyle name="Normal 5" xfId="106"/>
    <cellStyle name="Normal 5 2" xfId="197"/>
    <cellStyle name="Normal 5 3" xfId="193"/>
    <cellStyle name="Normal 6" xfId="176"/>
    <cellStyle name="Normal 7" xfId="203"/>
    <cellStyle name="Normal 8" xfId="4"/>
    <cellStyle name="Normal 9" xfId="204"/>
    <cellStyle name="Nota 2" xfId="163"/>
    <cellStyle name="Nota 3" xfId="105"/>
    <cellStyle name="Nota 4" xfId="211"/>
    <cellStyle name="Note" xfId="88"/>
    <cellStyle name="Output" xfId="89"/>
    <cellStyle name="Porcentagem" xfId="3" builtinId="5"/>
    <cellStyle name="Porcentagem 2" xfId="91"/>
    <cellStyle name="Porcentagem 2 2" xfId="179"/>
    <cellStyle name="Porcentagem 3" xfId="90"/>
    <cellStyle name="Porcentagem 3 2" xfId="180"/>
    <cellStyle name="Porcentagem 3 2 2" xfId="199"/>
    <cellStyle name="Porcentagem 3 2 3" xfId="195"/>
    <cellStyle name="Porcentagem 4" xfId="104"/>
    <cellStyle name="Porcentagem 5" xfId="210"/>
    <cellStyle name="Porcentaje" xfId="164"/>
    <cellStyle name="RM" xfId="165"/>
    <cellStyle name="Saída" xfId="13" builtinId="21" customBuiltin="1"/>
    <cellStyle name="Saída 2" xfId="166"/>
    <cellStyle name="Separador de milhares 2" xfId="92"/>
    <cellStyle name="Separador de milhares 2 2" xfId="93"/>
    <cellStyle name="Separador de milhares 2 3" xfId="181"/>
    <cellStyle name="Separador de milhares 2 3 2" xfId="226"/>
    <cellStyle name="Separador de milhares 3" xfId="94"/>
    <cellStyle name="Texto de Aviso" xfId="17" builtinId="11" customBuiltin="1"/>
    <cellStyle name="Texto de Aviso 2" xfId="167"/>
    <cellStyle name="Texto Explicativo" xfId="18" builtinId="53" customBuiltin="1"/>
    <cellStyle name="Texto Explicativo 2" xfId="168"/>
    <cellStyle name="Title" xfId="95"/>
    <cellStyle name="Título 1" xfId="5" builtinId="16" customBuiltin="1"/>
    <cellStyle name="Título 1 1" xfId="96"/>
    <cellStyle name="Título 1 2" xfId="169"/>
    <cellStyle name="Título 2" xfId="6" builtinId="17" customBuiltin="1"/>
    <cellStyle name="Título 2 2" xfId="170"/>
    <cellStyle name="Título 3" xfId="7" builtinId="18" customBuiltin="1"/>
    <cellStyle name="Título 3 2" xfId="171"/>
    <cellStyle name="Título 4" xfId="8" builtinId="19" customBuiltin="1"/>
    <cellStyle name="Título 4 2" xfId="172"/>
    <cellStyle name="Título 5" xfId="173"/>
    <cellStyle name="Título 6" xfId="182"/>
    <cellStyle name="Total" xfId="19" builtinId="25" customBuiltin="1"/>
    <cellStyle name="Total 2" xfId="174"/>
    <cellStyle name="Vírgula" xfId="1" builtinId="3"/>
    <cellStyle name="Vírgula 2" xfId="98"/>
    <cellStyle name="Vírgula 2 2" xfId="102"/>
    <cellStyle name="Vírgula 2 2 2" xfId="190"/>
    <cellStyle name="Vírgula 2 2 2 2" xfId="234"/>
    <cellStyle name="Vírgula 2 2 3" xfId="208"/>
    <cellStyle name="Vírgula 2 3" xfId="184"/>
    <cellStyle name="Vírgula 2 3 2" xfId="228"/>
    <cellStyle name="Vírgula 2 4" xfId="186"/>
    <cellStyle name="Vírgula 2 4 2" xfId="230"/>
    <cellStyle name="Vírgula 3" xfId="99"/>
    <cellStyle name="Vírgula 3 2" xfId="185"/>
    <cellStyle name="Vírgula 3 2 2" xfId="200"/>
    <cellStyle name="Vírgula 3 2 2 2" xfId="238"/>
    <cellStyle name="Vírgula 3 2 3" xfId="196"/>
    <cellStyle name="Vírgula 3 2 3 2" xfId="237"/>
    <cellStyle name="Vírgula 3 2 4" xfId="229"/>
    <cellStyle name="Vírgula 3 3" xfId="189"/>
    <cellStyle name="Vírgula 3 3 2" xfId="233"/>
    <cellStyle name="Vírgula 3 4" xfId="207"/>
    <cellStyle name="Vírgula 4" xfId="97"/>
    <cellStyle name="Vírgula 4 2" xfId="188"/>
    <cellStyle name="Vírgula 4 2 2" xfId="232"/>
    <cellStyle name="Vírgula 5" xfId="175"/>
    <cellStyle name="Vírgula 5 2" xfId="224"/>
    <cellStyle name="Vírgula 6" xfId="183"/>
    <cellStyle name="Vírgula 6 2" xfId="227"/>
    <cellStyle name="Vírgula 7" xfId="191"/>
    <cellStyle name="Vírgula 7 2" xfId="235"/>
    <cellStyle name="Vírgula 8" xfId="103"/>
    <cellStyle name="Vírgula 9" xfId="209"/>
    <cellStyle name="Warning Text" xfId="100"/>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DDE9F7"/>
      <color rgb="FFDF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2</xdr:row>
      <xdr:rowOff>38100</xdr:rowOff>
    </xdr:from>
    <xdr:to>
      <xdr:col>7</xdr:col>
      <xdr:colOff>361950</xdr:colOff>
      <xdr:row>7</xdr:row>
      <xdr:rowOff>12723</xdr:rowOff>
    </xdr:to>
    <xdr:pic>
      <xdr:nvPicPr>
        <xdr:cNvPr id="2" name="Imagem 1" descr="Símbol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3525" y="419100"/>
          <a:ext cx="3095625" cy="927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0</xdr:rowOff>
    </xdr:from>
    <xdr:to>
      <xdr:col>1</xdr:col>
      <xdr:colOff>1787886</xdr:colOff>
      <xdr:row>4</xdr:row>
      <xdr:rowOff>57150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90500"/>
          <a:ext cx="2121261"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533401</xdr:colOff>
      <xdr:row>25</xdr:row>
      <xdr:rowOff>66674</xdr:rowOff>
    </xdr:from>
    <xdr:to>
      <xdr:col>7</xdr:col>
      <xdr:colOff>507022</xdr:colOff>
      <xdr:row>28</xdr:row>
      <xdr:rowOff>80530</xdr:rowOff>
    </xdr:to>
    <xdr:pic>
      <xdr:nvPicPr>
        <xdr:cNvPr id="2" name="Imagem 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752601" y="4924424"/>
          <a:ext cx="3231171" cy="585356"/>
        </a:xfrm>
        <a:prstGeom prst="rect">
          <a:avLst/>
        </a:prstGeom>
      </xdr:spPr>
    </xdr:pic>
    <xdr:clientData/>
  </xdr:twoCellAnchor>
  <xdr:twoCellAnchor editAs="oneCell">
    <xdr:from>
      <xdr:col>1</xdr:col>
      <xdr:colOff>180975</xdr:colOff>
      <xdr:row>0</xdr:row>
      <xdr:rowOff>180975</xdr:rowOff>
    </xdr:from>
    <xdr:to>
      <xdr:col>4</xdr:col>
      <xdr:colOff>473436</xdr:colOff>
      <xdr:row>4</xdr:row>
      <xdr:rowOff>96116</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80975"/>
          <a:ext cx="2121261" cy="677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9524</xdr:colOff>
      <xdr:row>26</xdr:row>
      <xdr:rowOff>57149</xdr:rowOff>
    </xdr:from>
    <xdr:to>
      <xdr:col>7</xdr:col>
      <xdr:colOff>685800</xdr:colOff>
      <xdr:row>28</xdr:row>
      <xdr:rowOff>36149</xdr:rowOff>
    </xdr:to>
    <xdr:pic>
      <xdr:nvPicPr>
        <xdr:cNvPr id="2" name="Imagem 1">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05024" y="6153149"/>
          <a:ext cx="3533776"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1</xdr:row>
      <xdr:rowOff>0</xdr:rowOff>
    </xdr:from>
    <xdr:to>
      <xdr:col>4</xdr:col>
      <xdr:colOff>463911</xdr:colOff>
      <xdr:row>4</xdr:row>
      <xdr:rowOff>66675</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90500"/>
          <a:ext cx="2121261"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OBRAS%20PUBLICAS/02_PROJETOS-OBRAS/ESCOLAS/MUNICIPAIS/E.M.%20GENI%20TEREZINHA%20FORGIARINI/OR&#199;AMENTO/Or&#231;amento%20Escola%20Geni%20Terezinha%20LIM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OBRAS%20PUBLICAS/02_PROJETOS-OBRAS/ESCOLAS/MUNICIPAIS/E.%20M.%20MARIO%20RAITER/1.%200%20LICITA&#199;&#195;O/OR&#199;AMENTO%20E%20DOCUMENTOS/OR&#199;AMENTO%20ESCOLA%20MARIO%20RAI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abriela.moura/Desktop/GENI/Or&#231;amento%20Escola%20Geni%20Terezinha%20anti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_OBRAS%20PUBLICAS/02_PROJETOS-OBRAS/ESCOLAS/MUNICIPAIS/E.M.%20GENI%20TEREZINHA%20FORGIARINI/1.0%20LICITA&#199;&#195;O/OR&#199;AMENTO/Or&#231;amento%20Escola%20Geni%20Terezinha%20LI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intético"/>
      <sheetName val="Cronograma"/>
      <sheetName val="BDI Equipamentos"/>
      <sheetName val="BDI Serviços"/>
      <sheetName val="Orçamento Analítico"/>
      <sheetName val="Mapa de Cotação"/>
    </sheetNames>
    <sheetDataSet>
      <sheetData sheetId="0">
        <row r="47">
          <cell r="B47" t="str">
            <v>Municipio de Sorriso</v>
          </cell>
        </row>
        <row r="48">
          <cell r="B48" t="str">
            <v>Construção da Escola Municipal Geni Terezinha Forgiarini</v>
          </cell>
        </row>
      </sheetData>
      <sheetData sheetId="1" refreshError="1"/>
      <sheetData sheetId="2">
        <row r="9">
          <cell r="C9">
            <v>1</v>
          </cell>
        </row>
        <row r="22">
          <cell r="C22" t="str">
            <v xml:space="preserve"> 2</v>
          </cell>
        </row>
        <row r="29">
          <cell r="C29" t="str">
            <v xml:space="preserve"> 3</v>
          </cell>
        </row>
        <row r="30">
          <cell r="C30" t="str">
            <v xml:space="preserve"> 3.1</v>
          </cell>
          <cell r="D30" t="str">
            <v>SERVIÇOS PRELIMINARES</v>
          </cell>
        </row>
        <row r="33">
          <cell r="C33" t="str">
            <v xml:space="preserve"> 3.2</v>
          </cell>
          <cell r="D33" t="str">
            <v>FUNDAÇÕES</v>
          </cell>
        </row>
        <row r="52">
          <cell r="C52" t="str">
            <v xml:space="preserve"> 3.3</v>
          </cell>
          <cell r="D52" t="str">
            <v>MESO E SUPER ESTRUTURA</v>
          </cell>
        </row>
        <row r="57">
          <cell r="C57" t="str">
            <v xml:space="preserve"> 3.4</v>
          </cell>
          <cell r="D57" t="str">
            <v>REVESTIMENTOS</v>
          </cell>
        </row>
        <row r="68">
          <cell r="C68" t="str">
            <v xml:space="preserve"> 3.5</v>
          </cell>
          <cell r="D68" t="str">
            <v>COBERTURA</v>
          </cell>
        </row>
        <row r="76">
          <cell r="C76" t="str">
            <v xml:space="preserve"> 3.6</v>
          </cell>
          <cell r="D76" t="str">
            <v>ALVENARIAS E VEDAÇÕES</v>
          </cell>
        </row>
        <row r="85">
          <cell r="C85" t="str">
            <v xml:space="preserve"> 3.7</v>
          </cell>
          <cell r="D85" t="str">
            <v>ESQUADRIAS</v>
          </cell>
        </row>
        <row r="109">
          <cell r="C109" t="str">
            <v xml:space="preserve"> 3.8</v>
          </cell>
          <cell r="D109" t="str">
            <v>PISO</v>
          </cell>
        </row>
        <row r="114">
          <cell r="C114" t="str">
            <v xml:space="preserve"> 3.9</v>
          </cell>
          <cell r="D114" t="str">
            <v>PINTURA</v>
          </cell>
        </row>
        <row r="127">
          <cell r="C127" t="str">
            <v xml:space="preserve"> 3.10</v>
          </cell>
          <cell r="D127" t="str">
            <v>INSTALAÇÕES ELÉTRICA</v>
          </cell>
        </row>
        <row r="179">
          <cell r="C179" t="str">
            <v xml:space="preserve"> 3.11</v>
          </cell>
          <cell r="D179" t="str">
            <v>INSTALAÇÕES ELÉTRICAS DE CABEAMENTO DE LÓGICA E TELEFONIA</v>
          </cell>
        </row>
        <row r="202">
          <cell r="C202" t="str">
            <v xml:space="preserve"> 3.12</v>
          </cell>
          <cell r="D202" t="str">
            <v>INSTALAÇÕES DE PREVENÇÃO E COMBATE À INCÊNDIO E PÂNICO</v>
          </cell>
        </row>
        <row r="225">
          <cell r="C225" t="str">
            <v xml:space="preserve"> 3.13</v>
          </cell>
          <cell r="D225" t="str">
            <v>SERVIÇOS COMPLEMENTARES</v>
          </cell>
        </row>
        <row r="316">
          <cell r="C316" t="str">
            <v xml:space="preserve"> 4</v>
          </cell>
          <cell r="D316" t="str">
            <v>QUADRA POLIESPORTIVA</v>
          </cell>
        </row>
        <row r="317">
          <cell r="C317" t="str">
            <v xml:space="preserve"> 4.1</v>
          </cell>
          <cell r="D317" t="str">
            <v>SERVIÇOS PRELIMINARES</v>
          </cell>
        </row>
        <row r="320">
          <cell r="C320" t="str">
            <v xml:space="preserve"> 4.2</v>
          </cell>
          <cell r="D320" t="str">
            <v>INFRA ESTRUTURA</v>
          </cell>
          <cell r="E320">
            <v>0</v>
          </cell>
          <cell r="F320">
            <v>0</v>
          </cell>
          <cell r="G320">
            <v>0</v>
          </cell>
          <cell r="H320">
            <v>0</v>
          </cell>
        </row>
        <row r="338">
          <cell r="C338" t="str">
            <v xml:space="preserve"> 4.3</v>
          </cell>
          <cell r="D338" t="str">
            <v>SUPRA ESTRUTURA</v>
          </cell>
          <cell r="E338">
            <v>0</v>
          </cell>
          <cell r="F338">
            <v>0</v>
          </cell>
          <cell r="G338">
            <v>0</v>
          </cell>
          <cell r="H338">
            <v>0</v>
          </cell>
        </row>
        <row r="352">
          <cell r="C352" t="str">
            <v xml:space="preserve"> 4.4</v>
          </cell>
          <cell r="D352" t="str">
            <v>ARQUIBANCADA</v>
          </cell>
          <cell r="E352">
            <v>0</v>
          </cell>
          <cell r="F352">
            <v>0</v>
          </cell>
          <cell r="G352">
            <v>0</v>
          </cell>
          <cell r="H352">
            <v>0</v>
          </cell>
        </row>
        <row r="364">
          <cell r="C364" t="str">
            <v xml:space="preserve"> 4.5</v>
          </cell>
          <cell r="D364" t="str">
            <v>IMPERMEABILIZAÇÃO E TRATAMENTOS</v>
          </cell>
          <cell r="E364">
            <v>0</v>
          </cell>
          <cell r="F364">
            <v>0</v>
          </cell>
          <cell r="G364">
            <v>0</v>
          </cell>
          <cell r="H364">
            <v>0</v>
          </cell>
        </row>
        <row r="367">
          <cell r="C367" t="str">
            <v xml:space="preserve"> 4.6</v>
          </cell>
          <cell r="D367" t="str">
            <v>ALVENARIAS E VEDAÇÕES</v>
          </cell>
          <cell r="E367">
            <v>0</v>
          </cell>
          <cell r="F367">
            <v>0</v>
          </cell>
          <cell r="G367">
            <v>0</v>
          </cell>
          <cell r="H367">
            <v>0</v>
          </cell>
        </row>
        <row r="373">
          <cell r="C373" t="str">
            <v xml:space="preserve"> 4.7</v>
          </cell>
          <cell r="D373" t="str">
            <v>REVESTIMENTOS</v>
          </cell>
          <cell r="E373">
            <v>0</v>
          </cell>
          <cell r="F373">
            <v>0</v>
          </cell>
          <cell r="G373">
            <v>0</v>
          </cell>
          <cell r="H373">
            <v>0</v>
          </cell>
        </row>
        <row r="387">
          <cell r="C387" t="str">
            <v xml:space="preserve"> 4.8</v>
          </cell>
          <cell r="D387" t="str">
            <v>COBERTURA</v>
          </cell>
          <cell r="E387">
            <v>0</v>
          </cell>
          <cell r="F387">
            <v>0</v>
          </cell>
          <cell r="G387">
            <v>0</v>
          </cell>
          <cell r="H387">
            <v>0</v>
          </cell>
        </row>
        <row r="397">
          <cell r="C397" t="str">
            <v xml:space="preserve"> 4.9</v>
          </cell>
          <cell r="D397" t="str">
            <v>ESQUADRIAS</v>
          </cell>
          <cell r="E397">
            <v>0</v>
          </cell>
          <cell r="F397">
            <v>0</v>
          </cell>
          <cell r="G397">
            <v>0</v>
          </cell>
          <cell r="H397">
            <v>0</v>
          </cell>
        </row>
        <row r="406">
          <cell r="C406" t="str">
            <v xml:space="preserve"> 4.10</v>
          </cell>
          <cell r="D406" t="str">
            <v>PISO, RODAPÉS E SOLEIRAS</v>
          </cell>
          <cell r="E406">
            <v>0</v>
          </cell>
          <cell r="F406">
            <v>0</v>
          </cell>
          <cell r="G406">
            <v>0</v>
          </cell>
          <cell r="H406">
            <v>0</v>
          </cell>
        </row>
        <row r="421">
          <cell r="C421" t="str">
            <v xml:space="preserve"> 4.11</v>
          </cell>
          <cell r="D421" t="str">
            <v>PINTURA</v>
          </cell>
          <cell r="E421">
            <v>0</v>
          </cell>
          <cell r="F421">
            <v>0</v>
          </cell>
          <cell r="G421">
            <v>0</v>
          </cell>
          <cell r="H421">
            <v>0</v>
          </cell>
        </row>
        <row r="431">
          <cell r="C431" t="str">
            <v xml:space="preserve"> 4.12</v>
          </cell>
          <cell r="D431" t="str">
            <v>INSTALAÇÕES ELÉTRICAS</v>
          </cell>
          <cell r="E431">
            <v>0</v>
          </cell>
          <cell r="F431">
            <v>0</v>
          </cell>
          <cell r="G431">
            <v>0</v>
          </cell>
          <cell r="H431">
            <v>0</v>
          </cell>
        </row>
        <row r="472">
          <cell r="C472" t="str">
            <v xml:space="preserve"> 4.13</v>
          </cell>
          <cell r="D472" t="str">
            <v>INSTALAÇÕES DE PREVENÇÃO E COMBATE A INCÊNDIO</v>
          </cell>
          <cell r="E472">
            <v>0</v>
          </cell>
          <cell r="F472">
            <v>0</v>
          </cell>
          <cell r="G472">
            <v>0</v>
          </cell>
          <cell r="H472">
            <v>0</v>
          </cell>
        </row>
        <row r="494">
          <cell r="C494" t="str">
            <v xml:space="preserve"> 4.14</v>
          </cell>
          <cell r="D494" t="str">
            <v>SERVIÇOS CONSTRUTIVOS COMPLEMENTARES</v>
          </cell>
          <cell r="E494">
            <v>0</v>
          </cell>
          <cell r="F494">
            <v>0</v>
          </cell>
          <cell r="G494">
            <v>0</v>
          </cell>
          <cell r="H494">
            <v>0</v>
          </cell>
        </row>
        <row r="532">
          <cell r="C532" t="str">
            <v xml:space="preserve"> 5</v>
          </cell>
        </row>
        <row r="533">
          <cell r="C533" t="str">
            <v xml:space="preserve"> 5.1</v>
          </cell>
          <cell r="D533" t="str">
            <v>SERVIÇOS PRELIMINARES</v>
          </cell>
        </row>
        <row r="536">
          <cell r="C536" t="str">
            <v xml:space="preserve"> 5.2</v>
          </cell>
          <cell r="D536" t="str">
            <v>INFRA ESTRUTURA</v>
          </cell>
          <cell r="E536">
            <v>0</v>
          </cell>
          <cell r="F536">
            <v>0</v>
          </cell>
          <cell r="G536">
            <v>0</v>
          </cell>
          <cell r="H536">
            <v>0</v>
          </cell>
        </row>
        <row r="549">
          <cell r="C549" t="str">
            <v xml:space="preserve"> 5.3</v>
          </cell>
          <cell r="D549" t="str">
            <v>MESO E SUPER ESTRUTURA</v>
          </cell>
          <cell r="E549">
            <v>0</v>
          </cell>
          <cell r="F549">
            <v>0</v>
          </cell>
          <cell r="G549">
            <v>0</v>
          </cell>
          <cell r="H549">
            <v>0</v>
          </cell>
        </row>
        <row r="555">
          <cell r="C555" t="str">
            <v xml:space="preserve"> 5.4</v>
          </cell>
          <cell r="D555" t="str">
            <v>ALVENARIAS E VEDAÇÕES</v>
          </cell>
          <cell r="E555">
            <v>0</v>
          </cell>
          <cell r="F555">
            <v>0</v>
          </cell>
          <cell r="G555">
            <v>0</v>
          </cell>
          <cell r="H555">
            <v>0</v>
          </cell>
        </row>
        <row r="563">
          <cell r="C563" t="str">
            <v xml:space="preserve"> 5.5</v>
          </cell>
          <cell r="D563" t="str">
            <v>REVESTIMENTOS</v>
          </cell>
          <cell r="E563">
            <v>0</v>
          </cell>
          <cell r="F563">
            <v>0</v>
          </cell>
          <cell r="G563">
            <v>0</v>
          </cell>
          <cell r="H563">
            <v>0</v>
          </cell>
        </row>
        <row r="578">
          <cell r="C578" t="str">
            <v>5.6</v>
          </cell>
          <cell r="D578" t="str">
            <v>COBERTURA</v>
          </cell>
          <cell r="E578">
            <v>0</v>
          </cell>
          <cell r="F578">
            <v>0</v>
          </cell>
          <cell r="G578">
            <v>0</v>
          </cell>
          <cell r="H578">
            <v>0</v>
          </cell>
        </row>
        <row r="587">
          <cell r="C587" t="str">
            <v>5.7</v>
          </cell>
          <cell r="D587" t="str">
            <v>ESQUADRIAS</v>
          </cell>
          <cell r="E587">
            <v>0</v>
          </cell>
          <cell r="F587">
            <v>0</v>
          </cell>
          <cell r="G587">
            <v>0</v>
          </cell>
          <cell r="H587">
            <v>0</v>
          </cell>
        </row>
        <row r="597">
          <cell r="C597" t="str">
            <v>5.8</v>
          </cell>
          <cell r="D597" t="str">
            <v>PISO E RODAPÉS</v>
          </cell>
          <cell r="E597">
            <v>0</v>
          </cell>
          <cell r="F597">
            <v>0</v>
          </cell>
          <cell r="G597">
            <v>0</v>
          </cell>
          <cell r="H597">
            <v>0</v>
          </cell>
        </row>
        <row r="604">
          <cell r="C604" t="str">
            <v xml:space="preserve"> 5.9</v>
          </cell>
          <cell r="D604" t="str">
            <v>PINTURA</v>
          </cell>
          <cell r="E604">
            <v>0</v>
          </cell>
          <cell r="F604">
            <v>0</v>
          </cell>
          <cell r="G604">
            <v>0</v>
          </cell>
          <cell r="H604">
            <v>0</v>
          </cell>
        </row>
        <row r="614">
          <cell r="C614" t="str">
            <v xml:space="preserve"> 5.10</v>
          </cell>
          <cell r="D614" t="str">
            <v>INSTALAÇÕES ELÉTRICAS</v>
          </cell>
          <cell r="E614">
            <v>0</v>
          </cell>
          <cell r="F614">
            <v>0</v>
          </cell>
          <cell r="G614">
            <v>0</v>
          </cell>
          <cell r="H614">
            <v>0</v>
          </cell>
        </row>
        <row r="644">
          <cell r="C644" t="str">
            <v xml:space="preserve"> 5.11</v>
          </cell>
          <cell r="D644" t="str">
            <v>INSTALAÇÕES DE PREVENÇÃO E COMBATE À INCÊNDIO E PÂNICO</v>
          </cell>
          <cell r="E644">
            <v>0</v>
          </cell>
          <cell r="F644">
            <v>0</v>
          </cell>
          <cell r="G644">
            <v>0</v>
          </cell>
          <cell r="H644">
            <v>0</v>
          </cell>
        </row>
        <row r="666">
          <cell r="C666" t="str">
            <v xml:space="preserve"> 5.12</v>
          </cell>
          <cell r="D666" t="str">
            <v>SERVIÇOS COMPLEMENTARES</v>
          </cell>
          <cell r="E666">
            <v>0</v>
          </cell>
          <cell r="F666">
            <v>0</v>
          </cell>
          <cell r="G666">
            <v>0</v>
          </cell>
          <cell r="H666">
            <v>0</v>
          </cell>
        </row>
        <row r="684">
          <cell r="C684" t="str">
            <v xml:space="preserve"> 6</v>
          </cell>
          <cell r="D684" t="str">
            <v>INSTALAÇÕES DE PREVENÇÃO E COMBATE À INCÊNDIO E PÂNICO</v>
          </cell>
          <cell r="E684">
            <v>0</v>
          </cell>
          <cell r="F684">
            <v>0</v>
          </cell>
          <cell r="G684">
            <v>0</v>
          </cell>
          <cell r="H684">
            <v>0</v>
          </cell>
        </row>
        <row r="708">
          <cell r="C708" t="str">
            <v xml:space="preserve"> 7</v>
          </cell>
          <cell r="D708" t="str">
            <v>SPDA</v>
          </cell>
          <cell r="E708">
            <v>0</v>
          </cell>
          <cell r="F708">
            <v>0</v>
          </cell>
          <cell r="G708">
            <v>0</v>
          </cell>
          <cell r="H708">
            <v>0</v>
          </cell>
        </row>
        <row r="724">
          <cell r="C724" t="str">
            <v xml:space="preserve"> 8</v>
          </cell>
          <cell r="D724" t="str">
            <v>CAPEAMENTO ESTRUTURAL</v>
          </cell>
          <cell r="E724">
            <v>0</v>
          </cell>
          <cell r="F724">
            <v>0</v>
          </cell>
          <cell r="G724">
            <v>0</v>
          </cell>
          <cell r="H724">
            <v>0</v>
          </cell>
        </row>
        <row r="728">
          <cell r="C728" t="str">
            <v xml:space="preserve"> 9</v>
          </cell>
          <cell r="D728" t="str">
            <v>INSTALAÇÕES HIDRAULICA</v>
          </cell>
          <cell r="E728">
            <v>0</v>
          </cell>
          <cell r="F728">
            <v>0</v>
          </cell>
          <cell r="G728">
            <v>0</v>
          </cell>
          <cell r="H728">
            <v>0</v>
          </cell>
        </row>
        <row r="741">
          <cell r="C741" t="str">
            <v xml:space="preserve"> 10</v>
          </cell>
          <cell r="D741" t="str">
            <v>INSTALAÇÕES SANITÁRIO</v>
          </cell>
          <cell r="E741">
            <v>0</v>
          </cell>
          <cell r="F741">
            <v>0</v>
          </cell>
          <cell r="G741">
            <v>0</v>
          </cell>
          <cell r="H741">
            <v>0</v>
          </cell>
        </row>
        <row r="787">
          <cell r="C787" t="str">
            <v xml:space="preserve"> 11</v>
          </cell>
          <cell r="D787" t="str">
            <v>AR CONDICIONADO</v>
          </cell>
          <cell r="E787">
            <v>0</v>
          </cell>
          <cell r="F787">
            <v>0</v>
          </cell>
          <cell r="G787">
            <v>0</v>
          </cell>
          <cell r="H787">
            <v>0</v>
          </cell>
        </row>
        <row r="795">
          <cell r="C795" t="str">
            <v xml:space="preserve"> 12</v>
          </cell>
          <cell r="D795" t="str">
            <v>PLUVIAL</v>
          </cell>
          <cell r="E795">
            <v>0</v>
          </cell>
          <cell r="F795">
            <v>0</v>
          </cell>
          <cell r="G795">
            <v>0</v>
          </cell>
          <cell r="H795">
            <v>0</v>
          </cell>
        </row>
        <row r="807">
          <cell r="C807" t="str">
            <v xml:space="preserve"> 13</v>
          </cell>
          <cell r="D807" t="str">
            <v>VENTILAÇÃO</v>
          </cell>
          <cell r="E807">
            <v>0</v>
          </cell>
          <cell r="F807">
            <v>0</v>
          </cell>
          <cell r="G807">
            <v>0</v>
          </cell>
          <cell r="H807">
            <v>0</v>
          </cell>
        </row>
        <row r="826">
          <cell r="C826" t="str">
            <v xml:space="preserve"> 14</v>
          </cell>
          <cell r="D826" t="str">
            <v>INSTALAÇÕES HIDRAULICA (ÁGUA FRIA)</v>
          </cell>
          <cell r="E826">
            <v>0</v>
          </cell>
          <cell r="F826">
            <v>0</v>
          </cell>
          <cell r="G826">
            <v>0</v>
          </cell>
          <cell r="H826">
            <v>0</v>
          </cell>
        </row>
        <row r="870">
          <cell r="C870" t="str">
            <v xml:space="preserve"> 15</v>
          </cell>
          <cell r="D870" t="str">
            <v>SUPORTE PARA CAIXA D`ÁGUA</v>
          </cell>
          <cell r="E870">
            <v>0</v>
          </cell>
          <cell r="F870">
            <v>0</v>
          </cell>
          <cell r="G870">
            <v>0</v>
          </cell>
          <cell r="H870">
            <v>0</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heetName val="Cronograma"/>
      <sheetName val="Composição"/>
      <sheetName val="BDI - Serviços"/>
      <sheetName val="BDI-Equipamentos"/>
      <sheetName val="Mapa de cotação"/>
      <sheetName val="Memória de Calculo"/>
    </sheetNames>
    <sheetDataSet>
      <sheetData sheetId="0" refreshError="1"/>
      <sheetData sheetId="1" refreshError="1">
        <row r="3">
          <cell r="A3" t="str">
            <v xml:space="preserve">Proprietário: </v>
          </cell>
          <cell r="H3" t="str">
            <v>Data:</v>
          </cell>
        </row>
      </sheetData>
      <sheetData sheetId="2" refreshError="1">
        <row r="1">
          <cell r="A1" t="str">
            <v>CONSTRUÇÃO
ESCOLA MÁRIO RAITER</v>
          </cell>
        </row>
        <row r="9">
          <cell r="D9" t="str">
            <v>SERVIÇOS PRELIMINARES</v>
          </cell>
        </row>
        <row r="22">
          <cell r="D22" t="str">
            <v>MOVIMENTO DE TERRA</v>
          </cell>
        </row>
        <row r="29">
          <cell r="D29" t="str">
            <v xml:space="preserve">BLOCO EDUCACIONAL </v>
          </cell>
        </row>
        <row r="531">
          <cell r="D531" t="str">
            <v>REFEITÓRIO</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intético"/>
      <sheetName val="Cronograma"/>
      <sheetName val="BDI Equipamentos"/>
      <sheetName val="BDI Serviços"/>
      <sheetName val="Orçamento Analítico"/>
      <sheetName val="Mapa de Cotação"/>
    </sheetNames>
    <sheetDataSet>
      <sheetData sheetId="0">
        <row r="47">
          <cell r="A47" t="str">
            <v xml:space="preserve">Proprietário: </v>
          </cell>
        </row>
        <row r="48">
          <cell r="A48" t="str">
            <v>Obra:</v>
          </cell>
          <cell r="B48" t="str">
            <v>Construção da Escola Municipal Geni Terezinha Forgiarini</v>
          </cell>
        </row>
        <row r="49">
          <cell r="A49" t="str">
            <v>Local:</v>
          </cell>
        </row>
      </sheetData>
      <sheetData sheetId="1">
        <row r="3">
          <cell r="E3" t="str">
            <v>Valor estimado final:</v>
          </cell>
        </row>
        <row r="4">
          <cell r="F4" t="str">
            <v>Custo/m²:</v>
          </cell>
        </row>
        <row r="6">
          <cell r="B6">
            <v>4645.1499999999996</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Orçamento Sintético"/>
      <sheetName val="Cronograma"/>
      <sheetName val="BDI Equipamentos"/>
      <sheetName val="BDI Serviços"/>
      <sheetName val="Orçamento Analítico"/>
      <sheetName val="Mapa de Cotação"/>
    </sheetNames>
    <sheetDataSet>
      <sheetData sheetId="0"/>
      <sheetData sheetId="1">
        <row r="11">
          <cell r="A11">
            <v>1</v>
          </cell>
          <cell r="B11" t="str">
            <v>SERVIÇOS PRELIMINARES</v>
          </cell>
        </row>
        <row r="12">
          <cell r="A12" t="str">
            <v xml:space="preserve"> 2</v>
          </cell>
          <cell r="B12" t="str">
            <v>MOVIMENTO DE TERRA</v>
          </cell>
        </row>
        <row r="13">
          <cell r="A13" t="str">
            <v xml:space="preserve"> 3</v>
          </cell>
          <cell r="B13" t="str">
            <v xml:space="preserve">BLOCO EDUCACIONAL </v>
          </cell>
        </row>
        <row r="14">
          <cell r="A14" t="str">
            <v xml:space="preserve"> 3.1</v>
          </cell>
          <cell r="B14" t="str">
            <v>SERVIÇOS PRELIMINARES</v>
          </cell>
        </row>
        <row r="15">
          <cell r="A15" t="str">
            <v xml:space="preserve"> 3.2</v>
          </cell>
          <cell r="B15" t="str">
            <v>FUNDAÇÕES</v>
          </cell>
        </row>
        <row r="16">
          <cell r="A16" t="str">
            <v xml:space="preserve"> 3.3</v>
          </cell>
          <cell r="B16" t="str">
            <v>MESO E SUPER ESTRUTURA</v>
          </cell>
        </row>
        <row r="17">
          <cell r="A17" t="str">
            <v xml:space="preserve"> 3.4</v>
          </cell>
          <cell r="B17" t="str">
            <v>REVESTIMENTOS</v>
          </cell>
        </row>
        <row r="18">
          <cell r="A18" t="str">
            <v xml:space="preserve"> 3.5</v>
          </cell>
          <cell r="B18" t="str">
            <v>COBERTURA</v>
          </cell>
        </row>
        <row r="19">
          <cell r="A19" t="str">
            <v xml:space="preserve"> 3.6</v>
          </cell>
          <cell r="B19" t="str">
            <v>ALVENARIAS E VEDAÇÕES</v>
          </cell>
        </row>
        <row r="20">
          <cell r="A20" t="str">
            <v xml:space="preserve"> 3.7</v>
          </cell>
          <cell r="B20" t="str">
            <v>ESQUADRIAS</v>
          </cell>
        </row>
        <row r="21">
          <cell r="A21" t="str">
            <v xml:space="preserve"> 3.8</v>
          </cell>
          <cell r="B21" t="str">
            <v>PISO</v>
          </cell>
        </row>
        <row r="22">
          <cell r="A22" t="str">
            <v xml:space="preserve"> 3.9</v>
          </cell>
          <cell r="B22" t="str">
            <v>PINTURA</v>
          </cell>
        </row>
        <row r="23">
          <cell r="A23" t="str">
            <v xml:space="preserve"> 3.10</v>
          </cell>
          <cell r="B23" t="str">
            <v>INSTALAÇÕES ELÉTRICA</v>
          </cell>
        </row>
        <row r="24">
          <cell r="A24" t="str">
            <v xml:space="preserve"> 3.11</v>
          </cell>
          <cell r="B24" t="str">
            <v>INSTALAÇÕES ELÉTRICAS DE CABEAMENTO DE LÓGICA E TELEFONIA</v>
          </cell>
        </row>
        <row r="25">
          <cell r="A25" t="str">
            <v xml:space="preserve"> 3.12</v>
          </cell>
          <cell r="B25" t="str">
            <v>INSTALAÇÕES DE PREVENÇÃO E COMBATE À INCÊNDIO E PÂNICO</v>
          </cell>
        </row>
        <row r="26">
          <cell r="A26" t="str">
            <v xml:space="preserve"> 3.13</v>
          </cell>
          <cell r="B26" t="str">
            <v>SERVIÇOS COMPLEMENTARES</v>
          </cell>
        </row>
        <row r="27">
          <cell r="A27" t="str">
            <v xml:space="preserve"> 4</v>
          </cell>
          <cell r="B27" t="str">
            <v>QUADRA POLIESPORTIVA</v>
          </cell>
        </row>
        <row r="28">
          <cell r="A28" t="str">
            <v xml:space="preserve"> 4.1</v>
          </cell>
          <cell r="B28" t="str">
            <v>SERVIÇOS PRELIMINARES</v>
          </cell>
        </row>
        <row r="29">
          <cell r="A29" t="str">
            <v xml:space="preserve"> 4.2</v>
          </cell>
          <cell r="B29" t="str">
            <v>INFRA ESTRUTURA</v>
          </cell>
        </row>
        <row r="30">
          <cell r="A30" t="str">
            <v xml:space="preserve"> 4.3</v>
          </cell>
          <cell r="B30" t="str">
            <v>SUPRA ESTRUTURA</v>
          </cell>
        </row>
        <row r="31">
          <cell r="A31" t="str">
            <v xml:space="preserve"> 4.4</v>
          </cell>
          <cell r="B31" t="str">
            <v>ARQUIBANCADA</v>
          </cell>
        </row>
        <row r="32">
          <cell r="A32" t="str">
            <v xml:space="preserve"> 4.5</v>
          </cell>
          <cell r="B32" t="str">
            <v>IMPERMEABILIZAÇÃO E TRATAMENTOS</v>
          </cell>
        </row>
        <row r="33">
          <cell r="A33" t="str">
            <v xml:space="preserve"> 4.6</v>
          </cell>
          <cell r="B33" t="str">
            <v>ALVENARIAS E VEDAÇÕES</v>
          </cell>
        </row>
        <row r="34">
          <cell r="A34" t="str">
            <v xml:space="preserve"> 4.7</v>
          </cell>
          <cell r="B34" t="str">
            <v>REVESTIMENTOS</v>
          </cell>
        </row>
        <row r="35">
          <cell r="A35" t="str">
            <v xml:space="preserve"> 4.8</v>
          </cell>
          <cell r="B35" t="str">
            <v>COBERTURA</v>
          </cell>
        </row>
        <row r="36">
          <cell r="A36" t="str">
            <v xml:space="preserve"> 4.9</v>
          </cell>
          <cell r="B36" t="str">
            <v>ESQUADRIAS</v>
          </cell>
        </row>
        <row r="37">
          <cell r="A37" t="str">
            <v xml:space="preserve"> 4.10</v>
          </cell>
          <cell r="B37" t="str">
            <v>PISO, RODAPÉS E SOLEIRAS</v>
          </cell>
        </row>
        <row r="38">
          <cell r="A38" t="str">
            <v xml:space="preserve"> 4.11</v>
          </cell>
          <cell r="B38" t="str">
            <v>PINTURA</v>
          </cell>
        </row>
        <row r="39">
          <cell r="A39" t="str">
            <v xml:space="preserve"> 4.12</v>
          </cell>
          <cell r="B39" t="str">
            <v>INSTALAÇÕES ELÉTRICAS</v>
          </cell>
        </row>
        <row r="40">
          <cell r="A40" t="str">
            <v xml:space="preserve"> 4.13</v>
          </cell>
          <cell r="B40" t="str">
            <v>INSTALAÇÕES DE PREVENÇÃO E COMBATE A INCÊNDIO</v>
          </cell>
        </row>
        <row r="41">
          <cell r="A41" t="str">
            <v xml:space="preserve"> 4.14</v>
          </cell>
          <cell r="B41" t="str">
            <v>SERVIÇOS CONSTRUTIVOS COMPLEMENTARES</v>
          </cell>
        </row>
        <row r="42">
          <cell r="A42" t="str">
            <v xml:space="preserve"> 5</v>
          </cell>
          <cell r="B42" t="str">
            <v>REFEITÓRIO</v>
          </cell>
        </row>
        <row r="43">
          <cell r="A43" t="str">
            <v xml:space="preserve"> 5.1</v>
          </cell>
          <cell r="B43" t="str">
            <v>SERVIÇOS PRELIMINARES</v>
          </cell>
        </row>
        <row r="44">
          <cell r="A44" t="str">
            <v xml:space="preserve"> 5.2</v>
          </cell>
          <cell r="B44" t="str">
            <v>INFRA ESTRUTURA</v>
          </cell>
        </row>
        <row r="45">
          <cell r="A45" t="str">
            <v xml:space="preserve"> 5.3</v>
          </cell>
          <cell r="B45" t="str">
            <v>MESO E SUPER ESTRUTURA</v>
          </cell>
        </row>
        <row r="46">
          <cell r="A46" t="str">
            <v xml:space="preserve"> 5.4</v>
          </cell>
          <cell r="B46" t="str">
            <v>ALVENARIAS E VEDAÇÕES</v>
          </cell>
        </row>
        <row r="47">
          <cell r="A47" t="str">
            <v xml:space="preserve"> 5.5</v>
          </cell>
          <cell r="B47" t="str">
            <v>REVESTIMENTOS</v>
          </cell>
        </row>
        <row r="48">
          <cell r="A48" t="str">
            <v>5.6</v>
          </cell>
          <cell r="B48" t="str">
            <v>COBERTURA</v>
          </cell>
        </row>
        <row r="49">
          <cell r="A49" t="str">
            <v>5.7</v>
          </cell>
          <cell r="B49" t="str">
            <v>ESQUADRIAS</v>
          </cell>
        </row>
        <row r="50">
          <cell r="A50" t="str">
            <v>5.8</v>
          </cell>
          <cell r="B50" t="str">
            <v>PISO E RODAPÉS</v>
          </cell>
        </row>
        <row r="51">
          <cell r="A51" t="str">
            <v xml:space="preserve"> 5.9</v>
          </cell>
          <cell r="B51" t="str">
            <v>PINTURA</v>
          </cell>
        </row>
        <row r="52">
          <cell r="A52" t="str">
            <v xml:space="preserve"> 5.10</v>
          </cell>
          <cell r="B52" t="str">
            <v>INSTALAÇÕES ELÉTRICAS</v>
          </cell>
        </row>
        <row r="53">
          <cell r="A53" t="str">
            <v xml:space="preserve"> 5.11</v>
          </cell>
          <cell r="B53" t="str">
            <v>INSTALAÇÕES DE PREVENÇÃO E COMBATE À INCÊNDIO E PÂNICO</v>
          </cell>
        </row>
        <row r="54">
          <cell r="A54" t="str">
            <v xml:space="preserve"> 5.12</v>
          </cell>
          <cell r="B54" t="str">
            <v>SERVIÇOS COMPLEMENTARES</v>
          </cell>
        </row>
        <row r="55">
          <cell r="A55" t="str">
            <v xml:space="preserve"> 6</v>
          </cell>
          <cell r="B55" t="str">
            <v>INSTALAÇÕES DE PREVENÇÃO E COMBATE À INCÊNDIO E PÂNICO</v>
          </cell>
        </row>
        <row r="56">
          <cell r="A56" t="str">
            <v xml:space="preserve"> 7</v>
          </cell>
          <cell r="B56" t="str">
            <v>SPDA</v>
          </cell>
        </row>
        <row r="57">
          <cell r="A57" t="str">
            <v xml:space="preserve"> 8</v>
          </cell>
          <cell r="B57" t="str">
            <v>CAPEAMENTO ESTRUTURAL</v>
          </cell>
        </row>
        <row r="58">
          <cell r="A58" t="str">
            <v xml:space="preserve"> 9</v>
          </cell>
          <cell r="B58" t="str">
            <v>INSTALAÇÕES HIDRAULICA</v>
          </cell>
        </row>
        <row r="59">
          <cell r="A59" t="str">
            <v xml:space="preserve"> 10</v>
          </cell>
          <cell r="B59" t="str">
            <v>INSTALAÇÕES SANITÁRIO</v>
          </cell>
        </row>
        <row r="60">
          <cell r="A60" t="str">
            <v xml:space="preserve"> 11</v>
          </cell>
          <cell r="B60" t="str">
            <v>AR CONDICIONADO</v>
          </cell>
        </row>
        <row r="61">
          <cell r="A61" t="str">
            <v xml:space="preserve"> 12</v>
          </cell>
          <cell r="B61" t="str">
            <v>PLUVIAL</v>
          </cell>
        </row>
        <row r="62">
          <cell r="A62" t="str">
            <v xml:space="preserve"> 13</v>
          </cell>
          <cell r="B62" t="str">
            <v>VENTILAÇÃO</v>
          </cell>
        </row>
        <row r="63">
          <cell r="A63" t="str">
            <v xml:space="preserve"> 14</v>
          </cell>
          <cell r="B63" t="str">
            <v>INSTALAÇÕES HIDRAULICA (ÁGUA FRIA)</v>
          </cell>
        </row>
        <row r="64">
          <cell r="A64" t="str">
            <v xml:space="preserve"> 15</v>
          </cell>
          <cell r="B64" t="str">
            <v>SUPORTE PARA CAIXA D`ÁGUA</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cnpj.info/1307302300017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16" zoomScaleNormal="100" zoomScaleSheetLayoutView="100" workbookViewId="0">
      <selection activeCell="O34" sqref="O34"/>
    </sheetView>
  </sheetViews>
  <sheetFormatPr defaultRowHeight="15"/>
  <cols>
    <col min="10" max="10" width="13.7109375" customWidth="1"/>
  </cols>
  <sheetData>
    <row r="1" spans="1:10">
      <c r="A1" s="70"/>
      <c r="B1" s="70"/>
      <c r="C1" s="70"/>
      <c r="D1" s="70"/>
      <c r="E1" s="70"/>
      <c r="F1" s="70"/>
      <c r="G1" s="70"/>
      <c r="H1" s="70"/>
      <c r="I1" s="70"/>
      <c r="J1" s="70"/>
    </row>
    <row r="2" spans="1:10">
      <c r="A2" s="70"/>
      <c r="B2" s="70"/>
      <c r="C2" s="70"/>
      <c r="D2" s="70"/>
      <c r="E2" s="70"/>
      <c r="F2" s="70"/>
      <c r="G2" s="69"/>
      <c r="H2" s="70"/>
      <c r="I2" s="70"/>
      <c r="J2" s="70"/>
    </row>
    <row r="3" spans="1:10">
      <c r="A3" s="71"/>
      <c r="B3" s="71"/>
      <c r="C3" s="71"/>
      <c r="D3" s="71"/>
      <c r="E3" s="70"/>
      <c r="F3" s="70"/>
      <c r="G3" s="70"/>
      <c r="H3" s="70"/>
      <c r="I3" s="70"/>
      <c r="J3" s="70"/>
    </row>
    <row r="4" spans="1:10">
      <c r="A4" s="71"/>
      <c r="B4" s="71"/>
      <c r="C4" s="71"/>
      <c r="D4" s="71"/>
      <c r="E4" s="70"/>
      <c r="F4" s="70"/>
      <c r="G4" s="70"/>
      <c r="H4" s="70"/>
      <c r="I4" s="70"/>
      <c r="J4" s="70"/>
    </row>
    <row r="5" spans="1:10">
      <c r="A5" s="71"/>
      <c r="B5" s="71"/>
      <c r="C5" s="71"/>
      <c r="D5" s="71"/>
      <c r="E5" s="70"/>
      <c r="F5" s="70"/>
      <c r="G5" s="70"/>
      <c r="H5" s="70"/>
      <c r="I5" s="70"/>
      <c r="J5" s="70"/>
    </row>
    <row r="6" spans="1:10">
      <c r="A6" s="71"/>
      <c r="B6" s="71"/>
      <c r="C6" s="71"/>
      <c r="D6" s="71"/>
      <c r="E6" s="70"/>
      <c r="F6" s="70"/>
      <c r="G6" s="70"/>
      <c r="H6" s="70"/>
      <c r="I6" s="70"/>
      <c r="J6" s="70"/>
    </row>
    <row r="7" spans="1:10">
      <c r="A7" s="72"/>
      <c r="B7" s="72"/>
      <c r="C7" s="73"/>
      <c r="D7" s="74"/>
      <c r="E7" s="70"/>
      <c r="F7" s="70"/>
      <c r="G7" s="70"/>
      <c r="H7" s="70"/>
      <c r="I7" s="70"/>
      <c r="J7" s="70"/>
    </row>
    <row r="8" spans="1:10">
      <c r="A8" s="71"/>
      <c r="B8" s="71"/>
      <c r="C8" s="71"/>
      <c r="D8" s="71"/>
      <c r="E8" s="70"/>
      <c r="F8" s="70"/>
      <c r="G8" s="70"/>
      <c r="H8" s="70"/>
      <c r="I8" s="70"/>
      <c r="J8" s="70"/>
    </row>
    <row r="9" spans="1:10">
      <c r="A9" s="71"/>
      <c r="B9" s="71"/>
      <c r="C9" s="71"/>
      <c r="D9" s="71"/>
      <c r="E9" s="70"/>
      <c r="F9" s="70"/>
      <c r="G9" s="70"/>
      <c r="H9" s="70"/>
      <c r="I9" s="70"/>
      <c r="J9" s="70"/>
    </row>
    <row r="10" spans="1:10">
      <c r="A10" s="71"/>
      <c r="B10" s="71"/>
      <c r="C10" s="71"/>
      <c r="D10" s="71"/>
      <c r="E10" s="70"/>
      <c r="F10" s="70"/>
      <c r="G10" s="70"/>
      <c r="H10" s="70"/>
      <c r="I10" s="70"/>
      <c r="J10" s="70"/>
    </row>
    <row r="11" spans="1:10">
      <c r="A11" s="71"/>
      <c r="B11" s="71"/>
      <c r="C11" s="71"/>
      <c r="D11" s="71"/>
      <c r="E11" s="70"/>
      <c r="F11" s="70"/>
      <c r="G11" s="70"/>
      <c r="H11" s="70"/>
      <c r="I11" s="70"/>
      <c r="J11" s="70"/>
    </row>
    <row r="12" spans="1:10">
      <c r="A12" s="70"/>
      <c r="B12" s="70"/>
      <c r="C12" s="70"/>
      <c r="D12" s="70"/>
      <c r="E12" s="70"/>
      <c r="F12" s="70"/>
      <c r="G12" s="70"/>
      <c r="H12" s="70"/>
      <c r="I12" s="70"/>
      <c r="J12" s="70"/>
    </row>
    <row r="13" spans="1:10">
      <c r="A13" s="70"/>
      <c r="B13" s="70"/>
      <c r="C13" s="70"/>
      <c r="D13" s="70"/>
      <c r="E13" s="70"/>
      <c r="F13" s="70"/>
      <c r="G13" s="70"/>
      <c r="H13" s="70"/>
      <c r="I13" s="70"/>
      <c r="J13" s="70"/>
    </row>
    <row r="14" spans="1:10" ht="21">
      <c r="A14" s="75"/>
      <c r="B14" s="75"/>
      <c r="C14" s="75"/>
      <c r="D14" s="75"/>
      <c r="E14" s="70"/>
      <c r="F14" s="70"/>
      <c r="G14" s="70"/>
      <c r="H14" s="70"/>
      <c r="I14" s="70"/>
      <c r="J14" s="70"/>
    </row>
    <row r="15" spans="1:10" ht="21">
      <c r="A15" s="75"/>
      <c r="B15" s="75"/>
      <c r="C15" s="75"/>
      <c r="D15" s="75"/>
      <c r="E15" s="70"/>
      <c r="F15" s="70"/>
      <c r="G15" s="70"/>
      <c r="H15" s="70"/>
      <c r="I15" s="70"/>
      <c r="J15" s="70"/>
    </row>
    <row r="16" spans="1:10">
      <c r="A16" s="72"/>
      <c r="B16" s="76"/>
      <c r="C16" s="73"/>
      <c r="D16" s="77"/>
      <c r="E16" s="70"/>
      <c r="F16" s="70"/>
      <c r="G16" s="70"/>
      <c r="H16" s="70"/>
      <c r="I16" s="70"/>
      <c r="J16" s="70"/>
    </row>
    <row r="17" spans="1:10">
      <c r="A17" s="71"/>
      <c r="B17" s="71"/>
      <c r="C17" s="71"/>
      <c r="D17" s="71"/>
      <c r="E17" s="70"/>
      <c r="F17" s="70"/>
      <c r="G17" s="70"/>
      <c r="H17" s="70"/>
      <c r="I17" s="70"/>
      <c r="J17" s="70"/>
    </row>
    <row r="18" spans="1:10">
      <c r="A18" s="71"/>
      <c r="B18" s="71"/>
      <c r="C18" s="71"/>
      <c r="D18" s="71"/>
      <c r="E18" s="70"/>
      <c r="F18" s="70"/>
      <c r="G18" s="70"/>
      <c r="H18" s="70"/>
      <c r="I18" s="70"/>
      <c r="J18" s="70"/>
    </row>
    <row r="19" spans="1:10">
      <c r="A19" s="347" t="s">
        <v>2329</v>
      </c>
      <c r="B19" s="347"/>
      <c r="C19" s="347"/>
      <c r="D19" s="347"/>
      <c r="E19" s="347"/>
      <c r="F19" s="347"/>
      <c r="G19" s="347"/>
      <c r="H19" s="347"/>
      <c r="I19" s="347"/>
      <c r="J19" s="347"/>
    </row>
    <row r="20" spans="1:10">
      <c r="A20" s="347"/>
      <c r="B20" s="347"/>
      <c r="C20" s="347"/>
      <c r="D20" s="347"/>
      <c r="E20" s="347"/>
      <c r="F20" s="347"/>
      <c r="G20" s="347"/>
      <c r="H20" s="347"/>
      <c r="I20" s="347"/>
      <c r="J20" s="347"/>
    </row>
    <row r="21" spans="1:10">
      <c r="A21" s="347"/>
      <c r="B21" s="347"/>
      <c r="C21" s="347"/>
      <c r="D21" s="347"/>
      <c r="E21" s="347"/>
      <c r="F21" s="347"/>
      <c r="G21" s="347"/>
      <c r="H21" s="347"/>
      <c r="I21" s="347"/>
      <c r="J21" s="347"/>
    </row>
    <row r="22" spans="1:10">
      <c r="A22" s="347"/>
      <c r="B22" s="347"/>
      <c r="C22" s="347"/>
      <c r="D22" s="347"/>
      <c r="E22" s="347"/>
      <c r="F22" s="347"/>
      <c r="G22" s="347"/>
      <c r="H22" s="347"/>
      <c r="I22" s="347"/>
      <c r="J22" s="347"/>
    </row>
    <row r="23" spans="1:10">
      <c r="A23" s="347"/>
      <c r="B23" s="347"/>
      <c r="C23" s="347"/>
      <c r="D23" s="347"/>
      <c r="E23" s="347"/>
      <c r="F23" s="347"/>
      <c r="G23" s="347"/>
      <c r="H23" s="347"/>
      <c r="I23" s="347"/>
      <c r="J23" s="347"/>
    </row>
    <row r="24" spans="1:10">
      <c r="A24" s="347"/>
      <c r="B24" s="347"/>
      <c r="C24" s="347"/>
      <c r="D24" s="347"/>
      <c r="E24" s="347"/>
      <c r="F24" s="347"/>
      <c r="G24" s="347"/>
      <c r="H24" s="347"/>
      <c r="I24" s="347"/>
      <c r="J24" s="347"/>
    </row>
    <row r="25" spans="1:10">
      <c r="A25" s="347"/>
      <c r="B25" s="347"/>
      <c r="C25" s="347"/>
      <c r="D25" s="347"/>
      <c r="E25" s="347"/>
      <c r="F25" s="347"/>
      <c r="G25" s="347"/>
      <c r="H25" s="347"/>
      <c r="I25" s="347"/>
      <c r="J25" s="347"/>
    </row>
    <row r="26" spans="1:10">
      <c r="A26" s="71"/>
      <c r="B26" s="71"/>
      <c r="C26" s="70"/>
      <c r="D26" s="78"/>
      <c r="E26" s="70"/>
      <c r="F26" s="70"/>
      <c r="G26" s="70"/>
      <c r="H26" s="70"/>
      <c r="I26" s="70"/>
      <c r="J26" s="70"/>
    </row>
    <row r="27" spans="1:10">
      <c r="A27" s="71"/>
      <c r="B27" s="71"/>
      <c r="C27" s="70"/>
      <c r="D27" s="79"/>
      <c r="E27" s="70"/>
      <c r="F27" s="70"/>
      <c r="G27" s="70"/>
      <c r="H27" s="70"/>
      <c r="I27" s="70"/>
      <c r="J27" s="70"/>
    </row>
    <row r="28" spans="1:10">
      <c r="A28" s="71"/>
      <c r="B28" s="71"/>
      <c r="C28" s="70"/>
      <c r="D28" s="79"/>
      <c r="E28" s="70"/>
      <c r="F28" s="70"/>
      <c r="G28" s="70"/>
      <c r="H28" s="70"/>
      <c r="I28" s="70"/>
      <c r="J28" s="70"/>
    </row>
    <row r="29" spans="1:10">
      <c r="A29" s="71"/>
      <c r="B29" s="71"/>
      <c r="C29" s="71"/>
      <c r="D29" s="71"/>
      <c r="E29" s="70"/>
      <c r="F29" s="70"/>
      <c r="G29" s="70"/>
      <c r="H29" s="70"/>
      <c r="I29" s="70"/>
      <c r="J29" s="70"/>
    </row>
    <row r="30" spans="1:10">
      <c r="A30" s="71"/>
      <c r="B30" s="71"/>
      <c r="C30" s="71"/>
      <c r="D30" s="71"/>
      <c r="E30" s="70"/>
      <c r="F30" s="70"/>
      <c r="G30" s="70"/>
      <c r="H30" s="70"/>
      <c r="I30" s="70"/>
      <c r="J30" s="70"/>
    </row>
    <row r="31" spans="1:10">
      <c r="A31" s="70"/>
      <c r="B31" s="70"/>
      <c r="C31" s="70"/>
      <c r="D31" s="70"/>
      <c r="E31" s="70"/>
      <c r="F31" s="70"/>
      <c r="G31" s="70"/>
      <c r="H31" s="70"/>
      <c r="I31" s="70"/>
      <c r="J31" s="70"/>
    </row>
    <row r="32" spans="1:10">
      <c r="A32" s="70"/>
      <c r="B32" s="70"/>
      <c r="C32" s="70"/>
      <c r="D32" s="70"/>
      <c r="E32" s="70"/>
      <c r="F32" s="70"/>
      <c r="G32" s="70"/>
      <c r="H32" s="70"/>
      <c r="I32" s="70"/>
      <c r="J32" s="70"/>
    </row>
    <row r="33" spans="1:10">
      <c r="A33" s="70"/>
      <c r="B33" s="70"/>
      <c r="C33" s="70"/>
      <c r="D33" s="70"/>
      <c r="E33" s="70"/>
      <c r="F33" s="70"/>
      <c r="G33" s="70"/>
      <c r="H33" s="70"/>
      <c r="I33" s="70"/>
      <c r="J33" s="70"/>
    </row>
    <row r="34" spans="1:10">
      <c r="A34" s="70"/>
      <c r="B34" s="70"/>
      <c r="C34" s="70"/>
      <c r="D34" s="70"/>
      <c r="E34" s="70"/>
      <c r="F34" s="70"/>
      <c r="G34" s="70"/>
      <c r="H34" s="70"/>
      <c r="I34" s="70"/>
      <c r="J34" s="70"/>
    </row>
    <row r="35" spans="1:10">
      <c r="A35" s="70"/>
      <c r="B35" s="70"/>
      <c r="C35" s="70"/>
      <c r="D35" s="70"/>
      <c r="E35" s="70"/>
      <c r="F35" s="70"/>
      <c r="G35" s="70"/>
      <c r="H35" s="70"/>
      <c r="I35" s="70"/>
      <c r="J35" s="70"/>
    </row>
    <row r="36" spans="1:10">
      <c r="A36" s="70"/>
      <c r="B36" s="70"/>
      <c r="C36" s="70"/>
      <c r="D36" s="70"/>
      <c r="E36" s="70"/>
      <c r="F36" s="70"/>
      <c r="G36" s="70"/>
      <c r="H36" s="70"/>
      <c r="I36" s="70"/>
      <c r="J36" s="70"/>
    </row>
    <row r="37" spans="1:10">
      <c r="A37" s="70"/>
      <c r="B37" s="70"/>
      <c r="C37" s="70"/>
      <c r="D37" s="70"/>
      <c r="E37" s="70"/>
      <c r="F37" s="70"/>
      <c r="G37" s="70"/>
      <c r="H37" s="70"/>
      <c r="I37" s="70"/>
      <c r="J37" s="70"/>
    </row>
    <row r="38" spans="1:10">
      <c r="A38" s="70"/>
      <c r="B38" s="70"/>
      <c r="C38" s="70"/>
      <c r="D38" s="70"/>
      <c r="E38" s="70"/>
      <c r="F38" s="70"/>
      <c r="G38" s="70"/>
      <c r="H38" s="70"/>
      <c r="I38" s="70"/>
      <c r="J38" s="70"/>
    </row>
    <row r="39" spans="1:10">
      <c r="A39" s="70"/>
      <c r="B39" s="70"/>
      <c r="C39" s="70"/>
      <c r="D39" s="70"/>
      <c r="E39" s="70"/>
      <c r="F39" s="70"/>
      <c r="G39" s="70"/>
      <c r="H39" s="70"/>
      <c r="I39" s="70"/>
      <c r="J39" s="70"/>
    </row>
    <row r="40" spans="1:10">
      <c r="A40" s="70"/>
      <c r="B40" s="70"/>
      <c r="C40" s="70"/>
      <c r="D40" s="70"/>
      <c r="E40" s="70"/>
      <c r="F40" s="70"/>
      <c r="G40" s="70"/>
      <c r="H40" s="70"/>
      <c r="I40" s="70"/>
      <c r="J40" s="70"/>
    </row>
    <row r="41" spans="1:10">
      <c r="A41" s="70"/>
      <c r="B41" s="70"/>
      <c r="C41" s="70"/>
      <c r="D41" s="70"/>
      <c r="E41" s="70"/>
      <c r="F41" s="70"/>
      <c r="G41" s="70"/>
      <c r="H41" s="70"/>
      <c r="I41" s="70"/>
      <c r="J41" s="70"/>
    </row>
    <row r="42" spans="1:10">
      <c r="A42" s="70"/>
      <c r="B42" s="70"/>
      <c r="C42" s="70"/>
      <c r="D42" s="70"/>
      <c r="E42" s="70"/>
      <c r="F42" s="70"/>
      <c r="G42" s="70"/>
      <c r="H42" s="70"/>
      <c r="I42" s="70"/>
      <c r="J42" s="70"/>
    </row>
    <row r="43" spans="1:10">
      <c r="A43" s="70"/>
      <c r="B43" s="70"/>
      <c r="C43" s="70"/>
      <c r="D43" s="70"/>
      <c r="E43" s="70"/>
      <c r="F43" s="70"/>
      <c r="G43" s="70"/>
      <c r="H43" s="70"/>
      <c r="I43" s="70"/>
      <c r="J43" s="70"/>
    </row>
    <row r="44" spans="1:10">
      <c r="A44" s="70"/>
      <c r="B44" s="70"/>
      <c r="C44" s="70"/>
      <c r="D44" s="70"/>
      <c r="E44" s="70"/>
      <c r="F44" s="70"/>
      <c r="G44" s="70"/>
      <c r="H44" s="70"/>
      <c r="I44" s="70"/>
      <c r="J44" s="70"/>
    </row>
    <row r="45" spans="1:10" ht="18.75">
      <c r="A45" s="348" t="s">
        <v>2317</v>
      </c>
      <c r="B45" s="348"/>
      <c r="C45" s="348"/>
      <c r="D45" s="348"/>
      <c r="E45" s="348"/>
      <c r="F45" s="348"/>
      <c r="G45" s="348"/>
      <c r="H45" s="348"/>
      <c r="I45" s="348"/>
      <c r="J45" s="348"/>
    </row>
    <row r="46" spans="1:10">
      <c r="A46" s="70"/>
      <c r="B46" s="70"/>
      <c r="C46" s="70"/>
      <c r="D46" s="70"/>
      <c r="E46" s="70"/>
      <c r="F46" s="70"/>
      <c r="G46" s="70"/>
      <c r="H46" s="70"/>
      <c r="I46" s="70"/>
      <c r="J46" s="70"/>
    </row>
    <row r="47" spans="1:10">
      <c r="A47" s="80" t="s">
        <v>2318</v>
      </c>
      <c r="B47" s="80"/>
      <c r="C47" s="80"/>
      <c r="D47" s="78"/>
      <c r="E47" s="70"/>
      <c r="F47" s="70"/>
      <c r="G47" s="70"/>
      <c r="H47" s="70"/>
      <c r="I47" s="70"/>
      <c r="J47" s="70"/>
    </row>
    <row r="48" spans="1:10">
      <c r="A48" s="81" t="s">
        <v>2319</v>
      </c>
      <c r="B48" s="81"/>
      <c r="C48" s="81"/>
      <c r="D48" s="79"/>
      <c r="E48" s="70"/>
      <c r="F48" s="70"/>
      <c r="G48" s="70"/>
      <c r="H48" s="70"/>
      <c r="I48" s="70"/>
      <c r="J48" s="70"/>
    </row>
    <row r="49" spans="1:10">
      <c r="A49" s="81" t="s">
        <v>2320</v>
      </c>
      <c r="B49" s="81"/>
      <c r="C49" s="81"/>
      <c r="D49" s="79"/>
      <c r="E49" s="70"/>
      <c r="F49" s="70"/>
      <c r="G49" s="70"/>
      <c r="H49" s="70"/>
      <c r="I49" s="70"/>
      <c r="J49" s="70"/>
    </row>
  </sheetData>
  <mergeCells count="2">
    <mergeCell ref="A19:J25"/>
    <mergeCell ref="A45:J45"/>
  </mergeCells>
  <printOptions horizontalCentered="1"/>
  <pageMargins left="0.23622047244094491" right="0.23622047244094491"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view="pageBreakPreview" zoomScaleNormal="100" zoomScaleSheetLayoutView="100" workbookViewId="0">
      <selection activeCell="H8" sqref="H8"/>
    </sheetView>
  </sheetViews>
  <sheetFormatPr defaultRowHeight="12"/>
  <cols>
    <col min="1" max="1" width="11.85546875" style="82" customWidth="1"/>
    <col min="2" max="2" width="34" style="82" customWidth="1"/>
    <col min="3" max="3" width="24.5703125" style="82" customWidth="1"/>
    <col min="4" max="4" width="2.7109375" style="82" customWidth="1"/>
    <col min="5" max="5" width="9.5703125" style="82" customWidth="1"/>
    <col min="6" max="6" width="22.42578125" style="82" customWidth="1"/>
    <col min="7" max="7" width="17.7109375" style="82" customWidth="1"/>
    <col min="8" max="8" width="14.140625" style="82" customWidth="1"/>
    <col min="9" max="9" width="14.5703125" style="82" customWidth="1"/>
    <col min="10" max="16384" width="9.140625" style="82"/>
  </cols>
  <sheetData>
    <row r="1" spans="1:9">
      <c r="A1" s="361" t="s">
        <v>2266</v>
      </c>
      <c r="B1" s="361"/>
      <c r="C1" s="361"/>
      <c r="D1" s="361"/>
      <c r="E1" s="361"/>
      <c r="F1" s="361"/>
      <c r="G1" s="361"/>
      <c r="H1" s="361"/>
      <c r="I1" s="361"/>
    </row>
    <row r="2" spans="1:9">
      <c r="A2" s="361"/>
      <c r="B2" s="361"/>
      <c r="C2" s="361"/>
      <c r="D2" s="361"/>
      <c r="E2" s="361"/>
      <c r="F2" s="361"/>
      <c r="G2" s="361"/>
      <c r="H2" s="361"/>
      <c r="I2" s="361"/>
    </row>
    <row r="3" spans="1:9" ht="14.1" customHeight="1">
      <c r="A3" s="218" t="s">
        <v>2321</v>
      </c>
      <c r="B3" s="209" t="str">
        <f>[1]Capa!B47</f>
        <v>Municipio de Sorriso</v>
      </c>
      <c r="C3" s="83"/>
      <c r="D3" s="140"/>
      <c r="E3" s="362" t="s">
        <v>2256</v>
      </c>
      <c r="F3" s="362"/>
      <c r="G3" s="84">
        <f>G65</f>
        <v>0</v>
      </c>
      <c r="H3" s="218" t="s">
        <v>2257</v>
      </c>
      <c r="I3" s="233">
        <v>44873</v>
      </c>
    </row>
    <row r="4" spans="1:9" ht="14.1" customHeight="1">
      <c r="A4" s="218" t="s">
        <v>2267</v>
      </c>
      <c r="B4" s="209" t="str">
        <f>[1]Capa!B48</f>
        <v>Construção da Escola Municipal Geni Terezinha Forgiarini</v>
      </c>
      <c r="C4" s="17"/>
      <c r="D4" s="17"/>
      <c r="E4" s="4"/>
      <c r="F4" s="218" t="s">
        <v>2258</v>
      </c>
      <c r="G4" s="84">
        <f>G3/B6</f>
        <v>0</v>
      </c>
      <c r="H4" s="218" t="s">
        <v>1340</v>
      </c>
      <c r="I4" s="234">
        <f>'BDI-Serviços'!J22</f>
        <v>0.29308058631051748</v>
      </c>
    </row>
    <row r="5" spans="1:9" ht="14.1" customHeight="1">
      <c r="A5" s="232" t="s">
        <v>2268</v>
      </c>
      <c r="B5" s="209" t="s">
        <v>2345</v>
      </c>
      <c r="C5" s="229"/>
      <c r="D5" s="229"/>
      <c r="E5" s="229"/>
      <c r="F5" s="229"/>
      <c r="G5" s="229"/>
      <c r="H5" s="231" t="s">
        <v>1341</v>
      </c>
      <c r="I5" s="235">
        <f>'BDI-Equipamentos'!J22</f>
        <v>0.12784060312331702</v>
      </c>
    </row>
    <row r="6" spans="1:9" ht="14.1" customHeight="1">
      <c r="A6" s="218" t="s">
        <v>2322</v>
      </c>
      <c r="B6" s="223">
        <v>4645.1499999999996</v>
      </c>
      <c r="C6" s="86"/>
      <c r="D6" s="86"/>
      <c r="E6" s="87"/>
      <c r="F6" s="83"/>
      <c r="G6" s="140"/>
      <c r="H6" s="209"/>
      <c r="I6" s="229"/>
    </row>
    <row r="7" spans="1:9" ht="14.1" customHeight="1">
      <c r="A7" s="229" t="s">
        <v>2331</v>
      </c>
      <c r="B7" s="209"/>
      <c r="C7" s="17"/>
      <c r="D7" s="17"/>
      <c r="E7" s="17"/>
      <c r="F7" s="137" t="s">
        <v>2260</v>
      </c>
      <c r="G7" s="230" t="str">
        <f>'Orçamento Sintético'!I5</f>
        <v>SINAPI - 09/2022 - DESONERADO</v>
      </c>
    </row>
    <row r="8" spans="1:9" ht="14.1" customHeight="1">
      <c r="A8" s="228"/>
      <c r="B8" s="17"/>
      <c r="C8" s="17"/>
      <c r="D8" s="17"/>
      <c r="E8" s="17"/>
      <c r="F8" s="17"/>
      <c r="G8" s="17"/>
      <c r="H8" s="17"/>
      <c r="I8" s="17"/>
    </row>
    <row r="9" spans="1:9">
      <c r="A9" s="4"/>
      <c r="B9" s="4"/>
      <c r="C9" s="83"/>
      <c r="D9" s="140"/>
      <c r="E9" s="17"/>
      <c r="F9" s="4"/>
      <c r="G9" s="4"/>
      <c r="H9" s="83"/>
      <c r="I9" s="140"/>
    </row>
    <row r="10" spans="1:9" s="88" customFormat="1" ht="21" customHeight="1">
      <c r="A10" s="142" t="s">
        <v>2261</v>
      </c>
      <c r="B10" s="363" t="s">
        <v>2262</v>
      </c>
      <c r="C10" s="363"/>
      <c r="D10" s="363"/>
      <c r="E10" s="363"/>
      <c r="F10" s="363"/>
      <c r="G10" s="363" t="s">
        <v>2263</v>
      </c>
      <c r="H10" s="363"/>
      <c r="I10" s="142" t="s">
        <v>2264</v>
      </c>
    </row>
    <row r="11" spans="1:9" ht="14.1" customHeight="1">
      <c r="A11" s="143">
        <f>'[1]Orçamento Sintético'!C9</f>
        <v>1</v>
      </c>
      <c r="B11" s="349" t="str">
        <f>[2]Orçamento!D9</f>
        <v>SERVIÇOS PRELIMINARES</v>
      </c>
      <c r="C11" s="350" t="e">
        <f>#REF!</f>
        <v>#REF!</v>
      </c>
      <c r="D11" s="350" t="e">
        <f>#REF!</f>
        <v>#REF!</v>
      </c>
      <c r="E11" s="350" t="e">
        <f>#REF!</f>
        <v>#REF!</v>
      </c>
      <c r="F11" s="351" t="e">
        <f>#REF!</f>
        <v>#REF!</v>
      </c>
      <c r="G11" s="352">
        <f>'Orçamento Sintético'!J21</f>
        <v>0</v>
      </c>
      <c r="H11" s="352"/>
      <c r="I11" s="144" t="e">
        <f>G11/$G$65</f>
        <v>#DIV/0!</v>
      </c>
    </row>
    <row r="12" spans="1:9" ht="14.1" customHeight="1">
      <c r="A12" s="143" t="str">
        <f>'[1]Orçamento Sintético'!C22</f>
        <v xml:space="preserve"> 2</v>
      </c>
      <c r="B12" s="349" t="str">
        <f>[2]Orçamento!D22</f>
        <v>MOVIMENTO DE TERRA</v>
      </c>
      <c r="C12" s="350" t="e">
        <f>#REF!</f>
        <v>#REF!</v>
      </c>
      <c r="D12" s="350" t="e">
        <f>#REF!</f>
        <v>#REF!</v>
      </c>
      <c r="E12" s="350" t="e">
        <f>#REF!</f>
        <v>#REF!</v>
      </c>
      <c r="F12" s="351" t="e">
        <f>#REF!</f>
        <v>#REF!</v>
      </c>
      <c r="G12" s="352">
        <f>'Orçamento Sintético'!J28</f>
        <v>0</v>
      </c>
      <c r="H12" s="352"/>
      <c r="I12" s="144" t="e">
        <f>G12/$G$65</f>
        <v>#DIV/0!</v>
      </c>
    </row>
    <row r="13" spans="1:9" s="89" customFormat="1" ht="15.95" customHeight="1">
      <c r="A13" s="145" t="str">
        <f>'[1]Orçamento Sintético'!C29</f>
        <v xml:space="preserve"> 3</v>
      </c>
      <c r="B13" s="146" t="str">
        <f>[2]Orçamento!D29</f>
        <v xml:space="preserve">BLOCO EDUCACIONAL </v>
      </c>
      <c r="C13" s="147"/>
      <c r="D13" s="147"/>
      <c r="E13" s="147"/>
      <c r="F13" s="147"/>
      <c r="G13" s="359">
        <f>SUM(G14:H26)</f>
        <v>0</v>
      </c>
      <c r="H13" s="359"/>
      <c r="I13" s="148"/>
    </row>
    <row r="14" spans="1:9" ht="14.1" customHeight="1">
      <c r="A14" s="149" t="str">
        <f>'[1]Orçamento Sintético'!C30</f>
        <v xml:space="preserve"> 3.1</v>
      </c>
      <c r="B14" s="360" t="str">
        <f>'[1]Orçamento Sintético'!D30</f>
        <v>SERVIÇOS PRELIMINARES</v>
      </c>
      <c r="C14" s="360"/>
      <c r="D14" s="360"/>
      <c r="E14" s="360"/>
      <c r="F14" s="360"/>
      <c r="G14" s="358">
        <f>'Orçamento Sintético'!J32</f>
        <v>0</v>
      </c>
      <c r="H14" s="358"/>
      <c r="I14" s="96" t="e">
        <f t="shared" ref="I14:I26" si="0">G14/$G$65</f>
        <v>#DIV/0!</v>
      </c>
    </row>
    <row r="15" spans="1:9" ht="14.1" customHeight="1">
      <c r="A15" s="149" t="str">
        <f>'[1]Orçamento Sintético'!C33</f>
        <v xml:space="preserve"> 3.2</v>
      </c>
      <c r="B15" s="360" t="str">
        <f>'[1]Orçamento Sintético'!D33</f>
        <v>FUNDAÇÕES</v>
      </c>
      <c r="C15" s="360"/>
      <c r="D15" s="360"/>
      <c r="E15" s="360"/>
      <c r="F15" s="360"/>
      <c r="G15" s="358">
        <f>'Orçamento Sintético'!J51</f>
        <v>0</v>
      </c>
      <c r="H15" s="358"/>
      <c r="I15" s="150" t="e">
        <f t="shared" si="0"/>
        <v>#DIV/0!</v>
      </c>
    </row>
    <row r="16" spans="1:9" ht="14.1" customHeight="1">
      <c r="A16" s="149" t="str">
        <f>'[1]Orçamento Sintético'!C52</f>
        <v xml:space="preserve"> 3.3</v>
      </c>
      <c r="B16" s="360" t="str">
        <f>'[1]Orçamento Sintético'!D52</f>
        <v>MESO E SUPER ESTRUTURA</v>
      </c>
      <c r="C16" s="360"/>
      <c r="D16" s="360"/>
      <c r="E16" s="360"/>
      <c r="F16" s="360"/>
      <c r="G16" s="358">
        <f>'Orçamento Sintético'!J56</f>
        <v>0</v>
      </c>
      <c r="H16" s="358"/>
      <c r="I16" s="150" t="e">
        <f t="shared" si="0"/>
        <v>#DIV/0!</v>
      </c>
    </row>
    <row r="17" spans="1:9" ht="14.1" customHeight="1">
      <c r="A17" s="149" t="str">
        <f>'[1]Orçamento Sintético'!C57</f>
        <v xml:space="preserve"> 3.4</v>
      </c>
      <c r="B17" s="360" t="str">
        <f>'[1]Orçamento Sintético'!D57</f>
        <v>REVESTIMENTOS</v>
      </c>
      <c r="C17" s="360"/>
      <c r="D17" s="360"/>
      <c r="E17" s="360"/>
      <c r="F17" s="360"/>
      <c r="G17" s="358">
        <f>'Orçamento Sintético'!J67</f>
        <v>0</v>
      </c>
      <c r="H17" s="358"/>
      <c r="I17" s="150" t="e">
        <f t="shared" si="0"/>
        <v>#DIV/0!</v>
      </c>
    </row>
    <row r="18" spans="1:9" ht="14.1" customHeight="1">
      <c r="A18" s="149" t="str">
        <f>'[1]Orçamento Sintético'!C68</f>
        <v xml:space="preserve"> 3.5</v>
      </c>
      <c r="B18" s="360" t="str">
        <f>'[1]Orçamento Sintético'!D68</f>
        <v>COBERTURA</v>
      </c>
      <c r="C18" s="360"/>
      <c r="D18" s="360"/>
      <c r="E18" s="360"/>
      <c r="F18" s="360"/>
      <c r="G18" s="358">
        <f>'Orçamento Sintético'!J75</f>
        <v>0</v>
      </c>
      <c r="H18" s="358"/>
      <c r="I18" s="150" t="e">
        <f t="shared" si="0"/>
        <v>#DIV/0!</v>
      </c>
    </row>
    <row r="19" spans="1:9" ht="14.1" customHeight="1">
      <c r="A19" s="149" t="str">
        <f>'[1]Orçamento Sintético'!C76</f>
        <v xml:space="preserve"> 3.6</v>
      </c>
      <c r="B19" s="360" t="str">
        <f>'[1]Orçamento Sintético'!D76</f>
        <v>ALVENARIAS E VEDAÇÕES</v>
      </c>
      <c r="C19" s="360"/>
      <c r="D19" s="360"/>
      <c r="E19" s="360"/>
      <c r="F19" s="360"/>
      <c r="G19" s="358">
        <f>'Orçamento Sintético'!J84</f>
        <v>0</v>
      </c>
      <c r="H19" s="358"/>
      <c r="I19" s="150" t="e">
        <f t="shared" si="0"/>
        <v>#DIV/0!</v>
      </c>
    </row>
    <row r="20" spans="1:9" ht="14.1" customHeight="1">
      <c r="A20" s="149" t="str">
        <f>'[1]Orçamento Sintético'!C85</f>
        <v xml:space="preserve"> 3.7</v>
      </c>
      <c r="B20" s="360" t="str">
        <f>'[1]Orçamento Sintético'!D85</f>
        <v>ESQUADRIAS</v>
      </c>
      <c r="C20" s="360"/>
      <c r="D20" s="360"/>
      <c r="E20" s="360"/>
      <c r="F20" s="360"/>
      <c r="G20" s="358">
        <f>'Orçamento Sintético'!J108</f>
        <v>0</v>
      </c>
      <c r="H20" s="358"/>
      <c r="I20" s="150" t="e">
        <f t="shared" si="0"/>
        <v>#DIV/0!</v>
      </c>
    </row>
    <row r="21" spans="1:9" ht="14.1" customHeight="1">
      <c r="A21" s="149" t="str">
        <f>'[1]Orçamento Sintético'!C109</f>
        <v xml:space="preserve"> 3.8</v>
      </c>
      <c r="B21" s="360" t="str">
        <f>'[1]Orçamento Sintético'!D109</f>
        <v>PISO</v>
      </c>
      <c r="C21" s="360"/>
      <c r="D21" s="360"/>
      <c r="E21" s="360"/>
      <c r="F21" s="360"/>
      <c r="G21" s="358">
        <f>'Orçamento Sintético'!J113</f>
        <v>0</v>
      </c>
      <c r="H21" s="358"/>
      <c r="I21" s="150" t="e">
        <f t="shared" si="0"/>
        <v>#DIV/0!</v>
      </c>
    </row>
    <row r="22" spans="1:9" ht="14.1" customHeight="1">
      <c r="A22" s="149" t="str">
        <f>'[1]Orçamento Sintético'!C114</f>
        <v xml:space="preserve"> 3.9</v>
      </c>
      <c r="B22" s="360" t="str">
        <f>'[1]Orçamento Sintético'!D114</f>
        <v>PINTURA</v>
      </c>
      <c r="C22" s="360"/>
      <c r="D22" s="360"/>
      <c r="E22" s="360"/>
      <c r="F22" s="360"/>
      <c r="G22" s="358">
        <f>'Orçamento Sintético'!J126</f>
        <v>0</v>
      </c>
      <c r="H22" s="358"/>
      <c r="I22" s="150" t="e">
        <f t="shared" si="0"/>
        <v>#DIV/0!</v>
      </c>
    </row>
    <row r="23" spans="1:9" ht="14.1" customHeight="1">
      <c r="A23" s="149" t="str">
        <f>'[1]Orçamento Sintético'!C127</f>
        <v xml:space="preserve"> 3.10</v>
      </c>
      <c r="B23" s="360" t="str">
        <f>'[1]Orçamento Sintético'!D127</f>
        <v>INSTALAÇÕES ELÉTRICA</v>
      </c>
      <c r="C23" s="360"/>
      <c r="D23" s="360"/>
      <c r="E23" s="360"/>
      <c r="F23" s="360"/>
      <c r="G23" s="358">
        <f>'Orçamento Sintético'!J178</f>
        <v>0</v>
      </c>
      <c r="H23" s="358"/>
      <c r="I23" s="150" t="e">
        <f t="shared" si="0"/>
        <v>#DIV/0!</v>
      </c>
    </row>
    <row r="24" spans="1:9" ht="14.1" customHeight="1">
      <c r="A24" s="149" t="str">
        <f>'[1]Orçamento Sintético'!C179</f>
        <v xml:space="preserve"> 3.11</v>
      </c>
      <c r="B24" s="360" t="str">
        <f>'[1]Orçamento Sintético'!D179</f>
        <v>INSTALAÇÕES ELÉTRICAS DE CABEAMENTO DE LÓGICA E TELEFONIA</v>
      </c>
      <c r="C24" s="360"/>
      <c r="D24" s="360"/>
      <c r="E24" s="360"/>
      <c r="F24" s="360"/>
      <c r="G24" s="358">
        <f>'Orçamento Sintético'!J201</f>
        <v>0</v>
      </c>
      <c r="H24" s="358"/>
      <c r="I24" s="150" t="e">
        <f t="shared" si="0"/>
        <v>#DIV/0!</v>
      </c>
    </row>
    <row r="25" spans="1:9" ht="14.1" customHeight="1">
      <c r="A25" s="149" t="str">
        <f>'[1]Orçamento Sintético'!C202</f>
        <v xml:space="preserve"> 3.12</v>
      </c>
      <c r="B25" s="360" t="str">
        <f>'[1]Orçamento Sintético'!D202</f>
        <v>INSTALAÇÕES DE PREVENÇÃO E COMBATE À INCÊNDIO E PÂNICO</v>
      </c>
      <c r="C25" s="360"/>
      <c r="D25" s="360"/>
      <c r="E25" s="360"/>
      <c r="F25" s="360"/>
      <c r="G25" s="358">
        <f>'Orçamento Sintético'!J224</f>
        <v>0</v>
      </c>
      <c r="H25" s="358"/>
      <c r="I25" s="150" t="e">
        <f t="shared" si="0"/>
        <v>#DIV/0!</v>
      </c>
    </row>
    <row r="26" spans="1:9" ht="14.1" customHeight="1">
      <c r="A26" s="149" t="str">
        <f>'[1]Orçamento Sintético'!C225</f>
        <v xml:space="preserve"> 3.13</v>
      </c>
      <c r="B26" s="360" t="str">
        <f>'[1]Orçamento Sintético'!D225</f>
        <v>SERVIÇOS COMPLEMENTARES</v>
      </c>
      <c r="C26" s="360"/>
      <c r="D26" s="360"/>
      <c r="E26" s="360"/>
      <c r="F26" s="360"/>
      <c r="G26" s="358">
        <f>'Orçamento Sintético'!J314</f>
        <v>0</v>
      </c>
      <c r="H26" s="358"/>
      <c r="I26" s="150" t="e">
        <f t="shared" si="0"/>
        <v>#DIV/0!</v>
      </c>
    </row>
    <row r="27" spans="1:9" s="89" customFormat="1" ht="15.95" customHeight="1">
      <c r="A27" s="145" t="str">
        <f>'[1]Orçamento Sintético'!C316</f>
        <v xml:space="preserve"> 4</v>
      </c>
      <c r="B27" s="146" t="str">
        <f>'[1]Orçamento Sintético'!D316</f>
        <v>QUADRA POLIESPORTIVA</v>
      </c>
      <c r="C27" s="147"/>
      <c r="D27" s="147"/>
      <c r="E27" s="147"/>
      <c r="F27" s="147"/>
      <c r="G27" s="359">
        <f>SUM(G28:H41)</f>
        <v>0</v>
      </c>
      <c r="H27" s="359"/>
      <c r="I27" s="148"/>
    </row>
    <row r="28" spans="1:9" ht="14.1" customHeight="1">
      <c r="A28" s="149" t="str">
        <f>'[1]Orçamento Sintético'!C317</f>
        <v xml:space="preserve"> 4.1</v>
      </c>
      <c r="B28" s="355" t="str">
        <f>'[1]Orçamento Sintético'!D317</f>
        <v>SERVIÇOS PRELIMINARES</v>
      </c>
      <c r="C28" s="356"/>
      <c r="D28" s="356"/>
      <c r="E28" s="356"/>
      <c r="F28" s="357"/>
      <c r="G28" s="358">
        <f>'Orçamento Sintético'!J318</f>
        <v>0</v>
      </c>
      <c r="H28" s="358"/>
      <c r="I28" s="150" t="e">
        <f t="shared" ref="I28:I41" si="1">G28/$G$65</f>
        <v>#DIV/0!</v>
      </c>
    </row>
    <row r="29" spans="1:9" ht="14.1" customHeight="1">
      <c r="A29" s="149" t="str">
        <f>'[1]Orçamento Sintético'!C320</f>
        <v xml:space="preserve"> 4.2</v>
      </c>
      <c r="B29" s="355" t="str">
        <f>'[1]Orçamento Sintético'!D320</f>
        <v>INFRA ESTRUTURA</v>
      </c>
      <c r="C29" s="356">
        <f>'[1]Orçamento Sintético'!E320</f>
        <v>0</v>
      </c>
      <c r="D29" s="356">
        <f>'[1]Orçamento Sintético'!F320</f>
        <v>0</v>
      </c>
      <c r="E29" s="356">
        <f>'[1]Orçamento Sintético'!G320</f>
        <v>0</v>
      </c>
      <c r="F29" s="357">
        <f>'[1]Orçamento Sintético'!H320</f>
        <v>0</v>
      </c>
      <c r="G29" s="358">
        <f>'Orçamento Sintético'!J336</f>
        <v>0</v>
      </c>
      <c r="H29" s="358"/>
      <c r="I29" s="150" t="e">
        <f t="shared" si="1"/>
        <v>#DIV/0!</v>
      </c>
    </row>
    <row r="30" spans="1:9" ht="14.1" customHeight="1">
      <c r="A30" s="149" t="str">
        <f>'[1]Orçamento Sintético'!C338</f>
        <v xml:space="preserve"> 4.3</v>
      </c>
      <c r="B30" s="355" t="str">
        <f>'[1]Orçamento Sintético'!D338</f>
        <v>SUPRA ESTRUTURA</v>
      </c>
      <c r="C30" s="356">
        <f>'[1]Orçamento Sintético'!E338</f>
        <v>0</v>
      </c>
      <c r="D30" s="356">
        <f>'[1]Orçamento Sintético'!F338</f>
        <v>0</v>
      </c>
      <c r="E30" s="356">
        <f>'[1]Orçamento Sintético'!G338</f>
        <v>0</v>
      </c>
      <c r="F30" s="357">
        <f>'[1]Orçamento Sintético'!H338</f>
        <v>0</v>
      </c>
      <c r="G30" s="358">
        <f>'Orçamento Sintético'!J350</f>
        <v>0</v>
      </c>
      <c r="H30" s="358"/>
      <c r="I30" s="150" t="e">
        <f t="shared" si="1"/>
        <v>#DIV/0!</v>
      </c>
    </row>
    <row r="31" spans="1:9" ht="14.1" customHeight="1">
      <c r="A31" s="149" t="str">
        <f>'[1]Orçamento Sintético'!C352</f>
        <v xml:space="preserve"> 4.4</v>
      </c>
      <c r="B31" s="355" t="str">
        <f>'[1]Orçamento Sintético'!D352</f>
        <v>ARQUIBANCADA</v>
      </c>
      <c r="C31" s="356">
        <f>'[1]Orçamento Sintético'!E352</f>
        <v>0</v>
      </c>
      <c r="D31" s="356">
        <f>'[1]Orçamento Sintético'!F352</f>
        <v>0</v>
      </c>
      <c r="E31" s="356">
        <f>'[1]Orçamento Sintético'!G352</f>
        <v>0</v>
      </c>
      <c r="F31" s="357">
        <f>'[1]Orçamento Sintético'!H352</f>
        <v>0</v>
      </c>
      <c r="G31" s="358">
        <f>'Orçamento Sintético'!J362</f>
        <v>0</v>
      </c>
      <c r="H31" s="358"/>
      <c r="I31" s="150" t="e">
        <f t="shared" si="1"/>
        <v>#DIV/0!</v>
      </c>
    </row>
    <row r="32" spans="1:9" ht="14.1" customHeight="1">
      <c r="A32" s="149" t="str">
        <f>'[1]Orçamento Sintético'!C364</f>
        <v xml:space="preserve"> 4.5</v>
      </c>
      <c r="B32" s="355" t="str">
        <f>'[1]Orçamento Sintético'!D364</f>
        <v>IMPERMEABILIZAÇÃO E TRATAMENTOS</v>
      </c>
      <c r="C32" s="356">
        <f>'[1]Orçamento Sintético'!E364</f>
        <v>0</v>
      </c>
      <c r="D32" s="356">
        <f>'[1]Orçamento Sintético'!F364</f>
        <v>0</v>
      </c>
      <c r="E32" s="356">
        <f>'[1]Orçamento Sintético'!G364</f>
        <v>0</v>
      </c>
      <c r="F32" s="357">
        <f>'[1]Orçamento Sintético'!H364</f>
        <v>0</v>
      </c>
      <c r="G32" s="358">
        <f>'Orçamento Sintético'!J365</f>
        <v>0</v>
      </c>
      <c r="H32" s="358"/>
      <c r="I32" s="150" t="e">
        <f t="shared" si="1"/>
        <v>#DIV/0!</v>
      </c>
    </row>
    <row r="33" spans="1:9" ht="14.1" customHeight="1">
      <c r="A33" s="149" t="str">
        <f>'[1]Orçamento Sintético'!C367</f>
        <v xml:space="preserve"> 4.6</v>
      </c>
      <c r="B33" s="355" t="str">
        <f>'[1]Orçamento Sintético'!D367</f>
        <v>ALVENARIAS E VEDAÇÕES</v>
      </c>
      <c r="C33" s="356">
        <f>'[1]Orçamento Sintético'!E367</f>
        <v>0</v>
      </c>
      <c r="D33" s="356">
        <f>'[1]Orçamento Sintético'!F367</f>
        <v>0</v>
      </c>
      <c r="E33" s="356">
        <f>'[1]Orçamento Sintético'!G367</f>
        <v>0</v>
      </c>
      <c r="F33" s="357">
        <f>'[1]Orçamento Sintético'!H367</f>
        <v>0</v>
      </c>
      <c r="G33" s="358">
        <f>'Orçamento Sintético'!J371</f>
        <v>0</v>
      </c>
      <c r="H33" s="358"/>
      <c r="I33" s="150" t="e">
        <f t="shared" si="1"/>
        <v>#DIV/0!</v>
      </c>
    </row>
    <row r="34" spans="1:9" ht="14.1" customHeight="1">
      <c r="A34" s="149" t="str">
        <f>'[1]Orçamento Sintético'!C373</f>
        <v xml:space="preserve"> 4.7</v>
      </c>
      <c r="B34" s="355" t="str">
        <f>'[1]Orçamento Sintético'!D373</f>
        <v>REVESTIMENTOS</v>
      </c>
      <c r="C34" s="356">
        <f>'[1]Orçamento Sintético'!E373</f>
        <v>0</v>
      </c>
      <c r="D34" s="356">
        <f>'[1]Orçamento Sintético'!F373</f>
        <v>0</v>
      </c>
      <c r="E34" s="356">
        <f>'[1]Orçamento Sintético'!G373</f>
        <v>0</v>
      </c>
      <c r="F34" s="357">
        <f>'[1]Orçamento Sintético'!H373</f>
        <v>0</v>
      </c>
      <c r="G34" s="358">
        <f>'Orçamento Sintético'!J385</f>
        <v>0</v>
      </c>
      <c r="H34" s="358"/>
      <c r="I34" s="150" t="e">
        <f t="shared" si="1"/>
        <v>#DIV/0!</v>
      </c>
    </row>
    <row r="35" spans="1:9" ht="14.1" customHeight="1">
      <c r="A35" s="149" t="str">
        <f>'[1]Orçamento Sintético'!C387</f>
        <v xml:space="preserve"> 4.8</v>
      </c>
      <c r="B35" s="355" t="str">
        <f>'[1]Orçamento Sintético'!D387</f>
        <v>COBERTURA</v>
      </c>
      <c r="C35" s="356">
        <f>'[1]Orçamento Sintético'!E387</f>
        <v>0</v>
      </c>
      <c r="D35" s="356">
        <f>'[1]Orçamento Sintético'!F387</f>
        <v>0</v>
      </c>
      <c r="E35" s="356">
        <f>'[1]Orçamento Sintético'!G387</f>
        <v>0</v>
      </c>
      <c r="F35" s="357">
        <f>'[1]Orçamento Sintético'!H387</f>
        <v>0</v>
      </c>
      <c r="G35" s="358">
        <f>'Orçamento Sintético'!J395</f>
        <v>0</v>
      </c>
      <c r="H35" s="358"/>
      <c r="I35" s="96" t="e">
        <f t="shared" si="1"/>
        <v>#DIV/0!</v>
      </c>
    </row>
    <row r="36" spans="1:9" ht="14.1" customHeight="1">
      <c r="A36" s="149" t="str">
        <f>'[1]Orçamento Sintético'!C397</f>
        <v xml:space="preserve"> 4.9</v>
      </c>
      <c r="B36" s="355" t="str">
        <f>'[1]Orçamento Sintético'!D397</f>
        <v>ESQUADRIAS</v>
      </c>
      <c r="C36" s="356">
        <f>'[1]Orçamento Sintético'!E397</f>
        <v>0</v>
      </c>
      <c r="D36" s="356">
        <f>'[1]Orçamento Sintético'!F397</f>
        <v>0</v>
      </c>
      <c r="E36" s="356">
        <f>'[1]Orçamento Sintético'!G397</f>
        <v>0</v>
      </c>
      <c r="F36" s="357">
        <f>'[1]Orçamento Sintético'!H397</f>
        <v>0</v>
      </c>
      <c r="G36" s="358">
        <f>'Orçamento Sintético'!J404</f>
        <v>0</v>
      </c>
      <c r="H36" s="358"/>
      <c r="I36" s="96" t="e">
        <f t="shared" si="1"/>
        <v>#DIV/0!</v>
      </c>
    </row>
    <row r="37" spans="1:9" ht="14.1" customHeight="1">
      <c r="A37" s="149" t="str">
        <f>'[1]Orçamento Sintético'!C406</f>
        <v xml:space="preserve"> 4.10</v>
      </c>
      <c r="B37" s="355" t="str">
        <f>'[1]Orçamento Sintético'!D406</f>
        <v>PISO, RODAPÉS E SOLEIRAS</v>
      </c>
      <c r="C37" s="356">
        <f>'[1]Orçamento Sintético'!E406</f>
        <v>0</v>
      </c>
      <c r="D37" s="356">
        <f>'[1]Orçamento Sintético'!F406</f>
        <v>0</v>
      </c>
      <c r="E37" s="356">
        <f>'[1]Orçamento Sintético'!G406</f>
        <v>0</v>
      </c>
      <c r="F37" s="357">
        <f>'[1]Orçamento Sintético'!H406</f>
        <v>0</v>
      </c>
      <c r="G37" s="358">
        <f>'Orçamento Sintético'!J419</f>
        <v>0</v>
      </c>
      <c r="H37" s="358"/>
      <c r="I37" s="96" t="e">
        <f t="shared" si="1"/>
        <v>#DIV/0!</v>
      </c>
    </row>
    <row r="38" spans="1:9" ht="14.1" customHeight="1">
      <c r="A38" s="149" t="str">
        <f>'[1]Orçamento Sintético'!C421</f>
        <v xml:space="preserve"> 4.11</v>
      </c>
      <c r="B38" s="355" t="str">
        <f>'[1]Orçamento Sintético'!D421</f>
        <v>PINTURA</v>
      </c>
      <c r="C38" s="356">
        <f>'[1]Orçamento Sintético'!E421</f>
        <v>0</v>
      </c>
      <c r="D38" s="356">
        <f>'[1]Orçamento Sintético'!F421</f>
        <v>0</v>
      </c>
      <c r="E38" s="356">
        <f>'[1]Orçamento Sintético'!G421</f>
        <v>0</v>
      </c>
      <c r="F38" s="357">
        <f>'[1]Orçamento Sintético'!H421</f>
        <v>0</v>
      </c>
      <c r="G38" s="358">
        <f>'Orçamento Sintético'!J429</f>
        <v>0</v>
      </c>
      <c r="H38" s="358"/>
      <c r="I38" s="96" t="e">
        <f t="shared" si="1"/>
        <v>#DIV/0!</v>
      </c>
    </row>
    <row r="39" spans="1:9" ht="14.1" customHeight="1">
      <c r="A39" s="149" t="str">
        <f>'[1]Orçamento Sintético'!C431</f>
        <v xml:space="preserve"> 4.12</v>
      </c>
      <c r="B39" s="355" t="str">
        <f>'[1]Orçamento Sintético'!D431</f>
        <v>INSTALAÇÕES ELÉTRICAS</v>
      </c>
      <c r="C39" s="356">
        <f>'[1]Orçamento Sintético'!E431</f>
        <v>0</v>
      </c>
      <c r="D39" s="356">
        <f>'[1]Orçamento Sintético'!F431</f>
        <v>0</v>
      </c>
      <c r="E39" s="356">
        <f>'[1]Orçamento Sintético'!G431</f>
        <v>0</v>
      </c>
      <c r="F39" s="357">
        <f>'[1]Orçamento Sintético'!H431</f>
        <v>0</v>
      </c>
      <c r="G39" s="358">
        <f>'Orçamento Sintético'!J470</f>
        <v>0</v>
      </c>
      <c r="H39" s="358"/>
      <c r="I39" s="96" t="e">
        <f t="shared" si="1"/>
        <v>#DIV/0!</v>
      </c>
    </row>
    <row r="40" spans="1:9" ht="14.1" customHeight="1">
      <c r="A40" s="149" t="str">
        <f>'[1]Orçamento Sintético'!C472</f>
        <v xml:space="preserve"> 4.13</v>
      </c>
      <c r="B40" s="355" t="str">
        <f>'[1]Orçamento Sintético'!D472</f>
        <v>INSTALAÇÕES DE PREVENÇÃO E COMBATE A INCÊNDIO</v>
      </c>
      <c r="C40" s="356">
        <f>'[1]Orçamento Sintético'!E472</f>
        <v>0</v>
      </c>
      <c r="D40" s="356">
        <f>'[1]Orçamento Sintético'!F472</f>
        <v>0</v>
      </c>
      <c r="E40" s="356">
        <f>'[1]Orçamento Sintético'!G472</f>
        <v>0</v>
      </c>
      <c r="F40" s="357">
        <f>'[1]Orçamento Sintético'!H472</f>
        <v>0</v>
      </c>
      <c r="G40" s="358">
        <f>'Orçamento Sintético'!J492</f>
        <v>0</v>
      </c>
      <c r="H40" s="358"/>
      <c r="I40" s="96" t="e">
        <f t="shared" si="1"/>
        <v>#DIV/0!</v>
      </c>
    </row>
    <row r="41" spans="1:9" ht="14.1" customHeight="1">
      <c r="A41" s="149" t="str">
        <f>'[1]Orçamento Sintético'!C494</f>
        <v xml:space="preserve"> 4.14</v>
      </c>
      <c r="B41" s="355" t="str">
        <f>'[1]Orçamento Sintético'!D494</f>
        <v>SERVIÇOS CONSTRUTIVOS COMPLEMENTARES</v>
      </c>
      <c r="C41" s="356">
        <f>'[1]Orçamento Sintético'!E494</f>
        <v>0</v>
      </c>
      <c r="D41" s="356">
        <f>'[1]Orçamento Sintético'!F494</f>
        <v>0</v>
      </c>
      <c r="E41" s="356">
        <f>'[1]Orçamento Sintético'!G494</f>
        <v>0</v>
      </c>
      <c r="F41" s="357">
        <f>'[1]Orçamento Sintético'!H494</f>
        <v>0</v>
      </c>
      <c r="G41" s="358">
        <f>'Orçamento Sintético'!J530</f>
        <v>0</v>
      </c>
      <c r="H41" s="358"/>
      <c r="I41" s="96" t="e">
        <f t="shared" si="1"/>
        <v>#DIV/0!</v>
      </c>
    </row>
    <row r="42" spans="1:9" s="89" customFormat="1" ht="15.95" customHeight="1">
      <c r="A42" s="145" t="str">
        <f>'[1]Orçamento Sintético'!C532</f>
        <v xml:space="preserve"> 5</v>
      </c>
      <c r="B42" s="146" t="str">
        <f>[2]Orçamento!D531</f>
        <v>REFEITÓRIO</v>
      </c>
      <c r="C42" s="147"/>
      <c r="D42" s="147"/>
      <c r="E42" s="147"/>
      <c r="F42" s="147"/>
      <c r="G42" s="359">
        <f>SUM(G43:H54)</f>
        <v>0</v>
      </c>
      <c r="H42" s="359"/>
      <c r="I42" s="148"/>
    </row>
    <row r="43" spans="1:9" ht="14.1" customHeight="1">
      <c r="A43" s="149" t="str">
        <f>'[1]Orçamento Sintético'!C533</f>
        <v xml:space="preserve"> 5.1</v>
      </c>
      <c r="B43" s="355" t="str">
        <f>'[1]Orçamento Sintético'!D533</f>
        <v>SERVIÇOS PRELIMINARES</v>
      </c>
      <c r="C43" s="356"/>
      <c r="D43" s="356"/>
      <c r="E43" s="356"/>
      <c r="F43" s="357"/>
      <c r="G43" s="358">
        <f>'Orçamento Sintético'!J534</f>
        <v>0</v>
      </c>
      <c r="H43" s="358"/>
      <c r="I43" s="96" t="e">
        <f t="shared" ref="I43:I64" si="2">G43/$G$65</f>
        <v>#DIV/0!</v>
      </c>
    </row>
    <row r="44" spans="1:9" ht="14.1" customHeight="1">
      <c r="A44" s="149" t="str">
        <f>'[1]Orçamento Sintético'!C536</f>
        <v xml:space="preserve"> 5.2</v>
      </c>
      <c r="B44" s="355" t="str">
        <f>'[1]Orçamento Sintético'!D536</f>
        <v>INFRA ESTRUTURA</v>
      </c>
      <c r="C44" s="356">
        <f>'[1]Orçamento Sintético'!E536</f>
        <v>0</v>
      </c>
      <c r="D44" s="356">
        <f>'[1]Orçamento Sintético'!F536</f>
        <v>0</v>
      </c>
      <c r="E44" s="356">
        <f>'[1]Orçamento Sintético'!G536</f>
        <v>0</v>
      </c>
      <c r="F44" s="357">
        <f>'[1]Orçamento Sintético'!H536</f>
        <v>0</v>
      </c>
      <c r="G44" s="358">
        <f>'Orçamento Sintético'!J547</f>
        <v>0</v>
      </c>
      <c r="H44" s="358"/>
      <c r="I44" s="96" t="e">
        <f t="shared" si="2"/>
        <v>#DIV/0!</v>
      </c>
    </row>
    <row r="45" spans="1:9" ht="14.1" customHeight="1">
      <c r="A45" s="149" t="str">
        <f>'[1]Orçamento Sintético'!C549</f>
        <v xml:space="preserve"> 5.3</v>
      </c>
      <c r="B45" s="355" t="str">
        <f>'[1]Orçamento Sintético'!D549</f>
        <v>MESO E SUPER ESTRUTURA</v>
      </c>
      <c r="C45" s="356">
        <f>'[1]Orçamento Sintético'!E549</f>
        <v>0</v>
      </c>
      <c r="D45" s="356">
        <f>'[1]Orçamento Sintético'!F549</f>
        <v>0</v>
      </c>
      <c r="E45" s="356">
        <f>'[1]Orçamento Sintético'!G549</f>
        <v>0</v>
      </c>
      <c r="F45" s="357">
        <f>'[1]Orçamento Sintético'!H549</f>
        <v>0</v>
      </c>
      <c r="G45" s="358">
        <f>'Orçamento Sintético'!J553</f>
        <v>0</v>
      </c>
      <c r="H45" s="358"/>
      <c r="I45" s="96" t="e">
        <f t="shared" si="2"/>
        <v>#DIV/0!</v>
      </c>
    </row>
    <row r="46" spans="1:9" ht="14.1" customHeight="1">
      <c r="A46" s="149" t="str">
        <f>'[1]Orçamento Sintético'!C555</f>
        <v xml:space="preserve"> 5.4</v>
      </c>
      <c r="B46" s="355" t="str">
        <f>'[1]Orçamento Sintético'!D555</f>
        <v>ALVENARIAS E VEDAÇÕES</v>
      </c>
      <c r="C46" s="356">
        <f>'[1]Orçamento Sintético'!E555</f>
        <v>0</v>
      </c>
      <c r="D46" s="356">
        <f>'[1]Orçamento Sintético'!F555</f>
        <v>0</v>
      </c>
      <c r="E46" s="356">
        <f>'[1]Orçamento Sintético'!G555</f>
        <v>0</v>
      </c>
      <c r="F46" s="357">
        <f>'[1]Orçamento Sintético'!H555</f>
        <v>0</v>
      </c>
      <c r="G46" s="358">
        <f>'Orçamento Sintético'!J561</f>
        <v>0</v>
      </c>
      <c r="H46" s="358"/>
      <c r="I46" s="96" t="e">
        <f t="shared" si="2"/>
        <v>#DIV/0!</v>
      </c>
    </row>
    <row r="47" spans="1:9" ht="14.1" customHeight="1">
      <c r="A47" s="149" t="str">
        <f>'[1]Orçamento Sintético'!C563</f>
        <v xml:space="preserve"> 5.5</v>
      </c>
      <c r="B47" s="355" t="str">
        <f>'[1]Orçamento Sintético'!D563</f>
        <v>REVESTIMENTOS</v>
      </c>
      <c r="C47" s="356">
        <f>'[1]Orçamento Sintético'!E563</f>
        <v>0</v>
      </c>
      <c r="D47" s="356">
        <f>'[1]Orçamento Sintético'!F563</f>
        <v>0</v>
      </c>
      <c r="E47" s="356">
        <f>'[1]Orçamento Sintético'!G563</f>
        <v>0</v>
      </c>
      <c r="F47" s="357">
        <f>'[1]Orçamento Sintético'!H563</f>
        <v>0</v>
      </c>
      <c r="G47" s="358">
        <f>'Orçamento Sintético'!J576</f>
        <v>0</v>
      </c>
      <c r="H47" s="358"/>
      <c r="I47" s="96" t="e">
        <f t="shared" si="2"/>
        <v>#DIV/0!</v>
      </c>
    </row>
    <row r="48" spans="1:9" ht="14.1" customHeight="1">
      <c r="A48" s="149" t="str">
        <f>'[1]Orçamento Sintético'!C578</f>
        <v>5.6</v>
      </c>
      <c r="B48" s="355" t="str">
        <f>'[1]Orçamento Sintético'!D578</f>
        <v>COBERTURA</v>
      </c>
      <c r="C48" s="356">
        <f>'[1]Orçamento Sintético'!E578</f>
        <v>0</v>
      </c>
      <c r="D48" s="356">
        <f>'[1]Orçamento Sintético'!F578</f>
        <v>0</v>
      </c>
      <c r="E48" s="356">
        <f>'[1]Orçamento Sintético'!G578</f>
        <v>0</v>
      </c>
      <c r="F48" s="357">
        <f>'[1]Orçamento Sintético'!H578</f>
        <v>0</v>
      </c>
      <c r="G48" s="358">
        <f>'Orçamento Sintético'!J585</f>
        <v>0</v>
      </c>
      <c r="H48" s="358"/>
      <c r="I48" s="96" t="e">
        <f t="shared" si="2"/>
        <v>#DIV/0!</v>
      </c>
    </row>
    <row r="49" spans="1:9" ht="14.1" customHeight="1">
      <c r="A49" s="149" t="str">
        <f>'[1]Orçamento Sintético'!C587</f>
        <v>5.7</v>
      </c>
      <c r="B49" s="355" t="str">
        <f>'[1]Orçamento Sintético'!D587</f>
        <v>ESQUADRIAS</v>
      </c>
      <c r="C49" s="356">
        <f>'[1]Orçamento Sintético'!E587</f>
        <v>0</v>
      </c>
      <c r="D49" s="356">
        <f>'[1]Orçamento Sintético'!F587</f>
        <v>0</v>
      </c>
      <c r="E49" s="356">
        <f>'[1]Orçamento Sintético'!G587</f>
        <v>0</v>
      </c>
      <c r="F49" s="357">
        <f>'[1]Orçamento Sintético'!H587</f>
        <v>0</v>
      </c>
      <c r="G49" s="358">
        <f>'Orçamento Sintético'!J595</f>
        <v>0</v>
      </c>
      <c r="H49" s="358"/>
      <c r="I49" s="96" t="e">
        <f t="shared" si="2"/>
        <v>#DIV/0!</v>
      </c>
    </row>
    <row r="50" spans="1:9" ht="14.1" customHeight="1">
      <c r="A50" s="149" t="str">
        <f>'[1]Orçamento Sintético'!C597</f>
        <v>5.8</v>
      </c>
      <c r="B50" s="355" t="str">
        <f>'[1]Orçamento Sintético'!D597</f>
        <v>PISO E RODAPÉS</v>
      </c>
      <c r="C50" s="356">
        <f>'[1]Orçamento Sintético'!E597</f>
        <v>0</v>
      </c>
      <c r="D50" s="356">
        <f>'[1]Orçamento Sintético'!F597</f>
        <v>0</v>
      </c>
      <c r="E50" s="356">
        <f>'[1]Orçamento Sintético'!G597</f>
        <v>0</v>
      </c>
      <c r="F50" s="357">
        <f>'[1]Orçamento Sintético'!H597</f>
        <v>0</v>
      </c>
      <c r="G50" s="358">
        <f>'Orçamento Sintético'!J602</f>
        <v>0</v>
      </c>
      <c r="H50" s="358"/>
      <c r="I50" s="96" t="e">
        <f t="shared" si="2"/>
        <v>#DIV/0!</v>
      </c>
    </row>
    <row r="51" spans="1:9" ht="14.1" customHeight="1">
      <c r="A51" s="149" t="str">
        <f>'[1]Orçamento Sintético'!C604</f>
        <v xml:space="preserve"> 5.9</v>
      </c>
      <c r="B51" s="355" t="str">
        <f>'[1]Orçamento Sintético'!D604</f>
        <v>PINTURA</v>
      </c>
      <c r="C51" s="356">
        <f>'[1]Orçamento Sintético'!E604</f>
        <v>0</v>
      </c>
      <c r="D51" s="356">
        <f>'[1]Orçamento Sintético'!F604</f>
        <v>0</v>
      </c>
      <c r="E51" s="356">
        <f>'[1]Orçamento Sintético'!G604</f>
        <v>0</v>
      </c>
      <c r="F51" s="357">
        <f>'[1]Orçamento Sintético'!H604</f>
        <v>0</v>
      </c>
      <c r="G51" s="358">
        <f>'Orçamento Sintético'!J612</f>
        <v>0</v>
      </c>
      <c r="H51" s="358"/>
      <c r="I51" s="96" t="e">
        <f t="shared" si="2"/>
        <v>#DIV/0!</v>
      </c>
    </row>
    <row r="52" spans="1:9" ht="14.1" customHeight="1">
      <c r="A52" s="149" t="str">
        <f>'[1]Orçamento Sintético'!C614</f>
        <v xml:space="preserve"> 5.10</v>
      </c>
      <c r="B52" s="355" t="str">
        <f>'[1]Orçamento Sintético'!D614</f>
        <v>INSTALAÇÕES ELÉTRICAS</v>
      </c>
      <c r="C52" s="356">
        <f>'[1]Orçamento Sintético'!E614</f>
        <v>0</v>
      </c>
      <c r="D52" s="356">
        <f>'[1]Orçamento Sintético'!F614</f>
        <v>0</v>
      </c>
      <c r="E52" s="356">
        <f>'[1]Orçamento Sintético'!G614</f>
        <v>0</v>
      </c>
      <c r="F52" s="357">
        <f>'[1]Orçamento Sintético'!H614</f>
        <v>0</v>
      </c>
      <c r="G52" s="358">
        <f>'Orçamento Sintético'!J642</f>
        <v>0</v>
      </c>
      <c r="H52" s="358"/>
      <c r="I52" s="96" t="e">
        <f t="shared" si="2"/>
        <v>#DIV/0!</v>
      </c>
    </row>
    <row r="53" spans="1:9" ht="14.1" customHeight="1">
      <c r="A53" s="149" t="str">
        <f>'[1]Orçamento Sintético'!C644</f>
        <v xml:space="preserve"> 5.11</v>
      </c>
      <c r="B53" s="355" t="str">
        <f>'[1]Orçamento Sintético'!D644</f>
        <v>INSTALAÇÕES DE PREVENÇÃO E COMBATE À INCÊNDIO E PÂNICO</v>
      </c>
      <c r="C53" s="356">
        <f>'[1]Orçamento Sintético'!E644</f>
        <v>0</v>
      </c>
      <c r="D53" s="356">
        <f>'[1]Orçamento Sintético'!F644</f>
        <v>0</v>
      </c>
      <c r="E53" s="356">
        <f>'[1]Orçamento Sintético'!G644</f>
        <v>0</v>
      </c>
      <c r="F53" s="357">
        <f>'[1]Orçamento Sintético'!H644</f>
        <v>0</v>
      </c>
      <c r="G53" s="358">
        <f>'Orçamento Sintético'!J664</f>
        <v>0</v>
      </c>
      <c r="H53" s="358"/>
      <c r="I53" s="96" t="e">
        <f t="shared" si="2"/>
        <v>#DIV/0!</v>
      </c>
    </row>
    <row r="54" spans="1:9" ht="14.1" customHeight="1">
      <c r="A54" s="149" t="str">
        <f>'[1]Orçamento Sintético'!C666</f>
        <v xml:space="preserve"> 5.12</v>
      </c>
      <c r="B54" s="355" t="str">
        <f>'[1]Orçamento Sintético'!D666</f>
        <v>SERVIÇOS COMPLEMENTARES</v>
      </c>
      <c r="C54" s="356">
        <f>'[1]Orçamento Sintético'!E666</f>
        <v>0</v>
      </c>
      <c r="D54" s="356">
        <f>'[1]Orçamento Sintético'!F666</f>
        <v>0</v>
      </c>
      <c r="E54" s="356">
        <f>'[1]Orçamento Sintético'!G666</f>
        <v>0</v>
      </c>
      <c r="F54" s="357">
        <f>'[1]Orçamento Sintético'!H666</f>
        <v>0</v>
      </c>
      <c r="G54" s="358">
        <f>'Orçamento Sintético'!J682</f>
        <v>0</v>
      </c>
      <c r="H54" s="358"/>
      <c r="I54" s="96" t="e">
        <f t="shared" si="2"/>
        <v>#DIV/0!</v>
      </c>
    </row>
    <row r="55" spans="1:9" ht="14.1" customHeight="1">
      <c r="A55" s="143" t="str">
        <f>'[1]Orçamento Sintético'!C684</f>
        <v xml:space="preserve"> 6</v>
      </c>
      <c r="B55" s="349" t="str">
        <f>'[1]Orçamento Sintético'!D684</f>
        <v>INSTALAÇÕES DE PREVENÇÃO E COMBATE À INCÊNDIO E PÂNICO</v>
      </c>
      <c r="C55" s="350">
        <f>'[1]Orçamento Sintético'!E684</f>
        <v>0</v>
      </c>
      <c r="D55" s="350">
        <f>'[1]Orçamento Sintético'!F684</f>
        <v>0</v>
      </c>
      <c r="E55" s="350">
        <f>'[1]Orçamento Sintético'!G684</f>
        <v>0</v>
      </c>
      <c r="F55" s="351">
        <f>'[1]Orçamento Sintético'!H684</f>
        <v>0</v>
      </c>
      <c r="G55" s="352">
        <f>'Orçamento Sintético'!J706</f>
        <v>0</v>
      </c>
      <c r="H55" s="352"/>
      <c r="I55" s="144" t="e">
        <f t="shared" si="2"/>
        <v>#DIV/0!</v>
      </c>
    </row>
    <row r="56" spans="1:9" ht="14.1" customHeight="1">
      <c r="A56" s="143" t="str">
        <f>'[1]Orçamento Sintético'!C708</f>
        <v xml:space="preserve"> 7</v>
      </c>
      <c r="B56" s="349" t="str">
        <f>'[1]Orçamento Sintético'!D708</f>
        <v>SPDA</v>
      </c>
      <c r="C56" s="350">
        <f>'[1]Orçamento Sintético'!E708</f>
        <v>0</v>
      </c>
      <c r="D56" s="350">
        <f>'[1]Orçamento Sintético'!F708</f>
        <v>0</v>
      </c>
      <c r="E56" s="350">
        <f>'[1]Orçamento Sintético'!G708</f>
        <v>0</v>
      </c>
      <c r="F56" s="351">
        <f>'[1]Orçamento Sintético'!H708</f>
        <v>0</v>
      </c>
      <c r="G56" s="352">
        <f>'Orçamento Sintético'!J721</f>
        <v>0</v>
      </c>
      <c r="H56" s="352"/>
      <c r="I56" s="144" t="e">
        <f t="shared" si="2"/>
        <v>#DIV/0!</v>
      </c>
    </row>
    <row r="57" spans="1:9" ht="14.1" customHeight="1">
      <c r="A57" s="143" t="str">
        <f>'[1]Orçamento Sintético'!C724</f>
        <v xml:space="preserve"> 8</v>
      </c>
      <c r="B57" s="349" t="str">
        <f>'[1]Orçamento Sintético'!D724</f>
        <v>CAPEAMENTO ESTRUTURAL</v>
      </c>
      <c r="C57" s="350">
        <f>'[1]Orçamento Sintético'!E724</f>
        <v>0</v>
      </c>
      <c r="D57" s="350">
        <f>'[1]Orçamento Sintético'!F724</f>
        <v>0</v>
      </c>
      <c r="E57" s="350">
        <f>'[1]Orçamento Sintético'!G724</f>
        <v>0</v>
      </c>
      <c r="F57" s="351">
        <f>'[1]Orçamento Sintético'!H724</f>
        <v>0</v>
      </c>
      <c r="G57" s="352">
        <f>'Orçamento Sintético'!J725</f>
        <v>0</v>
      </c>
      <c r="H57" s="352"/>
      <c r="I57" s="144" t="e">
        <f t="shared" si="2"/>
        <v>#DIV/0!</v>
      </c>
    </row>
    <row r="58" spans="1:9" ht="14.1" customHeight="1">
      <c r="A58" s="143" t="str">
        <f>'[1]Orçamento Sintético'!C728</f>
        <v xml:space="preserve"> 9</v>
      </c>
      <c r="B58" s="349" t="str">
        <f>'[1]Orçamento Sintético'!D728</f>
        <v>INSTALAÇÕES HIDRAULICA</v>
      </c>
      <c r="C58" s="350">
        <f>'[1]Orçamento Sintético'!E728</f>
        <v>0</v>
      </c>
      <c r="D58" s="350">
        <f>'[1]Orçamento Sintético'!F728</f>
        <v>0</v>
      </c>
      <c r="E58" s="350">
        <f>'[1]Orçamento Sintético'!G728</f>
        <v>0</v>
      </c>
      <c r="F58" s="351">
        <f>'[1]Orçamento Sintético'!H728</f>
        <v>0</v>
      </c>
      <c r="G58" s="352">
        <f>'Orçamento Sintético'!J738</f>
        <v>0</v>
      </c>
      <c r="H58" s="352"/>
      <c r="I58" s="144" t="e">
        <f t="shared" si="2"/>
        <v>#DIV/0!</v>
      </c>
    </row>
    <row r="59" spans="1:9" ht="14.1" customHeight="1">
      <c r="A59" s="143" t="str">
        <f>'[1]Orçamento Sintético'!C741</f>
        <v xml:space="preserve"> 10</v>
      </c>
      <c r="B59" s="349" t="str">
        <f>'[1]Orçamento Sintético'!D741</f>
        <v>INSTALAÇÕES SANITÁRIO</v>
      </c>
      <c r="C59" s="350">
        <f>'[1]Orçamento Sintético'!E741</f>
        <v>0</v>
      </c>
      <c r="D59" s="350">
        <f>'[1]Orçamento Sintético'!F741</f>
        <v>0</v>
      </c>
      <c r="E59" s="350">
        <f>'[1]Orçamento Sintético'!G741</f>
        <v>0</v>
      </c>
      <c r="F59" s="351">
        <f>'[1]Orçamento Sintético'!H741</f>
        <v>0</v>
      </c>
      <c r="G59" s="352">
        <f>'Orçamento Sintético'!J784</f>
        <v>0</v>
      </c>
      <c r="H59" s="352"/>
      <c r="I59" s="144" t="e">
        <f t="shared" si="2"/>
        <v>#DIV/0!</v>
      </c>
    </row>
    <row r="60" spans="1:9" ht="14.1" customHeight="1">
      <c r="A60" s="143" t="str">
        <f>'[1]Orçamento Sintético'!C787</f>
        <v xml:space="preserve"> 11</v>
      </c>
      <c r="B60" s="349" t="str">
        <f>'[1]Orçamento Sintético'!D787</f>
        <v>AR CONDICIONADO</v>
      </c>
      <c r="C60" s="350">
        <f>'[1]Orçamento Sintético'!E787</f>
        <v>0</v>
      </c>
      <c r="D60" s="350">
        <f>'[1]Orçamento Sintético'!F787</f>
        <v>0</v>
      </c>
      <c r="E60" s="350">
        <f>'[1]Orçamento Sintético'!G787</f>
        <v>0</v>
      </c>
      <c r="F60" s="351">
        <f>'[1]Orçamento Sintético'!H787</f>
        <v>0</v>
      </c>
      <c r="G60" s="352">
        <f>'Orçamento Sintético'!J792</f>
        <v>0</v>
      </c>
      <c r="H60" s="352"/>
      <c r="I60" s="144" t="e">
        <f t="shared" si="2"/>
        <v>#DIV/0!</v>
      </c>
    </row>
    <row r="61" spans="1:9" ht="14.1" customHeight="1">
      <c r="A61" s="143" t="str">
        <f>'[1]Orçamento Sintético'!C795</f>
        <v xml:space="preserve"> 12</v>
      </c>
      <c r="B61" s="349" t="str">
        <f>'[1]Orçamento Sintético'!D795</f>
        <v>PLUVIAL</v>
      </c>
      <c r="C61" s="350">
        <f>'[1]Orçamento Sintético'!E795</f>
        <v>0</v>
      </c>
      <c r="D61" s="350">
        <f>'[1]Orçamento Sintético'!F795</f>
        <v>0</v>
      </c>
      <c r="E61" s="350">
        <f>'[1]Orçamento Sintético'!G795</f>
        <v>0</v>
      </c>
      <c r="F61" s="351">
        <f>'[1]Orçamento Sintético'!H795</f>
        <v>0</v>
      </c>
      <c r="G61" s="352">
        <f>'Orçamento Sintético'!J804</f>
        <v>0</v>
      </c>
      <c r="H61" s="352"/>
      <c r="I61" s="144" t="e">
        <f t="shared" si="2"/>
        <v>#DIV/0!</v>
      </c>
    </row>
    <row r="62" spans="1:9" ht="14.1" customHeight="1">
      <c r="A62" s="143" t="str">
        <f>'[1]Orçamento Sintético'!C807</f>
        <v xml:space="preserve"> 13</v>
      </c>
      <c r="B62" s="349" t="str">
        <f>'[1]Orçamento Sintético'!D807</f>
        <v>VENTILAÇÃO</v>
      </c>
      <c r="C62" s="350">
        <f>'[1]Orçamento Sintético'!E807</f>
        <v>0</v>
      </c>
      <c r="D62" s="350">
        <f>'[1]Orçamento Sintético'!F807</f>
        <v>0</v>
      </c>
      <c r="E62" s="350">
        <f>'[1]Orçamento Sintético'!G807</f>
        <v>0</v>
      </c>
      <c r="F62" s="351">
        <f>'[1]Orçamento Sintético'!H807</f>
        <v>0</v>
      </c>
      <c r="G62" s="352">
        <f>'Orçamento Sintético'!J823</f>
        <v>0</v>
      </c>
      <c r="H62" s="352"/>
      <c r="I62" s="144" t="e">
        <f t="shared" si="2"/>
        <v>#DIV/0!</v>
      </c>
    </row>
    <row r="63" spans="1:9" ht="14.1" customHeight="1">
      <c r="A63" s="143" t="str">
        <f>'[1]Orçamento Sintético'!C826</f>
        <v xml:space="preserve"> 14</v>
      </c>
      <c r="B63" s="349" t="str">
        <f>'[1]Orçamento Sintético'!D826</f>
        <v>INSTALAÇÕES HIDRAULICA (ÁGUA FRIA)</v>
      </c>
      <c r="C63" s="350">
        <f>'[1]Orçamento Sintético'!E826</f>
        <v>0</v>
      </c>
      <c r="D63" s="350">
        <f>'[1]Orçamento Sintético'!F826</f>
        <v>0</v>
      </c>
      <c r="E63" s="350">
        <f>'[1]Orçamento Sintético'!G826</f>
        <v>0</v>
      </c>
      <c r="F63" s="351">
        <f>'[1]Orçamento Sintético'!H826</f>
        <v>0</v>
      </c>
      <c r="G63" s="352">
        <f>'Orçamento Sintético'!J867</f>
        <v>0</v>
      </c>
      <c r="H63" s="352"/>
      <c r="I63" s="144" t="e">
        <f t="shared" si="2"/>
        <v>#DIV/0!</v>
      </c>
    </row>
    <row r="64" spans="1:9" ht="14.1" customHeight="1">
      <c r="A64" s="143" t="str">
        <f>'[1]Orçamento Sintético'!C870</f>
        <v xml:space="preserve"> 15</v>
      </c>
      <c r="B64" s="349" t="str">
        <f>'[1]Orçamento Sintético'!D870</f>
        <v>SUPORTE PARA CAIXA D`ÁGUA</v>
      </c>
      <c r="C64" s="350">
        <f>'[1]Orçamento Sintético'!E870</f>
        <v>0</v>
      </c>
      <c r="D64" s="350">
        <f>'[1]Orçamento Sintético'!F870</f>
        <v>0</v>
      </c>
      <c r="E64" s="350">
        <f>'[1]Orçamento Sintético'!G870</f>
        <v>0</v>
      </c>
      <c r="F64" s="351">
        <f>'[1]Orçamento Sintético'!H870</f>
        <v>0</v>
      </c>
      <c r="G64" s="352">
        <f>'Orçamento Sintético'!J872</f>
        <v>0</v>
      </c>
      <c r="H64" s="352"/>
      <c r="I64" s="144" t="e">
        <f t="shared" si="2"/>
        <v>#DIV/0!</v>
      </c>
    </row>
    <row r="65" spans="1:9" ht="14.1" customHeight="1">
      <c r="A65" s="353" t="s">
        <v>2265</v>
      </c>
      <c r="B65" s="353"/>
      <c r="C65" s="353"/>
      <c r="D65" s="353"/>
      <c r="E65" s="353"/>
      <c r="F65" s="353"/>
      <c r="G65" s="354">
        <f>G42+G27+G13+G11+G12+(SUM(G55:H64))</f>
        <v>0</v>
      </c>
      <c r="H65" s="354"/>
      <c r="I65" s="151" t="e">
        <f>SUM(I11:I64)</f>
        <v>#DIV/0!</v>
      </c>
    </row>
    <row r="66" spans="1:9">
      <c r="A66" s="90"/>
      <c r="B66" s="90"/>
      <c r="C66" s="90"/>
      <c r="D66" s="90"/>
      <c r="E66" s="90"/>
      <c r="F66" s="90"/>
      <c r="G66" s="90"/>
      <c r="H66" s="90"/>
      <c r="I66" s="90"/>
    </row>
  </sheetData>
  <mergeCells count="111">
    <mergeCell ref="A1:I2"/>
    <mergeCell ref="E3:F3"/>
    <mergeCell ref="G13:H13"/>
    <mergeCell ref="B14:F14"/>
    <mergeCell ref="G14:H14"/>
    <mergeCell ref="B15:F15"/>
    <mergeCell ref="G15:H15"/>
    <mergeCell ref="B16:F16"/>
    <mergeCell ref="G16:H16"/>
    <mergeCell ref="B10:F10"/>
    <mergeCell ref="G10:H10"/>
    <mergeCell ref="B11:F11"/>
    <mergeCell ref="G11:H11"/>
    <mergeCell ref="B12:F12"/>
    <mergeCell ref="G12:H12"/>
    <mergeCell ref="B20:F20"/>
    <mergeCell ref="G20:H20"/>
    <mergeCell ref="B21:F21"/>
    <mergeCell ref="G21:H21"/>
    <mergeCell ref="B22:F22"/>
    <mergeCell ref="G22:H22"/>
    <mergeCell ref="B17:F17"/>
    <mergeCell ref="G17:H17"/>
    <mergeCell ref="B18:F18"/>
    <mergeCell ref="G18:H18"/>
    <mergeCell ref="B19:F19"/>
    <mergeCell ref="G19:H19"/>
    <mergeCell ref="B26:F26"/>
    <mergeCell ref="G26:H26"/>
    <mergeCell ref="G27:H27"/>
    <mergeCell ref="B28:F28"/>
    <mergeCell ref="G28:H28"/>
    <mergeCell ref="B29:F29"/>
    <mergeCell ref="G29:H29"/>
    <mergeCell ref="B23:F23"/>
    <mergeCell ref="G23:H23"/>
    <mergeCell ref="B24:F24"/>
    <mergeCell ref="G24:H24"/>
    <mergeCell ref="B25:F25"/>
    <mergeCell ref="G25:H25"/>
    <mergeCell ref="B33:F33"/>
    <mergeCell ref="G33:H33"/>
    <mergeCell ref="B34:F34"/>
    <mergeCell ref="G34:H34"/>
    <mergeCell ref="B35:F35"/>
    <mergeCell ref="G35:H35"/>
    <mergeCell ref="B30:F30"/>
    <mergeCell ref="G30:H30"/>
    <mergeCell ref="B31:F31"/>
    <mergeCell ref="G31:H31"/>
    <mergeCell ref="B32:F32"/>
    <mergeCell ref="G32:H32"/>
    <mergeCell ref="B39:F39"/>
    <mergeCell ref="G39:H39"/>
    <mergeCell ref="B40:F40"/>
    <mergeCell ref="G40:H40"/>
    <mergeCell ref="B41:F41"/>
    <mergeCell ref="G41:H41"/>
    <mergeCell ref="B36:F36"/>
    <mergeCell ref="G36:H36"/>
    <mergeCell ref="B37:F37"/>
    <mergeCell ref="G37:H37"/>
    <mergeCell ref="B38:F38"/>
    <mergeCell ref="G38:H38"/>
    <mergeCell ref="B45:F45"/>
    <mergeCell ref="G45:H45"/>
    <mergeCell ref="B46:F46"/>
    <mergeCell ref="G46:H46"/>
    <mergeCell ref="B47:F47"/>
    <mergeCell ref="G47:H47"/>
    <mergeCell ref="G42:H42"/>
    <mergeCell ref="B43:F43"/>
    <mergeCell ref="G43:H43"/>
    <mergeCell ref="B44:F44"/>
    <mergeCell ref="G44:H44"/>
    <mergeCell ref="B51:F51"/>
    <mergeCell ref="G51:H51"/>
    <mergeCell ref="B52:F52"/>
    <mergeCell ref="G52:H52"/>
    <mergeCell ref="B53:F53"/>
    <mergeCell ref="G53:H53"/>
    <mergeCell ref="B48:F48"/>
    <mergeCell ref="G48:H48"/>
    <mergeCell ref="B49:F49"/>
    <mergeCell ref="G49:H49"/>
    <mergeCell ref="B50:F50"/>
    <mergeCell ref="G50:H50"/>
    <mergeCell ref="B57:F57"/>
    <mergeCell ref="G57:H57"/>
    <mergeCell ref="B58:F58"/>
    <mergeCell ref="G58:H58"/>
    <mergeCell ref="B59:F59"/>
    <mergeCell ref="G59:H59"/>
    <mergeCell ref="B54:F54"/>
    <mergeCell ref="G54:H54"/>
    <mergeCell ref="B55:F55"/>
    <mergeCell ref="G55:H55"/>
    <mergeCell ref="B56:F56"/>
    <mergeCell ref="G56:H56"/>
    <mergeCell ref="B63:F63"/>
    <mergeCell ref="G63:H63"/>
    <mergeCell ref="B64:F64"/>
    <mergeCell ref="G64:H64"/>
    <mergeCell ref="A65:F65"/>
    <mergeCell ref="G65:H65"/>
    <mergeCell ref="B60:F60"/>
    <mergeCell ref="G60:H60"/>
    <mergeCell ref="B61:F61"/>
    <mergeCell ref="G61:H61"/>
    <mergeCell ref="B62:F62"/>
    <mergeCell ref="G62:H62"/>
  </mergeCells>
  <printOptions horizontalCentered="1"/>
  <pageMargins left="0.23622047244094491" right="0.23622047244094491" top="0.74803149606299213" bottom="0.74803149606299213" header="0.31496062992125984" footer="0.31496062992125984"/>
  <pageSetup paperSize="9" scale="94" fitToHeight="0" orientation="landscape" r:id="rId1"/>
  <headerFooter>
    <oddFooter>&amp;L&amp;A&amp;C&amp;8Gabriela Canheski de Moura Fernandes
Engenheira Civil
CREA 2218226251&amp;RPágina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J876"/>
  <sheetViews>
    <sheetView showGridLines="0" tabSelected="1" view="pageBreakPreview" zoomScaleNormal="100" zoomScaleSheetLayoutView="100" workbookViewId="0">
      <selection activeCell="D20" sqref="D20"/>
    </sheetView>
  </sheetViews>
  <sheetFormatPr defaultRowHeight="15" outlineLevelRow="2"/>
  <cols>
    <col min="1" max="1" width="12.28515625" style="255" customWidth="1"/>
    <col min="2" max="2" width="13" style="255" customWidth="1"/>
    <col min="3" max="3" width="12" style="255" customWidth="1"/>
    <col min="4" max="4" width="79.5703125" style="240" customWidth="1"/>
    <col min="5" max="5" width="7.140625" style="255" bestFit="1" customWidth="1"/>
    <col min="6" max="6" width="10" style="441" customWidth="1"/>
    <col min="7" max="7" width="13.28515625" style="255" bestFit="1" customWidth="1"/>
    <col min="8" max="8" width="13.85546875" style="257" customWidth="1"/>
    <col min="9" max="9" width="15.42578125" style="257" customWidth="1"/>
    <col min="10" max="10" width="17" style="257" customWidth="1"/>
    <col min="11" max="16384" width="9.140625" style="240"/>
  </cols>
  <sheetData>
    <row r="1" spans="1:84" s="1" customFormat="1" ht="30.75" customHeight="1">
      <c r="A1" s="373" t="str">
        <f>[3]Capa!B48</f>
        <v>Construção da Escola Municipal Geni Terezinha Forgiarini</v>
      </c>
      <c r="B1" s="373"/>
      <c r="C1" s="373"/>
      <c r="D1" s="373"/>
      <c r="E1" s="373"/>
      <c r="F1" s="373"/>
      <c r="G1" s="373"/>
      <c r="H1" s="373"/>
      <c r="I1" s="373"/>
      <c r="J1" s="373"/>
    </row>
    <row r="2" spans="1:84" s="1" customFormat="1" ht="12">
      <c r="A2" s="224" t="str">
        <f>[3]Capa!A47</f>
        <v xml:space="preserve">Proprietário: </v>
      </c>
      <c r="B2" s="221" t="s">
        <v>1338</v>
      </c>
      <c r="C2" s="139"/>
      <c r="D2" s="201"/>
      <c r="E2" s="374" t="str">
        <f>[3]Resumo!E3</f>
        <v>Valor estimado final:</v>
      </c>
      <c r="F2" s="374"/>
      <c r="G2" s="214">
        <f>I874</f>
        <v>0</v>
      </c>
      <c r="H2" s="208" t="s">
        <v>2257</v>
      </c>
      <c r="I2" s="216">
        <v>44873</v>
      </c>
      <c r="J2" s="210"/>
    </row>
    <row r="3" spans="1:84" s="1" customFormat="1" ht="12">
      <c r="A3" s="225" t="str">
        <f>[3]Capa!A48</f>
        <v>Obra:</v>
      </c>
      <c r="B3" s="141" t="s">
        <v>1339</v>
      </c>
      <c r="C3" s="83"/>
      <c r="D3" s="17"/>
      <c r="E3" s="362" t="str">
        <f>[3]Resumo!F4</f>
        <v>Custo/m²:</v>
      </c>
      <c r="F3" s="362"/>
      <c r="G3" s="215">
        <f>G2/B5</f>
        <v>0</v>
      </c>
      <c r="H3" s="218" t="s">
        <v>1340</v>
      </c>
      <c r="I3" s="212">
        <f>'BDI-Serviços'!J22</f>
        <v>0.29308058631051748</v>
      </c>
      <c r="J3" s="211"/>
      <c r="K3" s="68"/>
    </row>
    <row r="4" spans="1:84" s="1" customFormat="1" ht="12">
      <c r="A4" s="226" t="str">
        <f>[3]Capa!A49</f>
        <v>Local:</v>
      </c>
      <c r="B4" s="222" t="str">
        <f>Resumo!B5</f>
        <v>R. Guarujá, Equip. Comunitário 01, Quadra 24, Bairro Mont Serrat</v>
      </c>
      <c r="C4" s="202"/>
      <c r="D4" s="203"/>
      <c r="E4" s="202"/>
      <c r="F4" s="434"/>
      <c r="G4" s="204"/>
      <c r="H4" s="219" t="s">
        <v>1341</v>
      </c>
      <c r="I4" s="213">
        <v>0.1278</v>
      </c>
      <c r="J4" s="205"/>
    </row>
    <row r="5" spans="1:84" s="1" customFormat="1" ht="12">
      <c r="A5" s="226" t="s">
        <v>1342</v>
      </c>
      <c r="B5" s="223">
        <f>[3]Resumo!B6</f>
        <v>4645.1499999999996</v>
      </c>
      <c r="C5" s="202"/>
      <c r="D5" s="206"/>
      <c r="E5" s="202"/>
      <c r="F5" s="434"/>
      <c r="G5" s="204"/>
      <c r="H5" s="220" t="s">
        <v>2260</v>
      </c>
      <c r="I5" s="217" t="s">
        <v>2330</v>
      </c>
      <c r="J5" s="207"/>
    </row>
    <row r="6" spans="1:84" s="1" customFormat="1" ht="12.75">
      <c r="A6" s="227" t="s">
        <v>2331</v>
      </c>
      <c r="B6" s="375"/>
      <c r="C6" s="375"/>
      <c r="D6" s="375"/>
      <c r="E6" s="376" t="s">
        <v>1351</v>
      </c>
      <c r="F6" s="376"/>
      <c r="G6" s="376"/>
      <c r="H6" s="376"/>
      <c r="I6" s="376"/>
      <c r="J6" s="377"/>
    </row>
    <row r="7" spans="1:84" s="1" customFormat="1" ht="12.75">
      <c r="A7" s="371" t="s">
        <v>1</v>
      </c>
      <c r="B7" s="372" t="s">
        <v>1343</v>
      </c>
      <c r="C7" s="371" t="s">
        <v>0</v>
      </c>
      <c r="D7" s="372" t="s">
        <v>1344</v>
      </c>
      <c r="E7" s="372" t="s">
        <v>814</v>
      </c>
      <c r="F7" s="435" t="s">
        <v>1345</v>
      </c>
      <c r="G7" s="5"/>
      <c r="H7" s="370" t="s">
        <v>1346</v>
      </c>
      <c r="I7" s="370"/>
      <c r="J7" s="370"/>
    </row>
    <row r="8" spans="1:84" s="1" customFormat="1" ht="27" customHeight="1">
      <c r="A8" s="371"/>
      <c r="B8" s="372"/>
      <c r="C8" s="371"/>
      <c r="D8" s="372"/>
      <c r="E8" s="372"/>
      <c r="F8" s="435"/>
      <c r="G8" s="6" t="s">
        <v>1347</v>
      </c>
      <c r="H8" s="7" t="s">
        <v>1348</v>
      </c>
      <c r="I8" s="7" t="s">
        <v>1349</v>
      </c>
      <c r="J8" s="8" t="s">
        <v>1350</v>
      </c>
    </row>
    <row r="9" spans="1:84" s="4" customFormat="1" ht="12.75">
      <c r="A9" s="9"/>
      <c r="B9" s="10"/>
      <c r="C9" s="11" t="s">
        <v>2</v>
      </c>
      <c r="D9" s="12" t="s">
        <v>3</v>
      </c>
      <c r="E9" s="10"/>
      <c r="F9" s="436"/>
      <c r="G9" s="13"/>
      <c r="H9" s="14"/>
      <c r="I9" s="14"/>
      <c r="J9" s="15"/>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row>
    <row r="10" spans="1:84" s="447" customFormat="1" outlineLevel="1">
      <c r="A10" s="442" t="s">
        <v>6</v>
      </c>
      <c r="B10" s="442" t="s">
        <v>5</v>
      </c>
      <c r="C10" s="442" t="s">
        <v>4</v>
      </c>
      <c r="D10" s="443" t="s">
        <v>7</v>
      </c>
      <c r="E10" s="442" t="s">
        <v>8</v>
      </c>
      <c r="F10" s="444">
        <v>6</v>
      </c>
      <c r="G10" s="445">
        <f>$I$3</f>
        <v>0.29308058631051748</v>
      </c>
      <c r="H10" s="446">
        <f>'Orçamento Analítico'!K2789</f>
        <v>0</v>
      </c>
      <c r="I10" s="446">
        <f>H10*(1+G10)</f>
        <v>0</v>
      </c>
      <c r="J10" s="446">
        <f>TRUNC((I10*F10),2)</f>
        <v>0</v>
      </c>
    </row>
    <row r="11" spans="1:84" s="447" customFormat="1" ht="38.25" outlineLevel="1">
      <c r="A11" s="442" t="s">
        <v>10</v>
      </c>
      <c r="B11" s="442" t="s">
        <v>5</v>
      </c>
      <c r="C11" s="442" t="s">
        <v>9</v>
      </c>
      <c r="D11" s="443" t="s">
        <v>11</v>
      </c>
      <c r="E11" s="442" t="s">
        <v>12</v>
      </c>
      <c r="F11" s="444">
        <v>3227.77</v>
      </c>
      <c r="G11" s="445">
        <f>$I$3</f>
        <v>0.29308058631051748</v>
      </c>
      <c r="H11" s="446">
        <f>'Orçamento Analítico'!K1232</f>
        <v>0</v>
      </c>
      <c r="I11" s="446">
        <f t="shared" ref="I11:I13" si="0">H11*(1+G11)</f>
        <v>0</v>
      </c>
      <c r="J11" s="446">
        <f t="shared" ref="J11:J13" si="1">TRUNC((I11*F11),2)</f>
        <v>0</v>
      </c>
    </row>
    <row r="12" spans="1:84" s="447" customFormat="1" ht="38.25" outlineLevel="1">
      <c r="A12" s="442" t="s">
        <v>14</v>
      </c>
      <c r="B12" s="442" t="s">
        <v>5</v>
      </c>
      <c r="C12" s="442" t="s">
        <v>13</v>
      </c>
      <c r="D12" s="443" t="s">
        <v>15</v>
      </c>
      <c r="E12" s="442" t="s">
        <v>12</v>
      </c>
      <c r="F12" s="444">
        <v>1655.81</v>
      </c>
      <c r="G12" s="445">
        <f>$I$3</f>
        <v>0.29308058631051748</v>
      </c>
      <c r="H12" s="446">
        <f>'Orçamento Analítico'!K1227</f>
        <v>0</v>
      </c>
      <c r="I12" s="446">
        <f t="shared" si="0"/>
        <v>0</v>
      </c>
      <c r="J12" s="446">
        <f t="shared" si="1"/>
        <v>0</v>
      </c>
    </row>
    <row r="13" spans="1:84" s="447" customFormat="1" ht="38.25" outlineLevel="1">
      <c r="A13" s="442" t="s">
        <v>10</v>
      </c>
      <c r="B13" s="442" t="s">
        <v>5</v>
      </c>
      <c r="C13" s="442" t="s">
        <v>16</v>
      </c>
      <c r="D13" s="443" t="s">
        <v>11</v>
      </c>
      <c r="E13" s="442" t="s">
        <v>12</v>
      </c>
      <c r="F13" s="444">
        <v>689.65</v>
      </c>
      <c r="G13" s="445">
        <f>$I$3</f>
        <v>0.29308058631051748</v>
      </c>
      <c r="H13" s="446">
        <f>'Orçamento Analítico'!K1232</f>
        <v>0</v>
      </c>
      <c r="I13" s="446">
        <f t="shared" si="0"/>
        <v>0</v>
      </c>
      <c r="J13" s="446">
        <f t="shared" si="1"/>
        <v>0</v>
      </c>
    </row>
    <row r="14" spans="1:84" s="246" customFormat="1" outlineLevel="1">
      <c r="A14" s="241"/>
      <c r="B14" s="241"/>
      <c r="C14" s="241" t="s">
        <v>17</v>
      </c>
      <c r="D14" s="242" t="s">
        <v>18</v>
      </c>
      <c r="E14" s="241"/>
      <c r="F14" s="438"/>
      <c r="G14" s="243"/>
      <c r="H14" s="244"/>
      <c r="I14" s="245"/>
      <c r="J14" s="245"/>
    </row>
    <row r="15" spans="1:84" ht="25.5" outlineLevel="1">
      <c r="A15" s="236">
        <v>93212</v>
      </c>
      <c r="B15" s="236" t="s">
        <v>20</v>
      </c>
      <c r="C15" s="236" t="s">
        <v>19</v>
      </c>
      <c r="D15" s="237" t="s">
        <v>21</v>
      </c>
      <c r="E15" s="236" t="s">
        <v>8</v>
      </c>
      <c r="F15" s="437">
        <v>2</v>
      </c>
      <c r="G15" s="238">
        <f>$I$3</f>
        <v>0.29308058631051748</v>
      </c>
      <c r="H15" s="239"/>
      <c r="I15" s="239">
        <f t="shared" ref="I15:I17" si="2">H15*(1+G15)</f>
        <v>0</v>
      </c>
      <c r="J15" s="239">
        <f t="shared" ref="J15:J17" si="3">TRUNC((I15*F15),2)</f>
        <v>0</v>
      </c>
    </row>
    <row r="16" spans="1:84" ht="25.5" outlineLevel="1">
      <c r="A16" s="236">
        <v>93208</v>
      </c>
      <c r="B16" s="236" t="s">
        <v>20</v>
      </c>
      <c r="C16" s="236" t="s">
        <v>22</v>
      </c>
      <c r="D16" s="237" t="s">
        <v>23</v>
      </c>
      <c r="E16" s="236" t="s">
        <v>8</v>
      </c>
      <c r="F16" s="437">
        <v>5</v>
      </c>
      <c r="G16" s="238">
        <f>$I$3</f>
        <v>0.29308058631051748</v>
      </c>
      <c r="H16" s="239"/>
      <c r="I16" s="239">
        <f t="shared" si="2"/>
        <v>0</v>
      </c>
      <c r="J16" s="239">
        <f t="shared" si="3"/>
        <v>0</v>
      </c>
    </row>
    <row r="17" spans="1:998" outlineLevel="1">
      <c r="A17" s="236">
        <v>98459</v>
      </c>
      <c r="B17" s="236" t="s">
        <v>20</v>
      </c>
      <c r="C17" s="236" t="s">
        <v>24</v>
      </c>
      <c r="D17" s="237" t="s">
        <v>25</v>
      </c>
      <c r="E17" s="236" t="s">
        <v>8</v>
      </c>
      <c r="F17" s="437">
        <v>761.25</v>
      </c>
      <c r="G17" s="238">
        <f>$I$3</f>
        <v>0.29308058631051748</v>
      </c>
      <c r="H17" s="239"/>
      <c r="I17" s="239">
        <f t="shared" si="2"/>
        <v>0</v>
      </c>
      <c r="J17" s="239">
        <f t="shared" si="3"/>
        <v>0</v>
      </c>
    </row>
    <row r="18" spans="1:998" s="246" customFormat="1" outlineLevel="1">
      <c r="A18" s="241"/>
      <c r="B18" s="241"/>
      <c r="C18" s="241" t="s">
        <v>26</v>
      </c>
      <c r="D18" s="242" t="s">
        <v>27</v>
      </c>
      <c r="E18" s="241"/>
      <c r="F18" s="438"/>
      <c r="G18" s="243"/>
      <c r="H18" s="244"/>
      <c r="I18" s="245"/>
      <c r="J18" s="245"/>
    </row>
    <row r="19" spans="1:998" s="447" customFormat="1" outlineLevel="1">
      <c r="A19" s="442" t="s">
        <v>29</v>
      </c>
      <c r="B19" s="442" t="s">
        <v>5</v>
      </c>
      <c r="C19" s="442" t="s">
        <v>28</v>
      </c>
      <c r="D19" s="443" t="s">
        <v>30</v>
      </c>
      <c r="E19" s="442" t="s">
        <v>31</v>
      </c>
      <c r="F19" s="444">
        <v>1</v>
      </c>
      <c r="G19" s="445">
        <f>$I$3</f>
        <v>0.29308058631051748</v>
      </c>
      <c r="H19" s="446">
        <f>'Orçamento Analítico'!K116</f>
        <v>0</v>
      </c>
      <c r="I19" s="446">
        <f t="shared" ref="I19:I20" si="4">H19*(1+G19)</f>
        <v>0</v>
      </c>
      <c r="J19" s="446">
        <f t="shared" ref="J19:J20" si="5">TRUNC((I19*F19),2)</f>
        <v>0</v>
      </c>
    </row>
    <row r="20" spans="1:998" outlineLevel="1">
      <c r="A20" s="236">
        <v>88326</v>
      </c>
      <c r="B20" s="236" t="s">
        <v>20</v>
      </c>
      <c r="C20" s="236" t="s">
        <v>32</v>
      </c>
      <c r="D20" s="237" t="s">
        <v>33</v>
      </c>
      <c r="E20" s="236" t="s">
        <v>34</v>
      </c>
      <c r="F20" s="437">
        <v>5040</v>
      </c>
      <c r="G20" s="238">
        <f>$I$3</f>
        <v>0.29308058631051748</v>
      </c>
      <c r="H20" s="239"/>
      <c r="I20" s="239">
        <f t="shared" si="4"/>
        <v>0</v>
      </c>
      <c r="J20" s="239">
        <f t="shared" si="5"/>
        <v>0</v>
      </c>
    </row>
    <row r="21" spans="1:998" s="18" customFormat="1" ht="12">
      <c r="A21" s="364" t="s">
        <v>1352</v>
      </c>
      <c r="B21" s="364"/>
      <c r="C21" s="364"/>
      <c r="D21" s="364"/>
      <c r="E21" s="364"/>
      <c r="F21" s="364"/>
      <c r="G21" s="364"/>
      <c r="H21" s="364"/>
      <c r="I21" s="364"/>
      <c r="J21" s="16">
        <f>SUM(J10:J20)</f>
        <v>0</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row>
    <row r="22" spans="1:998" s="4" customFormat="1" ht="12.75">
      <c r="A22" s="9"/>
      <c r="B22" s="10"/>
      <c r="C22" s="11" t="s">
        <v>35</v>
      </c>
      <c r="D22" s="12" t="s">
        <v>36</v>
      </c>
      <c r="E22" s="10"/>
      <c r="F22" s="436"/>
      <c r="G22" s="13"/>
      <c r="H22" s="14"/>
      <c r="I22" s="14"/>
      <c r="J22" s="14"/>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998" ht="25.5" outlineLevel="1">
      <c r="A23" s="236">
        <v>98525</v>
      </c>
      <c r="B23" s="236" t="s">
        <v>20</v>
      </c>
      <c r="C23" s="236" t="s">
        <v>37</v>
      </c>
      <c r="D23" s="237" t="s">
        <v>38</v>
      </c>
      <c r="E23" s="236" t="s">
        <v>8</v>
      </c>
      <c r="F23" s="437">
        <v>11687.42</v>
      </c>
      <c r="G23" s="238">
        <f>$I$3</f>
        <v>0.29308058631051748</v>
      </c>
      <c r="H23" s="239"/>
      <c r="I23" s="239">
        <f t="shared" ref="I23:I27" si="6">H23*(1+G23)</f>
        <v>0</v>
      </c>
      <c r="J23" s="239">
        <f t="shared" ref="J23:J27" si="7">TRUNC((I23*F23),2)</f>
        <v>0</v>
      </c>
    </row>
    <row r="24" spans="1:998" s="447" customFormat="1" ht="25.5" outlineLevel="1">
      <c r="A24" s="442" t="s">
        <v>40</v>
      </c>
      <c r="B24" s="442" t="s">
        <v>5</v>
      </c>
      <c r="C24" s="442" t="s">
        <v>39</v>
      </c>
      <c r="D24" s="443" t="s">
        <v>41</v>
      </c>
      <c r="E24" s="442" t="s">
        <v>8</v>
      </c>
      <c r="F24" s="444">
        <v>84209.82</v>
      </c>
      <c r="G24" s="445">
        <f>$I$3</f>
        <v>0.29308058631051748</v>
      </c>
      <c r="H24" s="446">
        <f>'Orçamento Analítico'!K3160</f>
        <v>0</v>
      </c>
      <c r="I24" s="446">
        <f t="shared" si="6"/>
        <v>0</v>
      </c>
      <c r="J24" s="446">
        <f t="shared" si="7"/>
        <v>0</v>
      </c>
    </row>
    <row r="25" spans="1:998" outlineLevel="1">
      <c r="A25" s="236">
        <v>6081</v>
      </c>
      <c r="B25" s="236" t="s">
        <v>20</v>
      </c>
      <c r="C25" s="236" t="s">
        <v>42</v>
      </c>
      <c r="D25" s="237" t="s">
        <v>43</v>
      </c>
      <c r="E25" s="236" t="s">
        <v>44</v>
      </c>
      <c r="F25" s="437">
        <v>10920.97</v>
      </c>
      <c r="G25" s="238">
        <f>$I$3</f>
        <v>0.29308058631051748</v>
      </c>
      <c r="H25" s="239"/>
      <c r="I25" s="239">
        <f t="shared" si="6"/>
        <v>0</v>
      </c>
      <c r="J25" s="239">
        <f t="shared" si="7"/>
        <v>0</v>
      </c>
    </row>
    <row r="26" spans="1:998" ht="25.5" outlineLevel="1">
      <c r="A26" s="236">
        <v>96386</v>
      </c>
      <c r="B26" s="236" t="s">
        <v>20</v>
      </c>
      <c r="C26" s="236" t="s">
        <v>45</v>
      </c>
      <c r="D26" s="237" t="s">
        <v>46</v>
      </c>
      <c r="E26" s="236" t="s">
        <v>44</v>
      </c>
      <c r="F26" s="437">
        <v>10920.97</v>
      </c>
      <c r="G26" s="238">
        <f>$I$3</f>
        <v>0.29308058631051748</v>
      </c>
      <c r="H26" s="239"/>
      <c r="I26" s="239">
        <f t="shared" si="6"/>
        <v>0</v>
      </c>
      <c r="J26" s="239">
        <f t="shared" si="7"/>
        <v>0</v>
      </c>
    </row>
    <row r="27" spans="1:998" ht="25.5" outlineLevel="1">
      <c r="A27" s="236">
        <v>100937</v>
      </c>
      <c r="B27" s="236" t="s">
        <v>20</v>
      </c>
      <c r="C27" s="236" t="s">
        <v>47</v>
      </c>
      <c r="D27" s="237" t="s">
        <v>48</v>
      </c>
      <c r="E27" s="236" t="s">
        <v>49</v>
      </c>
      <c r="F27" s="437">
        <v>680.08</v>
      </c>
      <c r="G27" s="238">
        <f>$I$3</f>
        <v>0.29308058631051748</v>
      </c>
      <c r="H27" s="239"/>
      <c r="I27" s="239">
        <f t="shared" si="6"/>
        <v>0</v>
      </c>
      <c r="J27" s="239">
        <f t="shared" si="7"/>
        <v>0</v>
      </c>
    </row>
    <row r="28" spans="1:998" s="18" customFormat="1" ht="12">
      <c r="A28" s="364" t="s">
        <v>1352</v>
      </c>
      <c r="B28" s="364"/>
      <c r="C28" s="364"/>
      <c r="D28" s="364"/>
      <c r="E28" s="364"/>
      <c r="F28" s="364"/>
      <c r="G28" s="364"/>
      <c r="H28" s="364"/>
      <c r="I28" s="364"/>
      <c r="J28" s="16">
        <f>SUM(J23:J27)</f>
        <v>0</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row>
    <row r="29" spans="1:998" s="185" customFormat="1">
      <c r="A29" s="247"/>
      <c r="B29" s="247"/>
      <c r="C29" s="247" t="s">
        <v>50</v>
      </c>
      <c r="D29" s="248" t="s">
        <v>51</v>
      </c>
      <c r="E29" s="247"/>
      <c r="F29" s="439"/>
      <c r="G29" s="249"/>
      <c r="H29" s="250"/>
      <c r="I29" s="250"/>
      <c r="J29" s="251">
        <f>J32+J51+J56+J67+J75+J84+J108+J113+J126+J178+J201+J224+J314</f>
        <v>0</v>
      </c>
    </row>
    <row r="30" spans="1:998" s="4" customFormat="1" ht="12.75">
      <c r="A30" s="9"/>
      <c r="B30" s="10"/>
      <c r="C30" s="11" t="s">
        <v>52</v>
      </c>
      <c r="D30" s="12" t="s">
        <v>3</v>
      </c>
      <c r="E30" s="10"/>
      <c r="F30" s="436"/>
      <c r="G30" s="13"/>
      <c r="H30" s="14"/>
      <c r="I30" s="14"/>
      <c r="J30" s="14"/>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998" ht="25.5" outlineLevel="1">
      <c r="A31" s="236">
        <v>99059</v>
      </c>
      <c r="B31" s="236" t="s">
        <v>20</v>
      </c>
      <c r="C31" s="236" t="s">
        <v>52</v>
      </c>
      <c r="D31" s="237" t="s">
        <v>53</v>
      </c>
      <c r="E31" s="236" t="s">
        <v>54</v>
      </c>
      <c r="F31" s="437">
        <v>203.61</v>
      </c>
      <c r="G31" s="238">
        <f>$I$3</f>
        <v>0.29308058631051748</v>
      </c>
      <c r="H31" s="239"/>
      <c r="I31" s="239">
        <f t="shared" ref="I31" si="8">H31*(1+G31)</f>
        <v>0</v>
      </c>
      <c r="J31" s="239">
        <f t="shared" ref="J31" si="9">TRUNC((I31*F31),2)</f>
        <v>0</v>
      </c>
    </row>
    <row r="32" spans="1:998" s="18" customFormat="1" ht="12">
      <c r="A32" s="364" t="s">
        <v>1352</v>
      </c>
      <c r="B32" s="364"/>
      <c r="C32" s="364"/>
      <c r="D32" s="364"/>
      <c r="E32" s="364"/>
      <c r="F32" s="364"/>
      <c r="G32" s="364"/>
      <c r="H32" s="364"/>
      <c r="I32" s="364"/>
      <c r="J32" s="16">
        <f>J31</f>
        <v>0</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row>
    <row r="33" spans="1:84" s="4" customFormat="1" ht="12" customHeight="1">
      <c r="A33" s="9"/>
      <c r="B33" s="10"/>
      <c r="C33" s="11" t="s">
        <v>55</v>
      </c>
      <c r="D33" s="12" t="s">
        <v>56</v>
      </c>
      <c r="E33" s="10"/>
      <c r="F33" s="436"/>
      <c r="G33" s="13"/>
      <c r="H33" s="14"/>
      <c r="I33" s="14"/>
      <c r="J33" s="14"/>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s="246" customFormat="1" outlineLevel="1">
      <c r="A34" s="241"/>
      <c r="B34" s="241"/>
      <c r="C34" s="241" t="s">
        <v>57</v>
      </c>
      <c r="D34" s="242" t="s">
        <v>58</v>
      </c>
      <c r="E34" s="241"/>
      <c r="F34" s="438"/>
      <c r="G34" s="243"/>
      <c r="H34" s="244"/>
      <c r="I34" s="245"/>
      <c r="J34" s="245"/>
    </row>
    <row r="35" spans="1:84" ht="38.25" outlineLevel="1">
      <c r="A35" s="236">
        <v>100897</v>
      </c>
      <c r="B35" s="236" t="s">
        <v>20</v>
      </c>
      <c r="C35" s="236" t="s">
        <v>59</v>
      </c>
      <c r="D35" s="237" t="s">
        <v>60</v>
      </c>
      <c r="E35" s="236" t="s">
        <v>54</v>
      </c>
      <c r="F35" s="437">
        <v>3492</v>
      </c>
      <c r="G35" s="238">
        <f>$I$3</f>
        <v>0.29308058631051748</v>
      </c>
      <c r="H35" s="239"/>
      <c r="I35" s="239">
        <f t="shared" ref="I35:I39" si="10">H35*(1+G35)</f>
        <v>0</v>
      </c>
      <c r="J35" s="239">
        <f t="shared" ref="J35:J39" si="11">TRUNC((I35*F35),2)</f>
        <v>0</v>
      </c>
    </row>
    <row r="36" spans="1:84" ht="25.5" outlineLevel="1">
      <c r="A36" s="236">
        <v>96543</v>
      </c>
      <c r="B36" s="236" t="s">
        <v>20</v>
      </c>
      <c r="C36" s="236" t="s">
        <v>61</v>
      </c>
      <c r="D36" s="237" t="s">
        <v>62</v>
      </c>
      <c r="E36" s="236" t="s">
        <v>63</v>
      </c>
      <c r="F36" s="437">
        <v>2596.92</v>
      </c>
      <c r="G36" s="238">
        <f>$I$3</f>
        <v>0.29308058631051748</v>
      </c>
      <c r="H36" s="239"/>
      <c r="I36" s="239">
        <f t="shared" si="10"/>
        <v>0</v>
      </c>
      <c r="J36" s="239">
        <f t="shared" si="11"/>
        <v>0</v>
      </c>
    </row>
    <row r="37" spans="1:84" ht="25.5" outlineLevel="1">
      <c r="A37" s="236">
        <v>96544</v>
      </c>
      <c r="B37" s="236" t="s">
        <v>20</v>
      </c>
      <c r="C37" s="236" t="s">
        <v>64</v>
      </c>
      <c r="D37" s="237" t="s">
        <v>65</v>
      </c>
      <c r="E37" s="236" t="s">
        <v>63</v>
      </c>
      <c r="F37" s="437">
        <v>2596.92</v>
      </c>
      <c r="G37" s="238">
        <f>$I$3</f>
        <v>0.29308058631051748</v>
      </c>
      <c r="H37" s="239"/>
      <c r="I37" s="239">
        <f t="shared" si="10"/>
        <v>0</v>
      </c>
      <c r="J37" s="239">
        <f t="shared" si="11"/>
        <v>0</v>
      </c>
    </row>
    <row r="38" spans="1:84" ht="25.5" outlineLevel="1">
      <c r="A38" s="236">
        <v>96546</v>
      </c>
      <c r="B38" s="236" t="s">
        <v>20</v>
      </c>
      <c r="C38" s="236" t="s">
        <v>66</v>
      </c>
      <c r="D38" s="237" t="s">
        <v>67</v>
      </c>
      <c r="E38" s="236" t="s">
        <v>63</v>
      </c>
      <c r="F38" s="437">
        <v>5193.84</v>
      </c>
      <c r="G38" s="238">
        <f>$I$3</f>
        <v>0.29308058631051748</v>
      </c>
      <c r="H38" s="239"/>
      <c r="I38" s="239">
        <f t="shared" si="10"/>
        <v>0</v>
      </c>
      <c r="J38" s="239">
        <f t="shared" si="11"/>
        <v>0</v>
      </c>
    </row>
    <row r="39" spans="1:84" ht="25.5" outlineLevel="1">
      <c r="A39" s="236">
        <v>96547</v>
      </c>
      <c r="B39" s="236" t="s">
        <v>20</v>
      </c>
      <c r="C39" s="236" t="s">
        <v>68</v>
      </c>
      <c r="D39" s="237" t="s">
        <v>69</v>
      </c>
      <c r="E39" s="236" t="s">
        <v>63</v>
      </c>
      <c r="F39" s="437">
        <v>6925.12</v>
      </c>
      <c r="G39" s="238">
        <f>$I$3</f>
        <v>0.29308058631051748</v>
      </c>
      <c r="H39" s="239"/>
      <c r="I39" s="239">
        <f t="shared" si="10"/>
        <v>0</v>
      </c>
      <c r="J39" s="239">
        <f t="shared" si="11"/>
        <v>0</v>
      </c>
    </row>
    <row r="40" spans="1:84" s="246" customFormat="1" outlineLevel="1">
      <c r="A40" s="241"/>
      <c r="B40" s="241"/>
      <c r="C40" s="241" t="s">
        <v>70</v>
      </c>
      <c r="D40" s="242" t="s">
        <v>71</v>
      </c>
      <c r="E40" s="241"/>
      <c r="F40" s="438"/>
      <c r="G40" s="243"/>
      <c r="H40" s="244"/>
      <c r="I40" s="245"/>
      <c r="J40" s="245"/>
    </row>
    <row r="41" spans="1:84" ht="25.5" outlineLevel="1">
      <c r="A41" s="236">
        <v>96522</v>
      </c>
      <c r="B41" s="236" t="s">
        <v>20</v>
      </c>
      <c r="C41" s="236" t="s">
        <v>72</v>
      </c>
      <c r="D41" s="237" t="s">
        <v>73</v>
      </c>
      <c r="E41" s="236" t="s">
        <v>44</v>
      </c>
      <c r="F41" s="437">
        <v>302.95</v>
      </c>
      <c r="G41" s="238">
        <f t="shared" ref="G41:G50" si="12">$I$3</f>
        <v>0.29308058631051748</v>
      </c>
      <c r="H41" s="239"/>
      <c r="I41" s="239">
        <f t="shared" ref="I41:I50" si="13">H41*(1+G41)</f>
        <v>0</v>
      </c>
      <c r="J41" s="239">
        <f t="shared" ref="J41:J50" si="14">TRUNC((I41*F41),2)</f>
        <v>0</v>
      </c>
    </row>
    <row r="42" spans="1:84" outlineLevel="1">
      <c r="A42" s="236">
        <v>96616</v>
      </c>
      <c r="B42" s="236" t="s">
        <v>20</v>
      </c>
      <c r="C42" s="236" t="s">
        <v>74</v>
      </c>
      <c r="D42" s="237" t="s">
        <v>75</v>
      </c>
      <c r="E42" s="236" t="s">
        <v>44</v>
      </c>
      <c r="F42" s="437">
        <v>9.6999999999999993</v>
      </c>
      <c r="G42" s="238">
        <f t="shared" si="12"/>
        <v>0.29308058631051748</v>
      </c>
      <c r="H42" s="239"/>
      <c r="I42" s="239">
        <f t="shared" si="13"/>
        <v>0</v>
      </c>
      <c r="J42" s="239">
        <f t="shared" si="14"/>
        <v>0</v>
      </c>
    </row>
    <row r="43" spans="1:84" ht="25.5" outlineLevel="1">
      <c r="A43" s="236">
        <v>96543</v>
      </c>
      <c r="B43" s="236" t="s">
        <v>20</v>
      </c>
      <c r="C43" s="236" t="s">
        <v>76</v>
      </c>
      <c r="D43" s="237" t="s">
        <v>62</v>
      </c>
      <c r="E43" s="236" t="s">
        <v>63</v>
      </c>
      <c r="F43" s="437">
        <v>2097.36</v>
      </c>
      <c r="G43" s="238">
        <f t="shared" si="12"/>
        <v>0.29308058631051748</v>
      </c>
      <c r="H43" s="239"/>
      <c r="I43" s="239">
        <f t="shared" si="13"/>
        <v>0</v>
      </c>
      <c r="J43" s="239">
        <f t="shared" si="14"/>
        <v>0</v>
      </c>
    </row>
    <row r="44" spans="1:84" ht="25.5" outlineLevel="1">
      <c r="A44" s="236">
        <v>96544</v>
      </c>
      <c r="B44" s="236" t="s">
        <v>20</v>
      </c>
      <c r="C44" s="236" t="s">
        <v>77</v>
      </c>
      <c r="D44" s="237" t="s">
        <v>65</v>
      </c>
      <c r="E44" s="236" t="s">
        <v>63</v>
      </c>
      <c r="F44" s="437">
        <v>2097.36</v>
      </c>
      <c r="G44" s="238">
        <f t="shared" si="12"/>
        <v>0.29308058631051748</v>
      </c>
      <c r="H44" s="239"/>
      <c r="I44" s="239">
        <f t="shared" si="13"/>
        <v>0</v>
      </c>
      <c r="J44" s="239">
        <f t="shared" si="14"/>
        <v>0</v>
      </c>
    </row>
    <row r="45" spans="1:84" ht="25.5" outlineLevel="1">
      <c r="A45" s="236">
        <v>96545</v>
      </c>
      <c r="B45" s="236" t="s">
        <v>20</v>
      </c>
      <c r="C45" s="236" t="s">
        <v>78</v>
      </c>
      <c r="D45" s="237" t="s">
        <v>79</v>
      </c>
      <c r="E45" s="236" t="s">
        <v>63</v>
      </c>
      <c r="F45" s="437">
        <v>4194.72</v>
      </c>
      <c r="G45" s="238">
        <f t="shared" si="12"/>
        <v>0.29308058631051748</v>
      </c>
      <c r="H45" s="239"/>
      <c r="I45" s="239">
        <f t="shared" si="13"/>
        <v>0</v>
      </c>
      <c r="J45" s="239">
        <f t="shared" si="14"/>
        <v>0</v>
      </c>
    </row>
    <row r="46" spans="1:84" ht="25.5" outlineLevel="1">
      <c r="A46" s="236">
        <v>96546</v>
      </c>
      <c r="B46" s="236" t="s">
        <v>20</v>
      </c>
      <c r="C46" s="236" t="s">
        <v>80</v>
      </c>
      <c r="D46" s="237" t="s">
        <v>67</v>
      </c>
      <c r="E46" s="236" t="s">
        <v>63</v>
      </c>
      <c r="F46" s="437">
        <v>4194.72</v>
      </c>
      <c r="G46" s="238">
        <f t="shared" si="12"/>
        <v>0.29308058631051748</v>
      </c>
      <c r="H46" s="239"/>
      <c r="I46" s="239">
        <f t="shared" si="13"/>
        <v>0</v>
      </c>
      <c r="J46" s="239">
        <f t="shared" si="14"/>
        <v>0</v>
      </c>
    </row>
    <row r="47" spans="1:84" ht="25.5" outlineLevel="1">
      <c r="A47" s="236">
        <v>96547</v>
      </c>
      <c r="B47" s="236" t="s">
        <v>20</v>
      </c>
      <c r="C47" s="236" t="s">
        <v>81</v>
      </c>
      <c r="D47" s="237" t="s">
        <v>69</v>
      </c>
      <c r="E47" s="236" t="s">
        <v>63</v>
      </c>
      <c r="F47" s="437">
        <v>4194.72</v>
      </c>
      <c r="G47" s="238">
        <f t="shared" si="12"/>
        <v>0.29308058631051748</v>
      </c>
      <c r="H47" s="239"/>
      <c r="I47" s="239">
        <f t="shared" si="13"/>
        <v>0</v>
      </c>
      <c r="J47" s="239">
        <f t="shared" si="14"/>
        <v>0</v>
      </c>
    </row>
    <row r="48" spans="1:84" ht="25.5" outlineLevel="1">
      <c r="A48" s="236">
        <v>96548</v>
      </c>
      <c r="B48" s="236" t="s">
        <v>20</v>
      </c>
      <c r="C48" s="236" t="s">
        <v>82</v>
      </c>
      <c r="D48" s="237" t="s">
        <v>83</v>
      </c>
      <c r="E48" s="236" t="s">
        <v>63</v>
      </c>
      <c r="F48" s="437">
        <v>2097.36</v>
      </c>
      <c r="G48" s="238">
        <f t="shared" si="12"/>
        <v>0.29308058631051748</v>
      </c>
      <c r="H48" s="239"/>
      <c r="I48" s="239">
        <f t="shared" si="13"/>
        <v>0</v>
      </c>
      <c r="J48" s="239">
        <f t="shared" si="14"/>
        <v>0</v>
      </c>
    </row>
    <row r="49" spans="1:998" ht="25.5" outlineLevel="1">
      <c r="A49" s="236">
        <v>96549</v>
      </c>
      <c r="B49" s="236" t="s">
        <v>20</v>
      </c>
      <c r="C49" s="236" t="s">
        <v>84</v>
      </c>
      <c r="D49" s="237" t="s">
        <v>85</v>
      </c>
      <c r="E49" s="236" t="s">
        <v>63</v>
      </c>
      <c r="F49" s="437">
        <v>2097.36</v>
      </c>
      <c r="G49" s="238">
        <f t="shared" si="12"/>
        <v>0.29308058631051748</v>
      </c>
      <c r="H49" s="239"/>
      <c r="I49" s="239">
        <f t="shared" si="13"/>
        <v>0</v>
      </c>
      <c r="J49" s="239">
        <f t="shared" si="14"/>
        <v>0</v>
      </c>
    </row>
    <row r="50" spans="1:998" ht="25.5" outlineLevel="1">
      <c r="A50" s="236">
        <v>96557</v>
      </c>
      <c r="B50" s="236" t="s">
        <v>20</v>
      </c>
      <c r="C50" s="236" t="s">
        <v>86</v>
      </c>
      <c r="D50" s="237" t="s">
        <v>87</v>
      </c>
      <c r="E50" s="236" t="s">
        <v>44</v>
      </c>
      <c r="F50" s="437">
        <v>233.04</v>
      </c>
      <c r="G50" s="238">
        <f t="shared" si="12"/>
        <v>0.29308058631051748</v>
      </c>
      <c r="H50" s="239"/>
      <c r="I50" s="239">
        <f t="shared" si="13"/>
        <v>0</v>
      </c>
      <c r="J50" s="239">
        <f t="shared" si="14"/>
        <v>0</v>
      </c>
    </row>
    <row r="51" spans="1:998" s="18" customFormat="1" ht="12">
      <c r="A51" s="364" t="s">
        <v>1352</v>
      </c>
      <c r="B51" s="364"/>
      <c r="C51" s="364"/>
      <c r="D51" s="364"/>
      <c r="E51" s="364"/>
      <c r="F51" s="364"/>
      <c r="G51" s="364"/>
      <c r="H51" s="364"/>
      <c r="I51" s="364"/>
      <c r="J51" s="16">
        <f>SUM(J35:J50)</f>
        <v>0</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row>
    <row r="52" spans="1:998" s="4" customFormat="1" ht="12" customHeight="1">
      <c r="A52" s="9"/>
      <c r="B52" s="10"/>
      <c r="C52" s="11" t="s">
        <v>88</v>
      </c>
      <c r="D52" s="12" t="s">
        <v>89</v>
      </c>
      <c r="E52" s="10"/>
      <c r="F52" s="436"/>
      <c r="G52" s="13"/>
      <c r="H52" s="14"/>
      <c r="I52" s="14"/>
      <c r="J52" s="14"/>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998" s="447" customFormat="1" ht="38.25" outlineLevel="1">
      <c r="A53" s="442" t="s">
        <v>91</v>
      </c>
      <c r="B53" s="442" t="s">
        <v>5</v>
      </c>
      <c r="C53" s="442" t="s">
        <v>90</v>
      </c>
      <c r="D53" s="443" t="s">
        <v>92</v>
      </c>
      <c r="E53" s="442" t="s">
        <v>44</v>
      </c>
      <c r="F53" s="444">
        <v>143.87</v>
      </c>
      <c r="G53" s="445">
        <f>$I$3</f>
        <v>0.29308058631051748</v>
      </c>
      <c r="H53" s="446">
        <f>'Orçamento Analítico'!K1719</f>
        <v>0</v>
      </c>
      <c r="I53" s="446">
        <f t="shared" ref="I53:I55" si="15">H53*(1+G53)</f>
        <v>0</v>
      </c>
      <c r="J53" s="446">
        <f t="shared" ref="J53:J55" si="16">TRUNC((I53*F53),2)</f>
        <v>0</v>
      </c>
    </row>
    <row r="54" spans="1:998" s="447" customFormat="1" ht="25.5" outlineLevel="1">
      <c r="A54" s="442" t="s">
        <v>94</v>
      </c>
      <c r="B54" s="442" t="s">
        <v>5</v>
      </c>
      <c r="C54" s="442" t="s">
        <v>93</v>
      </c>
      <c r="D54" s="443" t="s">
        <v>95</v>
      </c>
      <c r="E54" s="442" t="s">
        <v>44</v>
      </c>
      <c r="F54" s="444">
        <v>159.28</v>
      </c>
      <c r="G54" s="445">
        <f>$I$3</f>
        <v>0.29308058631051748</v>
      </c>
      <c r="H54" s="446">
        <f>'Orçamento Analítico'!K1665</f>
        <v>0</v>
      </c>
      <c r="I54" s="446">
        <f t="shared" si="15"/>
        <v>0</v>
      </c>
      <c r="J54" s="446">
        <f t="shared" si="16"/>
        <v>0</v>
      </c>
    </row>
    <row r="55" spans="1:998" s="447" customFormat="1" ht="38.25" outlineLevel="1">
      <c r="A55" s="442" t="s">
        <v>97</v>
      </c>
      <c r="B55" s="442" t="s">
        <v>5</v>
      </c>
      <c r="C55" s="442" t="s">
        <v>96</v>
      </c>
      <c r="D55" s="443" t="s">
        <v>98</v>
      </c>
      <c r="E55" s="442" t="s">
        <v>8</v>
      </c>
      <c r="F55" s="444">
        <v>2631.14</v>
      </c>
      <c r="G55" s="445">
        <f>$I$3</f>
        <v>0.29308058631051748</v>
      </c>
      <c r="H55" s="446">
        <f>'Orçamento Analítico'!K1635</f>
        <v>0</v>
      </c>
      <c r="I55" s="446">
        <f t="shared" si="15"/>
        <v>0</v>
      </c>
      <c r="J55" s="446">
        <f t="shared" si="16"/>
        <v>0</v>
      </c>
    </row>
    <row r="56" spans="1:998" s="18" customFormat="1" ht="12">
      <c r="A56" s="364" t="s">
        <v>1352</v>
      </c>
      <c r="B56" s="364"/>
      <c r="C56" s="364"/>
      <c r="D56" s="364"/>
      <c r="E56" s="364"/>
      <c r="F56" s="364"/>
      <c r="G56" s="364"/>
      <c r="H56" s="364"/>
      <c r="I56" s="364"/>
      <c r="J56" s="16">
        <f>SUM(J53:J55)</f>
        <v>0</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c r="AEX56" s="17"/>
      <c r="AEY56" s="17"/>
      <c r="AEZ56" s="17"/>
      <c r="AFA56" s="17"/>
      <c r="AFB56" s="17"/>
      <c r="AFC56" s="17"/>
      <c r="AFD56" s="17"/>
      <c r="AFE56" s="17"/>
      <c r="AFF56" s="17"/>
      <c r="AFG56" s="17"/>
      <c r="AFH56" s="17"/>
      <c r="AFI56" s="17"/>
      <c r="AFJ56" s="17"/>
      <c r="AFK56" s="17"/>
      <c r="AFL56" s="17"/>
      <c r="AFM56" s="17"/>
      <c r="AFN56" s="17"/>
      <c r="AFO56" s="17"/>
      <c r="AFP56" s="17"/>
      <c r="AFQ56" s="17"/>
      <c r="AFR56" s="17"/>
      <c r="AFS56" s="17"/>
      <c r="AFT56" s="17"/>
      <c r="AFU56" s="17"/>
      <c r="AFV56" s="17"/>
      <c r="AFW56" s="17"/>
      <c r="AFX56" s="17"/>
      <c r="AFY56" s="17"/>
      <c r="AFZ56" s="17"/>
      <c r="AGA56" s="17"/>
      <c r="AGB56" s="17"/>
      <c r="AGC56" s="17"/>
      <c r="AGD56" s="17"/>
      <c r="AGE56" s="17"/>
      <c r="AGF56" s="17"/>
      <c r="AGG56" s="17"/>
      <c r="AGH56" s="17"/>
      <c r="AGI56" s="17"/>
      <c r="AGJ56" s="17"/>
      <c r="AGK56" s="17"/>
      <c r="AGL56" s="17"/>
      <c r="AGM56" s="17"/>
      <c r="AGN56" s="17"/>
      <c r="AGO56" s="17"/>
      <c r="AGP56" s="17"/>
      <c r="AGQ56" s="17"/>
      <c r="AGR56" s="17"/>
      <c r="AGS56" s="17"/>
      <c r="AGT56" s="17"/>
      <c r="AGU56" s="17"/>
      <c r="AGV56" s="17"/>
      <c r="AGW56" s="17"/>
      <c r="AGX56" s="17"/>
      <c r="AGY56" s="17"/>
      <c r="AGZ56" s="17"/>
      <c r="AHA56" s="17"/>
      <c r="AHB56" s="17"/>
      <c r="AHC56" s="17"/>
      <c r="AHD56" s="17"/>
      <c r="AHE56" s="17"/>
      <c r="AHF56" s="17"/>
      <c r="AHG56" s="17"/>
      <c r="AHH56" s="17"/>
      <c r="AHI56" s="17"/>
      <c r="AHJ56" s="17"/>
      <c r="AHK56" s="17"/>
      <c r="AHL56" s="17"/>
      <c r="AHM56" s="17"/>
      <c r="AHN56" s="17"/>
      <c r="AHO56" s="17"/>
      <c r="AHP56" s="17"/>
      <c r="AHQ56" s="17"/>
      <c r="AHR56" s="17"/>
      <c r="AHS56" s="17"/>
      <c r="AHT56" s="17"/>
      <c r="AHU56" s="17"/>
      <c r="AHV56" s="17"/>
      <c r="AHW56" s="17"/>
      <c r="AHX56" s="17"/>
      <c r="AHY56" s="17"/>
      <c r="AHZ56" s="17"/>
      <c r="AIA56" s="17"/>
      <c r="AIB56" s="17"/>
      <c r="AIC56" s="17"/>
      <c r="AID56" s="17"/>
      <c r="AIE56" s="17"/>
      <c r="AIF56" s="17"/>
      <c r="AIG56" s="17"/>
      <c r="AIH56" s="17"/>
      <c r="AII56" s="17"/>
      <c r="AIJ56" s="17"/>
      <c r="AIK56" s="17"/>
      <c r="AIL56" s="17"/>
      <c r="AIM56" s="17"/>
      <c r="AIN56" s="17"/>
      <c r="AIO56" s="17"/>
      <c r="AIP56" s="17"/>
      <c r="AIQ56" s="17"/>
      <c r="AIR56" s="17"/>
      <c r="AIS56" s="17"/>
      <c r="AIT56" s="17"/>
      <c r="AIU56" s="17"/>
      <c r="AIV56" s="17"/>
      <c r="AIW56" s="17"/>
      <c r="AIX56" s="17"/>
      <c r="AIY56" s="17"/>
      <c r="AIZ56" s="17"/>
      <c r="AJA56" s="17"/>
      <c r="AJB56" s="17"/>
      <c r="AJC56" s="17"/>
      <c r="AJD56" s="17"/>
      <c r="AJE56" s="17"/>
      <c r="AJF56" s="17"/>
      <c r="AJG56" s="17"/>
      <c r="AJH56" s="17"/>
      <c r="AJI56" s="17"/>
      <c r="AJJ56" s="17"/>
      <c r="AJK56" s="17"/>
      <c r="AJL56" s="17"/>
      <c r="AJM56" s="17"/>
      <c r="AJN56" s="17"/>
      <c r="AJO56" s="17"/>
      <c r="AJP56" s="17"/>
      <c r="AJQ56" s="17"/>
      <c r="AJR56" s="17"/>
      <c r="AJS56" s="17"/>
      <c r="AJT56" s="17"/>
      <c r="AJU56" s="17"/>
      <c r="AJV56" s="17"/>
      <c r="AJW56" s="17"/>
      <c r="AJX56" s="17"/>
      <c r="AJY56" s="17"/>
      <c r="AJZ56" s="17"/>
      <c r="AKA56" s="17"/>
      <c r="AKB56" s="17"/>
      <c r="AKC56" s="17"/>
      <c r="AKD56" s="17"/>
      <c r="AKE56" s="17"/>
      <c r="AKF56" s="17"/>
      <c r="AKG56" s="17"/>
      <c r="AKH56" s="17"/>
      <c r="AKI56" s="17"/>
      <c r="AKJ56" s="17"/>
      <c r="AKK56" s="17"/>
      <c r="AKL56" s="17"/>
      <c r="AKM56" s="17"/>
      <c r="AKN56" s="17"/>
      <c r="AKO56" s="17"/>
      <c r="AKP56" s="17"/>
      <c r="AKQ56" s="17"/>
      <c r="AKR56" s="17"/>
      <c r="AKS56" s="17"/>
      <c r="AKT56" s="17"/>
      <c r="AKU56" s="17"/>
      <c r="AKV56" s="17"/>
      <c r="AKW56" s="17"/>
      <c r="AKX56" s="17"/>
      <c r="AKY56" s="17"/>
      <c r="AKZ56" s="17"/>
      <c r="ALA56" s="17"/>
      <c r="ALB56" s="17"/>
      <c r="ALC56" s="17"/>
      <c r="ALD56" s="17"/>
      <c r="ALE56" s="17"/>
      <c r="ALF56" s="17"/>
      <c r="ALG56" s="17"/>
      <c r="ALH56" s="17"/>
      <c r="ALI56" s="17"/>
      <c r="ALJ56" s="17"/>
    </row>
    <row r="57" spans="1:998" s="4" customFormat="1" ht="12" customHeight="1">
      <c r="A57" s="9"/>
      <c r="B57" s="10"/>
      <c r="C57" s="11" t="s">
        <v>99</v>
      </c>
      <c r="D57" s="12" t="s">
        <v>100</v>
      </c>
      <c r="E57" s="10"/>
      <c r="F57" s="436"/>
      <c r="G57" s="13"/>
      <c r="H57" s="14"/>
      <c r="I57" s="14"/>
      <c r="J57" s="14"/>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998" s="246" customFormat="1" outlineLevel="1">
      <c r="A58" s="241"/>
      <c r="B58" s="241"/>
      <c r="C58" s="241" t="s">
        <v>101</v>
      </c>
      <c r="D58" s="242" t="s">
        <v>102</v>
      </c>
      <c r="E58" s="241"/>
      <c r="F58" s="438"/>
      <c r="G58" s="243"/>
      <c r="H58" s="244"/>
      <c r="I58" s="245"/>
      <c r="J58" s="245"/>
    </row>
    <row r="59" spans="1:998" ht="25.5" outlineLevel="1">
      <c r="A59" s="236">
        <v>87879</v>
      </c>
      <c r="B59" s="236" t="s">
        <v>20</v>
      </c>
      <c r="C59" s="236" t="s">
        <v>103</v>
      </c>
      <c r="D59" s="237" t="s">
        <v>104</v>
      </c>
      <c r="E59" s="236" t="s">
        <v>8</v>
      </c>
      <c r="F59" s="437">
        <v>4273.32</v>
      </c>
      <c r="G59" s="238">
        <f>$I$3</f>
        <v>0.29308058631051748</v>
      </c>
      <c r="H59" s="239"/>
      <c r="I59" s="239">
        <f t="shared" ref="I59:I63" si="17">H59*(1+G59)</f>
        <v>0</v>
      </c>
      <c r="J59" s="239">
        <f t="shared" ref="J59:J63" si="18">TRUNC((I59*F59),2)</f>
        <v>0</v>
      </c>
    </row>
    <row r="60" spans="1:998" ht="51" outlineLevel="1">
      <c r="A60" s="236">
        <v>87531</v>
      </c>
      <c r="B60" s="236" t="s">
        <v>20</v>
      </c>
      <c r="C60" s="236" t="s">
        <v>105</v>
      </c>
      <c r="D60" s="237" t="s">
        <v>106</v>
      </c>
      <c r="E60" s="236" t="s">
        <v>8</v>
      </c>
      <c r="F60" s="437">
        <v>1702.95</v>
      </c>
      <c r="G60" s="238">
        <f>$I$3</f>
        <v>0.29308058631051748</v>
      </c>
      <c r="H60" s="239"/>
      <c r="I60" s="239">
        <f t="shared" si="17"/>
        <v>0</v>
      </c>
      <c r="J60" s="239">
        <f t="shared" si="18"/>
        <v>0</v>
      </c>
    </row>
    <row r="61" spans="1:998" ht="38.25" outlineLevel="1">
      <c r="A61" s="236">
        <v>87268</v>
      </c>
      <c r="B61" s="236" t="s">
        <v>20</v>
      </c>
      <c r="C61" s="236" t="s">
        <v>107</v>
      </c>
      <c r="D61" s="237" t="s">
        <v>108</v>
      </c>
      <c r="E61" s="236" t="s">
        <v>8</v>
      </c>
      <c r="F61" s="437">
        <v>409.05</v>
      </c>
      <c r="G61" s="238">
        <f>$I$3</f>
        <v>0.29308058631051748</v>
      </c>
      <c r="H61" s="239"/>
      <c r="I61" s="239">
        <f t="shared" si="17"/>
        <v>0</v>
      </c>
      <c r="J61" s="239">
        <f t="shared" si="18"/>
        <v>0</v>
      </c>
    </row>
    <row r="62" spans="1:998" ht="25.5" outlineLevel="1">
      <c r="A62" s="236">
        <v>87242</v>
      </c>
      <c r="B62" s="236" t="s">
        <v>20</v>
      </c>
      <c r="C62" s="236" t="s">
        <v>109</v>
      </c>
      <c r="D62" s="237" t="s">
        <v>110</v>
      </c>
      <c r="E62" s="236" t="s">
        <v>8</v>
      </c>
      <c r="F62" s="437">
        <v>1293.9100000000001</v>
      </c>
      <c r="G62" s="238">
        <f>$I$3</f>
        <v>0.29308058631051748</v>
      </c>
      <c r="H62" s="239"/>
      <c r="I62" s="239">
        <f t="shared" si="17"/>
        <v>0</v>
      </c>
      <c r="J62" s="239">
        <f t="shared" si="18"/>
        <v>0</v>
      </c>
    </row>
    <row r="63" spans="1:998" ht="38.25" outlineLevel="1">
      <c r="A63" s="236">
        <v>87529</v>
      </c>
      <c r="B63" s="236" t="s">
        <v>20</v>
      </c>
      <c r="C63" s="236" t="s">
        <v>111</v>
      </c>
      <c r="D63" s="237" t="s">
        <v>112</v>
      </c>
      <c r="E63" s="236" t="s">
        <v>8</v>
      </c>
      <c r="F63" s="437">
        <v>2570.37</v>
      </c>
      <c r="G63" s="238">
        <f>$I$3</f>
        <v>0.29308058631051748</v>
      </c>
      <c r="H63" s="239"/>
      <c r="I63" s="239">
        <f t="shared" si="17"/>
        <v>0</v>
      </c>
      <c r="J63" s="239">
        <f t="shared" si="18"/>
        <v>0</v>
      </c>
    </row>
    <row r="64" spans="1:998" s="246" customFormat="1" outlineLevel="1">
      <c r="A64" s="241"/>
      <c r="B64" s="241"/>
      <c r="C64" s="241" t="s">
        <v>113</v>
      </c>
      <c r="D64" s="242" t="s">
        <v>114</v>
      </c>
      <c r="E64" s="241"/>
      <c r="F64" s="438"/>
      <c r="G64" s="243"/>
      <c r="H64" s="244"/>
      <c r="I64" s="245"/>
      <c r="J64" s="245"/>
    </row>
    <row r="65" spans="1:998" ht="38.25" outlineLevel="1">
      <c r="A65" s="236">
        <v>87905</v>
      </c>
      <c r="B65" s="236" t="s">
        <v>20</v>
      </c>
      <c r="C65" s="236" t="s">
        <v>115</v>
      </c>
      <c r="D65" s="237" t="s">
        <v>116</v>
      </c>
      <c r="E65" s="236" t="s">
        <v>8</v>
      </c>
      <c r="F65" s="437">
        <v>4874.67</v>
      </c>
      <c r="G65" s="238">
        <f>$I$3</f>
        <v>0.29308058631051748</v>
      </c>
      <c r="H65" s="239"/>
      <c r="I65" s="239">
        <f t="shared" ref="I65:I66" si="19">H65*(1+G65)</f>
        <v>0</v>
      </c>
      <c r="J65" s="239">
        <f t="shared" ref="J65:J66" si="20">TRUNC((I65*F65),2)</f>
        <v>0</v>
      </c>
    </row>
    <row r="66" spans="1:998" ht="38.25" outlineLevel="1">
      <c r="A66" s="236">
        <v>87775</v>
      </c>
      <c r="B66" s="236" t="s">
        <v>20</v>
      </c>
      <c r="C66" s="236" t="s">
        <v>117</v>
      </c>
      <c r="D66" s="237" t="s">
        <v>118</v>
      </c>
      <c r="E66" s="236" t="s">
        <v>8</v>
      </c>
      <c r="F66" s="437">
        <v>4874.67</v>
      </c>
      <c r="G66" s="238">
        <f>$I$3</f>
        <v>0.29308058631051748</v>
      </c>
      <c r="H66" s="239"/>
      <c r="I66" s="239">
        <f t="shared" si="19"/>
        <v>0</v>
      </c>
      <c r="J66" s="239">
        <f t="shared" si="20"/>
        <v>0</v>
      </c>
    </row>
    <row r="67" spans="1:998" s="18" customFormat="1" ht="12">
      <c r="A67" s="364" t="s">
        <v>1352</v>
      </c>
      <c r="B67" s="364"/>
      <c r="C67" s="364"/>
      <c r="D67" s="364"/>
      <c r="E67" s="364"/>
      <c r="F67" s="364"/>
      <c r="G67" s="364"/>
      <c r="H67" s="364"/>
      <c r="I67" s="364"/>
      <c r="J67" s="16">
        <f>SUM(J59:J66)</f>
        <v>0</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c r="QP67" s="17"/>
      <c r="QQ67" s="17"/>
      <c r="QR67" s="17"/>
      <c r="QS67" s="17"/>
      <c r="QT67" s="17"/>
      <c r="QU67" s="17"/>
      <c r="QV67" s="17"/>
      <c r="QW67" s="17"/>
      <c r="QX67" s="17"/>
      <c r="QY67" s="17"/>
      <c r="QZ67" s="17"/>
      <c r="RA67" s="17"/>
      <c r="RB67" s="17"/>
      <c r="RC67" s="17"/>
      <c r="RD67" s="17"/>
      <c r="RE67" s="17"/>
      <c r="RF67" s="17"/>
      <c r="RG67" s="17"/>
      <c r="RH67" s="17"/>
      <c r="RI67" s="17"/>
      <c r="RJ67" s="17"/>
      <c r="RK67" s="17"/>
      <c r="RL67" s="17"/>
      <c r="RM67" s="17"/>
      <c r="RN67" s="17"/>
      <c r="RO67" s="17"/>
      <c r="RP67" s="17"/>
      <c r="RQ67" s="17"/>
      <c r="RR67" s="17"/>
      <c r="RS67" s="17"/>
      <c r="RT67" s="17"/>
      <c r="RU67" s="17"/>
      <c r="RV67" s="17"/>
      <c r="RW67" s="17"/>
      <c r="RX67" s="17"/>
      <c r="RY67" s="17"/>
      <c r="RZ67" s="17"/>
      <c r="SA67" s="17"/>
      <c r="SB67" s="17"/>
      <c r="SC67" s="17"/>
      <c r="SD67" s="17"/>
      <c r="SE67" s="17"/>
      <c r="SF67" s="17"/>
      <c r="SG67" s="17"/>
      <c r="SH67" s="17"/>
      <c r="SI67" s="17"/>
      <c r="SJ67" s="17"/>
      <c r="SK67" s="17"/>
      <c r="SL67" s="17"/>
      <c r="SM67" s="17"/>
      <c r="SN67" s="17"/>
      <c r="SO67" s="17"/>
      <c r="SP67" s="17"/>
      <c r="SQ67" s="17"/>
      <c r="SR67" s="17"/>
      <c r="SS67" s="17"/>
      <c r="ST67" s="17"/>
      <c r="SU67" s="17"/>
      <c r="SV67" s="17"/>
      <c r="SW67" s="17"/>
      <c r="SX67" s="17"/>
      <c r="SY67" s="17"/>
      <c r="SZ67" s="17"/>
      <c r="TA67" s="17"/>
      <c r="TB67" s="17"/>
      <c r="TC67" s="17"/>
      <c r="TD67" s="17"/>
      <c r="TE67" s="17"/>
      <c r="TF67" s="17"/>
      <c r="TG67" s="17"/>
      <c r="TH67" s="17"/>
      <c r="TI67" s="17"/>
      <c r="TJ67" s="17"/>
      <c r="TK67" s="17"/>
      <c r="TL67" s="17"/>
      <c r="TM67" s="17"/>
      <c r="TN67" s="17"/>
      <c r="TO67" s="17"/>
      <c r="TP67" s="17"/>
      <c r="TQ67" s="17"/>
      <c r="TR67" s="17"/>
      <c r="TS67" s="17"/>
      <c r="TT67" s="17"/>
      <c r="TU67" s="17"/>
      <c r="TV67" s="17"/>
      <c r="TW67" s="17"/>
      <c r="TX67" s="17"/>
      <c r="TY67" s="17"/>
      <c r="TZ67" s="17"/>
      <c r="UA67" s="17"/>
      <c r="UB67" s="17"/>
      <c r="UC67" s="17"/>
      <c r="UD67" s="17"/>
      <c r="UE67" s="17"/>
      <c r="UF67" s="17"/>
      <c r="UG67" s="17"/>
      <c r="UH67" s="17"/>
      <c r="UI67" s="17"/>
      <c r="UJ67" s="17"/>
      <c r="UK67" s="17"/>
      <c r="UL67" s="17"/>
      <c r="UM67" s="17"/>
      <c r="UN67" s="17"/>
      <c r="UO67" s="17"/>
      <c r="UP67" s="17"/>
      <c r="UQ67" s="17"/>
      <c r="UR67" s="17"/>
      <c r="US67" s="17"/>
      <c r="UT67" s="17"/>
      <c r="UU67" s="17"/>
      <c r="UV67" s="17"/>
      <c r="UW67" s="17"/>
      <c r="UX67" s="17"/>
      <c r="UY67" s="17"/>
      <c r="UZ67" s="17"/>
      <c r="VA67" s="17"/>
      <c r="VB67" s="17"/>
      <c r="VC67" s="17"/>
      <c r="VD67" s="17"/>
      <c r="VE67" s="17"/>
      <c r="VF67" s="17"/>
      <c r="VG67" s="17"/>
      <c r="VH67" s="17"/>
      <c r="VI67" s="17"/>
      <c r="VJ67" s="17"/>
      <c r="VK67" s="17"/>
      <c r="VL67" s="17"/>
      <c r="VM67" s="17"/>
      <c r="VN67" s="17"/>
      <c r="VO67" s="17"/>
      <c r="VP67" s="17"/>
      <c r="VQ67" s="17"/>
      <c r="VR67" s="17"/>
      <c r="VS67" s="17"/>
      <c r="VT67" s="17"/>
      <c r="VU67" s="17"/>
      <c r="VV67" s="17"/>
      <c r="VW67" s="17"/>
      <c r="VX67" s="17"/>
      <c r="VY67" s="17"/>
      <c r="VZ67" s="17"/>
      <c r="WA67" s="17"/>
      <c r="WB67" s="17"/>
      <c r="WC67" s="17"/>
      <c r="WD67" s="17"/>
      <c r="WE67" s="17"/>
      <c r="WF67" s="17"/>
      <c r="WG67" s="17"/>
      <c r="WH67" s="17"/>
      <c r="WI67" s="17"/>
      <c r="WJ67" s="17"/>
      <c r="WK67" s="17"/>
      <c r="WL67" s="17"/>
      <c r="WM67" s="17"/>
      <c r="WN67" s="17"/>
      <c r="WO67" s="17"/>
      <c r="WP67" s="17"/>
      <c r="WQ67" s="17"/>
      <c r="WR67" s="17"/>
      <c r="WS67" s="17"/>
      <c r="WT67" s="17"/>
      <c r="WU67" s="17"/>
      <c r="WV67" s="17"/>
      <c r="WW67" s="17"/>
      <c r="WX67" s="17"/>
      <c r="WY67" s="17"/>
      <c r="WZ67" s="17"/>
      <c r="XA67" s="17"/>
      <c r="XB67" s="17"/>
      <c r="XC67" s="17"/>
      <c r="XD67" s="17"/>
      <c r="XE67" s="17"/>
      <c r="XF67" s="17"/>
      <c r="XG67" s="17"/>
      <c r="XH67" s="17"/>
      <c r="XI67" s="17"/>
      <c r="XJ67" s="17"/>
      <c r="XK67" s="17"/>
      <c r="XL67" s="17"/>
      <c r="XM67" s="17"/>
      <c r="XN67" s="17"/>
      <c r="XO67" s="17"/>
      <c r="XP67" s="17"/>
      <c r="XQ67" s="17"/>
      <c r="XR67" s="17"/>
      <c r="XS67" s="17"/>
      <c r="XT67" s="17"/>
      <c r="XU67" s="17"/>
      <c r="XV67" s="17"/>
      <c r="XW67" s="17"/>
      <c r="XX67" s="17"/>
      <c r="XY67" s="17"/>
      <c r="XZ67" s="17"/>
      <c r="YA67" s="17"/>
      <c r="YB67" s="17"/>
      <c r="YC67" s="17"/>
      <c r="YD67" s="17"/>
      <c r="YE67" s="17"/>
      <c r="YF67" s="17"/>
      <c r="YG67" s="17"/>
      <c r="YH67" s="17"/>
      <c r="YI67" s="17"/>
      <c r="YJ67" s="17"/>
      <c r="YK67" s="17"/>
      <c r="YL67" s="17"/>
      <c r="YM67" s="17"/>
      <c r="YN67" s="17"/>
      <c r="YO67" s="17"/>
      <c r="YP67" s="17"/>
      <c r="YQ67" s="17"/>
      <c r="YR67" s="17"/>
      <c r="YS67" s="17"/>
      <c r="YT67" s="17"/>
      <c r="YU67" s="17"/>
      <c r="YV67" s="17"/>
      <c r="YW67" s="17"/>
      <c r="YX67" s="17"/>
      <c r="YY67" s="17"/>
      <c r="YZ67" s="17"/>
      <c r="ZA67" s="17"/>
      <c r="ZB67" s="17"/>
      <c r="ZC67" s="17"/>
      <c r="ZD67" s="17"/>
      <c r="ZE67" s="17"/>
      <c r="ZF67" s="17"/>
      <c r="ZG67" s="17"/>
      <c r="ZH67" s="17"/>
      <c r="ZI67" s="17"/>
      <c r="ZJ67" s="17"/>
      <c r="ZK67" s="17"/>
      <c r="ZL67" s="17"/>
      <c r="ZM67" s="17"/>
      <c r="ZN67" s="17"/>
      <c r="ZO67" s="17"/>
      <c r="ZP67" s="17"/>
      <c r="ZQ67" s="17"/>
      <c r="ZR67" s="17"/>
      <c r="ZS67" s="17"/>
      <c r="ZT67" s="17"/>
      <c r="ZU67" s="17"/>
      <c r="ZV67" s="17"/>
      <c r="ZW67" s="17"/>
      <c r="ZX67" s="17"/>
      <c r="ZY67" s="17"/>
      <c r="ZZ67" s="17"/>
      <c r="AAA67" s="17"/>
      <c r="AAB67" s="17"/>
      <c r="AAC67" s="17"/>
      <c r="AAD67" s="17"/>
      <c r="AAE67" s="17"/>
      <c r="AAF67" s="17"/>
      <c r="AAG67" s="17"/>
      <c r="AAH67" s="17"/>
      <c r="AAI67" s="17"/>
      <c r="AAJ67" s="17"/>
      <c r="AAK67" s="17"/>
      <c r="AAL67" s="17"/>
      <c r="AAM67" s="17"/>
      <c r="AAN67" s="17"/>
      <c r="AAO67" s="17"/>
      <c r="AAP67" s="17"/>
      <c r="AAQ67" s="17"/>
      <c r="AAR67" s="17"/>
      <c r="AAS67" s="17"/>
      <c r="AAT67" s="17"/>
      <c r="AAU67" s="17"/>
      <c r="AAV67" s="17"/>
      <c r="AAW67" s="17"/>
      <c r="AAX67" s="17"/>
      <c r="AAY67" s="17"/>
      <c r="AAZ67" s="17"/>
      <c r="ABA67" s="17"/>
      <c r="ABB67" s="17"/>
      <c r="ABC67" s="17"/>
      <c r="ABD67" s="17"/>
      <c r="ABE67" s="17"/>
      <c r="ABF67" s="17"/>
      <c r="ABG67" s="17"/>
      <c r="ABH67" s="17"/>
      <c r="ABI67" s="17"/>
      <c r="ABJ67" s="17"/>
      <c r="ABK67" s="17"/>
      <c r="ABL67" s="17"/>
      <c r="ABM67" s="17"/>
      <c r="ABN67" s="17"/>
      <c r="ABO67" s="17"/>
      <c r="ABP67" s="17"/>
      <c r="ABQ67" s="17"/>
      <c r="ABR67" s="17"/>
      <c r="ABS67" s="17"/>
      <c r="ABT67" s="17"/>
      <c r="ABU67" s="17"/>
      <c r="ABV67" s="17"/>
      <c r="ABW67" s="17"/>
      <c r="ABX67" s="17"/>
      <c r="ABY67" s="17"/>
      <c r="ABZ67" s="17"/>
      <c r="ACA67" s="17"/>
      <c r="ACB67" s="17"/>
      <c r="ACC67" s="17"/>
      <c r="ACD67" s="17"/>
      <c r="ACE67" s="17"/>
      <c r="ACF67" s="17"/>
      <c r="ACG67" s="17"/>
      <c r="ACH67" s="17"/>
      <c r="ACI67" s="17"/>
      <c r="ACJ67" s="17"/>
      <c r="ACK67" s="17"/>
      <c r="ACL67" s="17"/>
      <c r="ACM67" s="17"/>
      <c r="ACN67" s="17"/>
      <c r="ACO67" s="17"/>
      <c r="ACP67" s="17"/>
      <c r="ACQ67" s="17"/>
      <c r="ACR67" s="17"/>
      <c r="ACS67" s="17"/>
      <c r="ACT67" s="17"/>
      <c r="ACU67" s="17"/>
      <c r="ACV67" s="17"/>
      <c r="ACW67" s="17"/>
      <c r="ACX67" s="17"/>
      <c r="ACY67" s="17"/>
      <c r="ACZ67" s="17"/>
      <c r="ADA67" s="17"/>
      <c r="ADB67" s="17"/>
      <c r="ADC67" s="17"/>
      <c r="ADD67" s="17"/>
      <c r="ADE67" s="17"/>
      <c r="ADF67" s="17"/>
      <c r="ADG67" s="17"/>
      <c r="ADH67" s="17"/>
      <c r="ADI67" s="17"/>
      <c r="ADJ67" s="17"/>
      <c r="ADK67" s="17"/>
      <c r="ADL67" s="17"/>
      <c r="ADM67" s="17"/>
      <c r="ADN67" s="17"/>
      <c r="ADO67" s="17"/>
      <c r="ADP67" s="17"/>
      <c r="ADQ67" s="17"/>
      <c r="ADR67" s="17"/>
      <c r="ADS67" s="17"/>
      <c r="ADT67" s="17"/>
      <c r="ADU67" s="17"/>
      <c r="ADV67" s="17"/>
      <c r="ADW67" s="17"/>
      <c r="ADX67" s="17"/>
      <c r="ADY67" s="17"/>
      <c r="ADZ67" s="17"/>
      <c r="AEA67" s="17"/>
      <c r="AEB67" s="17"/>
      <c r="AEC67" s="17"/>
      <c r="AED67" s="17"/>
      <c r="AEE67" s="17"/>
      <c r="AEF67" s="17"/>
      <c r="AEG67" s="17"/>
      <c r="AEH67" s="17"/>
      <c r="AEI67" s="17"/>
      <c r="AEJ67" s="17"/>
      <c r="AEK67" s="17"/>
      <c r="AEL67" s="17"/>
      <c r="AEM67" s="17"/>
      <c r="AEN67" s="17"/>
      <c r="AEO67" s="17"/>
      <c r="AEP67" s="17"/>
      <c r="AEQ67" s="17"/>
      <c r="AER67" s="17"/>
      <c r="AES67" s="17"/>
      <c r="AET67" s="17"/>
      <c r="AEU67" s="17"/>
      <c r="AEV67" s="17"/>
      <c r="AEW67" s="17"/>
      <c r="AEX67" s="17"/>
      <c r="AEY67" s="17"/>
      <c r="AEZ67" s="17"/>
      <c r="AFA67" s="17"/>
      <c r="AFB67" s="17"/>
      <c r="AFC67" s="17"/>
      <c r="AFD67" s="17"/>
      <c r="AFE67" s="17"/>
      <c r="AFF67" s="17"/>
      <c r="AFG67" s="17"/>
      <c r="AFH67" s="17"/>
      <c r="AFI67" s="17"/>
      <c r="AFJ67" s="17"/>
      <c r="AFK67" s="17"/>
      <c r="AFL67" s="17"/>
      <c r="AFM67" s="17"/>
      <c r="AFN67" s="17"/>
      <c r="AFO67" s="17"/>
      <c r="AFP67" s="17"/>
      <c r="AFQ67" s="17"/>
      <c r="AFR67" s="17"/>
      <c r="AFS67" s="17"/>
      <c r="AFT67" s="17"/>
      <c r="AFU67" s="17"/>
      <c r="AFV67" s="17"/>
      <c r="AFW67" s="17"/>
      <c r="AFX67" s="17"/>
      <c r="AFY67" s="17"/>
      <c r="AFZ67" s="17"/>
      <c r="AGA67" s="17"/>
      <c r="AGB67" s="17"/>
      <c r="AGC67" s="17"/>
      <c r="AGD67" s="17"/>
      <c r="AGE67" s="17"/>
      <c r="AGF67" s="17"/>
      <c r="AGG67" s="17"/>
      <c r="AGH67" s="17"/>
      <c r="AGI67" s="17"/>
      <c r="AGJ67" s="17"/>
      <c r="AGK67" s="17"/>
      <c r="AGL67" s="17"/>
      <c r="AGM67" s="17"/>
      <c r="AGN67" s="17"/>
      <c r="AGO67" s="17"/>
      <c r="AGP67" s="17"/>
      <c r="AGQ67" s="17"/>
      <c r="AGR67" s="17"/>
      <c r="AGS67" s="17"/>
      <c r="AGT67" s="17"/>
      <c r="AGU67" s="17"/>
      <c r="AGV67" s="17"/>
      <c r="AGW67" s="17"/>
      <c r="AGX67" s="17"/>
      <c r="AGY67" s="17"/>
      <c r="AGZ67" s="17"/>
      <c r="AHA67" s="17"/>
      <c r="AHB67" s="17"/>
      <c r="AHC67" s="17"/>
      <c r="AHD67" s="17"/>
      <c r="AHE67" s="17"/>
      <c r="AHF67" s="17"/>
      <c r="AHG67" s="17"/>
      <c r="AHH67" s="17"/>
      <c r="AHI67" s="17"/>
      <c r="AHJ67" s="17"/>
      <c r="AHK67" s="17"/>
      <c r="AHL67" s="17"/>
      <c r="AHM67" s="17"/>
      <c r="AHN67" s="17"/>
      <c r="AHO67" s="17"/>
      <c r="AHP67" s="17"/>
      <c r="AHQ67" s="17"/>
      <c r="AHR67" s="17"/>
      <c r="AHS67" s="17"/>
      <c r="AHT67" s="17"/>
      <c r="AHU67" s="17"/>
      <c r="AHV67" s="17"/>
      <c r="AHW67" s="17"/>
      <c r="AHX67" s="17"/>
      <c r="AHY67" s="17"/>
      <c r="AHZ67" s="17"/>
      <c r="AIA67" s="17"/>
      <c r="AIB67" s="17"/>
      <c r="AIC67" s="17"/>
      <c r="AID67" s="17"/>
      <c r="AIE67" s="17"/>
      <c r="AIF67" s="17"/>
      <c r="AIG67" s="17"/>
      <c r="AIH67" s="17"/>
      <c r="AII67" s="17"/>
      <c r="AIJ67" s="17"/>
      <c r="AIK67" s="17"/>
      <c r="AIL67" s="17"/>
      <c r="AIM67" s="17"/>
      <c r="AIN67" s="17"/>
      <c r="AIO67" s="17"/>
      <c r="AIP67" s="17"/>
      <c r="AIQ67" s="17"/>
      <c r="AIR67" s="17"/>
      <c r="AIS67" s="17"/>
      <c r="AIT67" s="17"/>
      <c r="AIU67" s="17"/>
      <c r="AIV67" s="17"/>
      <c r="AIW67" s="17"/>
      <c r="AIX67" s="17"/>
      <c r="AIY67" s="17"/>
      <c r="AIZ67" s="17"/>
      <c r="AJA67" s="17"/>
      <c r="AJB67" s="17"/>
      <c r="AJC67" s="17"/>
      <c r="AJD67" s="17"/>
      <c r="AJE67" s="17"/>
      <c r="AJF67" s="17"/>
      <c r="AJG67" s="17"/>
      <c r="AJH67" s="17"/>
      <c r="AJI67" s="17"/>
      <c r="AJJ67" s="17"/>
      <c r="AJK67" s="17"/>
      <c r="AJL67" s="17"/>
      <c r="AJM67" s="17"/>
      <c r="AJN67" s="17"/>
      <c r="AJO67" s="17"/>
      <c r="AJP67" s="17"/>
      <c r="AJQ67" s="17"/>
      <c r="AJR67" s="17"/>
      <c r="AJS67" s="17"/>
      <c r="AJT67" s="17"/>
      <c r="AJU67" s="17"/>
      <c r="AJV67" s="17"/>
      <c r="AJW67" s="17"/>
      <c r="AJX67" s="17"/>
      <c r="AJY67" s="17"/>
      <c r="AJZ67" s="17"/>
      <c r="AKA67" s="17"/>
      <c r="AKB67" s="17"/>
      <c r="AKC67" s="17"/>
      <c r="AKD67" s="17"/>
      <c r="AKE67" s="17"/>
      <c r="AKF67" s="17"/>
      <c r="AKG67" s="17"/>
      <c r="AKH67" s="17"/>
      <c r="AKI67" s="17"/>
      <c r="AKJ67" s="17"/>
      <c r="AKK67" s="17"/>
      <c r="AKL67" s="17"/>
      <c r="AKM67" s="17"/>
      <c r="AKN67" s="17"/>
      <c r="AKO67" s="17"/>
      <c r="AKP67" s="17"/>
      <c r="AKQ67" s="17"/>
      <c r="AKR67" s="17"/>
      <c r="AKS67" s="17"/>
      <c r="AKT67" s="17"/>
      <c r="AKU67" s="17"/>
      <c r="AKV67" s="17"/>
      <c r="AKW67" s="17"/>
      <c r="AKX67" s="17"/>
      <c r="AKY67" s="17"/>
      <c r="AKZ67" s="17"/>
      <c r="ALA67" s="17"/>
      <c r="ALB67" s="17"/>
      <c r="ALC67" s="17"/>
      <c r="ALD67" s="17"/>
      <c r="ALE67" s="17"/>
      <c r="ALF67" s="17"/>
      <c r="ALG67" s="17"/>
      <c r="ALH67" s="17"/>
      <c r="ALI67" s="17"/>
      <c r="ALJ67" s="17"/>
    </row>
    <row r="68" spans="1:998" s="4" customFormat="1" ht="12" customHeight="1">
      <c r="A68" s="9"/>
      <c r="B68" s="10"/>
      <c r="C68" s="11" t="s">
        <v>119</v>
      </c>
      <c r="D68" s="12" t="s">
        <v>120</v>
      </c>
      <c r="E68" s="10"/>
      <c r="F68" s="436"/>
      <c r="G68" s="13"/>
      <c r="H68" s="14"/>
      <c r="I68" s="14"/>
      <c r="J68" s="14"/>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1:998" ht="38.25" outlineLevel="1">
      <c r="A69" s="236">
        <v>100775</v>
      </c>
      <c r="B69" s="236" t="s">
        <v>20</v>
      </c>
      <c r="C69" s="236" t="s">
        <v>121</v>
      </c>
      <c r="D69" s="237" t="s">
        <v>122</v>
      </c>
      <c r="E69" s="236" t="s">
        <v>63</v>
      </c>
      <c r="F69" s="437">
        <v>25140.63</v>
      </c>
      <c r="G69" s="238">
        <f t="shared" ref="G69:G74" si="21">$I$3</f>
        <v>0.29308058631051748</v>
      </c>
      <c r="H69" s="239"/>
      <c r="I69" s="239">
        <f t="shared" ref="I69:I74" si="22">H69*(1+G69)</f>
        <v>0</v>
      </c>
      <c r="J69" s="239">
        <f t="shared" ref="J69:J74" si="23">TRUNC((I69*F69),2)</f>
        <v>0</v>
      </c>
    </row>
    <row r="70" spans="1:998" s="447" customFormat="1" ht="25.5" outlineLevel="1">
      <c r="A70" s="442" t="s">
        <v>124</v>
      </c>
      <c r="B70" s="442" t="s">
        <v>5</v>
      </c>
      <c r="C70" s="442" t="s">
        <v>123</v>
      </c>
      <c r="D70" s="443" t="s">
        <v>125</v>
      </c>
      <c r="E70" s="442" t="s">
        <v>8</v>
      </c>
      <c r="F70" s="444">
        <v>1600</v>
      </c>
      <c r="G70" s="445">
        <f t="shared" si="21"/>
        <v>0.29308058631051748</v>
      </c>
      <c r="H70" s="446">
        <f>'Orçamento Analítico'!K2770</f>
        <v>0</v>
      </c>
      <c r="I70" s="446">
        <f t="shared" si="22"/>
        <v>0</v>
      </c>
      <c r="J70" s="446">
        <f t="shared" si="23"/>
        <v>0</v>
      </c>
    </row>
    <row r="71" spans="1:998" ht="25.5" outlineLevel="1">
      <c r="A71" s="236">
        <v>94228</v>
      </c>
      <c r="B71" s="236" t="s">
        <v>20</v>
      </c>
      <c r="C71" s="236" t="s">
        <v>126</v>
      </c>
      <c r="D71" s="237" t="s">
        <v>127</v>
      </c>
      <c r="E71" s="236" t="s">
        <v>54</v>
      </c>
      <c r="F71" s="437">
        <v>153.9</v>
      </c>
      <c r="G71" s="238">
        <f t="shared" si="21"/>
        <v>0.29308058631051748</v>
      </c>
      <c r="H71" s="239"/>
      <c r="I71" s="239">
        <f t="shared" si="22"/>
        <v>0</v>
      </c>
      <c r="J71" s="239">
        <f t="shared" si="23"/>
        <v>0</v>
      </c>
    </row>
    <row r="72" spans="1:998" ht="25.5" outlineLevel="1">
      <c r="A72" s="236">
        <v>94231</v>
      </c>
      <c r="B72" s="236" t="s">
        <v>20</v>
      </c>
      <c r="C72" s="236" t="s">
        <v>128</v>
      </c>
      <c r="D72" s="237" t="s">
        <v>129</v>
      </c>
      <c r="E72" s="236" t="s">
        <v>54</v>
      </c>
      <c r="F72" s="437">
        <v>321.02</v>
      </c>
      <c r="G72" s="238">
        <f t="shared" si="21"/>
        <v>0.29308058631051748</v>
      </c>
      <c r="H72" s="239"/>
      <c r="I72" s="239">
        <f t="shared" si="22"/>
        <v>0</v>
      </c>
      <c r="J72" s="239">
        <f t="shared" si="23"/>
        <v>0</v>
      </c>
    </row>
    <row r="73" spans="1:998" s="447" customFormat="1" outlineLevel="1">
      <c r="A73" s="442" t="s">
        <v>131</v>
      </c>
      <c r="B73" s="442" t="s">
        <v>5</v>
      </c>
      <c r="C73" s="442" t="s">
        <v>130</v>
      </c>
      <c r="D73" s="443" t="s">
        <v>132</v>
      </c>
      <c r="E73" s="442" t="s">
        <v>54</v>
      </c>
      <c r="F73" s="444">
        <v>68</v>
      </c>
      <c r="G73" s="445">
        <f t="shared" si="21"/>
        <v>0.29308058631051748</v>
      </c>
      <c r="H73" s="446">
        <f>'Orçamento Analítico'!K999</f>
        <v>0</v>
      </c>
      <c r="I73" s="446">
        <f t="shared" si="22"/>
        <v>0</v>
      </c>
      <c r="J73" s="446">
        <f t="shared" si="23"/>
        <v>0</v>
      </c>
    </row>
    <row r="74" spans="1:998" ht="25.5" outlineLevel="1">
      <c r="A74" s="236">
        <v>94216</v>
      </c>
      <c r="B74" s="236" t="s">
        <v>20</v>
      </c>
      <c r="C74" s="236" t="s">
        <v>133</v>
      </c>
      <c r="D74" s="237" t="s">
        <v>134</v>
      </c>
      <c r="E74" s="236" t="s">
        <v>8</v>
      </c>
      <c r="F74" s="437">
        <v>1993.2</v>
      </c>
      <c r="G74" s="238">
        <f t="shared" si="21"/>
        <v>0.29308058631051748</v>
      </c>
      <c r="H74" s="239"/>
      <c r="I74" s="239">
        <f t="shared" si="22"/>
        <v>0</v>
      </c>
      <c r="J74" s="239">
        <f t="shared" si="23"/>
        <v>0</v>
      </c>
    </row>
    <row r="75" spans="1:998" s="18" customFormat="1" ht="12">
      <c r="A75" s="364" t="s">
        <v>1352</v>
      </c>
      <c r="B75" s="364"/>
      <c r="C75" s="364"/>
      <c r="D75" s="364"/>
      <c r="E75" s="364"/>
      <c r="F75" s="364"/>
      <c r="G75" s="364"/>
      <c r="H75" s="364"/>
      <c r="I75" s="364"/>
      <c r="J75" s="16">
        <f>SUM(J69:J74)</f>
        <v>0</v>
      </c>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17"/>
      <c r="VB75" s="17"/>
      <c r="VC75" s="17"/>
      <c r="VD75" s="17"/>
      <c r="VE75" s="17"/>
      <c r="VF75" s="17"/>
      <c r="VG75" s="17"/>
      <c r="VH75" s="17"/>
      <c r="VI75" s="17"/>
      <c r="VJ75" s="17"/>
      <c r="VK75" s="17"/>
      <c r="VL75" s="17"/>
      <c r="VM75" s="17"/>
      <c r="VN75" s="17"/>
      <c r="VO75" s="17"/>
      <c r="VP75" s="17"/>
      <c r="VQ75" s="17"/>
      <c r="VR75" s="17"/>
      <c r="VS75" s="17"/>
      <c r="VT75" s="17"/>
      <c r="VU75" s="17"/>
      <c r="VV75" s="17"/>
      <c r="VW75" s="17"/>
      <c r="VX75" s="17"/>
      <c r="VY75" s="17"/>
      <c r="VZ75" s="17"/>
      <c r="WA75" s="17"/>
      <c r="WB75" s="17"/>
      <c r="WC75" s="17"/>
      <c r="WD75" s="17"/>
      <c r="WE75" s="17"/>
      <c r="WF75" s="17"/>
      <c r="WG75" s="17"/>
      <c r="WH75" s="17"/>
      <c r="WI75" s="17"/>
      <c r="WJ75" s="17"/>
      <c r="WK75" s="17"/>
      <c r="WL75" s="17"/>
      <c r="WM75" s="17"/>
      <c r="WN75" s="17"/>
      <c r="WO75" s="17"/>
      <c r="WP75" s="17"/>
      <c r="WQ75" s="17"/>
      <c r="WR75" s="17"/>
      <c r="WS75" s="17"/>
      <c r="WT75" s="17"/>
      <c r="WU75" s="17"/>
      <c r="WV75" s="17"/>
      <c r="WW75" s="17"/>
      <c r="WX75" s="17"/>
      <c r="WY75" s="17"/>
      <c r="WZ75" s="17"/>
      <c r="XA75" s="17"/>
      <c r="XB75" s="17"/>
      <c r="XC75" s="17"/>
      <c r="XD75" s="17"/>
      <c r="XE75" s="17"/>
      <c r="XF75" s="17"/>
      <c r="XG75" s="17"/>
      <c r="XH75" s="17"/>
      <c r="XI75" s="17"/>
      <c r="XJ75" s="17"/>
      <c r="XK75" s="17"/>
      <c r="XL75" s="17"/>
      <c r="XM75" s="17"/>
      <c r="XN75" s="17"/>
      <c r="XO75" s="17"/>
      <c r="XP75" s="17"/>
      <c r="XQ75" s="17"/>
      <c r="XR75" s="17"/>
      <c r="XS75" s="17"/>
      <c r="XT75" s="17"/>
      <c r="XU75" s="17"/>
      <c r="XV75" s="17"/>
      <c r="XW75" s="17"/>
      <c r="XX75" s="17"/>
      <c r="XY75" s="17"/>
      <c r="XZ75" s="17"/>
      <c r="YA75" s="17"/>
      <c r="YB75" s="17"/>
      <c r="YC75" s="17"/>
      <c r="YD75" s="17"/>
      <c r="YE75" s="17"/>
      <c r="YF75" s="17"/>
      <c r="YG75" s="17"/>
      <c r="YH75" s="17"/>
      <c r="YI75" s="17"/>
      <c r="YJ75" s="17"/>
      <c r="YK75" s="17"/>
      <c r="YL75" s="17"/>
      <c r="YM75" s="17"/>
      <c r="YN75" s="17"/>
      <c r="YO75" s="17"/>
      <c r="YP75" s="17"/>
      <c r="YQ75" s="17"/>
      <c r="YR75" s="17"/>
      <c r="YS75" s="17"/>
      <c r="YT75" s="17"/>
      <c r="YU75" s="17"/>
      <c r="YV75" s="17"/>
      <c r="YW75" s="17"/>
      <c r="YX75" s="17"/>
      <c r="YY75" s="17"/>
      <c r="YZ75" s="17"/>
      <c r="ZA75" s="17"/>
      <c r="ZB75" s="17"/>
      <c r="ZC75" s="17"/>
      <c r="ZD75" s="17"/>
      <c r="ZE75" s="17"/>
      <c r="ZF75" s="17"/>
      <c r="ZG75" s="17"/>
      <c r="ZH75" s="17"/>
      <c r="ZI75" s="17"/>
      <c r="ZJ75" s="17"/>
      <c r="ZK75" s="17"/>
      <c r="ZL75" s="17"/>
      <c r="ZM75" s="17"/>
      <c r="ZN75" s="17"/>
      <c r="ZO75" s="17"/>
      <c r="ZP75" s="17"/>
      <c r="ZQ75" s="17"/>
      <c r="ZR75" s="17"/>
      <c r="ZS75" s="17"/>
      <c r="ZT75" s="17"/>
      <c r="ZU75" s="17"/>
      <c r="ZV75" s="17"/>
      <c r="ZW75" s="17"/>
      <c r="ZX75" s="17"/>
      <c r="ZY75" s="17"/>
      <c r="ZZ75" s="17"/>
      <c r="AAA75" s="17"/>
      <c r="AAB75" s="17"/>
      <c r="AAC75" s="17"/>
      <c r="AAD75" s="17"/>
      <c r="AAE75" s="17"/>
      <c r="AAF75" s="17"/>
      <c r="AAG75" s="17"/>
      <c r="AAH75" s="17"/>
      <c r="AAI75" s="17"/>
      <c r="AAJ75" s="17"/>
      <c r="AAK75" s="17"/>
      <c r="AAL75" s="17"/>
      <c r="AAM75" s="17"/>
      <c r="AAN75" s="17"/>
      <c r="AAO75" s="17"/>
      <c r="AAP75" s="17"/>
      <c r="AAQ75" s="17"/>
      <c r="AAR75" s="17"/>
      <c r="AAS75" s="17"/>
      <c r="AAT75" s="17"/>
      <c r="AAU75" s="17"/>
      <c r="AAV75" s="17"/>
      <c r="AAW75" s="17"/>
      <c r="AAX75" s="17"/>
      <c r="AAY75" s="17"/>
      <c r="AAZ75" s="17"/>
      <c r="ABA75" s="17"/>
      <c r="ABB75" s="17"/>
      <c r="ABC75" s="17"/>
      <c r="ABD75" s="17"/>
      <c r="ABE75" s="17"/>
      <c r="ABF75" s="17"/>
      <c r="ABG75" s="17"/>
      <c r="ABH75" s="17"/>
      <c r="ABI75" s="17"/>
      <c r="ABJ75" s="17"/>
      <c r="ABK75" s="17"/>
      <c r="ABL75" s="17"/>
      <c r="ABM75" s="17"/>
      <c r="ABN75" s="17"/>
      <c r="ABO75" s="17"/>
      <c r="ABP75" s="17"/>
      <c r="ABQ75" s="17"/>
      <c r="ABR75" s="17"/>
      <c r="ABS75" s="17"/>
      <c r="ABT75" s="17"/>
      <c r="ABU75" s="17"/>
      <c r="ABV75" s="17"/>
      <c r="ABW75" s="17"/>
      <c r="ABX75" s="17"/>
      <c r="ABY75" s="17"/>
      <c r="ABZ75" s="17"/>
      <c r="ACA75" s="17"/>
      <c r="ACB75" s="17"/>
      <c r="ACC75" s="17"/>
      <c r="ACD75" s="17"/>
      <c r="ACE75" s="17"/>
      <c r="ACF75" s="17"/>
      <c r="ACG75" s="17"/>
      <c r="ACH75" s="17"/>
      <c r="ACI75" s="17"/>
      <c r="ACJ75" s="17"/>
      <c r="ACK75" s="17"/>
      <c r="ACL75" s="17"/>
      <c r="ACM75" s="17"/>
      <c r="ACN75" s="17"/>
      <c r="ACO75" s="17"/>
      <c r="ACP75" s="17"/>
      <c r="ACQ75" s="17"/>
      <c r="ACR75" s="17"/>
      <c r="ACS75" s="17"/>
      <c r="ACT75" s="17"/>
      <c r="ACU75" s="17"/>
      <c r="ACV75" s="17"/>
      <c r="ACW75" s="17"/>
      <c r="ACX75" s="17"/>
      <c r="ACY75" s="17"/>
      <c r="ACZ75" s="17"/>
      <c r="ADA75" s="17"/>
      <c r="ADB75" s="17"/>
      <c r="ADC75" s="17"/>
      <c r="ADD75" s="17"/>
      <c r="ADE75" s="17"/>
      <c r="ADF75" s="17"/>
      <c r="ADG75" s="17"/>
      <c r="ADH75" s="17"/>
      <c r="ADI75" s="17"/>
      <c r="ADJ75" s="17"/>
      <c r="ADK75" s="17"/>
      <c r="ADL75" s="17"/>
      <c r="ADM75" s="17"/>
      <c r="ADN75" s="17"/>
      <c r="ADO75" s="17"/>
      <c r="ADP75" s="17"/>
      <c r="ADQ75" s="17"/>
      <c r="ADR75" s="17"/>
      <c r="ADS75" s="17"/>
      <c r="ADT75" s="17"/>
      <c r="ADU75" s="17"/>
      <c r="ADV75" s="17"/>
      <c r="ADW75" s="17"/>
      <c r="ADX75" s="17"/>
      <c r="ADY75" s="17"/>
      <c r="ADZ75" s="17"/>
      <c r="AEA75" s="17"/>
      <c r="AEB75" s="17"/>
      <c r="AEC75" s="17"/>
      <c r="AED75" s="17"/>
      <c r="AEE75" s="17"/>
      <c r="AEF75" s="17"/>
      <c r="AEG75" s="17"/>
      <c r="AEH75" s="17"/>
      <c r="AEI75" s="17"/>
      <c r="AEJ75" s="17"/>
      <c r="AEK75" s="17"/>
      <c r="AEL75" s="17"/>
      <c r="AEM75" s="17"/>
      <c r="AEN75" s="17"/>
      <c r="AEO75" s="17"/>
      <c r="AEP75" s="17"/>
      <c r="AEQ75" s="17"/>
      <c r="AER75" s="17"/>
      <c r="AES75" s="17"/>
      <c r="AET75" s="17"/>
      <c r="AEU75" s="17"/>
      <c r="AEV75" s="17"/>
      <c r="AEW75" s="17"/>
      <c r="AEX75" s="17"/>
      <c r="AEY75" s="17"/>
      <c r="AEZ75" s="17"/>
      <c r="AFA75" s="17"/>
      <c r="AFB75" s="17"/>
      <c r="AFC75" s="17"/>
      <c r="AFD75" s="17"/>
      <c r="AFE75" s="17"/>
      <c r="AFF75" s="17"/>
      <c r="AFG75" s="17"/>
      <c r="AFH75" s="17"/>
      <c r="AFI75" s="17"/>
      <c r="AFJ75" s="17"/>
      <c r="AFK75" s="17"/>
      <c r="AFL75" s="17"/>
      <c r="AFM75" s="17"/>
      <c r="AFN75" s="17"/>
      <c r="AFO75" s="17"/>
      <c r="AFP75" s="17"/>
      <c r="AFQ75" s="17"/>
      <c r="AFR75" s="17"/>
      <c r="AFS75" s="17"/>
      <c r="AFT75" s="17"/>
      <c r="AFU75" s="17"/>
      <c r="AFV75" s="17"/>
      <c r="AFW75" s="17"/>
      <c r="AFX75" s="17"/>
      <c r="AFY75" s="17"/>
      <c r="AFZ75" s="17"/>
      <c r="AGA75" s="17"/>
      <c r="AGB75" s="17"/>
      <c r="AGC75" s="17"/>
      <c r="AGD75" s="17"/>
      <c r="AGE75" s="17"/>
      <c r="AGF75" s="17"/>
      <c r="AGG75" s="17"/>
      <c r="AGH75" s="17"/>
      <c r="AGI75" s="17"/>
      <c r="AGJ75" s="17"/>
      <c r="AGK75" s="17"/>
      <c r="AGL75" s="17"/>
      <c r="AGM75" s="17"/>
      <c r="AGN75" s="17"/>
      <c r="AGO75" s="17"/>
      <c r="AGP75" s="17"/>
      <c r="AGQ75" s="17"/>
      <c r="AGR75" s="17"/>
      <c r="AGS75" s="17"/>
      <c r="AGT75" s="17"/>
      <c r="AGU75" s="17"/>
      <c r="AGV75" s="17"/>
      <c r="AGW75" s="17"/>
      <c r="AGX75" s="17"/>
      <c r="AGY75" s="17"/>
      <c r="AGZ75" s="17"/>
      <c r="AHA75" s="17"/>
      <c r="AHB75" s="17"/>
      <c r="AHC75" s="17"/>
      <c r="AHD75" s="17"/>
      <c r="AHE75" s="17"/>
      <c r="AHF75" s="17"/>
      <c r="AHG75" s="17"/>
      <c r="AHH75" s="17"/>
      <c r="AHI75" s="17"/>
      <c r="AHJ75" s="17"/>
      <c r="AHK75" s="17"/>
      <c r="AHL75" s="17"/>
      <c r="AHM75" s="17"/>
      <c r="AHN75" s="17"/>
      <c r="AHO75" s="17"/>
      <c r="AHP75" s="17"/>
      <c r="AHQ75" s="17"/>
      <c r="AHR75" s="17"/>
      <c r="AHS75" s="17"/>
      <c r="AHT75" s="17"/>
      <c r="AHU75" s="17"/>
      <c r="AHV75" s="17"/>
      <c r="AHW75" s="17"/>
      <c r="AHX75" s="17"/>
      <c r="AHY75" s="17"/>
      <c r="AHZ75" s="17"/>
      <c r="AIA75" s="17"/>
      <c r="AIB75" s="17"/>
      <c r="AIC75" s="17"/>
      <c r="AID75" s="17"/>
      <c r="AIE75" s="17"/>
      <c r="AIF75" s="17"/>
      <c r="AIG75" s="17"/>
      <c r="AIH75" s="17"/>
      <c r="AII75" s="17"/>
      <c r="AIJ75" s="17"/>
      <c r="AIK75" s="17"/>
      <c r="AIL75" s="17"/>
      <c r="AIM75" s="17"/>
      <c r="AIN75" s="17"/>
      <c r="AIO75" s="17"/>
      <c r="AIP75" s="17"/>
      <c r="AIQ75" s="17"/>
      <c r="AIR75" s="17"/>
      <c r="AIS75" s="17"/>
      <c r="AIT75" s="17"/>
      <c r="AIU75" s="17"/>
      <c r="AIV75" s="17"/>
      <c r="AIW75" s="17"/>
      <c r="AIX75" s="17"/>
      <c r="AIY75" s="17"/>
      <c r="AIZ75" s="17"/>
      <c r="AJA75" s="17"/>
      <c r="AJB75" s="17"/>
      <c r="AJC75" s="17"/>
      <c r="AJD75" s="17"/>
      <c r="AJE75" s="17"/>
      <c r="AJF75" s="17"/>
      <c r="AJG75" s="17"/>
      <c r="AJH75" s="17"/>
      <c r="AJI75" s="17"/>
      <c r="AJJ75" s="17"/>
      <c r="AJK75" s="17"/>
      <c r="AJL75" s="17"/>
      <c r="AJM75" s="17"/>
      <c r="AJN75" s="17"/>
      <c r="AJO75" s="17"/>
      <c r="AJP75" s="17"/>
      <c r="AJQ75" s="17"/>
      <c r="AJR75" s="17"/>
      <c r="AJS75" s="17"/>
      <c r="AJT75" s="17"/>
      <c r="AJU75" s="17"/>
      <c r="AJV75" s="17"/>
      <c r="AJW75" s="17"/>
      <c r="AJX75" s="17"/>
      <c r="AJY75" s="17"/>
      <c r="AJZ75" s="17"/>
      <c r="AKA75" s="17"/>
      <c r="AKB75" s="17"/>
      <c r="AKC75" s="17"/>
      <c r="AKD75" s="17"/>
      <c r="AKE75" s="17"/>
      <c r="AKF75" s="17"/>
      <c r="AKG75" s="17"/>
      <c r="AKH75" s="17"/>
      <c r="AKI75" s="17"/>
      <c r="AKJ75" s="17"/>
      <c r="AKK75" s="17"/>
      <c r="AKL75" s="17"/>
      <c r="AKM75" s="17"/>
      <c r="AKN75" s="17"/>
      <c r="AKO75" s="17"/>
      <c r="AKP75" s="17"/>
      <c r="AKQ75" s="17"/>
      <c r="AKR75" s="17"/>
      <c r="AKS75" s="17"/>
      <c r="AKT75" s="17"/>
      <c r="AKU75" s="17"/>
      <c r="AKV75" s="17"/>
      <c r="AKW75" s="17"/>
      <c r="AKX75" s="17"/>
      <c r="AKY75" s="17"/>
      <c r="AKZ75" s="17"/>
      <c r="ALA75" s="17"/>
      <c r="ALB75" s="17"/>
      <c r="ALC75" s="17"/>
      <c r="ALD75" s="17"/>
      <c r="ALE75" s="17"/>
      <c r="ALF75" s="17"/>
      <c r="ALG75" s="17"/>
      <c r="ALH75" s="17"/>
      <c r="ALI75" s="17"/>
      <c r="ALJ75" s="17"/>
    </row>
    <row r="76" spans="1:998" s="4" customFormat="1" ht="12" customHeight="1">
      <c r="A76" s="9"/>
      <c r="B76" s="10"/>
      <c r="C76" s="11" t="s">
        <v>135</v>
      </c>
      <c r="D76" s="12" t="s">
        <v>136</v>
      </c>
      <c r="E76" s="10"/>
      <c r="F76" s="436"/>
      <c r="G76" s="13"/>
      <c r="H76" s="14"/>
      <c r="I76" s="14"/>
      <c r="J76" s="14"/>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1:998" ht="38.25" outlineLevel="1">
      <c r="A77" s="236">
        <v>89458</v>
      </c>
      <c r="B77" s="236" t="s">
        <v>20</v>
      </c>
      <c r="C77" s="236" t="s">
        <v>137</v>
      </c>
      <c r="D77" s="237" t="s">
        <v>138</v>
      </c>
      <c r="E77" s="236" t="s">
        <v>8</v>
      </c>
      <c r="F77" s="437">
        <v>2620.33</v>
      </c>
      <c r="G77" s="238">
        <f t="shared" ref="G77:G83" si="24">$I$3</f>
        <v>0.29308058631051748</v>
      </c>
      <c r="H77" s="239"/>
      <c r="I77" s="239">
        <f t="shared" ref="I77:I83" si="25">H77*(1+G77)</f>
        <v>0</v>
      </c>
      <c r="J77" s="239">
        <f t="shared" ref="J77:J83" si="26">TRUNC((I77*F77),2)</f>
        <v>0</v>
      </c>
    </row>
    <row r="78" spans="1:998" outlineLevel="1">
      <c r="A78" s="236">
        <v>93187</v>
      </c>
      <c r="B78" s="236" t="s">
        <v>20</v>
      </c>
      <c r="C78" s="236" t="s">
        <v>139</v>
      </c>
      <c r="D78" s="237" t="s">
        <v>140</v>
      </c>
      <c r="E78" s="236" t="s">
        <v>54</v>
      </c>
      <c r="F78" s="437">
        <v>476.38</v>
      </c>
      <c r="G78" s="238">
        <f t="shared" si="24"/>
        <v>0.29308058631051748</v>
      </c>
      <c r="H78" s="239"/>
      <c r="I78" s="239">
        <f t="shared" si="25"/>
        <v>0</v>
      </c>
      <c r="J78" s="239">
        <f t="shared" si="26"/>
        <v>0</v>
      </c>
    </row>
    <row r="79" spans="1:998" outlineLevel="1">
      <c r="A79" s="236">
        <v>93186</v>
      </c>
      <c r="B79" s="236" t="s">
        <v>20</v>
      </c>
      <c r="C79" s="236" t="s">
        <v>141</v>
      </c>
      <c r="D79" s="237" t="s">
        <v>142</v>
      </c>
      <c r="E79" s="236" t="s">
        <v>54</v>
      </c>
      <c r="F79" s="437">
        <v>23.66</v>
      </c>
      <c r="G79" s="238">
        <f t="shared" si="24"/>
        <v>0.29308058631051748</v>
      </c>
      <c r="H79" s="239"/>
      <c r="I79" s="239">
        <f t="shared" si="25"/>
        <v>0</v>
      </c>
      <c r="J79" s="239">
        <f t="shared" si="26"/>
        <v>0</v>
      </c>
    </row>
    <row r="80" spans="1:998" ht="25.5" outlineLevel="1">
      <c r="A80" s="236">
        <v>93197</v>
      </c>
      <c r="B80" s="236" t="s">
        <v>20</v>
      </c>
      <c r="C80" s="236" t="s">
        <v>143</v>
      </c>
      <c r="D80" s="237" t="s">
        <v>144</v>
      </c>
      <c r="E80" s="236" t="s">
        <v>54</v>
      </c>
      <c r="F80" s="437">
        <v>476.38</v>
      </c>
      <c r="G80" s="238">
        <f t="shared" si="24"/>
        <v>0.29308058631051748</v>
      </c>
      <c r="H80" s="239"/>
      <c r="I80" s="239">
        <f t="shared" si="25"/>
        <v>0</v>
      </c>
      <c r="J80" s="239">
        <f t="shared" si="26"/>
        <v>0</v>
      </c>
    </row>
    <row r="81" spans="1:998" ht="25.5" outlineLevel="1">
      <c r="A81" s="236">
        <v>93196</v>
      </c>
      <c r="B81" s="236" t="s">
        <v>20</v>
      </c>
      <c r="C81" s="236" t="s">
        <v>145</v>
      </c>
      <c r="D81" s="237" t="s">
        <v>146</v>
      </c>
      <c r="E81" s="236" t="s">
        <v>54</v>
      </c>
      <c r="F81" s="437">
        <v>23.66</v>
      </c>
      <c r="G81" s="238">
        <f t="shared" si="24"/>
        <v>0.29308058631051748</v>
      </c>
      <c r="H81" s="239"/>
      <c r="I81" s="239">
        <f t="shared" si="25"/>
        <v>0</v>
      </c>
      <c r="J81" s="239">
        <f t="shared" si="26"/>
        <v>0</v>
      </c>
    </row>
    <row r="82" spans="1:998" outlineLevel="1">
      <c r="A82" s="236">
        <v>93188</v>
      </c>
      <c r="B82" s="236" t="s">
        <v>20</v>
      </c>
      <c r="C82" s="236" t="s">
        <v>147</v>
      </c>
      <c r="D82" s="237" t="s">
        <v>148</v>
      </c>
      <c r="E82" s="236" t="s">
        <v>54</v>
      </c>
      <c r="F82" s="437">
        <v>222.65</v>
      </c>
      <c r="G82" s="238">
        <f t="shared" si="24"/>
        <v>0.29308058631051748</v>
      </c>
      <c r="H82" s="239"/>
      <c r="I82" s="239">
        <f t="shared" si="25"/>
        <v>0</v>
      </c>
      <c r="J82" s="239">
        <f t="shared" si="26"/>
        <v>0</v>
      </c>
    </row>
    <row r="83" spans="1:998" ht="25.5" outlineLevel="1">
      <c r="A83" s="236">
        <v>96371</v>
      </c>
      <c r="B83" s="236" t="s">
        <v>20</v>
      </c>
      <c r="C83" s="236" t="s">
        <v>149</v>
      </c>
      <c r="D83" s="237" t="s">
        <v>150</v>
      </c>
      <c r="E83" s="236" t="s">
        <v>8</v>
      </c>
      <c r="F83" s="437">
        <v>18</v>
      </c>
      <c r="G83" s="238">
        <f t="shared" si="24"/>
        <v>0.29308058631051748</v>
      </c>
      <c r="H83" s="239"/>
      <c r="I83" s="239">
        <f t="shared" si="25"/>
        <v>0</v>
      </c>
      <c r="J83" s="239">
        <f t="shared" si="26"/>
        <v>0</v>
      </c>
    </row>
    <row r="84" spans="1:998" s="18" customFormat="1" ht="12">
      <c r="A84" s="364" t="s">
        <v>1352</v>
      </c>
      <c r="B84" s="364"/>
      <c r="C84" s="364"/>
      <c r="D84" s="364"/>
      <c r="E84" s="364"/>
      <c r="F84" s="364"/>
      <c r="G84" s="364"/>
      <c r="H84" s="364"/>
      <c r="I84" s="364"/>
      <c r="J84" s="16">
        <f>SUM(J77:J83)</f>
        <v>0</v>
      </c>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17"/>
      <c r="VB84" s="17"/>
      <c r="VC84" s="17"/>
      <c r="VD84" s="17"/>
      <c r="VE84" s="17"/>
      <c r="VF84" s="17"/>
      <c r="VG84" s="17"/>
      <c r="VH84" s="17"/>
      <c r="VI84" s="17"/>
      <c r="VJ84" s="17"/>
      <c r="VK84" s="17"/>
      <c r="VL84" s="17"/>
      <c r="VM84" s="17"/>
      <c r="VN84" s="17"/>
      <c r="VO84" s="17"/>
      <c r="VP84" s="17"/>
      <c r="VQ84" s="17"/>
      <c r="VR84" s="17"/>
      <c r="VS84" s="17"/>
      <c r="VT84" s="17"/>
      <c r="VU84" s="17"/>
      <c r="VV84" s="17"/>
      <c r="VW84" s="17"/>
      <c r="VX84" s="17"/>
      <c r="VY84" s="17"/>
      <c r="VZ84" s="17"/>
      <c r="WA84" s="17"/>
      <c r="WB84" s="17"/>
      <c r="WC84" s="17"/>
      <c r="WD84" s="17"/>
      <c r="WE84" s="17"/>
      <c r="WF84" s="17"/>
      <c r="WG84" s="17"/>
      <c r="WH84" s="17"/>
      <c r="WI84" s="17"/>
      <c r="WJ84" s="17"/>
      <c r="WK84" s="17"/>
      <c r="WL84" s="17"/>
      <c r="WM84" s="17"/>
      <c r="WN84" s="17"/>
      <c r="WO84" s="17"/>
      <c r="WP84" s="17"/>
      <c r="WQ84" s="17"/>
      <c r="WR84" s="17"/>
      <c r="WS84" s="17"/>
      <c r="WT84" s="17"/>
      <c r="WU84" s="17"/>
      <c r="WV84" s="17"/>
      <c r="WW84" s="17"/>
      <c r="WX84" s="17"/>
      <c r="WY84" s="17"/>
      <c r="WZ84" s="17"/>
      <c r="XA84" s="17"/>
      <c r="XB84" s="17"/>
      <c r="XC84" s="17"/>
      <c r="XD84" s="17"/>
      <c r="XE84" s="17"/>
      <c r="XF84" s="17"/>
      <c r="XG84" s="17"/>
      <c r="XH84" s="17"/>
      <c r="XI84" s="17"/>
      <c r="XJ84" s="17"/>
      <c r="XK84" s="17"/>
      <c r="XL84" s="17"/>
      <c r="XM84" s="17"/>
      <c r="XN84" s="17"/>
      <c r="XO84" s="17"/>
      <c r="XP84" s="17"/>
      <c r="XQ84" s="17"/>
      <c r="XR84" s="17"/>
      <c r="XS84" s="17"/>
      <c r="XT84" s="17"/>
      <c r="XU84" s="17"/>
      <c r="XV84" s="17"/>
      <c r="XW84" s="17"/>
      <c r="XX84" s="17"/>
      <c r="XY84" s="17"/>
      <c r="XZ84" s="17"/>
      <c r="YA84" s="17"/>
      <c r="YB84" s="17"/>
      <c r="YC84" s="17"/>
      <c r="YD84" s="17"/>
      <c r="YE84" s="17"/>
      <c r="YF84" s="17"/>
      <c r="YG84" s="17"/>
      <c r="YH84" s="17"/>
      <c r="YI84" s="17"/>
      <c r="YJ84" s="17"/>
      <c r="YK84" s="17"/>
      <c r="YL84" s="17"/>
      <c r="YM84" s="17"/>
      <c r="YN84" s="17"/>
      <c r="YO84" s="17"/>
      <c r="YP84" s="17"/>
      <c r="YQ84" s="17"/>
      <c r="YR84" s="17"/>
      <c r="YS84" s="17"/>
      <c r="YT84" s="17"/>
      <c r="YU84" s="17"/>
      <c r="YV84" s="17"/>
      <c r="YW84" s="17"/>
      <c r="YX84" s="17"/>
      <c r="YY84" s="17"/>
      <c r="YZ84" s="17"/>
      <c r="ZA84" s="17"/>
      <c r="ZB84" s="17"/>
      <c r="ZC84" s="17"/>
      <c r="ZD84" s="17"/>
      <c r="ZE84" s="17"/>
      <c r="ZF84" s="17"/>
      <c r="ZG84" s="17"/>
      <c r="ZH84" s="17"/>
      <c r="ZI84" s="17"/>
      <c r="ZJ84" s="17"/>
      <c r="ZK84" s="17"/>
      <c r="ZL84" s="17"/>
      <c r="ZM84" s="17"/>
      <c r="ZN84" s="17"/>
      <c r="ZO84" s="17"/>
      <c r="ZP84" s="17"/>
      <c r="ZQ84" s="17"/>
      <c r="ZR84" s="17"/>
      <c r="ZS84" s="17"/>
      <c r="ZT84" s="17"/>
      <c r="ZU84" s="17"/>
      <c r="ZV84" s="17"/>
      <c r="ZW84" s="17"/>
      <c r="ZX84" s="17"/>
      <c r="ZY84" s="17"/>
      <c r="ZZ84" s="17"/>
      <c r="AAA84" s="17"/>
      <c r="AAB84" s="17"/>
      <c r="AAC84" s="17"/>
      <c r="AAD84" s="17"/>
      <c r="AAE84" s="17"/>
      <c r="AAF84" s="17"/>
      <c r="AAG84" s="17"/>
      <c r="AAH84" s="17"/>
      <c r="AAI84" s="17"/>
      <c r="AAJ84" s="17"/>
      <c r="AAK84" s="17"/>
      <c r="AAL84" s="17"/>
      <c r="AAM84" s="17"/>
      <c r="AAN84" s="17"/>
      <c r="AAO84" s="17"/>
      <c r="AAP84" s="17"/>
      <c r="AAQ84" s="17"/>
      <c r="AAR84" s="17"/>
      <c r="AAS84" s="17"/>
      <c r="AAT84" s="17"/>
      <c r="AAU84" s="17"/>
      <c r="AAV84" s="17"/>
      <c r="AAW84" s="17"/>
      <c r="AAX84" s="17"/>
      <c r="AAY84" s="17"/>
      <c r="AAZ84" s="17"/>
      <c r="ABA84" s="17"/>
      <c r="ABB84" s="17"/>
      <c r="ABC84" s="17"/>
      <c r="ABD84" s="17"/>
      <c r="ABE84" s="17"/>
      <c r="ABF84" s="17"/>
      <c r="ABG84" s="17"/>
      <c r="ABH84" s="17"/>
      <c r="ABI84" s="17"/>
      <c r="ABJ84" s="17"/>
      <c r="ABK84" s="17"/>
      <c r="ABL84" s="17"/>
      <c r="ABM84" s="17"/>
      <c r="ABN84" s="17"/>
      <c r="ABO84" s="17"/>
      <c r="ABP84" s="17"/>
      <c r="ABQ84" s="17"/>
      <c r="ABR84" s="17"/>
      <c r="ABS84" s="17"/>
      <c r="ABT84" s="17"/>
      <c r="ABU84" s="17"/>
      <c r="ABV84" s="17"/>
      <c r="ABW84" s="17"/>
      <c r="ABX84" s="17"/>
      <c r="ABY84" s="17"/>
      <c r="ABZ84" s="17"/>
      <c r="ACA84" s="17"/>
      <c r="ACB84" s="17"/>
      <c r="ACC84" s="17"/>
      <c r="ACD84" s="17"/>
      <c r="ACE84" s="17"/>
      <c r="ACF84" s="17"/>
      <c r="ACG84" s="17"/>
      <c r="ACH84" s="17"/>
      <c r="ACI84" s="17"/>
      <c r="ACJ84" s="17"/>
      <c r="ACK84" s="17"/>
      <c r="ACL84" s="17"/>
      <c r="ACM84" s="17"/>
      <c r="ACN84" s="17"/>
      <c r="ACO84" s="17"/>
      <c r="ACP84" s="17"/>
      <c r="ACQ84" s="17"/>
      <c r="ACR84" s="17"/>
      <c r="ACS84" s="17"/>
      <c r="ACT84" s="17"/>
      <c r="ACU84" s="17"/>
      <c r="ACV84" s="17"/>
      <c r="ACW84" s="17"/>
      <c r="ACX84" s="17"/>
      <c r="ACY84" s="17"/>
      <c r="ACZ84" s="17"/>
      <c r="ADA84" s="17"/>
      <c r="ADB84" s="17"/>
      <c r="ADC84" s="17"/>
      <c r="ADD84" s="17"/>
      <c r="ADE84" s="17"/>
      <c r="ADF84" s="17"/>
      <c r="ADG84" s="17"/>
      <c r="ADH84" s="17"/>
      <c r="ADI84" s="17"/>
      <c r="ADJ84" s="17"/>
      <c r="ADK84" s="17"/>
      <c r="ADL84" s="17"/>
      <c r="ADM84" s="17"/>
      <c r="ADN84" s="17"/>
      <c r="ADO84" s="17"/>
      <c r="ADP84" s="17"/>
      <c r="ADQ84" s="17"/>
      <c r="ADR84" s="17"/>
      <c r="ADS84" s="17"/>
      <c r="ADT84" s="17"/>
      <c r="ADU84" s="17"/>
      <c r="ADV84" s="17"/>
      <c r="ADW84" s="17"/>
      <c r="ADX84" s="17"/>
      <c r="ADY84" s="17"/>
      <c r="ADZ84" s="17"/>
      <c r="AEA84" s="17"/>
      <c r="AEB84" s="17"/>
      <c r="AEC84" s="17"/>
      <c r="AED84" s="17"/>
      <c r="AEE84" s="17"/>
      <c r="AEF84" s="17"/>
      <c r="AEG84" s="17"/>
      <c r="AEH84" s="17"/>
      <c r="AEI84" s="17"/>
      <c r="AEJ84" s="17"/>
      <c r="AEK84" s="17"/>
      <c r="AEL84" s="17"/>
      <c r="AEM84" s="17"/>
      <c r="AEN84" s="17"/>
      <c r="AEO84" s="17"/>
      <c r="AEP84" s="17"/>
      <c r="AEQ84" s="17"/>
      <c r="AER84" s="17"/>
      <c r="AES84" s="17"/>
      <c r="AET84" s="17"/>
      <c r="AEU84" s="17"/>
      <c r="AEV84" s="17"/>
      <c r="AEW84" s="17"/>
      <c r="AEX84" s="17"/>
      <c r="AEY84" s="17"/>
      <c r="AEZ84" s="17"/>
      <c r="AFA84" s="17"/>
      <c r="AFB84" s="17"/>
      <c r="AFC84" s="17"/>
      <c r="AFD84" s="17"/>
      <c r="AFE84" s="17"/>
      <c r="AFF84" s="17"/>
      <c r="AFG84" s="17"/>
      <c r="AFH84" s="17"/>
      <c r="AFI84" s="17"/>
      <c r="AFJ84" s="17"/>
      <c r="AFK84" s="17"/>
      <c r="AFL84" s="17"/>
      <c r="AFM84" s="17"/>
      <c r="AFN84" s="17"/>
      <c r="AFO84" s="17"/>
      <c r="AFP84" s="17"/>
      <c r="AFQ84" s="17"/>
      <c r="AFR84" s="17"/>
      <c r="AFS84" s="17"/>
      <c r="AFT84" s="17"/>
      <c r="AFU84" s="17"/>
      <c r="AFV84" s="17"/>
      <c r="AFW84" s="17"/>
      <c r="AFX84" s="17"/>
      <c r="AFY84" s="17"/>
      <c r="AFZ84" s="17"/>
      <c r="AGA84" s="17"/>
      <c r="AGB84" s="17"/>
      <c r="AGC84" s="17"/>
      <c r="AGD84" s="17"/>
      <c r="AGE84" s="17"/>
      <c r="AGF84" s="17"/>
      <c r="AGG84" s="17"/>
      <c r="AGH84" s="17"/>
      <c r="AGI84" s="17"/>
      <c r="AGJ84" s="17"/>
      <c r="AGK84" s="17"/>
      <c r="AGL84" s="17"/>
      <c r="AGM84" s="17"/>
      <c r="AGN84" s="17"/>
      <c r="AGO84" s="17"/>
      <c r="AGP84" s="17"/>
      <c r="AGQ84" s="17"/>
      <c r="AGR84" s="17"/>
      <c r="AGS84" s="17"/>
      <c r="AGT84" s="17"/>
      <c r="AGU84" s="17"/>
      <c r="AGV84" s="17"/>
      <c r="AGW84" s="17"/>
      <c r="AGX84" s="17"/>
      <c r="AGY84" s="17"/>
      <c r="AGZ84" s="17"/>
      <c r="AHA84" s="17"/>
      <c r="AHB84" s="17"/>
      <c r="AHC84" s="17"/>
      <c r="AHD84" s="17"/>
      <c r="AHE84" s="17"/>
      <c r="AHF84" s="17"/>
      <c r="AHG84" s="17"/>
      <c r="AHH84" s="17"/>
      <c r="AHI84" s="17"/>
      <c r="AHJ84" s="17"/>
      <c r="AHK84" s="17"/>
      <c r="AHL84" s="17"/>
      <c r="AHM84" s="17"/>
      <c r="AHN84" s="17"/>
      <c r="AHO84" s="17"/>
      <c r="AHP84" s="17"/>
      <c r="AHQ84" s="17"/>
      <c r="AHR84" s="17"/>
      <c r="AHS84" s="17"/>
      <c r="AHT84" s="17"/>
      <c r="AHU84" s="17"/>
      <c r="AHV84" s="17"/>
      <c r="AHW84" s="17"/>
      <c r="AHX84" s="17"/>
      <c r="AHY84" s="17"/>
      <c r="AHZ84" s="17"/>
      <c r="AIA84" s="17"/>
      <c r="AIB84" s="17"/>
      <c r="AIC84" s="17"/>
      <c r="AID84" s="17"/>
      <c r="AIE84" s="17"/>
      <c r="AIF84" s="17"/>
      <c r="AIG84" s="17"/>
      <c r="AIH84" s="17"/>
      <c r="AII84" s="17"/>
      <c r="AIJ84" s="17"/>
      <c r="AIK84" s="17"/>
      <c r="AIL84" s="17"/>
      <c r="AIM84" s="17"/>
      <c r="AIN84" s="17"/>
      <c r="AIO84" s="17"/>
      <c r="AIP84" s="17"/>
      <c r="AIQ84" s="17"/>
      <c r="AIR84" s="17"/>
      <c r="AIS84" s="17"/>
      <c r="AIT84" s="17"/>
      <c r="AIU84" s="17"/>
      <c r="AIV84" s="17"/>
      <c r="AIW84" s="17"/>
      <c r="AIX84" s="17"/>
      <c r="AIY84" s="17"/>
      <c r="AIZ84" s="17"/>
      <c r="AJA84" s="17"/>
      <c r="AJB84" s="17"/>
      <c r="AJC84" s="17"/>
      <c r="AJD84" s="17"/>
      <c r="AJE84" s="17"/>
      <c r="AJF84" s="17"/>
      <c r="AJG84" s="17"/>
      <c r="AJH84" s="17"/>
      <c r="AJI84" s="17"/>
      <c r="AJJ84" s="17"/>
      <c r="AJK84" s="17"/>
      <c r="AJL84" s="17"/>
      <c r="AJM84" s="17"/>
      <c r="AJN84" s="17"/>
      <c r="AJO84" s="17"/>
      <c r="AJP84" s="17"/>
      <c r="AJQ84" s="17"/>
      <c r="AJR84" s="17"/>
      <c r="AJS84" s="17"/>
      <c r="AJT84" s="17"/>
      <c r="AJU84" s="17"/>
      <c r="AJV84" s="17"/>
      <c r="AJW84" s="17"/>
      <c r="AJX84" s="17"/>
      <c r="AJY84" s="17"/>
      <c r="AJZ84" s="17"/>
      <c r="AKA84" s="17"/>
      <c r="AKB84" s="17"/>
      <c r="AKC84" s="17"/>
      <c r="AKD84" s="17"/>
      <c r="AKE84" s="17"/>
      <c r="AKF84" s="17"/>
      <c r="AKG84" s="17"/>
      <c r="AKH84" s="17"/>
      <c r="AKI84" s="17"/>
      <c r="AKJ84" s="17"/>
      <c r="AKK84" s="17"/>
      <c r="AKL84" s="17"/>
      <c r="AKM84" s="17"/>
      <c r="AKN84" s="17"/>
      <c r="AKO84" s="17"/>
      <c r="AKP84" s="17"/>
      <c r="AKQ84" s="17"/>
      <c r="AKR84" s="17"/>
      <c r="AKS84" s="17"/>
      <c r="AKT84" s="17"/>
      <c r="AKU84" s="17"/>
      <c r="AKV84" s="17"/>
      <c r="AKW84" s="17"/>
      <c r="AKX84" s="17"/>
      <c r="AKY84" s="17"/>
      <c r="AKZ84" s="17"/>
      <c r="ALA84" s="17"/>
      <c r="ALB84" s="17"/>
      <c r="ALC84" s="17"/>
      <c r="ALD84" s="17"/>
      <c r="ALE84" s="17"/>
      <c r="ALF84" s="17"/>
      <c r="ALG84" s="17"/>
      <c r="ALH84" s="17"/>
      <c r="ALI84" s="17"/>
      <c r="ALJ84" s="17"/>
    </row>
    <row r="85" spans="1:998" s="4" customFormat="1" ht="12" customHeight="1">
      <c r="A85" s="9"/>
      <c r="B85" s="10"/>
      <c r="C85" s="11" t="s">
        <v>151</v>
      </c>
      <c r="D85" s="12" t="s">
        <v>152</v>
      </c>
      <c r="E85" s="10"/>
      <c r="F85" s="436"/>
      <c r="G85" s="13"/>
      <c r="H85" s="14"/>
      <c r="I85" s="14"/>
      <c r="J85" s="14"/>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1:998" s="246" customFormat="1" outlineLevel="1">
      <c r="A86" s="241"/>
      <c r="B86" s="241"/>
      <c r="C86" s="241" t="s">
        <v>153</v>
      </c>
      <c r="D86" s="242" t="s">
        <v>154</v>
      </c>
      <c r="E86" s="241"/>
      <c r="F86" s="438"/>
      <c r="G86" s="243"/>
      <c r="H86" s="244"/>
      <c r="I86" s="245"/>
      <c r="J86" s="245"/>
    </row>
    <row r="87" spans="1:998" s="447" customFormat="1" ht="25.5" outlineLevel="1">
      <c r="A87" s="442" t="s">
        <v>156</v>
      </c>
      <c r="B87" s="442" t="s">
        <v>5</v>
      </c>
      <c r="C87" s="442" t="s">
        <v>155</v>
      </c>
      <c r="D87" s="443" t="s">
        <v>157</v>
      </c>
      <c r="E87" s="442" t="s">
        <v>31</v>
      </c>
      <c r="F87" s="444">
        <v>29</v>
      </c>
      <c r="G87" s="445">
        <f t="shared" ref="G87:G93" si="27">$I$3</f>
        <v>0.29308058631051748</v>
      </c>
      <c r="H87" s="446">
        <f>'Orçamento Analítico'!K2833</f>
        <v>0</v>
      </c>
      <c r="I87" s="446">
        <f t="shared" ref="I87:I93" si="28">H87*(1+G87)</f>
        <v>0</v>
      </c>
      <c r="J87" s="446">
        <f t="shared" ref="J87:J93" si="29">TRUNC((I87*F87),2)</f>
        <v>0</v>
      </c>
    </row>
    <row r="88" spans="1:998" ht="25.5" outlineLevel="1">
      <c r="A88" s="236">
        <v>91338</v>
      </c>
      <c r="B88" s="236" t="s">
        <v>20</v>
      </c>
      <c r="C88" s="236" t="s">
        <v>158</v>
      </c>
      <c r="D88" s="237" t="s">
        <v>159</v>
      </c>
      <c r="E88" s="236" t="s">
        <v>8</v>
      </c>
      <c r="F88" s="437">
        <v>61.83</v>
      </c>
      <c r="G88" s="238">
        <f t="shared" si="27"/>
        <v>0.29308058631051748</v>
      </c>
      <c r="H88" s="239"/>
      <c r="I88" s="239">
        <f t="shared" si="28"/>
        <v>0</v>
      </c>
      <c r="J88" s="239">
        <f t="shared" si="29"/>
        <v>0</v>
      </c>
    </row>
    <row r="89" spans="1:998" ht="25.5" outlineLevel="1">
      <c r="A89" s="236">
        <v>91341</v>
      </c>
      <c r="B89" s="236" t="s">
        <v>20</v>
      </c>
      <c r="C89" s="236" t="s">
        <v>160</v>
      </c>
      <c r="D89" s="237" t="s">
        <v>161</v>
      </c>
      <c r="E89" s="236" t="s">
        <v>8</v>
      </c>
      <c r="F89" s="437">
        <v>0.9</v>
      </c>
      <c r="G89" s="238">
        <f t="shared" si="27"/>
        <v>0.29308058631051748</v>
      </c>
      <c r="H89" s="239"/>
      <c r="I89" s="239">
        <f t="shared" si="28"/>
        <v>0</v>
      </c>
      <c r="J89" s="239">
        <f t="shared" si="29"/>
        <v>0</v>
      </c>
    </row>
    <row r="90" spans="1:998" s="447" customFormat="1" ht="25.5" outlineLevel="1">
      <c r="A90" s="442" t="s">
        <v>163</v>
      </c>
      <c r="B90" s="442" t="s">
        <v>5</v>
      </c>
      <c r="C90" s="442" t="s">
        <v>162</v>
      </c>
      <c r="D90" s="443" t="s">
        <v>164</v>
      </c>
      <c r="E90" s="442" t="s">
        <v>31</v>
      </c>
      <c r="F90" s="444">
        <v>6</v>
      </c>
      <c r="G90" s="445">
        <f t="shared" si="27"/>
        <v>0.29308058631051748</v>
      </c>
      <c r="H90" s="446">
        <f>'Orçamento Analítico'!K2861</f>
        <v>0</v>
      </c>
      <c r="I90" s="446">
        <f t="shared" si="28"/>
        <v>0</v>
      </c>
      <c r="J90" s="446">
        <f t="shared" si="29"/>
        <v>0</v>
      </c>
    </row>
    <row r="91" spans="1:998" ht="38.25" outlineLevel="1">
      <c r="A91" s="236">
        <v>12098</v>
      </c>
      <c r="B91" s="236" t="s">
        <v>166</v>
      </c>
      <c r="C91" s="236" t="s">
        <v>165</v>
      </c>
      <c r="D91" s="237" t="s">
        <v>167</v>
      </c>
      <c r="E91" s="236" t="s">
        <v>12</v>
      </c>
      <c r="F91" s="437">
        <v>2.52</v>
      </c>
      <c r="G91" s="238">
        <f t="shared" si="27"/>
        <v>0.29308058631051748</v>
      </c>
      <c r="H91" s="239"/>
      <c r="I91" s="239">
        <f t="shared" si="28"/>
        <v>0</v>
      </c>
      <c r="J91" s="239">
        <f t="shared" si="29"/>
        <v>0</v>
      </c>
    </row>
    <row r="92" spans="1:998" s="447" customFormat="1" ht="25.5" outlineLevel="1">
      <c r="A92" s="442" t="s">
        <v>169</v>
      </c>
      <c r="B92" s="442" t="s">
        <v>5</v>
      </c>
      <c r="C92" s="442" t="s">
        <v>168</v>
      </c>
      <c r="D92" s="443" t="s">
        <v>170</v>
      </c>
      <c r="E92" s="442" t="s">
        <v>171</v>
      </c>
      <c r="F92" s="444">
        <v>1</v>
      </c>
      <c r="G92" s="445">
        <f t="shared" si="27"/>
        <v>0.29308058631051748</v>
      </c>
      <c r="H92" s="446">
        <f>'Orçamento Analítico'!K2900</f>
        <v>0</v>
      </c>
      <c r="I92" s="446">
        <f t="shared" si="28"/>
        <v>0</v>
      </c>
      <c r="J92" s="446">
        <f t="shared" si="29"/>
        <v>0</v>
      </c>
    </row>
    <row r="93" spans="1:998" s="447" customFormat="1" ht="25.5" outlineLevel="1">
      <c r="A93" s="442" t="s">
        <v>173</v>
      </c>
      <c r="B93" s="442" t="s">
        <v>5</v>
      </c>
      <c r="C93" s="442" t="s">
        <v>172</v>
      </c>
      <c r="D93" s="443" t="s">
        <v>174</v>
      </c>
      <c r="E93" s="442" t="s">
        <v>171</v>
      </c>
      <c r="F93" s="444">
        <v>1</v>
      </c>
      <c r="G93" s="445">
        <f t="shared" si="27"/>
        <v>0.29308058631051748</v>
      </c>
      <c r="H93" s="446">
        <f>'Orçamento Analítico'!K2905</f>
        <v>0</v>
      </c>
      <c r="I93" s="446">
        <f t="shared" si="28"/>
        <v>0</v>
      </c>
      <c r="J93" s="446">
        <f t="shared" si="29"/>
        <v>0</v>
      </c>
    </row>
    <row r="94" spans="1:998" s="246" customFormat="1" outlineLevel="1">
      <c r="A94" s="241"/>
      <c r="B94" s="241"/>
      <c r="C94" s="241" t="s">
        <v>175</v>
      </c>
      <c r="D94" s="242" t="s">
        <v>176</v>
      </c>
      <c r="E94" s="241"/>
      <c r="F94" s="438"/>
      <c r="G94" s="243"/>
      <c r="H94" s="244"/>
      <c r="I94" s="245"/>
      <c r="J94" s="245"/>
    </row>
    <row r="95" spans="1:998" ht="25.5" outlineLevel="1">
      <c r="A95" s="236">
        <v>101965</v>
      </c>
      <c r="B95" s="236" t="s">
        <v>20</v>
      </c>
      <c r="C95" s="236" t="s">
        <v>177</v>
      </c>
      <c r="D95" s="237" t="s">
        <v>178</v>
      </c>
      <c r="E95" s="236" t="s">
        <v>54</v>
      </c>
      <c r="F95" s="437">
        <v>341.64</v>
      </c>
      <c r="G95" s="238">
        <f t="shared" ref="G95:G107" si="30">$I$3</f>
        <v>0.29308058631051748</v>
      </c>
      <c r="H95" s="239"/>
      <c r="I95" s="239">
        <f t="shared" ref="I95:I107" si="31">H95*(1+G95)</f>
        <v>0</v>
      </c>
      <c r="J95" s="239">
        <f t="shared" ref="J95:J107" si="32">TRUNC((I95*F95),2)</f>
        <v>0</v>
      </c>
    </row>
    <row r="96" spans="1:998" ht="38.25" outlineLevel="1">
      <c r="A96" s="236">
        <v>94573</v>
      </c>
      <c r="B96" s="236" t="s">
        <v>20</v>
      </c>
      <c r="C96" s="236" t="s">
        <v>179</v>
      </c>
      <c r="D96" s="237" t="s">
        <v>180</v>
      </c>
      <c r="E96" s="236" t="s">
        <v>8</v>
      </c>
      <c r="F96" s="437">
        <v>1</v>
      </c>
      <c r="G96" s="238">
        <f t="shared" si="30"/>
        <v>0.29308058631051748</v>
      </c>
      <c r="H96" s="239"/>
      <c r="I96" s="239">
        <f t="shared" si="31"/>
        <v>0</v>
      </c>
      <c r="J96" s="239">
        <f t="shared" si="32"/>
        <v>0</v>
      </c>
    </row>
    <row r="97" spans="1:998" ht="38.25" outlineLevel="1">
      <c r="A97" s="236">
        <v>94562</v>
      </c>
      <c r="B97" s="236" t="s">
        <v>20</v>
      </c>
      <c r="C97" s="236" t="s">
        <v>181</v>
      </c>
      <c r="D97" s="237" t="s">
        <v>182</v>
      </c>
      <c r="E97" s="236" t="s">
        <v>8</v>
      </c>
      <c r="F97" s="437">
        <v>205.4</v>
      </c>
      <c r="G97" s="238">
        <f t="shared" si="30"/>
        <v>0.29308058631051748</v>
      </c>
      <c r="H97" s="239"/>
      <c r="I97" s="239">
        <f t="shared" si="31"/>
        <v>0</v>
      </c>
      <c r="J97" s="239">
        <f t="shared" si="32"/>
        <v>0</v>
      </c>
    </row>
    <row r="98" spans="1:998" ht="38.25" outlineLevel="1">
      <c r="A98" s="236">
        <v>94570</v>
      </c>
      <c r="B98" s="236" t="s">
        <v>20</v>
      </c>
      <c r="C98" s="236" t="s">
        <v>183</v>
      </c>
      <c r="D98" s="237" t="s">
        <v>184</v>
      </c>
      <c r="E98" s="236" t="s">
        <v>8</v>
      </c>
      <c r="F98" s="437">
        <v>10.92</v>
      </c>
      <c r="G98" s="238">
        <f t="shared" si="30"/>
        <v>0.29308058631051748</v>
      </c>
      <c r="H98" s="239"/>
      <c r="I98" s="239">
        <f t="shared" si="31"/>
        <v>0</v>
      </c>
      <c r="J98" s="239">
        <f t="shared" si="32"/>
        <v>0</v>
      </c>
    </row>
    <row r="99" spans="1:998" ht="25.5" outlineLevel="1">
      <c r="A99" s="236">
        <v>100674</v>
      </c>
      <c r="B99" s="236" t="s">
        <v>20</v>
      </c>
      <c r="C99" s="236" t="s">
        <v>185</v>
      </c>
      <c r="D99" s="237" t="s">
        <v>186</v>
      </c>
      <c r="E99" s="236" t="s">
        <v>8</v>
      </c>
      <c r="F99" s="437">
        <v>62.57</v>
      </c>
      <c r="G99" s="238">
        <f t="shared" si="30"/>
        <v>0.29308058631051748</v>
      </c>
      <c r="H99" s="239"/>
      <c r="I99" s="239">
        <f t="shared" si="31"/>
        <v>0</v>
      </c>
      <c r="J99" s="239">
        <f t="shared" si="32"/>
        <v>0</v>
      </c>
    </row>
    <row r="100" spans="1:998" ht="25.5" outlineLevel="1">
      <c r="A100" s="236">
        <v>94569</v>
      </c>
      <c r="B100" s="236" t="s">
        <v>20</v>
      </c>
      <c r="C100" s="236" t="s">
        <v>187</v>
      </c>
      <c r="D100" s="237" t="s">
        <v>188</v>
      </c>
      <c r="E100" s="236" t="s">
        <v>8</v>
      </c>
      <c r="F100" s="437">
        <v>22.86</v>
      </c>
      <c r="G100" s="238">
        <f t="shared" si="30"/>
        <v>0.29308058631051748</v>
      </c>
      <c r="H100" s="239"/>
      <c r="I100" s="239">
        <f t="shared" si="31"/>
        <v>0</v>
      </c>
      <c r="J100" s="239">
        <f t="shared" si="32"/>
        <v>0</v>
      </c>
    </row>
    <row r="101" spans="1:998" s="447" customFormat="1" ht="25.5" outlineLevel="1">
      <c r="A101" s="442" t="s">
        <v>190</v>
      </c>
      <c r="B101" s="442" t="s">
        <v>5</v>
      </c>
      <c r="C101" s="442" t="s">
        <v>189</v>
      </c>
      <c r="D101" s="443" t="s">
        <v>191</v>
      </c>
      <c r="E101" s="442" t="s">
        <v>171</v>
      </c>
      <c r="F101" s="444">
        <v>2</v>
      </c>
      <c r="G101" s="445">
        <f t="shared" si="30"/>
        <v>0.29308058631051748</v>
      </c>
      <c r="H101" s="446">
        <f>'Orçamento Analítico'!K2080</f>
        <v>0</v>
      </c>
      <c r="I101" s="446">
        <f t="shared" si="31"/>
        <v>0</v>
      </c>
      <c r="J101" s="446">
        <f t="shared" si="32"/>
        <v>0</v>
      </c>
    </row>
    <row r="102" spans="1:998" s="447" customFormat="1" ht="25.5" outlineLevel="1">
      <c r="A102" s="442" t="s">
        <v>193</v>
      </c>
      <c r="B102" s="442" t="s">
        <v>5</v>
      </c>
      <c r="C102" s="442" t="s">
        <v>192</v>
      </c>
      <c r="D102" s="443" t="s">
        <v>194</v>
      </c>
      <c r="E102" s="442" t="s">
        <v>171</v>
      </c>
      <c r="F102" s="444">
        <v>2</v>
      </c>
      <c r="G102" s="445">
        <f t="shared" si="30"/>
        <v>0.29308058631051748</v>
      </c>
      <c r="H102" s="446">
        <f>'Orçamento Analítico'!K2075</f>
        <v>0</v>
      </c>
      <c r="I102" s="446">
        <f t="shared" si="31"/>
        <v>0</v>
      </c>
      <c r="J102" s="446">
        <f t="shared" si="32"/>
        <v>0</v>
      </c>
    </row>
    <row r="103" spans="1:998" s="447" customFormat="1" ht="25.5" outlineLevel="1">
      <c r="A103" s="442" t="s">
        <v>196</v>
      </c>
      <c r="B103" s="442" t="s">
        <v>5</v>
      </c>
      <c r="C103" s="442" t="s">
        <v>195</v>
      </c>
      <c r="D103" s="443" t="s">
        <v>197</v>
      </c>
      <c r="E103" s="442" t="s">
        <v>171</v>
      </c>
      <c r="F103" s="444">
        <v>1</v>
      </c>
      <c r="G103" s="445">
        <f t="shared" si="30"/>
        <v>0.29308058631051748</v>
      </c>
      <c r="H103" s="446">
        <f>'Orçamento Analítico'!K2085</f>
        <v>0</v>
      </c>
      <c r="I103" s="446">
        <f t="shared" si="31"/>
        <v>0</v>
      </c>
      <c r="J103" s="446">
        <f t="shared" si="32"/>
        <v>0</v>
      </c>
    </row>
    <row r="104" spans="1:998" s="447" customFormat="1" ht="25.5" outlineLevel="1">
      <c r="A104" s="442" t="s">
        <v>199</v>
      </c>
      <c r="B104" s="442" t="s">
        <v>5</v>
      </c>
      <c r="C104" s="442" t="s">
        <v>198</v>
      </c>
      <c r="D104" s="443" t="s">
        <v>200</v>
      </c>
      <c r="E104" s="442" t="s">
        <v>171</v>
      </c>
      <c r="F104" s="444">
        <v>1</v>
      </c>
      <c r="G104" s="445">
        <f t="shared" si="30"/>
        <v>0.29308058631051748</v>
      </c>
      <c r="H104" s="446">
        <f>'Orçamento Analítico'!K2090</f>
        <v>0</v>
      </c>
      <c r="I104" s="446">
        <f t="shared" si="31"/>
        <v>0</v>
      </c>
      <c r="J104" s="446">
        <f t="shared" si="32"/>
        <v>0</v>
      </c>
    </row>
    <row r="105" spans="1:998" s="447" customFormat="1" ht="25.5" outlineLevel="1">
      <c r="A105" s="442" t="s">
        <v>202</v>
      </c>
      <c r="B105" s="442" t="s">
        <v>5</v>
      </c>
      <c r="C105" s="442" t="s">
        <v>201</v>
      </c>
      <c r="D105" s="443" t="s">
        <v>203</v>
      </c>
      <c r="E105" s="442" t="s">
        <v>171</v>
      </c>
      <c r="F105" s="444">
        <v>1</v>
      </c>
      <c r="G105" s="445">
        <f t="shared" si="30"/>
        <v>0.29308058631051748</v>
      </c>
      <c r="H105" s="446">
        <f>'Orçamento Analítico'!K1749</f>
        <v>0</v>
      </c>
      <c r="I105" s="446">
        <f t="shared" si="31"/>
        <v>0</v>
      </c>
      <c r="J105" s="446">
        <f t="shared" si="32"/>
        <v>0</v>
      </c>
    </row>
    <row r="106" spans="1:998" s="447" customFormat="1" ht="25.5" outlineLevel="1">
      <c r="A106" s="442" t="s">
        <v>205</v>
      </c>
      <c r="B106" s="442" t="s">
        <v>5</v>
      </c>
      <c r="C106" s="442" t="s">
        <v>204</v>
      </c>
      <c r="D106" s="443" t="s">
        <v>206</v>
      </c>
      <c r="E106" s="442" t="s">
        <v>171</v>
      </c>
      <c r="F106" s="444">
        <v>1</v>
      </c>
      <c r="G106" s="445">
        <f t="shared" si="30"/>
        <v>0.29308058631051748</v>
      </c>
      <c r="H106" s="446">
        <f>'Orçamento Analítico'!K1754</f>
        <v>0</v>
      </c>
      <c r="I106" s="446">
        <f t="shared" si="31"/>
        <v>0</v>
      </c>
      <c r="J106" s="446">
        <f t="shared" si="32"/>
        <v>0</v>
      </c>
    </row>
    <row r="107" spans="1:998" s="447" customFormat="1" ht="25.5" outlineLevel="1">
      <c r="A107" s="442" t="s">
        <v>208</v>
      </c>
      <c r="B107" s="442" t="s">
        <v>5</v>
      </c>
      <c r="C107" s="442" t="s">
        <v>207</v>
      </c>
      <c r="D107" s="443" t="s">
        <v>209</v>
      </c>
      <c r="E107" s="442" t="s">
        <v>171</v>
      </c>
      <c r="F107" s="444">
        <v>1</v>
      </c>
      <c r="G107" s="445">
        <f t="shared" si="30"/>
        <v>0.29308058631051748</v>
      </c>
      <c r="H107" s="446">
        <f>'Orçamento Analítico'!K1744</f>
        <v>0</v>
      </c>
      <c r="I107" s="446">
        <f t="shared" si="31"/>
        <v>0</v>
      </c>
      <c r="J107" s="446">
        <f t="shared" si="32"/>
        <v>0</v>
      </c>
    </row>
    <row r="108" spans="1:998" s="18" customFormat="1" ht="12">
      <c r="A108" s="364" t="s">
        <v>1352</v>
      </c>
      <c r="B108" s="364"/>
      <c r="C108" s="364"/>
      <c r="D108" s="364"/>
      <c r="E108" s="364"/>
      <c r="F108" s="364"/>
      <c r="G108" s="364"/>
      <c r="H108" s="364"/>
      <c r="I108" s="364"/>
      <c r="J108" s="16">
        <f>SUM(J87:J107)</f>
        <v>0</v>
      </c>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row>
    <row r="109" spans="1:998" s="4" customFormat="1" ht="12" customHeight="1">
      <c r="A109" s="9"/>
      <c r="B109" s="10"/>
      <c r="C109" s="11" t="s">
        <v>210</v>
      </c>
      <c r="D109" s="12" t="s">
        <v>211</v>
      </c>
      <c r="E109" s="10"/>
      <c r="F109" s="436"/>
      <c r="G109" s="13"/>
      <c r="H109" s="14"/>
      <c r="I109" s="14"/>
      <c r="J109" s="14"/>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row>
    <row r="110" spans="1:998" s="246" customFormat="1" outlineLevel="1">
      <c r="A110" s="241"/>
      <c r="B110" s="241"/>
      <c r="C110" s="241" t="s">
        <v>1354</v>
      </c>
      <c r="D110" s="242" t="s">
        <v>212</v>
      </c>
      <c r="E110" s="241"/>
      <c r="F110" s="438"/>
      <c r="G110" s="243"/>
      <c r="H110" s="244"/>
      <c r="I110" s="245"/>
      <c r="J110" s="245"/>
    </row>
    <row r="111" spans="1:998" s="447" customFormat="1" ht="25.5" outlineLevel="1">
      <c r="A111" s="442" t="s">
        <v>213</v>
      </c>
      <c r="B111" s="442" t="s">
        <v>5</v>
      </c>
      <c r="C111" s="442" t="s">
        <v>1355</v>
      </c>
      <c r="D111" s="443" t="s">
        <v>214</v>
      </c>
      <c r="E111" s="442" t="s">
        <v>8</v>
      </c>
      <c r="F111" s="444">
        <v>1732.12</v>
      </c>
      <c r="G111" s="445">
        <f>$I$3</f>
        <v>0.29308058631051748</v>
      </c>
      <c r="H111" s="446">
        <f>'Orçamento Analítico'!K19</f>
        <v>0</v>
      </c>
      <c r="I111" s="446">
        <f t="shared" ref="I111:I112" si="33">H111*(1+G111)</f>
        <v>0</v>
      </c>
      <c r="J111" s="446">
        <f t="shared" ref="J111:J112" si="34">TRUNC((I111*F111),2)</f>
        <v>0</v>
      </c>
    </row>
    <row r="112" spans="1:998" s="447" customFormat="1" ht="38.25" outlineLevel="1">
      <c r="A112" s="442" t="s">
        <v>215</v>
      </c>
      <c r="B112" s="442" t="s">
        <v>5</v>
      </c>
      <c r="C112" s="442" t="s">
        <v>1356</v>
      </c>
      <c r="D112" s="443" t="s">
        <v>216</v>
      </c>
      <c r="E112" s="442" t="s">
        <v>8</v>
      </c>
      <c r="F112" s="444">
        <v>84.9</v>
      </c>
      <c r="G112" s="445">
        <f>$I$3</f>
        <v>0.29308058631051748</v>
      </c>
      <c r="H112" s="446">
        <f>'Orçamento Analítico'!K1803</f>
        <v>0</v>
      </c>
      <c r="I112" s="446">
        <f t="shared" si="33"/>
        <v>0</v>
      </c>
      <c r="J112" s="446">
        <f t="shared" si="34"/>
        <v>0</v>
      </c>
    </row>
    <row r="113" spans="1:998" s="18" customFormat="1" ht="12">
      <c r="A113" s="364" t="s">
        <v>1352</v>
      </c>
      <c r="B113" s="364"/>
      <c r="C113" s="364"/>
      <c r="D113" s="364"/>
      <c r="E113" s="364"/>
      <c r="F113" s="364"/>
      <c r="G113" s="364"/>
      <c r="H113" s="364"/>
      <c r="I113" s="364"/>
      <c r="J113" s="16">
        <f>SUM(J111:J112)</f>
        <v>0</v>
      </c>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c r="JA113" s="17"/>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c r="KF113" s="17"/>
      <c r="KG113" s="17"/>
      <c r="KH113" s="17"/>
      <c r="KI113" s="17"/>
      <c r="KJ113" s="17"/>
      <c r="KK113" s="17"/>
      <c r="KL113" s="17"/>
      <c r="KM113" s="17"/>
      <c r="KN113" s="17"/>
      <c r="KO113" s="17"/>
      <c r="KP113" s="17"/>
      <c r="KQ113" s="17"/>
      <c r="KR113" s="17"/>
      <c r="KS113" s="17"/>
      <c r="KT113" s="17"/>
      <c r="KU113" s="17"/>
      <c r="KV113" s="17"/>
      <c r="KW113" s="17"/>
      <c r="KX113" s="17"/>
      <c r="KY113" s="17"/>
      <c r="KZ113" s="17"/>
      <c r="LA113" s="17"/>
      <c r="LB113" s="17"/>
      <c r="LC113" s="17"/>
      <c r="LD113" s="17"/>
      <c r="LE113" s="17"/>
      <c r="LF113" s="17"/>
      <c r="LG113" s="17"/>
      <c r="LH113" s="17"/>
      <c r="LI113" s="17"/>
      <c r="LJ113" s="17"/>
      <c r="LK113" s="17"/>
      <c r="LL113" s="17"/>
      <c r="LM113" s="17"/>
      <c r="LN113" s="17"/>
      <c r="LO113" s="17"/>
      <c r="LP113" s="17"/>
      <c r="LQ113" s="17"/>
      <c r="LR113" s="17"/>
      <c r="LS113" s="17"/>
      <c r="LT113" s="17"/>
      <c r="LU113" s="17"/>
      <c r="LV113" s="17"/>
      <c r="LW113" s="17"/>
      <c r="LX113" s="17"/>
      <c r="LY113" s="17"/>
      <c r="LZ113" s="17"/>
      <c r="MA113" s="17"/>
      <c r="MB113" s="17"/>
      <c r="MC113" s="17"/>
      <c r="MD113" s="17"/>
      <c r="ME113" s="17"/>
      <c r="MF113" s="17"/>
      <c r="MG113" s="17"/>
      <c r="MH113" s="17"/>
      <c r="MI113" s="17"/>
      <c r="MJ113" s="17"/>
      <c r="MK113" s="17"/>
      <c r="ML113" s="17"/>
      <c r="MM113" s="17"/>
      <c r="MN113" s="17"/>
      <c r="MO113" s="17"/>
      <c r="MP113" s="17"/>
      <c r="MQ113" s="17"/>
      <c r="MR113" s="17"/>
      <c r="MS113" s="17"/>
      <c r="MT113" s="17"/>
      <c r="MU113" s="17"/>
      <c r="MV113" s="17"/>
      <c r="MW113" s="17"/>
      <c r="MX113" s="17"/>
      <c r="MY113" s="17"/>
      <c r="MZ113" s="17"/>
      <c r="NA113" s="17"/>
      <c r="NB113" s="17"/>
      <c r="NC113" s="17"/>
      <c r="ND113" s="17"/>
      <c r="NE113" s="17"/>
      <c r="NF113" s="17"/>
      <c r="NG113" s="17"/>
      <c r="NH113" s="17"/>
      <c r="NI113" s="17"/>
      <c r="NJ113" s="17"/>
      <c r="NK113" s="17"/>
      <c r="NL113" s="17"/>
      <c r="NM113" s="17"/>
      <c r="NN113" s="17"/>
      <c r="NO113" s="17"/>
      <c r="NP113" s="17"/>
      <c r="NQ113" s="17"/>
      <c r="NR113" s="17"/>
      <c r="NS113" s="17"/>
      <c r="NT113" s="17"/>
      <c r="NU113" s="17"/>
      <c r="NV113" s="17"/>
      <c r="NW113" s="17"/>
      <c r="NX113" s="17"/>
      <c r="NY113" s="17"/>
      <c r="NZ113" s="17"/>
      <c r="OA113" s="17"/>
      <c r="OB113" s="17"/>
      <c r="OC113" s="17"/>
      <c r="OD113" s="17"/>
      <c r="OE113" s="17"/>
      <c r="OF113" s="17"/>
      <c r="OG113" s="17"/>
      <c r="OH113" s="17"/>
      <c r="OI113" s="17"/>
      <c r="OJ113" s="17"/>
      <c r="OK113" s="17"/>
      <c r="OL113" s="17"/>
      <c r="OM113" s="17"/>
      <c r="ON113" s="17"/>
      <c r="OO113" s="17"/>
      <c r="OP113" s="17"/>
      <c r="OQ113" s="17"/>
      <c r="OR113" s="17"/>
      <c r="OS113" s="17"/>
      <c r="OT113" s="17"/>
      <c r="OU113" s="17"/>
      <c r="OV113" s="17"/>
      <c r="OW113" s="17"/>
      <c r="OX113" s="17"/>
      <c r="OY113" s="17"/>
      <c r="OZ113" s="17"/>
      <c r="PA113" s="17"/>
      <c r="PB113" s="17"/>
      <c r="PC113" s="17"/>
      <c r="PD113" s="17"/>
      <c r="PE113" s="17"/>
      <c r="PF113" s="17"/>
      <c r="PG113" s="17"/>
      <c r="PH113" s="17"/>
      <c r="PI113" s="17"/>
      <c r="PJ113" s="17"/>
      <c r="PK113" s="17"/>
      <c r="PL113" s="17"/>
      <c r="PM113" s="17"/>
      <c r="PN113" s="17"/>
      <c r="PO113" s="17"/>
      <c r="PP113" s="17"/>
      <c r="PQ113" s="17"/>
      <c r="PR113" s="17"/>
      <c r="PS113" s="17"/>
      <c r="PT113" s="17"/>
      <c r="PU113" s="17"/>
      <c r="PV113" s="17"/>
      <c r="PW113" s="17"/>
      <c r="PX113" s="17"/>
      <c r="PY113" s="17"/>
      <c r="PZ113" s="17"/>
      <c r="QA113" s="17"/>
      <c r="QB113" s="17"/>
      <c r="QC113" s="17"/>
      <c r="QD113" s="17"/>
      <c r="QE113" s="17"/>
      <c r="QF113" s="17"/>
      <c r="QG113" s="17"/>
      <c r="QH113" s="17"/>
      <c r="QI113" s="17"/>
      <c r="QJ113" s="17"/>
      <c r="QK113" s="17"/>
      <c r="QL113" s="17"/>
      <c r="QM113" s="17"/>
      <c r="QN113" s="17"/>
      <c r="QO113" s="17"/>
      <c r="QP113" s="17"/>
      <c r="QQ113" s="17"/>
      <c r="QR113" s="17"/>
      <c r="QS113" s="17"/>
      <c r="QT113" s="17"/>
      <c r="QU113" s="17"/>
      <c r="QV113" s="17"/>
      <c r="QW113" s="17"/>
      <c r="QX113" s="17"/>
      <c r="QY113" s="17"/>
      <c r="QZ113" s="17"/>
      <c r="RA113" s="17"/>
      <c r="RB113" s="17"/>
      <c r="RC113" s="17"/>
      <c r="RD113" s="17"/>
      <c r="RE113" s="17"/>
      <c r="RF113" s="17"/>
      <c r="RG113" s="17"/>
      <c r="RH113" s="17"/>
      <c r="RI113" s="17"/>
      <c r="RJ113" s="17"/>
      <c r="RK113" s="17"/>
      <c r="RL113" s="17"/>
      <c r="RM113" s="17"/>
      <c r="RN113" s="17"/>
      <c r="RO113" s="17"/>
      <c r="RP113" s="17"/>
      <c r="RQ113" s="17"/>
      <c r="RR113" s="17"/>
      <c r="RS113" s="17"/>
      <c r="RT113" s="17"/>
      <c r="RU113" s="17"/>
      <c r="RV113" s="17"/>
      <c r="RW113" s="17"/>
      <c r="RX113" s="17"/>
      <c r="RY113" s="17"/>
      <c r="RZ113" s="17"/>
      <c r="SA113" s="17"/>
      <c r="SB113" s="17"/>
      <c r="SC113" s="17"/>
      <c r="SD113" s="17"/>
      <c r="SE113" s="17"/>
      <c r="SF113" s="17"/>
      <c r="SG113" s="17"/>
      <c r="SH113" s="17"/>
      <c r="SI113" s="17"/>
      <c r="SJ113" s="17"/>
      <c r="SK113" s="17"/>
      <c r="SL113" s="17"/>
      <c r="SM113" s="17"/>
      <c r="SN113" s="17"/>
      <c r="SO113" s="17"/>
      <c r="SP113" s="17"/>
      <c r="SQ113" s="17"/>
      <c r="SR113" s="17"/>
      <c r="SS113" s="17"/>
      <c r="ST113" s="17"/>
      <c r="SU113" s="17"/>
      <c r="SV113" s="17"/>
      <c r="SW113" s="17"/>
      <c r="SX113" s="17"/>
      <c r="SY113" s="17"/>
      <c r="SZ113" s="17"/>
      <c r="TA113" s="17"/>
      <c r="TB113" s="17"/>
      <c r="TC113" s="17"/>
      <c r="TD113" s="17"/>
      <c r="TE113" s="17"/>
      <c r="TF113" s="17"/>
      <c r="TG113" s="17"/>
      <c r="TH113" s="17"/>
      <c r="TI113" s="17"/>
      <c r="TJ113" s="17"/>
      <c r="TK113" s="17"/>
      <c r="TL113" s="17"/>
      <c r="TM113" s="17"/>
      <c r="TN113" s="17"/>
      <c r="TO113" s="17"/>
      <c r="TP113" s="17"/>
      <c r="TQ113" s="17"/>
      <c r="TR113" s="17"/>
      <c r="TS113" s="17"/>
      <c r="TT113" s="17"/>
      <c r="TU113" s="17"/>
      <c r="TV113" s="17"/>
      <c r="TW113" s="17"/>
      <c r="TX113" s="17"/>
      <c r="TY113" s="17"/>
      <c r="TZ113" s="17"/>
      <c r="UA113" s="17"/>
      <c r="UB113" s="17"/>
      <c r="UC113" s="17"/>
      <c r="UD113" s="17"/>
      <c r="UE113" s="17"/>
      <c r="UF113" s="17"/>
      <c r="UG113" s="17"/>
      <c r="UH113" s="17"/>
      <c r="UI113" s="17"/>
      <c r="UJ113" s="17"/>
      <c r="UK113" s="17"/>
      <c r="UL113" s="17"/>
      <c r="UM113" s="17"/>
      <c r="UN113" s="17"/>
      <c r="UO113" s="17"/>
      <c r="UP113" s="17"/>
      <c r="UQ113" s="17"/>
      <c r="UR113" s="17"/>
      <c r="US113" s="17"/>
      <c r="UT113" s="17"/>
      <c r="UU113" s="17"/>
      <c r="UV113" s="17"/>
      <c r="UW113" s="17"/>
      <c r="UX113" s="17"/>
      <c r="UY113" s="17"/>
      <c r="UZ113" s="17"/>
      <c r="VA113" s="17"/>
      <c r="VB113" s="17"/>
      <c r="VC113" s="17"/>
      <c r="VD113" s="17"/>
      <c r="VE113" s="17"/>
      <c r="VF113" s="17"/>
      <c r="VG113" s="17"/>
      <c r="VH113" s="17"/>
      <c r="VI113" s="17"/>
      <c r="VJ113" s="17"/>
      <c r="VK113" s="17"/>
      <c r="VL113" s="17"/>
      <c r="VM113" s="17"/>
      <c r="VN113" s="17"/>
      <c r="VO113" s="17"/>
      <c r="VP113" s="17"/>
      <c r="VQ113" s="17"/>
      <c r="VR113" s="17"/>
      <c r="VS113" s="17"/>
      <c r="VT113" s="17"/>
      <c r="VU113" s="17"/>
      <c r="VV113" s="17"/>
      <c r="VW113" s="17"/>
      <c r="VX113" s="17"/>
      <c r="VY113" s="17"/>
      <c r="VZ113" s="17"/>
      <c r="WA113" s="17"/>
      <c r="WB113" s="17"/>
      <c r="WC113" s="17"/>
      <c r="WD113" s="17"/>
      <c r="WE113" s="17"/>
      <c r="WF113" s="17"/>
      <c r="WG113" s="17"/>
      <c r="WH113" s="17"/>
      <c r="WI113" s="17"/>
      <c r="WJ113" s="17"/>
      <c r="WK113" s="17"/>
      <c r="WL113" s="17"/>
      <c r="WM113" s="17"/>
      <c r="WN113" s="17"/>
      <c r="WO113" s="17"/>
      <c r="WP113" s="17"/>
      <c r="WQ113" s="17"/>
      <c r="WR113" s="17"/>
      <c r="WS113" s="17"/>
      <c r="WT113" s="17"/>
      <c r="WU113" s="17"/>
      <c r="WV113" s="17"/>
      <c r="WW113" s="17"/>
      <c r="WX113" s="17"/>
      <c r="WY113" s="17"/>
      <c r="WZ113" s="17"/>
      <c r="XA113" s="17"/>
      <c r="XB113" s="17"/>
      <c r="XC113" s="17"/>
      <c r="XD113" s="17"/>
      <c r="XE113" s="17"/>
      <c r="XF113" s="17"/>
      <c r="XG113" s="17"/>
      <c r="XH113" s="17"/>
      <c r="XI113" s="17"/>
      <c r="XJ113" s="17"/>
      <c r="XK113" s="17"/>
      <c r="XL113" s="17"/>
      <c r="XM113" s="17"/>
      <c r="XN113" s="17"/>
      <c r="XO113" s="17"/>
      <c r="XP113" s="17"/>
      <c r="XQ113" s="17"/>
      <c r="XR113" s="17"/>
      <c r="XS113" s="17"/>
      <c r="XT113" s="17"/>
      <c r="XU113" s="17"/>
      <c r="XV113" s="17"/>
      <c r="XW113" s="17"/>
      <c r="XX113" s="17"/>
      <c r="XY113" s="17"/>
      <c r="XZ113" s="17"/>
      <c r="YA113" s="17"/>
      <c r="YB113" s="17"/>
      <c r="YC113" s="17"/>
      <c r="YD113" s="17"/>
      <c r="YE113" s="17"/>
      <c r="YF113" s="17"/>
      <c r="YG113" s="17"/>
      <c r="YH113" s="17"/>
      <c r="YI113" s="17"/>
      <c r="YJ113" s="17"/>
      <c r="YK113" s="17"/>
      <c r="YL113" s="17"/>
      <c r="YM113" s="17"/>
      <c r="YN113" s="17"/>
      <c r="YO113" s="17"/>
      <c r="YP113" s="17"/>
      <c r="YQ113" s="17"/>
      <c r="YR113" s="17"/>
      <c r="YS113" s="17"/>
      <c r="YT113" s="17"/>
      <c r="YU113" s="17"/>
      <c r="YV113" s="17"/>
      <c r="YW113" s="17"/>
      <c r="YX113" s="17"/>
      <c r="YY113" s="17"/>
      <c r="YZ113" s="17"/>
      <c r="ZA113" s="17"/>
      <c r="ZB113" s="17"/>
      <c r="ZC113" s="17"/>
      <c r="ZD113" s="17"/>
      <c r="ZE113" s="17"/>
      <c r="ZF113" s="17"/>
      <c r="ZG113" s="17"/>
      <c r="ZH113" s="17"/>
      <c r="ZI113" s="17"/>
      <c r="ZJ113" s="17"/>
      <c r="ZK113" s="17"/>
      <c r="ZL113" s="17"/>
      <c r="ZM113" s="17"/>
      <c r="ZN113" s="17"/>
      <c r="ZO113" s="17"/>
      <c r="ZP113" s="17"/>
      <c r="ZQ113" s="17"/>
      <c r="ZR113" s="17"/>
      <c r="ZS113" s="17"/>
      <c r="ZT113" s="17"/>
      <c r="ZU113" s="17"/>
      <c r="ZV113" s="17"/>
      <c r="ZW113" s="17"/>
      <c r="ZX113" s="17"/>
      <c r="ZY113" s="17"/>
      <c r="ZZ113" s="17"/>
      <c r="AAA113" s="17"/>
      <c r="AAB113" s="17"/>
      <c r="AAC113" s="17"/>
      <c r="AAD113" s="17"/>
      <c r="AAE113" s="17"/>
      <c r="AAF113" s="17"/>
      <c r="AAG113" s="17"/>
      <c r="AAH113" s="17"/>
      <c r="AAI113" s="17"/>
      <c r="AAJ113" s="17"/>
      <c r="AAK113" s="17"/>
      <c r="AAL113" s="17"/>
      <c r="AAM113" s="17"/>
      <c r="AAN113" s="17"/>
      <c r="AAO113" s="17"/>
      <c r="AAP113" s="17"/>
      <c r="AAQ113" s="17"/>
      <c r="AAR113" s="17"/>
      <c r="AAS113" s="17"/>
      <c r="AAT113" s="17"/>
      <c r="AAU113" s="17"/>
      <c r="AAV113" s="17"/>
      <c r="AAW113" s="17"/>
      <c r="AAX113" s="17"/>
      <c r="AAY113" s="17"/>
      <c r="AAZ113" s="17"/>
      <c r="ABA113" s="17"/>
      <c r="ABB113" s="17"/>
      <c r="ABC113" s="17"/>
      <c r="ABD113" s="17"/>
      <c r="ABE113" s="17"/>
      <c r="ABF113" s="17"/>
      <c r="ABG113" s="17"/>
      <c r="ABH113" s="17"/>
      <c r="ABI113" s="17"/>
      <c r="ABJ113" s="17"/>
      <c r="ABK113" s="17"/>
      <c r="ABL113" s="17"/>
      <c r="ABM113" s="17"/>
      <c r="ABN113" s="17"/>
      <c r="ABO113" s="17"/>
      <c r="ABP113" s="17"/>
      <c r="ABQ113" s="17"/>
      <c r="ABR113" s="17"/>
      <c r="ABS113" s="17"/>
      <c r="ABT113" s="17"/>
      <c r="ABU113" s="17"/>
      <c r="ABV113" s="17"/>
      <c r="ABW113" s="17"/>
      <c r="ABX113" s="17"/>
      <c r="ABY113" s="17"/>
      <c r="ABZ113" s="17"/>
      <c r="ACA113" s="17"/>
      <c r="ACB113" s="17"/>
      <c r="ACC113" s="17"/>
      <c r="ACD113" s="17"/>
      <c r="ACE113" s="17"/>
      <c r="ACF113" s="17"/>
      <c r="ACG113" s="17"/>
      <c r="ACH113" s="17"/>
      <c r="ACI113" s="17"/>
      <c r="ACJ113" s="17"/>
      <c r="ACK113" s="17"/>
      <c r="ACL113" s="17"/>
      <c r="ACM113" s="17"/>
      <c r="ACN113" s="17"/>
      <c r="ACO113" s="17"/>
      <c r="ACP113" s="17"/>
      <c r="ACQ113" s="17"/>
      <c r="ACR113" s="17"/>
      <c r="ACS113" s="17"/>
      <c r="ACT113" s="17"/>
      <c r="ACU113" s="17"/>
      <c r="ACV113" s="17"/>
      <c r="ACW113" s="17"/>
      <c r="ACX113" s="17"/>
      <c r="ACY113" s="17"/>
      <c r="ACZ113" s="17"/>
      <c r="ADA113" s="17"/>
      <c r="ADB113" s="17"/>
      <c r="ADC113" s="17"/>
      <c r="ADD113" s="17"/>
      <c r="ADE113" s="17"/>
      <c r="ADF113" s="17"/>
      <c r="ADG113" s="17"/>
      <c r="ADH113" s="17"/>
      <c r="ADI113" s="17"/>
      <c r="ADJ113" s="17"/>
      <c r="ADK113" s="17"/>
      <c r="ADL113" s="17"/>
      <c r="ADM113" s="17"/>
      <c r="ADN113" s="17"/>
      <c r="ADO113" s="17"/>
      <c r="ADP113" s="17"/>
      <c r="ADQ113" s="17"/>
      <c r="ADR113" s="17"/>
      <c r="ADS113" s="17"/>
      <c r="ADT113" s="17"/>
      <c r="ADU113" s="17"/>
      <c r="ADV113" s="17"/>
      <c r="ADW113" s="17"/>
      <c r="ADX113" s="17"/>
      <c r="ADY113" s="17"/>
      <c r="ADZ113" s="17"/>
      <c r="AEA113" s="17"/>
      <c r="AEB113" s="17"/>
      <c r="AEC113" s="17"/>
      <c r="AED113" s="17"/>
      <c r="AEE113" s="17"/>
      <c r="AEF113" s="17"/>
      <c r="AEG113" s="17"/>
      <c r="AEH113" s="17"/>
      <c r="AEI113" s="17"/>
      <c r="AEJ113" s="17"/>
      <c r="AEK113" s="17"/>
      <c r="AEL113" s="17"/>
      <c r="AEM113" s="17"/>
      <c r="AEN113" s="17"/>
      <c r="AEO113" s="17"/>
      <c r="AEP113" s="17"/>
      <c r="AEQ113" s="17"/>
      <c r="AER113" s="17"/>
      <c r="AES113" s="17"/>
      <c r="AET113" s="17"/>
      <c r="AEU113" s="17"/>
      <c r="AEV113" s="17"/>
      <c r="AEW113" s="17"/>
      <c r="AEX113" s="17"/>
      <c r="AEY113" s="17"/>
      <c r="AEZ113" s="17"/>
      <c r="AFA113" s="17"/>
      <c r="AFB113" s="17"/>
      <c r="AFC113" s="17"/>
      <c r="AFD113" s="17"/>
      <c r="AFE113" s="17"/>
      <c r="AFF113" s="17"/>
      <c r="AFG113" s="17"/>
      <c r="AFH113" s="17"/>
      <c r="AFI113" s="17"/>
      <c r="AFJ113" s="17"/>
      <c r="AFK113" s="17"/>
      <c r="AFL113" s="17"/>
      <c r="AFM113" s="17"/>
      <c r="AFN113" s="17"/>
      <c r="AFO113" s="17"/>
      <c r="AFP113" s="17"/>
      <c r="AFQ113" s="17"/>
      <c r="AFR113" s="17"/>
      <c r="AFS113" s="17"/>
      <c r="AFT113" s="17"/>
      <c r="AFU113" s="17"/>
      <c r="AFV113" s="17"/>
      <c r="AFW113" s="17"/>
      <c r="AFX113" s="17"/>
      <c r="AFY113" s="17"/>
      <c r="AFZ113" s="17"/>
      <c r="AGA113" s="17"/>
      <c r="AGB113" s="17"/>
      <c r="AGC113" s="17"/>
      <c r="AGD113" s="17"/>
      <c r="AGE113" s="17"/>
      <c r="AGF113" s="17"/>
      <c r="AGG113" s="17"/>
      <c r="AGH113" s="17"/>
      <c r="AGI113" s="17"/>
      <c r="AGJ113" s="17"/>
      <c r="AGK113" s="17"/>
      <c r="AGL113" s="17"/>
      <c r="AGM113" s="17"/>
      <c r="AGN113" s="17"/>
      <c r="AGO113" s="17"/>
      <c r="AGP113" s="17"/>
      <c r="AGQ113" s="17"/>
      <c r="AGR113" s="17"/>
      <c r="AGS113" s="17"/>
      <c r="AGT113" s="17"/>
      <c r="AGU113" s="17"/>
      <c r="AGV113" s="17"/>
      <c r="AGW113" s="17"/>
      <c r="AGX113" s="17"/>
      <c r="AGY113" s="17"/>
      <c r="AGZ113" s="17"/>
      <c r="AHA113" s="17"/>
      <c r="AHB113" s="17"/>
      <c r="AHC113" s="17"/>
      <c r="AHD113" s="17"/>
      <c r="AHE113" s="17"/>
      <c r="AHF113" s="17"/>
      <c r="AHG113" s="17"/>
      <c r="AHH113" s="17"/>
      <c r="AHI113" s="17"/>
      <c r="AHJ113" s="17"/>
      <c r="AHK113" s="17"/>
      <c r="AHL113" s="17"/>
      <c r="AHM113" s="17"/>
      <c r="AHN113" s="17"/>
      <c r="AHO113" s="17"/>
      <c r="AHP113" s="17"/>
      <c r="AHQ113" s="17"/>
      <c r="AHR113" s="17"/>
      <c r="AHS113" s="17"/>
      <c r="AHT113" s="17"/>
      <c r="AHU113" s="17"/>
      <c r="AHV113" s="17"/>
      <c r="AHW113" s="17"/>
      <c r="AHX113" s="17"/>
      <c r="AHY113" s="17"/>
      <c r="AHZ113" s="17"/>
      <c r="AIA113" s="17"/>
      <c r="AIB113" s="17"/>
      <c r="AIC113" s="17"/>
      <c r="AID113" s="17"/>
      <c r="AIE113" s="17"/>
      <c r="AIF113" s="17"/>
      <c r="AIG113" s="17"/>
      <c r="AIH113" s="17"/>
      <c r="AII113" s="17"/>
      <c r="AIJ113" s="17"/>
      <c r="AIK113" s="17"/>
      <c r="AIL113" s="17"/>
      <c r="AIM113" s="17"/>
      <c r="AIN113" s="17"/>
      <c r="AIO113" s="17"/>
      <c r="AIP113" s="17"/>
      <c r="AIQ113" s="17"/>
      <c r="AIR113" s="17"/>
      <c r="AIS113" s="17"/>
      <c r="AIT113" s="17"/>
      <c r="AIU113" s="17"/>
      <c r="AIV113" s="17"/>
      <c r="AIW113" s="17"/>
      <c r="AIX113" s="17"/>
      <c r="AIY113" s="17"/>
      <c r="AIZ113" s="17"/>
      <c r="AJA113" s="17"/>
      <c r="AJB113" s="17"/>
      <c r="AJC113" s="17"/>
      <c r="AJD113" s="17"/>
      <c r="AJE113" s="17"/>
      <c r="AJF113" s="17"/>
      <c r="AJG113" s="17"/>
      <c r="AJH113" s="17"/>
      <c r="AJI113" s="17"/>
      <c r="AJJ113" s="17"/>
      <c r="AJK113" s="17"/>
      <c r="AJL113" s="17"/>
      <c r="AJM113" s="17"/>
      <c r="AJN113" s="17"/>
      <c r="AJO113" s="17"/>
      <c r="AJP113" s="17"/>
      <c r="AJQ113" s="17"/>
      <c r="AJR113" s="17"/>
      <c r="AJS113" s="17"/>
      <c r="AJT113" s="17"/>
      <c r="AJU113" s="17"/>
      <c r="AJV113" s="17"/>
      <c r="AJW113" s="17"/>
      <c r="AJX113" s="17"/>
      <c r="AJY113" s="17"/>
      <c r="AJZ113" s="17"/>
      <c r="AKA113" s="17"/>
      <c r="AKB113" s="17"/>
      <c r="AKC113" s="17"/>
      <c r="AKD113" s="17"/>
      <c r="AKE113" s="17"/>
      <c r="AKF113" s="17"/>
      <c r="AKG113" s="17"/>
      <c r="AKH113" s="17"/>
      <c r="AKI113" s="17"/>
      <c r="AKJ113" s="17"/>
      <c r="AKK113" s="17"/>
      <c r="AKL113" s="17"/>
      <c r="AKM113" s="17"/>
      <c r="AKN113" s="17"/>
      <c r="AKO113" s="17"/>
      <c r="AKP113" s="17"/>
      <c r="AKQ113" s="17"/>
      <c r="AKR113" s="17"/>
      <c r="AKS113" s="17"/>
      <c r="AKT113" s="17"/>
      <c r="AKU113" s="17"/>
      <c r="AKV113" s="17"/>
      <c r="AKW113" s="17"/>
      <c r="AKX113" s="17"/>
      <c r="AKY113" s="17"/>
      <c r="AKZ113" s="17"/>
      <c r="ALA113" s="17"/>
      <c r="ALB113" s="17"/>
      <c r="ALC113" s="17"/>
      <c r="ALD113" s="17"/>
      <c r="ALE113" s="17"/>
      <c r="ALF113" s="17"/>
      <c r="ALG113" s="17"/>
      <c r="ALH113" s="17"/>
      <c r="ALI113" s="17"/>
      <c r="ALJ113" s="17"/>
    </row>
    <row r="114" spans="1:998" s="4" customFormat="1" ht="12" customHeight="1">
      <c r="A114" s="9"/>
      <c r="B114" s="10"/>
      <c r="C114" s="11" t="s">
        <v>217</v>
      </c>
      <c r="D114" s="12" t="s">
        <v>218</v>
      </c>
      <c r="E114" s="10"/>
      <c r="F114" s="436"/>
      <c r="G114" s="13"/>
      <c r="H114" s="14"/>
      <c r="I114" s="14"/>
      <c r="J114" s="14"/>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row>
    <row r="115" spans="1:998" s="246" customFormat="1" outlineLevel="1">
      <c r="A115" s="241"/>
      <c r="B115" s="241"/>
      <c r="C115" s="241" t="s">
        <v>219</v>
      </c>
      <c r="D115" s="242" t="s">
        <v>220</v>
      </c>
      <c r="E115" s="241"/>
      <c r="F115" s="438"/>
      <c r="G115" s="243"/>
      <c r="H115" s="244"/>
      <c r="I115" s="245"/>
      <c r="J115" s="245"/>
    </row>
    <row r="116" spans="1:998" outlineLevel="1">
      <c r="A116" s="236">
        <v>88484</v>
      </c>
      <c r="B116" s="236" t="s">
        <v>20</v>
      </c>
      <c r="C116" s="236" t="s">
        <v>221</v>
      </c>
      <c r="D116" s="237" t="s">
        <v>222</v>
      </c>
      <c r="E116" s="236" t="s">
        <v>8</v>
      </c>
      <c r="F116" s="437">
        <v>1732.12</v>
      </c>
      <c r="G116" s="238">
        <f>$I$3</f>
        <v>0.29308058631051748</v>
      </c>
      <c r="H116" s="239"/>
      <c r="I116" s="239">
        <f t="shared" ref="I116:I117" si="35">H116*(1+G116)</f>
        <v>0</v>
      </c>
      <c r="J116" s="239">
        <f t="shared" ref="J116:J117" si="36">TRUNC((I116*F116),2)</f>
        <v>0</v>
      </c>
    </row>
    <row r="117" spans="1:998" s="447" customFormat="1" ht="25.5" outlineLevel="1">
      <c r="A117" s="442" t="s">
        <v>224</v>
      </c>
      <c r="B117" s="442" t="s">
        <v>5</v>
      </c>
      <c r="C117" s="442" t="s">
        <v>223</v>
      </c>
      <c r="D117" s="443" t="s">
        <v>225</v>
      </c>
      <c r="E117" s="442" t="s">
        <v>8</v>
      </c>
      <c r="F117" s="444">
        <v>1732.12</v>
      </c>
      <c r="G117" s="445">
        <f>$I$3</f>
        <v>0.29308058631051748</v>
      </c>
      <c r="H117" s="446">
        <f>'Orçamento Analítico'!K261</f>
        <v>0</v>
      </c>
      <c r="I117" s="446">
        <f t="shared" si="35"/>
        <v>0</v>
      </c>
      <c r="J117" s="446">
        <f t="shared" si="36"/>
        <v>0</v>
      </c>
    </row>
    <row r="118" spans="1:998" s="246" customFormat="1" outlineLevel="1">
      <c r="A118" s="241"/>
      <c r="B118" s="241"/>
      <c r="C118" s="241" t="s">
        <v>1353</v>
      </c>
      <c r="D118" s="242" t="s">
        <v>102</v>
      </c>
      <c r="E118" s="241"/>
      <c r="F118" s="438"/>
      <c r="G118" s="243"/>
      <c r="H118" s="244"/>
      <c r="I118" s="245"/>
      <c r="J118" s="245"/>
    </row>
    <row r="119" spans="1:998" outlineLevel="1">
      <c r="A119" s="236">
        <v>88485</v>
      </c>
      <c r="B119" s="236" t="s">
        <v>20</v>
      </c>
      <c r="C119" s="236" t="s">
        <v>1357</v>
      </c>
      <c r="D119" s="237" t="s">
        <v>226</v>
      </c>
      <c r="E119" s="236" t="s">
        <v>8</v>
      </c>
      <c r="F119" s="437">
        <v>2569.27</v>
      </c>
      <c r="G119" s="238">
        <f>$I$3</f>
        <v>0.29308058631051748</v>
      </c>
      <c r="H119" s="239"/>
      <c r="I119" s="239">
        <f t="shared" ref="I119:I121" si="37">H119*(1+G119)</f>
        <v>0</v>
      </c>
      <c r="J119" s="239">
        <f t="shared" ref="J119:J121" si="38">TRUNC((I119*F119),2)</f>
        <v>0</v>
      </c>
    </row>
    <row r="120" spans="1:998" outlineLevel="1">
      <c r="A120" s="236">
        <v>88497</v>
      </c>
      <c r="B120" s="236" t="s">
        <v>20</v>
      </c>
      <c r="C120" s="236" t="s">
        <v>1358</v>
      </c>
      <c r="D120" s="237" t="s">
        <v>227</v>
      </c>
      <c r="E120" s="236" t="s">
        <v>8</v>
      </c>
      <c r="F120" s="437">
        <v>2569.27</v>
      </c>
      <c r="G120" s="238">
        <f>$I$3</f>
        <v>0.29308058631051748</v>
      </c>
      <c r="H120" s="239"/>
      <c r="I120" s="239">
        <f t="shared" si="37"/>
        <v>0</v>
      </c>
      <c r="J120" s="239">
        <f t="shared" si="38"/>
        <v>0</v>
      </c>
    </row>
    <row r="121" spans="1:998" ht="25.5" outlineLevel="1">
      <c r="A121" s="236">
        <v>88489</v>
      </c>
      <c r="B121" s="236" t="s">
        <v>20</v>
      </c>
      <c r="C121" s="236" t="s">
        <v>1359</v>
      </c>
      <c r="D121" s="237" t="s">
        <v>228</v>
      </c>
      <c r="E121" s="236" t="s">
        <v>8</v>
      </c>
      <c r="F121" s="437">
        <v>2569.27</v>
      </c>
      <c r="G121" s="238">
        <f>$I$3</f>
        <v>0.29308058631051748</v>
      </c>
      <c r="H121" s="239"/>
      <c r="I121" s="239">
        <f t="shared" si="37"/>
        <v>0</v>
      </c>
      <c r="J121" s="239">
        <f t="shared" si="38"/>
        <v>0</v>
      </c>
    </row>
    <row r="122" spans="1:998" s="246" customFormat="1" outlineLevel="1">
      <c r="A122" s="241"/>
      <c r="B122" s="241"/>
      <c r="C122" s="241" t="s">
        <v>229</v>
      </c>
      <c r="D122" s="242" t="s">
        <v>230</v>
      </c>
      <c r="E122" s="241"/>
      <c r="F122" s="438"/>
      <c r="G122" s="243"/>
      <c r="H122" s="244"/>
      <c r="I122" s="245"/>
      <c r="J122" s="245"/>
    </row>
    <row r="123" spans="1:998" outlineLevel="1">
      <c r="A123" s="236">
        <v>88485</v>
      </c>
      <c r="B123" s="236" t="s">
        <v>20</v>
      </c>
      <c r="C123" s="236" t="s">
        <v>231</v>
      </c>
      <c r="D123" s="237" t="s">
        <v>226</v>
      </c>
      <c r="E123" s="236" t="s">
        <v>8</v>
      </c>
      <c r="F123" s="437">
        <v>4874.67</v>
      </c>
      <c r="G123" s="238">
        <f>$I$3</f>
        <v>0.29308058631051748</v>
      </c>
      <c r="H123" s="239"/>
      <c r="I123" s="239">
        <f t="shared" ref="I123:I125" si="39">H123*(1+G123)</f>
        <v>0</v>
      </c>
      <c r="J123" s="239">
        <f t="shared" ref="J123:J125" si="40">TRUNC((I123*F123),2)</f>
        <v>0</v>
      </c>
    </row>
    <row r="124" spans="1:998" outlineLevel="1">
      <c r="A124" s="236">
        <v>95305</v>
      </c>
      <c r="B124" s="236" t="s">
        <v>20</v>
      </c>
      <c r="C124" s="236" t="s">
        <v>232</v>
      </c>
      <c r="D124" s="237" t="s">
        <v>233</v>
      </c>
      <c r="E124" s="236" t="s">
        <v>8</v>
      </c>
      <c r="F124" s="437">
        <v>4874.67</v>
      </c>
      <c r="G124" s="238">
        <f>$I$3</f>
        <v>0.29308058631051748</v>
      </c>
      <c r="H124" s="239"/>
      <c r="I124" s="239">
        <f t="shared" si="39"/>
        <v>0</v>
      </c>
      <c r="J124" s="239">
        <f t="shared" si="40"/>
        <v>0</v>
      </c>
    </row>
    <row r="125" spans="1:998" ht="25.5" outlineLevel="1">
      <c r="A125" s="236">
        <v>88489</v>
      </c>
      <c r="B125" s="236" t="s">
        <v>20</v>
      </c>
      <c r="C125" s="236" t="s">
        <v>234</v>
      </c>
      <c r="D125" s="237" t="s">
        <v>228</v>
      </c>
      <c r="E125" s="236" t="s">
        <v>8</v>
      </c>
      <c r="F125" s="437">
        <v>4874.67</v>
      </c>
      <c r="G125" s="238">
        <f>$I$3</f>
        <v>0.29308058631051748</v>
      </c>
      <c r="H125" s="239"/>
      <c r="I125" s="239">
        <f t="shared" si="39"/>
        <v>0</v>
      </c>
      <c r="J125" s="239">
        <f t="shared" si="40"/>
        <v>0</v>
      </c>
    </row>
    <row r="126" spans="1:998" s="18" customFormat="1" ht="12">
      <c r="A126" s="364" t="s">
        <v>1352</v>
      </c>
      <c r="B126" s="364"/>
      <c r="C126" s="364"/>
      <c r="D126" s="364"/>
      <c r="E126" s="364"/>
      <c r="F126" s="364"/>
      <c r="G126" s="364"/>
      <c r="H126" s="364"/>
      <c r="I126" s="364"/>
      <c r="J126" s="16">
        <f>SUM(J116:J125)</f>
        <v>0</v>
      </c>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c r="JA126" s="17"/>
      <c r="JB126" s="17"/>
      <c r="JC126" s="17"/>
      <c r="JD126" s="17"/>
      <c r="JE126" s="17"/>
      <c r="JF126" s="17"/>
      <c r="JG126" s="17"/>
      <c r="JH126" s="17"/>
      <c r="JI126" s="17"/>
      <c r="JJ126" s="17"/>
      <c r="JK126" s="17"/>
      <c r="JL126" s="17"/>
      <c r="JM126" s="17"/>
      <c r="JN126" s="17"/>
      <c r="JO126" s="17"/>
      <c r="JP126" s="17"/>
      <c r="JQ126" s="17"/>
      <c r="JR126" s="17"/>
      <c r="JS126" s="17"/>
      <c r="JT126" s="17"/>
      <c r="JU126" s="17"/>
      <c r="JV126" s="17"/>
      <c r="JW126" s="17"/>
      <c r="JX126" s="17"/>
      <c r="JY126" s="17"/>
      <c r="JZ126" s="17"/>
      <c r="KA126" s="17"/>
      <c r="KB126" s="17"/>
      <c r="KC126" s="17"/>
      <c r="KD126" s="17"/>
      <c r="KE126" s="17"/>
      <c r="KF126" s="17"/>
      <c r="KG126" s="17"/>
      <c r="KH126" s="17"/>
      <c r="KI126" s="17"/>
      <c r="KJ126" s="17"/>
      <c r="KK126" s="17"/>
      <c r="KL126" s="17"/>
      <c r="KM126" s="17"/>
      <c r="KN126" s="17"/>
      <c r="KO126" s="17"/>
      <c r="KP126" s="17"/>
      <c r="KQ126" s="17"/>
      <c r="KR126" s="17"/>
      <c r="KS126" s="17"/>
      <c r="KT126" s="17"/>
      <c r="KU126" s="17"/>
      <c r="KV126" s="17"/>
      <c r="KW126" s="17"/>
      <c r="KX126" s="17"/>
      <c r="KY126" s="17"/>
      <c r="KZ126" s="17"/>
      <c r="LA126" s="17"/>
      <c r="LB126" s="17"/>
      <c r="LC126" s="17"/>
      <c r="LD126" s="17"/>
      <c r="LE126" s="17"/>
      <c r="LF126" s="17"/>
      <c r="LG126" s="17"/>
      <c r="LH126" s="17"/>
      <c r="LI126" s="17"/>
      <c r="LJ126" s="17"/>
      <c r="LK126" s="17"/>
      <c r="LL126" s="17"/>
      <c r="LM126" s="17"/>
      <c r="LN126" s="17"/>
      <c r="LO126" s="17"/>
      <c r="LP126" s="17"/>
      <c r="LQ126" s="17"/>
      <c r="LR126" s="17"/>
      <c r="LS126" s="17"/>
      <c r="LT126" s="17"/>
      <c r="LU126" s="17"/>
      <c r="LV126" s="17"/>
      <c r="LW126" s="17"/>
      <c r="LX126" s="17"/>
      <c r="LY126" s="17"/>
      <c r="LZ126" s="17"/>
      <c r="MA126" s="17"/>
      <c r="MB126" s="17"/>
      <c r="MC126" s="17"/>
      <c r="MD126" s="17"/>
      <c r="ME126" s="17"/>
      <c r="MF126" s="17"/>
      <c r="MG126" s="17"/>
      <c r="MH126" s="17"/>
      <c r="MI126" s="17"/>
      <c r="MJ126" s="17"/>
      <c r="MK126" s="17"/>
      <c r="ML126" s="17"/>
      <c r="MM126" s="17"/>
      <c r="MN126" s="17"/>
      <c r="MO126" s="17"/>
      <c r="MP126" s="17"/>
      <c r="MQ126" s="17"/>
      <c r="MR126" s="17"/>
      <c r="MS126" s="17"/>
      <c r="MT126" s="17"/>
      <c r="MU126" s="17"/>
      <c r="MV126" s="17"/>
      <c r="MW126" s="17"/>
      <c r="MX126" s="17"/>
      <c r="MY126" s="17"/>
      <c r="MZ126" s="17"/>
      <c r="NA126" s="17"/>
      <c r="NB126" s="17"/>
      <c r="NC126" s="17"/>
      <c r="ND126" s="17"/>
      <c r="NE126" s="17"/>
      <c r="NF126" s="17"/>
      <c r="NG126" s="17"/>
      <c r="NH126" s="17"/>
      <c r="NI126" s="17"/>
      <c r="NJ126" s="17"/>
      <c r="NK126" s="17"/>
      <c r="NL126" s="17"/>
      <c r="NM126" s="17"/>
      <c r="NN126" s="17"/>
      <c r="NO126" s="17"/>
      <c r="NP126" s="17"/>
      <c r="NQ126" s="17"/>
      <c r="NR126" s="17"/>
      <c r="NS126" s="17"/>
      <c r="NT126" s="17"/>
      <c r="NU126" s="17"/>
      <c r="NV126" s="17"/>
      <c r="NW126" s="17"/>
      <c r="NX126" s="17"/>
      <c r="NY126" s="17"/>
      <c r="NZ126" s="17"/>
      <c r="OA126" s="17"/>
      <c r="OB126" s="17"/>
      <c r="OC126" s="17"/>
      <c r="OD126" s="17"/>
      <c r="OE126" s="17"/>
      <c r="OF126" s="17"/>
      <c r="OG126" s="17"/>
      <c r="OH126" s="17"/>
      <c r="OI126" s="17"/>
      <c r="OJ126" s="17"/>
      <c r="OK126" s="17"/>
      <c r="OL126" s="17"/>
      <c r="OM126" s="17"/>
      <c r="ON126" s="17"/>
      <c r="OO126" s="17"/>
      <c r="OP126" s="17"/>
      <c r="OQ126" s="17"/>
      <c r="OR126" s="17"/>
      <c r="OS126" s="17"/>
      <c r="OT126" s="17"/>
      <c r="OU126" s="17"/>
      <c r="OV126" s="17"/>
      <c r="OW126" s="17"/>
      <c r="OX126" s="17"/>
      <c r="OY126" s="17"/>
      <c r="OZ126" s="17"/>
      <c r="PA126" s="17"/>
      <c r="PB126" s="17"/>
      <c r="PC126" s="17"/>
      <c r="PD126" s="17"/>
      <c r="PE126" s="17"/>
      <c r="PF126" s="17"/>
      <c r="PG126" s="17"/>
      <c r="PH126" s="17"/>
      <c r="PI126" s="17"/>
      <c r="PJ126" s="17"/>
      <c r="PK126" s="17"/>
      <c r="PL126" s="17"/>
      <c r="PM126" s="17"/>
      <c r="PN126" s="17"/>
      <c r="PO126" s="17"/>
      <c r="PP126" s="17"/>
      <c r="PQ126" s="17"/>
      <c r="PR126" s="17"/>
      <c r="PS126" s="17"/>
      <c r="PT126" s="17"/>
      <c r="PU126" s="17"/>
      <c r="PV126" s="17"/>
      <c r="PW126" s="17"/>
      <c r="PX126" s="17"/>
      <c r="PY126" s="17"/>
      <c r="PZ126" s="17"/>
      <c r="QA126" s="17"/>
      <c r="QB126" s="17"/>
      <c r="QC126" s="17"/>
      <c r="QD126" s="17"/>
      <c r="QE126" s="17"/>
      <c r="QF126" s="17"/>
      <c r="QG126" s="17"/>
      <c r="QH126" s="17"/>
      <c r="QI126" s="17"/>
      <c r="QJ126" s="17"/>
      <c r="QK126" s="17"/>
      <c r="QL126" s="17"/>
      <c r="QM126" s="17"/>
      <c r="QN126" s="17"/>
      <c r="QO126" s="17"/>
      <c r="QP126" s="17"/>
      <c r="QQ126" s="17"/>
      <c r="QR126" s="17"/>
      <c r="QS126" s="17"/>
      <c r="QT126" s="17"/>
      <c r="QU126" s="17"/>
      <c r="QV126" s="17"/>
      <c r="QW126" s="17"/>
      <c r="QX126" s="17"/>
      <c r="QY126" s="17"/>
      <c r="QZ126" s="17"/>
      <c r="RA126" s="17"/>
      <c r="RB126" s="17"/>
      <c r="RC126" s="17"/>
      <c r="RD126" s="17"/>
      <c r="RE126" s="17"/>
      <c r="RF126" s="17"/>
      <c r="RG126" s="17"/>
      <c r="RH126" s="17"/>
      <c r="RI126" s="17"/>
      <c r="RJ126" s="17"/>
      <c r="RK126" s="17"/>
      <c r="RL126" s="17"/>
      <c r="RM126" s="17"/>
      <c r="RN126" s="17"/>
      <c r="RO126" s="17"/>
      <c r="RP126" s="17"/>
      <c r="RQ126" s="17"/>
      <c r="RR126" s="17"/>
      <c r="RS126" s="17"/>
      <c r="RT126" s="17"/>
      <c r="RU126" s="17"/>
      <c r="RV126" s="17"/>
      <c r="RW126" s="17"/>
      <c r="RX126" s="17"/>
      <c r="RY126" s="17"/>
      <c r="RZ126" s="17"/>
      <c r="SA126" s="17"/>
      <c r="SB126" s="17"/>
      <c r="SC126" s="17"/>
      <c r="SD126" s="17"/>
      <c r="SE126" s="17"/>
      <c r="SF126" s="17"/>
      <c r="SG126" s="17"/>
      <c r="SH126" s="17"/>
      <c r="SI126" s="17"/>
      <c r="SJ126" s="17"/>
      <c r="SK126" s="17"/>
      <c r="SL126" s="17"/>
      <c r="SM126" s="17"/>
      <c r="SN126" s="17"/>
      <c r="SO126" s="17"/>
      <c r="SP126" s="17"/>
      <c r="SQ126" s="17"/>
      <c r="SR126" s="17"/>
      <c r="SS126" s="17"/>
      <c r="ST126" s="17"/>
      <c r="SU126" s="17"/>
      <c r="SV126" s="17"/>
      <c r="SW126" s="17"/>
      <c r="SX126" s="17"/>
      <c r="SY126" s="17"/>
      <c r="SZ126" s="17"/>
      <c r="TA126" s="17"/>
      <c r="TB126" s="17"/>
      <c r="TC126" s="17"/>
      <c r="TD126" s="17"/>
      <c r="TE126" s="17"/>
      <c r="TF126" s="17"/>
      <c r="TG126" s="17"/>
      <c r="TH126" s="17"/>
      <c r="TI126" s="17"/>
      <c r="TJ126" s="17"/>
      <c r="TK126" s="17"/>
      <c r="TL126" s="17"/>
      <c r="TM126" s="17"/>
      <c r="TN126" s="17"/>
      <c r="TO126" s="17"/>
      <c r="TP126" s="17"/>
      <c r="TQ126" s="17"/>
      <c r="TR126" s="17"/>
      <c r="TS126" s="17"/>
      <c r="TT126" s="17"/>
      <c r="TU126" s="17"/>
      <c r="TV126" s="17"/>
      <c r="TW126" s="17"/>
      <c r="TX126" s="17"/>
      <c r="TY126" s="17"/>
      <c r="TZ126" s="17"/>
      <c r="UA126" s="17"/>
      <c r="UB126" s="17"/>
      <c r="UC126" s="17"/>
      <c r="UD126" s="17"/>
      <c r="UE126" s="17"/>
      <c r="UF126" s="17"/>
      <c r="UG126" s="17"/>
      <c r="UH126" s="17"/>
      <c r="UI126" s="17"/>
      <c r="UJ126" s="17"/>
      <c r="UK126" s="17"/>
      <c r="UL126" s="17"/>
      <c r="UM126" s="17"/>
      <c r="UN126" s="17"/>
      <c r="UO126" s="17"/>
      <c r="UP126" s="17"/>
      <c r="UQ126" s="17"/>
      <c r="UR126" s="17"/>
      <c r="US126" s="17"/>
      <c r="UT126" s="17"/>
      <c r="UU126" s="17"/>
      <c r="UV126" s="17"/>
      <c r="UW126" s="17"/>
      <c r="UX126" s="17"/>
      <c r="UY126" s="17"/>
      <c r="UZ126" s="17"/>
      <c r="VA126" s="17"/>
      <c r="VB126" s="17"/>
      <c r="VC126" s="17"/>
      <c r="VD126" s="17"/>
      <c r="VE126" s="17"/>
      <c r="VF126" s="17"/>
      <c r="VG126" s="17"/>
      <c r="VH126" s="17"/>
      <c r="VI126" s="17"/>
      <c r="VJ126" s="17"/>
      <c r="VK126" s="17"/>
      <c r="VL126" s="17"/>
      <c r="VM126" s="17"/>
      <c r="VN126" s="17"/>
      <c r="VO126" s="17"/>
      <c r="VP126" s="17"/>
      <c r="VQ126" s="17"/>
      <c r="VR126" s="17"/>
      <c r="VS126" s="17"/>
      <c r="VT126" s="17"/>
      <c r="VU126" s="17"/>
      <c r="VV126" s="17"/>
      <c r="VW126" s="17"/>
      <c r="VX126" s="17"/>
      <c r="VY126" s="17"/>
      <c r="VZ126" s="17"/>
      <c r="WA126" s="17"/>
      <c r="WB126" s="17"/>
      <c r="WC126" s="17"/>
      <c r="WD126" s="17"/>
      <c r="WE126" s="17"/>
      <c r="WF126" s="17"/>
      <c r="WG126" s="17"/>
      <c r="WH126" s="17"/>
      <c r="WI126" s="17"/>
      <c r="WJ126" s="17"/>
      <c r="WK126" s="17"/>
      <c r="WL126" s="17"/>
      <c r="WM126" s="17"/>
      <c r="WN126" s="17"/>
      <c r="WO126" s="17"/>
      <c r="WP126" s="17"/>
      <c r="WQ126" s="17"/>
      <c r="WR126" s="17"/>
      <c r="WS126" s="17"/>
      <c r="WT126" s="17"/>
      <c r="WU126" s="17"/>
      <c r="WV126" s="17"/>
      <c r="WW126" s="17"/>
      <c r="WX126" s="17"/>
      <c r="WY126" s="17"/>
      <c r="WZ126" s="17"/>
      <c r="XA126" s="17"/>
      <c r="XB126" s="17"/>
      <c r="XC126" s="17"/>
      <c r="XD126" s="17"/>
      <c r="XE126" s="17"/>
      <c r="XF126" s="17"/>
      <c r="XG126" s="17"/>
      <c r="XH126" s="17"/>
      <c r="XI126" s="17"/>
      <c r="XJ126" s="17"/>
      <c r="XK126" s="17"/>
      <c r="XL126" s="17"/>
      <c r="XM126" s="17"/>
      <c r="XN126" s="17"/>
      <c r="XO126" s="17"/>
      <c r="XP126" s="17"/>
      <c r="XQ126" s="17"/>
      <c r="XR126" s="17"/>
      <c r="XS126" s="17"/>
      <c r="XT126" s="17"/>
      <c r="XU126" s="17"/>
      <c r="XV126" s="17"/>
      <c r="XW126" s="17"/>
      <c r="XX126" s="17"/>
      <c r="XY126" s="17"/>
      <c r="XZ126" s="17"/>
      <c r="YA126" s="17"/>
      <c r="YB126" s="17"/>
      <c r="YC126" s="17"/>
      <c r="YD126" s="17"/>
      <c r="YE126" s="17"/>
      <c r="YF126" s="17"/>
      <c r="YG126" s="17"/>
      <c r="YH126" s="17"/>
      <c r="YI126" s="17"/>
      <c r="YJ126" s="17"/>
      <c r="YK126" s="17"/>
      <c r="YL126" s="17"/>
      <c r="YM126" s="17"/>
      <c r="YN126" s="17"/>
      <c r="YO126" s="17"/>
      <c r="YP126" s="17"/>
      <c r="YQ126" s="17"/>
      <c r="YR126" s="17"/>
      <c r="YS126" s="17"/>
      <c r="YT126" s="17"/>
      <c r="YU126" s="17"/>
      <c r="YV126" s="17"/>
      <c r="YW126" s="17"/>
      <c r="YX126" s="17"/>
      <c r="YY126" s="17"/>
      <c r="YZ126" s="17"/>
      <c r="ZA126" s="17"/>
      <c r="ZB126" s="17"/>
      <c r="ZC126" s="17"/>
      <c r="ZD126" s="17"/>
      <c r="ZE126" s="17"/>
      <c r="ZF126" s="17"/>
      <c r="ZG126" s="17"/>
      <c r="ZH126" s="17"/>
      <c r="ZI126" s="17"/>
      <c r="ZJ126" s="17"/>
      <c r="ZK126" s="17"/>
      <c r="ZL126" s="17"/>
      <c r="ZM126" s="17"/>
      <c r="ZN126" s="17"/>
      <c r="ZO126" s="17"/>
      <c r="ZP126" s="17"/>
      <c r="ZQ126" s="17"/>
      <c r="ZR126" s="17"/>
      <c r="ZS126" s="17"/>
      <c r="ZT126" s="17"/>
      <c r="ZU126" s="17"/>
      <c r="ZV126" s="17"/>
      <c r="ZW126" s="17"/>
      <c r="ZX126" s="17"/>
      <c r="ZY126" s="17"/>
      <c r="ZZ126" s="17"/>
      <c r="AAA126" s="17"/>
      <c r="AAB126" s="17"/>
      <c r="AAC126" s="17"/>
      <c r="AAD126" s="17"/>
      <c r="AAE126" s="17"/>
      <c r="AAF126" s="17"/>
      <c r="AAG126" s="17"/>
      <c r="AAH126" s="17"/>
      <c r="AAI126" s="17"/>
      <c r="AAJ126" s="17"/>
      <c r="AAK126" s="17"/>
      <c r="AAL126" s="17"/>
      <c r="AAM126" s="17"/>
      <c r="AAN126" s="17"/>
      <c r="AAO126" s="17"/>
      <c r="AAP126" s="17"/>
      <c r="AAQ126" s="17"/>
      <c r="AAR126" s="17"/>
      <c r="AAS126" s="17"/>
      <c r="AAT126" s="17"/>
      <c r="AAU126" s="17"/>
      <c r="AAV126" s="17"/>
      <c r="AAW126" s="17"/>
      <c r="AAX126" s="17"/>
      <c r="AAY126" s="17"/>
      <c r="AAZ126" s="17"/>
      <c r="ABA126" s="17"/>
      <c r="ABB126" s="17"/>
      <c r="ABC126" s="17"/>
      <c r="ABD126" s="17"/>
      <c r="ABE126" s="17"/>
      <c r="ABF126" s="17"/>
      <c r="ABG126" s="17"/>
      <c r="ABH126" s="17"/>
      <c r="ABI126" s="17"/>
      <c r="ABJ126" s="17"/>
      <c r="ABK126" s="17"/>
      <c r="ABL126" s="17"/>
      <c r="ABM126" s="17"/>
      <c r="ABN126" s="17"/>
      <c r="ABO126" s="17"/>
      <c r="ABP126" s="17"/>
      <c r="ABQ126" s="17"/>
      <c r="ABR126" s="17"/>
      <c r="ABS126" s="17"/>
      <c r="ABT126" s="17"/>
      <c r="ABU126" s="17"/>
      <c r="ABV126" s="17"/>
      <c r="ABW126" s="17"/>
      <c r="ABX126" s="17"/>
      <c r="ABY126" s="17"/>
      <c r="ABZ126" s="17"/>
      <c r="ACA126" s="17"/>
      <c r="ACB126" s="17"/>
      <c r="ACC126" s="17"/>
      <c r="ACD126" s="17"/>
      <c r="ACE126" s="17"/>
      <c r="ACF126" s="17"/>
      <c r="ACG126" s="17"/>
      <c r="ACH126" s="17"/>
      <c r="ACI126" s="17"/>
      <c r="ACJ126" s="17"/>
      <c r="ACK126" s="17"/>
      <c r="ACL126" s="17"/>
      <c r="ACM126" s="17"/>
      <c r="ACN126" s="17"/>
      <c r="ACO126" s="17"/>
      <c r="ACP126" s="17"/>
      <c r="ACQ126" s="17"/>
      <c r="ACR126" s="17"/>
      <c r="ACS126" s="17"/>
      <c r="ACT126" s="17"/>
      <c r="ACU126" s="17"/>
      <c r="ACV126" s="17"/>
      <c r="ACW126" s="17"/>
      <c r="ACX126" s="17"/>
      <c r="ACY126" s="17"/>
      <c r="ACZ126" s="17"/>
      <c r="ADA126" s="17"/>
      <c r="ADB126" s="17"/>
      <c r="ADC126" s="17"/>
      <c r="ADD126" s="17"/>
      <c r="ADE126" s="17"/>
      <c r="ADF126" s="17"/>
      <c r="ADG126" s="17"/>
      <c r="ADH126" s="17"/>
      <c r="ADI126" s="17"/>
      <c r="ADJ126" s="17"/>
      <c r="ADK126" s="17"/>
      <c r="ADL126" s="17"/>
      <c r="ADM126" s="17"/>
      <c r="ADN126" s="17"/>
      <c r="ADO126" s="17"/>
      <c r="ADP126" s="17"/>
      <c r="ADQ126" s="17"/>
      <c r="ADR126" s="17"/>
      <c r="ADS126" s="17"/>
      <c r="ADT126" s="17"/>
      <c r="ADU126" s="17"/>
      <c r="ADV126" s="17"/>
      <c r="ADW126" s="17"/>
      <c r="ADX126" s="17"/>
      <c r="ADY126" s="17"/>
      <c r="ADZ126" s="17"/>
      <c r="AEA126" s="17"/>
      <c r="AEB126" s="17"/>
      <c r="AEC126" s="17"/>
      <c r="AED126" s="17"/>
      <c r="AEE126" s="17"/>
      <c r="AEF126" s="17"/>
      <c r="AEG126" s="17"/>
      <c r="AEH126" s="17"/>
      <c r="AEI126" s="17"/>
      <c r="AEJ126" s="17"/>
      <c r="AEK126" s="17"/>
      <c r="AEL126" s="17"/>
      <c r="AEM126" s="17"/>
      <c r="AEN126" s="17"/>
      <c r="AEO126" s="17"/>
      <c r="AEP126" s="17"/>
      <c r="AEQ126" s="17"/>
      <c r="AER126" s="17"/>
      <c r="AES126" s="17"/>
      <c r="AET126" s="17"/>
      <c r="AEU126" s="17"/>
      <c r="AEV126" s="17"/>
      <c r="AEW126" s="17"/>
      <c r="AEX126" s="17"/>
      <c r="AEY126" s="17"/>
      <c r="AEZ126" s="17"/>
      <c r="AFA126" s="17"/>
      <c r="AFB126" s="17"/>
      <c r="AFC126" s="17"/>
      <c r="AFD126" s="17"/>
      <c r="AFE126" s="17"/>
      <c r="AFF126" s="17"/>
      <c r="AFG126" s="17"/>
      <c r="AFH126" s="17"/>
      <c r="AFI126" s="17"/>
      <c r="AFJ126" s="17"/>
      <c r="AFK126" s="17"/>
      <c r="AFL126" s="17"/>
      <c r="AFM126" s="17"/>
      <c r="AFN126" s="17"/>
      <c r="AFO126" s="17"/>
      <c r="AFP126" s="17"/>
      <c r="AFQ126" s="17"/>
      <c r="AFR126" s="17"/>
      <c r="AFS126" s="17"/>
      <c r="AFT126" s="17"/>
      <c r="AFU126" s="17"/>
      <c r="AFV126" s="17"/>
      <c r="AFW126" s="17"/>
      <c r="AFX126" s="17"/>
      <c r="AFY126" s="17"/>
      <c r="AFZ126" s="17"/>
      <c r="AGA126" s="17"/>
      <c r="AGB126" s="17"/>
      <c r="AGC126" s="17"/>
      <c r="AGD126" s="17"/>
      <c r="AGE126" s="17"/>
      <c r="AGF126" s="17"/>
      <c r="AGG126" s="17"/>
      <c r="AGH126" s="17"/>
      <c r="AGI126" s="17"/>
      <c r="AGJ126" s="17"/>
      <c r="AGK126" s="17"/>
      <c r="AGL126" s="17"/>
      <c r="AGM126" s="17"/>
      <c r="AGN126" s="17"/>
      <c r="AGO126" s="17"/>
      <c r="AGP126" s="17"/>
      <c r="AGQ126" s="17"/>
      <c r="AGR126" s="17"/>
      <c r="AGS126" s="17"/>
      <c r="AGT126" s="17"/>
      <c r="AGU126" s="17"/>
      <c r="AGV126" s="17"/>
      <c r="AGW126" s="17"/>
      <c r="AGX126" s="17"/>
      <c r="AGY126" s="17"/>
      <c r="AGZ126" s="17"/>
      <c r="AHA126" s="17"/>
      <c r="AHB126" s="17"/>
      <c r="AHC126" s="17"/>
      <c r="AHD126" s="17"/>
      <c r="AHE126" s="17"/>
      <c r="AHF126" s="17"/>
      <c r="AHG126" s="17"/>
      <c r="AHH126" s="17"/>
      <c r="AHI126" s="17"/>
      <c r="AHJ126" s="17"/>
      <c r="AHK126" s="17"/>
      <c r="AHL126" s="17"/>
      <c r="AHM126" s="17"/>
      <c r="AHN126" s="17"/>
      <c r="AHO126" s="17"/>
      <c r="AHP126" s="17"/>
      <c r="AHQ126" s="17"/>
      <c r="AHR126" s="17"/>
      <c r="AHS126" s="17"/>
      <c r="AHT126" s="17"/>
      <c r="AHU126" s="17"/>
      <c r="AHV126" s="17"/>
      <c r="AHW126" s="17"/>
      <c r="AHX126" s="17"/>
      <c r="AHY126" s="17"/>
      <c r="AHZ126" s="17"/>
      <c r="AIA126" s="17"/>
      <c r="AIB126" s="17"/>
      <c r="AIC126" s="17"/>
      <c r="AID126" s="17"/>
      <c r="AIE126" s="17"/>
      <c r="AIF126" s="17"/>
      <c r="AIG126" s="17"/>
      <c r="AIH126" s="17"/>
      <c r="AII126" s="17"/>
      <c r="AIJ126" s="17"/>
      <c r="AIK126" s="17"/>
      <c r="AIL126" s="17"/>
      <c r="AIM126" s="17"/>
      <c r="AIN126" s="17"/>
      <c r="AIO126" s="17"/>
      <c r="AIP126" s="17"/>
      <c r="AIQ126" s="17"/>
      <c r="AIR126" s="17"/>
      <c r="AIS126" s="17"/>
      <c r="AIT126" s="17"/>
      <c r="AIU126" s="17"/>
      <c r="AIV126" s="17"/>
      <c r="AIW126" s="17"/>
      <c r="AIX126" s="17"/>
      <c r="AIY126" s="17"/>
      <c r="AIZ126" s="17"/>
      <c r="AJA126" s="17"/>
      <c r="AJB126" s="17"/>
      <c r="AJC126" s="17"/>
      <c r="AJD126" s="17"/>
      <c r="AJE126" s="17"/>
      <c r="AJF126" s="17"/>
      <c r="AJG126" s="17"/>
      <c r="AJH126" s="17"/>
      <c r="AJI126" s="17"/>
      <c r="AJJ126" s="17"/>
      <c r="AJK126" s="17"/>
      <c r="AJL126" s="17"/>
      <c r="AJM126" s="17"/>
      <c r="AJN126" s="17"/>
      <c r="AJO126" s="17"/>
      <c r="AJP126" s="17"/>
      <c r="AJQ126" s="17"/>
      <c r="AJR126" s="17"/>
      <c r="AJS126" s="17"/>
      <c r="AJT126" s="17"/>
      <c r="AJU126" s="17"/>
      <c r="AJV126" s="17"/>
      <c r="AJW126" s="17"/>
      <c r="AJX126" s="17"/>
      <c r="AJY126" s="17"/>
      <c r="AJZ126" s="17"/>
      <c r="AKA126" s="17"/>
      <c r="AKB126" s="17"/>
      <c r="AKC126" s="17"/>
      <c r="AKD126" s="17"/>
      <c r="AKE126" s="17"/>
      <c r="AKF126" s="17"/>
      <c r="AKG126" s="17"/>
      <c r="AKH126" s="17"/>
      <c r="AKI126" s="17"/>
      <c r="AKJ126" s="17"/>
      <c r="AKK126" s="17"/>
      <c r="AKL126" s="17"/>
      <c r="AKM126" s="17"/>
      <c r="AKN126" s="17"/>
      <c r="AKO126" s="17"/>
      <c r="AKP126" s="17"/>
      <c r="AKQ126" s="17"/>
      <c r="AKR126" s="17"/>
      <c r="AKS126" s="17"/>
      <c r="AKT126" s="17"/>
      <c r="AKU126" s="17"/>
      <c r="AKV126" s="17"/>
      <c r="AKW126" s="17"/>
      <c r="AKX126" s="17"/>
      <c r="AKY126" s="17"/>
      <c r="AKZ126" s="17"/>
      <c r="ALA126" s="17"/>
      <c r="ALB126" s="17"/>
      <c r="ALC126" s="17"/>
      <c r="ALD126" s="17"/>
      <c r="ALE126" s="17"/>
      <c r="ALF126" s="17"/>
      <c r="ALG126" s="17"/>
      <c r="ALH126" s="17"/>
      <c r="ALI126" s="17"/>
      <c r="ALJ126" s="17"/>
    </row>
    <row r="127" spans="1:998" s="4" customFormat="1" ht="12" customHeight="1">
      <c r="A127" s="9"/>
      <c r="B127" s="10"/>
      <c r="C127" s="11" t="s">
        <v>235</v>
      </c>
      <c r="D127" s="12" t="s">
        <v>236</v>
      </c>
      <c r="E127" s="10"/>
      <c r="F127" s="436"/>
      <c r="G127" s="13"/>
      <c r="H127" s="14"/>
      <c r="I127" s="14"/>
      <c r="J127" s="14"/>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1:998" s="246" customFormat="1" outlineLevel="2">
      <c r="A128" s="241"/>
      <c r="B128" s="241"/>
      <c r="C128" s="241" t="s">
        <v>237</v>
      </c>
      <c r="D128" s="242" t="s">
        <v>238</v>
      </c>
      <c r="E128" s="241"/>
      <c r="F128" s="438"/>
      <c r="G128" s="243"/>
      <c r="H128" s="244"/>
      <c r="I128" s="245"/>
      <c r="J128" s="245"/>
    </row>
    <row r="129" spans="1:10" ht="25.5" outlineLevel="2">
      <c r="A129" s="236">
        <v>101508</v>
      </c>
      <c r="B129" s="236" t="s">
        <v>20</v>
      </c>
      <c r="C129" s="236" t="s">
        <v>239</v>
      </c>
      <c r="D129" s="237" t="s">
        <v>240</v>
      </c>
      <c r="E129" s="236" t="s">
        <v>31</v>
      </c>
      <c r="F129" s="437">
        <v>1</v>
      </c>
      <c r="G129" s="238">
        <f>$I$3</f>
        <v>0.29308058631051748</v>
      </c>
      <c r="H129" s="239"/>
      <c r="I129" s="239">
        <f t="shared" ref="I129" si="41">H129*(1+G129)</f>
        <v>0</v>
      </c>
      <c r="J129" s="239">
        <f t="shared" ref="J129" si="42">TRUNC((I129*F129),2)</f>
        <v>0</v>
      </c>
    </row>
    <row r="130" spans="1:10" s="246" customFormat="1" outlineLevel="2">
      <c r="A130" s="241"/>
      <c r="B130" s="241"/>
      <c r="C130" s="241" t="s">
        <v>241</v>
      </c>
      <c r="D130" s="242" t="s">
        <v>242</v>
      </c>
      <c r="E130" s="241"/>
      <c r="F130" s="438"/>
      <c r="G130" s="243"/>
      <c r="H130" s="244"/>
      <c r="I130" s="245"/>
      <c r="J130" s="245"/>
    </row>
    <row r="131" spans="1:10" ht="38.25" outlineLevel="2">
      <c r="A131" s="236">
        <v>101878</v>
      </c>
      <c r="B131" s="236" t="s">
        <v>20</v>
      </c>
      <c r="C131" s="236" t="s">
        <v>243</v>
      </c>
      <c r="D131" s="237" t="s">
        <v>244</v>
      </c>
      <c r="E131" s="236" t="s">
        <v>31</v>
      </c>
      <c r="F131" s="437">
        <v>8</v>
      </c>
      <c r="G131" s="238">
        <f>$I$3</f>
        <v>0.29308058631051748</v>
      </c>
      <c r="H131" s="239"/>
      <c r="I131" s="239">
        <f t="shared" ref="I131:I134" si="43">H131*(1+G131)</f>
        <v>0</v>
      </c>
      <c r="J131" s="239">
        <f t="shared" ref="J131:J134" si="44">TRUNC((I131*F131),2)</f>
        <v>0</v>
      </c>
    </row>
    <row r="132" spans="1:10" ht="38.25" outlineLevel="2">
      <c r="A132" s="236">
        <v>101881</v>
      </c>
      <c r="B132" s="236" t="s">
        <v>20</v>
      </c>
      <c r="C132" s="236" t="s">
        <v>245</v>
      </c>
      <c r="D132" s="237" t="s">
        <v>246</v>
      </c>
      <c r="E132" s="236" t="s">
        <v>31</v>
      </c>
      <c r="F132" s="437">
        <v>2</v>
      </c>
      <c r="G132" s="238">
        <f>$I$3</f>
        <v>0.29308058631051748</v>
      </c>
      <c r="H132" s="239"/>
      <c r="I132" s="239">
        <f t="shared" si="43"/>
        <v>0</v>
      </c>
      <c r="J132" s="239">
        <f t="shared" si="44"/>
        <v>0</v>
      </c>
    </row>
    <row r="133" spans="1:10" ht="38.25" outlineLevel="2">
      <c r="A133" s="236">
        <v>101879</v>
      </c>
      <c r="B133" s="236" t="s">
        <v>20</v>
      </c>
      <c r="C133" s="236" t="s">
        <v>247</v>
      </c>
      <c r="D133" s="237" t="s">
        <v>248</v>
      </c>
      <c r="E133" s="236" t="s">
        <v>31</v>
      </c>
      <c r="F133" s="437">
        <v>2</v>
      </c>
      <c r="G133" s="238">
        <f>$I$3</f>
        <v>0.29308058631051748</v>
      </c>
      <c r="H133" s="239"/>
      <c r="I133" s="239">
        <f t="shared" si="43"/>
        <v>0</v>
      </c>
      <c r="J133" s="239">
        <f t="shared" si="44"/>
        <v>0</v>
      </c>
    </row>
    <row r="134" spans="1:10" ht="25.5" outlineLevel="2">
      <c r="A134" s="236">
        <v>9726</v>
      </c>
      <c r="B134" s="236" t="s">
        <v>166</v>
      </c>
      <c r="C134" s="236" t="s">
        <v>249</v>
      </c>
      <c r="D134" s="237" t="s">
        <v>250</v>
      </c>
      <c r="E134" s="236" t="s">
        <v>251</v>
      </c>
      <c r="F134" s="437">
        <v>1</v>
      </c>
      <c r="G134" s="238">
        <f>$I$3</f>
        <v>0.29308058631051748</v>
      </c>
      <c r="H134" s="239"/>
      <c r="I134" s="239">
        <f t="shared" si="43"/>
        <v>0</v>
      </c>
      <c r="J134" s="239">
        <f t="shared" si="44"/>
        <v>0</v>
      </c>
    </row>
    <row r="135" spans="1:10" s="246" customFormat="1" outlineLevel="2">
      <c r="A135" s="241"/>
      <c r="B135" s="241"/>
      <c r="C135" s="241" t="s">
        <v>252</v>
      </c>
      <c r="D135" s="242" t="s">
        <v>253</v>
      </c>
      <c r="E135" s="241"/>
      <c r="F135" s="438"/>
      <c r="G135" s="243"/>
      <c r="H135" s="244"/>
      <c r="I135" s="245"/>
      <c r="J135" s="245"/>
    </row>
    <row r="136" spans="1:10" ht="25.5" outlineLevel="2">
      <c r="A136" s="236">
        <v>92998</v>
      </c>
      <c r="B136" s="236" t="s">
        <v>20</v>
      </c>
      <c r="C136" s="236" t="s">
        <v>254</v>
      </c>
      <c r="D136" s="237" t="s">
        <v>255</v>
      </c>
      <c r="E136" s="236" t="s">
        <v>54</v>
      </c>
      <c r="F136" s="437">
        <v>324.5</v>
      </c>
      <c r="G136" s="238">
        <f t="shared" ref="G136:G145" si="45">$I$3</f>
        <v>0.29308058631051748</v>
      </c>
      <c r="H136" s="239"/>
      <c r="I136" s="239">
        <f t="shared" ref="I136:I145" si="46">H136*(1+G136)</f>
        <v>0</v>
      </c>
      <c r="J136" s="239">
        <f t="shared" ref="J136:J145" si="47">TRUNC((I136*F136),2)</f>
        <v>0</v>
      </c>
    </row>
    <row r="137" spans="1:10" ht="25.5" outlineLevel="2">
      <c r="A137" s="236">
        <v>92984</v>
      </c>
      <c r="B137" s="236" t="s">
        <v>20</v>
      </c>
      <c r="C137" s="236" t="s">
        <v>256</v>
      </c>
      <c r="D137" s="237" t="s">
        <v>257</v>
      </c>
      <c r="E137" s="236" t="s">
        <v>54</v>
      </c>
      <c r="F137" s="437">
        <v>627.66</v>
      </c>
      <c r="G137" s="238">
        <f t="shared" si="45"/>
        <v>0.29308058631051748</v>
      </c>
      <c r="H137" s="239"/>
      <c r="I137" s="239">
        <f t="shared" si="46"/>
        <v>0</v>
      </c>
      <c r="J137" s="239">
        <f t="shared" si="47"/>
        <v>0</v>
      </c>
    </row>
    <row r="138" spans="1:10" ht="25.5" outlineLevel="2">
      <c r="A138" s="236">
        <v>101561</v>
      </c>
      <c r="B138" s="236" t="s">
        <v>20</v>
      </c>
      <c r="C138" s="236" t="s">
        <v>258</v>
      </c>
      <c r="D138" s="237" t="s">
        <v>259</v>
      </c>
      <c r="E138" s="236" t="s">
        <v>54</v>
      </c>
      <c r="F138" s="437">
        <v>309.81</v>
      </c>
      <c r="G138" s="238">
        <f t="shared" si="45"/>
        <v>0.29308058631051748</v>
      </c>
      <c r="H138" s="239"/>
      <c r="I138" s="239">
        <f t="shared" si="46"/>
        <v>0</v>
      </c>
      <c r="J138" s="239">
        <f t="shared" si="47"/>
        <v>0</v>
      </c>
    </row>
    <row r="139" spans="1:10" ht="25.5" outlineLevel="2">
      <c r="A139" s="236">
        <v>91930</v>
      </c>
      <c r="B139" s="236" t="s">
        <v>20</v>
      </c>
      <c r="C139" s="236" t="s">
        <v>260</v>
      </c>
      <c r="D139" s="237" t="s">
        <v>261</v>
      </c>
      <c r="E139" s="236" t="s">
        <v>54</v>
      </c>
      <c r="F139" s="437">
        <v>3466.12</v>
      </c>
      <c r="G139" s="238">
        <f t="shared" si="45"/>
        <v>0.29308058631051748</v>
      </c>
      <c r="H139" s="239"/>
      <c r="I139" s="239">
        <f t="shared" si="46"/>
        <v>0</v>
      </c>
      <c r="J139" s="239">
        <f t="shared" si="47"/>
        <v>0</v>
      </c>
    </row>
    <row r="140" spans="1:10" ht="25.5" outlineLevel="2">
      <c r="A140" s="236">
        <v>91928</v>
      </c>
      <c r="B140" s="236" t="s">
        <v>20</v>
      </c>
      <c r="C140" s="236" t="s">
        <v>262</v>
      </c>
      <c r="D140" s="237" t="s">
        <v>263</v>
      </c>
      <c r="E140" s="236" t="s">
        <v>54</v>
      </c>
      <c r="F140" s="437">
        <v>411.09</v>
      </c>
      <c r="G140" s="238">
        <f t="shared" si="45"/>
        <v>0.29308058631051748</v>
      </c>
      <c r="H140" s="239"/>
      <c r="I140" s="239">
        <f t="shared" si="46"/>
        <v>0</v>
      </c>
      <c r="J140" s="239">
        <f t="shared" si="47"/>
        <v>0</v>
      </c>
    </row>
    <row r="141" spans="1:10" ht="25.5" outlineLevel="2">
      <c r="A141" s="236">
        <v>91926</v>
      </c>
      <c r="B141" s="236" t="s">
        <v>20</v>
      </c>
      <c r="C141" s="236" t="s">
        <v>264</v>
      </c>
      <c r="D141" s="237" t="s">
        <v>265</v>
      </c>
      <c r="E141" s="236" t="s">
        <v>54</v>
      </c>
      <c r="F141" s="437">
        <v>10898.88</v>
      </c>
      <c r="G141" s="238">
        <f t="shared" si="45"/>
        <v>0.29308058631051748</v>
      </c>
      <c r="H141" s="239"/>
      <c r="I141" s="239">
        <f t="shared" si="46"/>
        <v>0</v>
      </c>
      <c r="J141" s="239">
        <f t="shared" si="47"/>
        <v>0</v>
      </c>
    </row>
    <row r="142" spans="1:10" ht="25.5" outlineLevel="2">
      <c r="A142" s="236">
        <v>92988</v>
      </c>
      <c r="B142" s="236" t="s">
        <v>20</v>
      </c>
      <c r="C142" s="236" t="s">
        <v>266</v>
      </c>
      <c r="D142" s="237" t="s">
        <v>267</v>
      </c>
      <c r="E142" s="236" t="s">
        <v>54</v>
      </c>
      <c r="F142" s="437">
        <v>107.82</v>
      </c>
      <c r="G142" s="238">
        <f t="shared" si="45"/>
        <v>0.29308058631051748</v>
      </c>
      <c r="H142" s="239"/>
      <c r="I142" s="239">
        <f t="shared" si="46"/>
        <v>0</v>
      </c>
      <c r="J142" s="239">
        <f t="shared" si="47"/>
        <v>0</v>
      </c>
    </row>
    <row r="143" spans="1:10" ht="25.5" outlineLevel="2">
      <c r="A143" s="236">
        <v>91926</v>
      </c>
      <c r="B143" s="236" t="s">
        <v>20</v>
      </c>
      <c r="C143" s="236" t="s">
        <v>268</v>
      </c>
      <c r="D143" s="237" t="s">
        <v>265</v>
      </c>
      <c r="E143" s="236" t="s">
        <v>54</v>
      </c>
      <c r="F143" s="437">
        <v>1910.66</v>
      </c>
      <c r="G143" s="238">
        <f t="shared" si="45"/>
        <v>0.29308058631051748</v>
      </c>
      <c r="H143" s="239"/>
      <c r="I143" s="239">
        <f t="shared" si="46"/>
        <v>0</v>
      </c>
      <c r="J143" s="239">
        <f t="shared" si="47"/>
        <v>0</v>
      </c>
    </row>
    <row r="144" spans="1:10" ht="25.5" outlineLevel="2">
      <c r="A144" s="236">
        <v>92990</v>
      </c>
      <c r="B144" s="236" t="s">
        <v>20</v>
      </c>
      <c r="C144" s="236" t="s">
        <v>269</v>
      </c>
      <c r="D144" s="237" t="s">
        <v>270</v>
      </c>
      <c r="E144" s="236" t="s">
        <v>54</v>
      </c>
      <c r="F144" s="437">
        <v>84.64</v>
      </c>
      <c r="G144" s="238">
        <f t="shared" si="45"/>
        <v>0.29308058631051748</v>
      </c>
      <c r="H144" s="239"/>
      <c r="I144" s="239">
        <f t="shared" si="46"/>
        <v>0</v>
      </c>
      <c r="J144" s="239">
        <f t="shared" si="47"/>
        <v>0</v>
      </c>
    </row>
    <row r="145" spans="1:10" ht="25.5" outlineLevel="2">
      <c r="A145" s="236">
        <v>92986</v>
      </c>
      <c r="B145" s="236" t="s">
        <v>20</v>
      </c>
      <c r="C145" s="236" t="s">
        <v>271</v>
      </c>
      <c r="D145" s="237" t="s">
        <v>272</v>
      </c>
      <c r="E145" s="236" t="s">
        <v>54</v>
      </c>
      <c r="F145" s="437">
        <v>128.35</v>
      </c>
      <c r="G145" s="238">
        <f t="shared" si="45"/>
        <v>0.29308058631051748</v>
      </c>
      <c r="H145" s="239"/>
      <c r="I145" s="239">
        <f t="shared" si="46"/>
        <v>0</v>
      </c>
      <c r="J145" s="239">
        <f t="shared" si="47"/>
        <v>0</v>
      </c>
    </row>
    <row r="146" spans="1:10" s="246" customFormat="1" outlineLevel="2">
      <c r="A146" s="241"/>
      <c r="B146" s="241"/>
      <c r="C146" s="241" t="s">
        <v>273</v>
      </c>
      <c r="D146" s="242" t="s">
        <v>274</v>
      </c>
      <c r="E146" s="241"/>
      <c r="F146" s="438"/>
      <c r="G146" s="243"/>
      <c r="H146" s="244"/>
      <c r="I146" s="245"/>
      <c r="J146" s="245"/>
    </row>
    <row r="147" spans="1:10" ht="25.5" outlineLevel="2">
      <c r="A147" s="236">
        <v>93660</v>
      </c>
      <c r="B147" s="236" t="s">
        <v>20</v>
      </c>
      <c r="C147" s="236" t="s">
        <v>275</v>
      </c>
      <c r="D147" s="237" t="s">
        <v>276</v>
      </c>
      <c r="E147" s="236" t="s">
        <v>31</v>
      </c>
      <c r="F147" s="437">
        <v>2</v>
      </c>
      <c r="G147" s="238">
        <f t="shared" ref="G147:G159" si="48">$I$3</f>
        <v>0.29308058631051748</v>
      </c>
      <c r="H147" s="239"/>
      <c r="I147" s="239">
        <f t="shared" ref="I147:I159" si="49">H147*(1+G147)</f>
        <v>0</v>
      </c>
      <c r="J147" s="239">
        <f t="shared" ref="J147:J159" si="50">TRUNC((I147*F147),2)</f>
        <v>0</v>
      </c>
    </row>
    <row r="148" spans="1:10" ht="25.5" outlineLevel="2">
      <c r="A148" s="236">
        <v>101898</v>
      </c>
      <c r="B148" s="236" t="s">
        <v>20</v>
      </c>
      <c r="C148" s="236" t="s">
        <v>277</v>
      </c>
      <c r="D148" s="237" t="s">
        <v>278</v>
      </c>
      <c r="E148" s="236" t="s">
        <v>31</v>
      </c>
      <c r="F148" s="437">
        <v>1</v>
      </c>
      <c r="G148" s="238">
        <f t="shared" si="48"/>
        <v>0.29308058631051748</v>
      </c>
      <c r="H148" s="239"/>
      <c r="I148" s="239">
        <f t="shared" si="49"/>
        <v>0</v>
      </c>
      <c r="J148" s="239">
        <f t="shared" si="50"/>
        <v>0</v>
      </c>
    </row>
    <row r="149" spans="1:10" ht="25.5" outlineLevel="2">
      <c r="A149" s="236">
        <v>93671</v>
      </c>
      <c r="B149" s="236" t="s">
        <v>20</v>
      </c>
      <c r="C149" s="236" t="s">
        <v>279</v>
      </c>
      <c r="D149" s="237" t="s">
        <v>280</v>
      </c>
      <c r="E149" s="236" t="s">
        <v>31</v>
      </c>
      <c r="F149" s="437">
        <v>6</v>
      </c>
      <c r="G149" s="238">
        <f t="shared" si="48"/>
        <v>0.29308058631051748</v>
      </c>
      <c r="H149" s="239"/>
      <c r="I149" s="239">
        <f t="shared" si="49"/>
        <v>0</v>
      </c>
      <c r="J149" s="239">
        <f t="shared" si="50"/>
        <v>0</v>
      </c>
    </row>
    <row r="150" spans="1:10" ht="25.5" outlineLevel="2">
      <c r="A150" s="236">
        <v>93673</v>
      </c>
      <c r="B150" s="236" t="s">
        <v>20</v>
      </c>
      <c r="C150" s="236" t="s">
        <v>281</v>
      </c>
      <c r="D150" s="237" t="s">
        <v>282</v>
      </c>
      <c r="E150" s="236" t="s">
        <v>31</v>
      </c>
      <c r="F150" s="437">
        <v>11</v>
      </c>
      <c r="G150" s="238">
        <f t="shared" si="48"/>
        <v>0.29308058631051748</v>
      </c>
      <c r="H150" s="239"/>
      <c r="I150" s="239">
        <f t="shared" si="49"/>
        <v>0</v>
      </c>
      <c r="J150" s="239">
        <f t="shared" si="50"/>
        <v>0</v>
      </c>
    </row>
    <row r="151" spans="1:10" ht="25.5" outlineLevel="2">
      <c r="A151" s="236">
        <v>101895</v>
      </c>
      <c r="B151" s="236" t="s">
        <v>20</v>
      </c>
      <c r="C151" s="236" t="s">
        <v>283</v>
      </c>
      <c r="D151" s="237" t="s">
        <v>284</v>
      </c>
      <c r="E151" s="236" t="s">
        <v>31</v>
      </c>
      <c r="F151" s="437">
        <v>5</v>
      </c>
      <c r="G151" s="238">
        <f t="shared" si="48"/>
        <v>0.29308058631051748</v>
      </c>
      <c r="H151" s="239"/>
      <c r="I151" s="239">
        <f t="shared" si="49"/>
        <v>0</v>
      </c>
      <c r="J151" s="239">
        <f t="shared" si="50"/>
        <v>0</v>
      </c>
    </row>
    <row r="152" spans="1:10" outlineLevel="2">
      <c r="A152" s="236">
        <v>8420</v>
      </c>
      <c r="B152" s="236" t="s">
        <v>166</v>
      </c>
      <c r="C152" s="236" t="s">
        <v>285</v>
      </c>
      <c r="D152" s="237" t="s">
        <v>286</v>
      </c>
      <c r="E152" s="236" t="s">
        <v>251</v>
      </c>
      <c r="F152" s="437">
        <v>4</v>
      </c>
      <c r="G152" s="238">
        <f t="shared" si="48"/>
        <v>0.29308058631051748</v>
      </c>
      <c r="H152" s="239"/>
      <c r="I152" s="239">
        <f t="shared" si="49"/>
        <v>0</v>
      </c>
      <c r="J152" s="239">
        <f t="shared" si="50"/>
        <v>0</v>
      </c>
    </row>
    <row r="153" spans="1:10" ht="25.5" outlineLevel="2">
      <c r="A153" s="236">
        <v>93662</v>
      </c>
      <c r="B153" s="236" t="s">
        <v>20</v>
      </c>
      <c r="C153" s="236" t="s">
        <v>287</v>
      </c>
      <c r="D153" s="237" t="s">
        <v>288</v>
      </c>
      <c r="E153" s="236" t="s">
        <v>31</v>
      </c>
      <c r="F153" s="437">
        <v>5</v>
      </c>
      <c r="G153" s="238">
        <f t="shared" si="48"/>
        <v>0.29308058631051748</v>
      </c>
      <c r="H153" s="239"/>
      <c r="I153" s="239">
        <f t="shared" si="49"/>
        <v>0</v>
      </c>
      <c r="J153" s="239">
        <f t="shared" si="50"/>
        <v>0</v>
      </c>
    </row>
    <row r="154" spans="1:10" ht="25.5" outlineLevel="2">
      <c r="A154" s="236">
        <v>93664</v>
      </c>
      <c r="B154" s="236" t="s">
        <v>20</v>
      </c>
      <c r="C154" s="236" t="s">
        <v>289</v>
      </c>
      <c r="D154" s="237" t="s">
        <v>290</v>
      </c>
      <c r="E154" s="236" t="s">
        <v>31</v>
      </c>
      <c r="F154" s="437">
        <v>36</v>
      </c>
      <c r="G154" s="238">
        <f t="shared" si="48"/>
        <v>0.29308058631051748</v>
      </c>
      <c r="H154" s="239"/>
      <c r="I154" s="239">
        <f t="shared" si="49"/>
        <v>0</v>
      </c>
      <c r="J154" s="239">
        <f t="shared" si="50"/>
        <v>0</v>
      </c>
    </row>
    <row r="155" spans="1:10" ht="25.5" outlineLevel="2">
      <c r="A155" s="236">
        <v>93653</v>
      </c>
      <c r="B155" s="236" t="s">
        <v>20</v>
      </c>
      <c r="C155" s="236" t="s">
        <v>291</v>
      </c>
      <c r="D155" s="237" t="s">
        <v>292</v>
      </c>
      <c r="E155" s="236" t="s">
        <v>31</v>
      </c>
      <c r="F155" s="437">
        <v>29</v>
      </c>
      <c r="G155" s="238">
        <f t="shared" si="48"/>
        <v>0.29308058631051748</v>
      </c>
      <c r="H155" s="239"/>
      <c r="I155" s="239">
        <f t="shared" si="49"/>
        <v>0</v>
      </c>
      <c r="J155" s="239">
        <f t="shared" si="50"/>
        <v>0</v>
      </c>
    </row>
    <row r="156" spans="1:10" ht="25.5" outlineLevel="2">
      <c r="A156" s="236">
        <v>93655</v>
      </c>
      <c r="B156" s="236" t="s">
        <v>20</v>
      </c>
      <c r="C156" s="236" t="s">
        <v>293</v>
      </c>
      <c r="D156" s="237" t="s">
        <v>294</v>
      </c>
      <c r="E156" s="236" t="s">
        <v>31</v>
      </c>
      <c r="F156" s="437">
        <v>27</v>
      </c>
      <c r="G156" s="238">
        <f t="shared" si="48"/>
        <v>0.29308058631051748</v>
      </c>
      <c r="H156" s="239"/>
      <c r="I156" s="239">
        <f t="shared" si="49"/>
        <v>0</v>
      </c>
      <c r="J156" s="239">
        <f t="shared" si="50"/>
        <v>0</v>
      </c>
    </row>
    <row r="157" spans="1:10" outlineLevel="2">
      <c r="A157" s="236">
        <v>8193</v>
      </c>
      <c r="B157" s="236" t="s">
        <v>166</v>
      </c>
      <c r="C157" s="236" t="s">
        <v>295</v>
      </c>
      <c r="D157" s="237" t="s">
        <v>296</v>
      </c>
      <c r="E157" s="236" t="s">
        <v>251</v>
      </c>
      <c r="F157" s="437">
        <v>4</v>
      </c>
      <c r="G157" s="238">
        <f t="shared" si="48"/>
        <v>0.29308058631051748</v>
      </c>
      <c r="H157" s="239"/>
      <c r="I157" s="239">
        <f t="shared" si="49"/>
        <v>0</v>
      </c>
      <c r="J157" s="239">
        <f t="shared" si="50"/>
        <v>0</v>
      </c>
    </row>
    <row r="158" spans="1:10" outlineLevel="2">
      <c r="A158" s="236">
        <v>9041</v>
      </c>
      <c r="B158" s="236" t="s">
        <v>166</v>
      </c>
      <c r="C158" s="236" t="s">
        <v>297</v>
      </c>
      <c r="D158" s="237" t="s">
        <v>298</v>
      </c>
      <c r="E158" s="236" t="s">
        <v>251</v>
      </c>
      <c r="F158" s="437">
        <v>16</v>
      </c>
      <c r="G158" s="238">
        <f t="shared" si="48"/>
        <v>0.29308058631051748</v>
      </c>
      <c r="H158" s="239"/>
      <c r="I158" s="239">
        <f t="shared" si="49"/>
        <v>0</v>
      </c>
      <c r="J158" s="239">
        <f t="shared" si="50"/>
        <v>0</v>
      </c>
    </row>
    <row r="159" spans="1:10" outlineLevel="2">
      <c r="A159" s="236">
        <v>8894</v>
      </c>
      <c r="B159" s="236" t="s">
        <v>166</v>
      </c>
      <c r="C159" s="236" t="s">
        <v>299</v>
      </c>
      <c r="D159" s="237" t="s">
        <v>300</v>
      </c>
      <c r="E159" s="236" t="s">
        <v>251</v>
      </c>
      <c r="F159" s="437">
        <v>32</v>
      </c>
      <c r="G159" s="238">
        <f t="shared" si="48"/>
        <v>0.29308058631051748</v>
      </c>
      <c r="H159" s="239"/>
      <c r="I159" s="239">
        <f t="shared" si="49"/>
        <v>0</v>
      </c>
      <c r="J159" s="239">
        <f t="shared" si="50"/>
        <v>0</v>
      </c>
    </row>
    <row r="160" spans="1:10" s="246" customFormat="1" outlineLevel="2">
      <c r="A160" s="241"/>
      <c r="B160" s="241"/>
      <c r="C160" s="241" t="s">
        <v>301</v>
      </c>
      <c r="D160" s="242" t="s">
        <v>302</v>
      </c>
      <c r="E160" s="241"/>
      <c r="F160" s="438"/>
      <c r="G160" s="243"/>
      <c r="H160" s="244"/>
      <c r="I160" s="245"/>
      <c r="J160" s="245"/>
    </row>
    <row r="161" spans="1:10" s="447" customFormat="1" ht="25.5" outlineLevel="2">
      <c r="A161" s="442" t="s">
        <v>304</v>
      </c>
      <c r="B161" s="442" t="s">
        <v>5</v>
      </c>
      <c r="C161" s="442" t="s">
        <v>303</v>
      </c>
      <c r="D161" s="443" t="s">
        <v>305</v>
      </c>
      <c r="E161" s="442" t="s">
        <v>31</v>
      </c>
      <c r="F161" s="444">
        <v>290</v>
      </c>
      <c r="G161" s="445">
        <f>$I$3</f>
        <v>0.29308058631051748</v>
      </c>
      <c r="H161" s="446">
        <f>'Orçamento Analítico'!K2518</f>
        <v>0</v>
      </c>
      <c r="I161" s="446">
        <f t="shared" ref="I161:I164" si="51">H161*(1+G161)</f>
        <v>0</v>
      </c>
      <c r="J161" s="446">
        <f t="shared" ref="J161:J164" si="52">TRUNC((I161*F161),2)</f>
        <v>0</v>
      </c>
    </row>
    <row r="162" spans="1:10" s="447" customFormat="1" ht="25.5" outlineLevel="2">
      <c r="A162" s="442" t="s">
        <v>307</v>
      </c>
      <c r="B162" s="442" t="s">
        <v>5</v>
      </c>
      <c r="C162" s="442" t="s">
        <v>306</v>
      </c>
      <c r="D162" s="443" t="s">
        <v>308</v>
      </c>
      <c r="E162" s="442" t="s">
        <v>31</v>
      </c>
      <c r="F162" s="444">
        <v>5</v>
      </c>
      <c r="G162" s="445">
        <f>$I$3</f>
        <v>0.29308058631051748</v>
      </c>
      <c r="H162" s="446">
        <f>'Orçamento Analítico'!K2511</f>
        <v>0</v>
      </c>
      <c r="I162" s="446">
        <f t="shared" si="51"/>
        <v>0</v>
      </c>
      <c r="J162" s="446">
        <f t="shared" si="52"/>
        <v>0</v>
      </c>
    </row>
    <row r="163" spans="1:10" ht="25.5" outlineLevel="2">
      <c r="A163" s="236">
        <v>97608</v>
      </c>
      <c r="B163" s="236" t="s">
        <v>20</v>
      </c>
      <c r="C163" s="236" t="s">
        <v>309</v>
      </c>
      <c r="D163" s="237" t="s">
        <v>310</v>
      </c>
      <c r="E163" s="236" t="s">
        <v>31</v>
      </c>
      <c r="F163" s="437">
        <v>6</v>
      </c>
      <c r="G163" s="238">
        <f>$I$3</f>
        <v>0.29308058631051748</v>
      </c>
      <c r="H163" s="239"/>
      <c r="I163" s="239">
        <f t="shared" si="51"/>
        <v>0</v>
      </c>
      <c r="J163" s="239">
        <f t="shared" si="52"/>
        <v>0</v>
      </c>
    </row>
    <row r="164" spans="1:10" outlineLevel="2">
      <c r="A164" s="236">
        <v>91937</v>
      </c>
      <c r="B164" s="236" t="s">
        <v>20</v>
      </c>
      <c r="C164" s="236" t="s">
        <v>311</v>
      </c>
      <c r="D164" s="237" t="s">
        <v>312</v>
      </c>
      <c r="E164" s="236" t="s">
        <v>31</v>
      </c>
      <c r="F164" s="437">
        <v>291</v>
      </c>
      <c r="G164" s="238">
        <f>$I$3</f>
        <v>0.29308058631051748</v>
      </c>
      <c r="H164" s="239"/>
      <c r="I164" s="239">
        <f t="shared" si="51"/>
        <v>0</v>
      </c>
      <c r="J164" s="239">
        <f t="shared" si="52"/>
        <v>0</v>
      </c>
    </row>
    <row r="165" spans="1:10" s="246" customFormat="1" outlineLevel="2">
      <c r="A165" s="241"/>
      <c r="B165" s="241"/>
      <c r="C165" s="241" t="s">
        <v>313</v>
      </c>
      <c r="D165" s="242" t="s">
        <v>314</v>
      </c>
      <c r="E165" s="241"/>
      <c r="F165" s="438"/>
      <c r="G165" s="243"/>
      <c r="H165" s="244"/>
      <c r="I165" s="245"/>
      <c r="J165" s="245"/>
    </row>
    <row r="166" spans="1:10" ht="25.5" outlineLevel="2">
      <c r="A166" s="236">
        <v>91940</v>
      </c>
      <c r="B166" s="236" t="s">
        <v>20</v>
      </c>
      <c r="C166" s="236" t="s">
        <v>315</v>
      </c>
      <c r="D166" s="237" t="s">
        <v>316</v>
      </c>
      <c r="E166" s="236" t="s">
        <v>31</v>
      </c>
      <c r="F166" s="437">
        <v>588</v>
      </c>
      <c r="G166" s="238">
        <f t="shared" ref="G166:G172" si="53">$I$3</f>
        <v>0.29308058631051748</v>
      </c>
      <c r="H166" s="239"/>
      <c r="I166" s="239">
        <f t="shared" ref="I166:I172" si="54">H166*(1+G166)</f>
        <v>0</v>
      </c>
      <c r="J166" s="239">
        <f t="shared" ref="J166:J172" si="55">TRUNC((I166*F166),2)</f>
        <v>0</v>
      </c>
    </row>
    <row r="167" spans="1:10" ht="25.5" outlineLevel="2">
      <c r="A167" s="236">
        <v>92001</v>
      </c>
      <c r="B167" s="236" t="s">
        <v>20</v>
      </c>
      <c r="C167" s="236" t="s">
        <v>317</v>
      </c>
      <c r="D167" s="237" t="s">
        <v>318</v>
      </c>
      <c r="E167" s="236" t="s">
        <v>31</v>
      </c>
      <c r="F167" s="437">
        <v>45</v>
      </c>
      <c r="G167" s="238">
        <f t="shared" si="53"/>
        <v>0.29308058631051748</v>
      </c>
      <c r="H167" s="239"/>
      <c r="I167" s="239">
        <f t="shared" si="54"/>
        <v>0</v>
      </c>
      <c r="J167" s="239">
        <f t="shared" si="55"/>
        <v>0</v>
      </c>
    </row>
    <row r="168" spans="1:10" ht="25.5" outlineLevel="2">
      <c r="A168" s="236">
        <v>91953</v>
      </c>
      <c r="B168" s="236" t="s">
        <v>20</v>
      </c>
      <c r="C168" s="236" t="s">
        <v>319</v>
      </c>
      <c r="D168" s="237" t="s">
        <v>320</v>
      </c>
      <c r="E168" s="236" t="s">
        <v>31</v>
      </c>
      <c r="F168" s="437">
        <v>23</v>
      </c>
      <c r="G168" s="238">
        <f t="shared" si="53"/>
        <v>0.29308058631051748</v>
      </c>
      <c r="H168" s="239"/>
      <c r="I168" s="239">
        <f t="shared" si="54"/>
        <v>0</v>
      </c>
      <c r="J168" s="239">
        <f t="shared" si="55"/>
        <v>0</v>
      </c>
    </row>
    <row r="169" spans="1:10" ht="25.5" outlineLevel="2">
      <c r="A169" s="236">
        <v>91967</v>
      </c>
      <c r="B169" s="236" t="s">
        <v>20</v>
      </c>
      <c r="C169" s="236" t="s">
        <v>321</v>
      </c>
      <c r="D169" s="237" t="s">
        <v>322</v>
      </c>
      <c r="E169" s="236" t="s">
        <v>31</v>
      </c>
      <c r="F169" s="437">
        <v>31</v>
      </c>
      <c r="G169" s="238">
        <f t="shared" si="53"/>
        <v>0.29308058631051748</v>
      </c>
      <c r="H169" s="239"/>
      <c r="I169" s="239">
        <f t="shared" si="54"/>
        <v>0</v>
      </c>
      <c r="J169" s="239">
        <f t="shared" si="55"/>
        <v>0</v>
      </c>
    </row>
    <row r="170" spans="1:10" ht="25.5" outlineLevel="2">
      <c r="A170" s="236">
        <v>91996</v>
      </c>
      <c r="B170" s="236" t="s">
        <v>20</v>
      </c>
      <c r="C170" s="236" t="s">
        <v>323</v>
      </c>
      <c r="D170" s="237" t="s">
        <v>324</v>
      </c>
      <c r="E170" s="236" t="s">
        <v>31</v>
      </c>
      <c r="F170" s="437">
        <v>363</v>
      </c>
      <c r="G170" s="238">
        <f t="shared" si="53"/>
        <v>0.29308058631051748</v>
      </c>
      <c r="H170" s="239"/>
      <c r="I170" s="239">
        <f t="shared" si="54"/>
        <v>0</v>
      </c>
      <c r="J170" s="239">
        <f t="shared" si="55"/>
        <v>0</v>
      </c>
    </row>
    <row r="171" spans="1:10" ht="25.5" outlineLevel="2">
      <c r="A171" s="236">
        <v>91992</v>
      </c>
      <c r="B171" s="236" t="s">
        <v>20</v>
      </c>
      <c r="C171" s="236" t="s">
        <v>325</v>
      </c>
      <c r="D171" s="237" t="s">
        <v>326</v>
      </c>
      <c r="E171" s="236" t="s">
        <v>31</v>
      </c>
      <c r="F171" s="437">
        <v>86</v>
      </c>
      <c r="G171" s="238">
        <f t="shared" si="53"/>
        <v>0.29308058631051748</v>
      </c>
      <c r="H171" s="239"/>
      <c r="I171" s="239">
        <f t="shared" si="54"/>
        <v>0</v>
      </c>
      <c r="J171" s="239">
        <f t="shared" si="55"/>
        <v>0</v>
      </c>
    </row>
    <row r="172" spans="1:10" ht="25.5" outlineLevel="2">
      <c r="A172" s="236">
        <v>91993</v>
      </c>
      <c r="B172" s="236" t="s">
        <v>20</v>
      </c>
      <c r="C172" s="236" t="s">
        <v>327</v>
      </c>
      <c r="D172" s="237" t="s">
        <v>328</v>
      </c>
      <c r="E172" s="236" t="s">
        <v>31</v>
      </c>
      <c r="F172" s="437">
        <v>6</v>
      </c>
      <c r="G172" s="238">
        <f t="shared" si="53"/>
        <v>0.29308058631051748</v>
      </c>
      <c r="H172" s="239"/>
      <c r="I172" s="239">
        <f t="shared" si="54"/>
        <v>0</v>
      </c>
      <c r="J172" s="239">
        <f t="shared" si="55"/>
        <v>0</v>
      </c>
    </row>
    <row r="173" spans="1:10" s="246" customFormat="1" outlineLevel="2">
      <c r="A173" s="241"/>
      <c r="B173" s="241"/>
      <c r="C173" s="241" t="s">
        <v>329</v>
      </c>
      <c r="D173" s="242" t="s">
        <v>330</v>
      </c>
      <c r="E173" s="241"/>
      <c r="F173" s="438"/>
      <c r="G173" s="243"/>
      <c r="H173" s="244"/>
      <c r="I173" s="245"/>
      <c r="J173" s="245"/>
    </row>
    <row r="174" spans="1:10" ht="25.5" outlineLevel="2">
      <c r="A174" s="236">
        <v>91856</v>
      </c>
      <c r="B174" s="236" t="s">
        <v>20</v>
      </c>
      <c r="C174" s="236" t="s">
        <v>331</v>
      </c>
      <c r="D174" s="237" t="s">
        <v>332</v>
      </c>
      <c r="E174" s="236" t="s">
        <v>54</v>
      </c>
      <c r="F174" s="437">
        <v>638.11</v>
      </c>
      <c r="G174" s="238">
        <f>$I$3</f>
        <v>0.29308058631051748</v>
      </c>
      <c r="H174" s="239"/>
      <c r="I174" s="239">
        <f t="shared" ref="I174:I177" si="56">H174*(1+G174)</f>
        <v>0</v>
      </c>
      <c r="J174" s="239">
        <f t="shared" ref="J174:J177" si="57">TRUNC((I174*F174),2)</f>
        <v>0</v>
      </c>
    </row>
    <row r="175" spans="1:10" ht="25.5" outlineLevel="2">
      <c r="A175" s="236">
        <v>97670</v>
      </c>
      <c r="B175" s="236" t="s">
        <v>20</v>
      </c>
      <c r="C175" s="236" t="s">
        <v>333</v>
      </c>
      <c r="D175" s="237" t="s">
        <v>334</v>
      </c>
      <c r="E175" s="236" t="s">
        <v>54</v>
      </c>
      <c r="F175" s="437">
        <v>123.83</v>
      </c>
      <c r="G175" s="238">
        <f>$I$3</f>
        <v>0.29308058631051748</v>
      </c>
      <c r="H175" s="239"/>
      <c r="I175" s="239">
        <f t="shared" si="56"/>
        <v>0</v>
      </c>
      <c r="J175" s="239">
        <f t="shared" si="57"/>
        <v>0</v>
      </c>
    </row>
    <row r="176" spans="1:10" ht="25.5" outlineLevel="2">
      <c r="A176" s="236">
        <v>97668</v>
      </c>
      <c r="B176" s="236" t="s">
        <v>20</v>
      </c>
      <c r="C176" s="236" t="s">
        <v>335</v>
      </c>
      <c r="D176" s="237" t="s">
        <v>336</v>
      </c>
      <c r="E176" s="236" t="s">
        <v>54</v>
      </c>
      <c r="F176" s="437">
        <v>165.8</v>
      </c>
      <c r="G176" s="238">
        <f>$I$3</f>
        <v>0.29308058631051748</v>
      </c>
      <c r="H176" s="239"/>
      <c r="I176" s="239">
        <f t="shared" si="56"/>
        <v>0</v>
      </c>
      <c r="J176" s="239">
        <f t="shared" si="57"/>
        <v>0</v>
      </c>
    </row>
    <row r="177" spans="1:998" ht="25.5" outlineLevel="2">
      <c r="A177" s="236">
        <v>91854</v>
      </c>
      <c r="B177" s="236" t="s">
        <v>20</v>
      </c>
      <c r="C177" s="236" t="s">
        <v>337</v>
      </c>
      <c r="D177" s="237" t="s">
        <v>338</v>
      </c>
      <c r="E177" s="236" t="s">
        <v>54</v>
      </c>
      <c r="F177" s="437">
        <v>2634.88</v>
      </c>
      <c r="G177" s="238">
        <f>$I$3</f>
        <v>0.29308058631051748</v>
      </c>
      <c r="H177" s="239"/>
      <c r="I177" s="239">
        <f t="shared" si="56"/>
        <v>0</v>
      </c>
      <c r="J177" s="239">
        <f t="shared" si="57"/>
        <v>0</v>
      </c>
    </row>
    <row r="178" spans="1:998" s="18" customFormat="1" ht="12">
      <c r="A178" s="364" t="s">
        <v>1352</v>
      </c>
      <c r="B178" s="364"/>
      <c r="C178" s="364"/>
      <c r="D178" s="364"/>
      <c r="E178" s="364"/>
      <c r="F178" s="364"/>
      <c r="G178" s="364"/>
      <c r="H178" s="364"/>
      <c r="I178" s="364"/>
      <c r="J178" s="16">
        <f>SUM(J129:J177)</f>
        <v>0</v>
      </c>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c r="IW178" s="17"/>
      <c r="IX178" s="17"/>
      <c r="IY178" s="17"/>
      <c r="IZ178" s="17"/>
      <c r="JA178" s="17"/>
      <c r="JB178" s="17"/>
      <c r="JC178" s="17"/>
      <c r="JD178" s="17"/>
      <c r="JE178" s="17"/>
      <c r="JF178" s="17"/>
      <c r="JG178" s="17"/>
      <c r="JH178" s="17"/>
      <c r="JI178" s="17"/>
      <c r="JJ178" s="17"/>
      <c r="JK178" s="17"/>
      <c r="JL178" s="17"/>
      <c r="JM178" s="17"/>
      <c r="JN178" s="17"/>
      <c r="JO178" s="17"/>
      <c r="JP178" s="17"/>
      <c r="JQ178" s="17"/>
      <c r="JR178" s="17"/>
      <c r="JS178" s="17"/>
      <c r="JT178" s="17"/>
      <c r="JU178" s="17"/>
      <c r="JV178" s="17"/>
      <c r="JW178" s="17"/>
      <c r="JX178" s="17"/>
      <c r="JY178" s="17"/>
      <c r="JZ178" s="17"/>
      <c r="KA178" s="17"/>
      <c r="KB178" s="17"/>
      <c r="KC178" s="17"/>
      <c r="KD178" s="17"/>
      <c r="KE178" s="17"/>
      <c r="KF178" s="17"/>
      <c r="KG178" s="17"/>
      <c r="KH178" s="17"/>
      <c r="KI178" s="17"/>
      <c r="KJ178" s="17"/>
      <c r="KK178" s="17"/>
      <c r="KL178" s="17"/>
      <c r="KM178" s="17"/>
      <c r="KN178" s="17"/>
      <c r="KO178" s="17"/>
      <c r="KP178" s="17"/>
      <c r="KQ178" s="17"/>
      <c r="KR178" s="17"/>
      <c r="KS178" s="17"/>
      <c r="KT178" s="17"/>
      <c r="KU178" s="17"/>
      <c r="KV178" s="17"/>
      <c r="KW178" s="17"/>
      <c r="KX178" s="17"/>
      <c r="KY178" s="17"/>
      <c r="KZ178" s="17"/>
      <c r="LA178" s="17"/>
      <c r="LB178" s="17"/>
      <c r="LC178" s="17"/>
      <c r="LD178" s="17"/>
      <c r="LE178" s="17"/>
      <c r="LF178" s="17"/>
      <c r="LG178" s="17"/>
      <c r="LH178" s="17"/>
      <c r="LI178" s="17"/>
      <c r="LJ178" s="17"/>
      <c r="LK178" s="17"/>
      <c r="LL178" s="17"/>
      <c r="LM178" s="17"/>
      <c r="LN178" s="17"/>
      <c r="LO178" s="17"/>
      <c r="LP178" s="17"/>
      <c r="LQ178" s="17"/>
      <c r="LR178" s="17"/>
      <c r="LS178" s="17"/>
      <c r="LT178" s="17"/>
      <c r="LU178" s="17"/>
      <c r="LV178" s="17"/>
      <c r="LW178" s="17"/>
      <c r="LX178" s="17"/>
      <c r="LY178" s="17"/>
      <c r="LZ178" s="17"/>
      <c r="MA178" s="17"/>
      <c r="MB178" s="17"/>
      <c r="MC178" s="17"/>
      <c r="MD178" s="17"/>
      <c r="ME178" s="17"/>
      <c r="MF178" s="17"/>
      <c r="MG178" s="17"/>
      <c r="MH178" s="17"/>
      <c r="MI178" s="17"/>
      <c r="MJ178" s="17"/>
      <c r="MK178" s="17"/>
      <c r="ML178" s="17"/>
      <c r="MM178" s="17"/>
      <c r="MN178" s="17"/>
      <c r="MO178" s="17"/>
      <c r="MP178" s="17"/>
      <c r="MQ178" s="17"/>
      <c r="MR178" s="17"/>
      <c r="MS178" s="17"/>
      <c r="MT178" s="17"/>
      <c r="MU178" s="17"/>
      <c r="MV178" s="17"/>
      <c r="MW178" s="17"/>
      <c r="MX178" s="17"/>
      <c r="MY178" s="17"/>
      <c r="MZ178" s="17"/>
      <c r="NA178" s="17"/>
      <c r="NB178" s="17"/>
      <c r="NC178" s="17"/>
      <c r="ND178" s="17"/>
      <c r="NE178" s="17"/>
      <c r="NF178" s="17"/>
      <c r="NG178" s="17"/>
      <c r="NH178" s="17"/>
      <c r="NI178" s="17"/>
      <c r="NJ178" s="17"/>
      <c r="NK178" s="17"/>
      <c r="NL178" s="17"/>
      <c r="NM178" s="17"/>
      <c r="NN178" s="17"/>
      <c r="NO178" s="17"/>
      <c r="NP178" s="17"/>
      <c r="NQ178" s="17"/>
      <c r="NR178" s="17"/>
      <c r="NS178" s="17"/>
      <c r="NT178" s="17"/>
      <c r="NU178" s="17"/>
      <c r="NV178" s="17"/>
      <c r="NW178" s="17"/>
      <c r="NX178" s="17"/>
      <c r="NY178" s="17"/>
      <c r="NZ178" s="17"/>
      <c r="OA178" s="17"/>
      <c r="OB178" s="17"/>
      <c r="OC178" s="17"/>
      <c r="OD178" s="17"/>
      <c r="OE178" s="17"/>
      <c r="OF178" s="17"/>
      <c r="OG178" s="17"/>
      <c r="OH178" s="17"/>
      <c r="OI178" s="17"/>
      <c r="OJ178" s="17"/>
      <c r="OK178" s="17"/>
      <c r="OL178" s="17"/>
      <c r="OM178" s="17"/>
      <c r="ON178" s="17"/>
      <c r="OO178" s="17"/>
      <c r="OP178" s="17"/>
      <c r="OQ178" s="17"/>
      <c r="OR178" s="17"/>
      <c r="OS178" s="17"/>
      <c r="OT178" s="17"/>
      <c r="OU178" s="17"/>
      <c r="OV178" s="17"/>
      <c r="OW178" s="17"/>
      <c r="OX178" s="17"/>
      <c r="OY178" s="17"/>
      <c r="OZ178" s="17"/>
      <c r="PA178" s="17"/>
      <c r="PB178" s="17"/>
      <c r="PC178" s="17"/>
      <c r="PD178" s="17"/>
      <c r="PE178" s="17"/>
      <c r="PF178" s="17"/>
      <c r="PG178" s="17"/>
      <c r="PH178" s="17"/>
      <c r="PI178" s="17"/>
      <c r="PJ178" s="17"/>
      <c r="PK178" s="17"/>
      <c r="PL178" s="17"/>
      <c r="PM178" s="17"/>
      <c r="PN178" s="17"/>
      <c r="PO178" s="17"/>
      <c r="PP178" s="17"/>
      <c r="PQ178" s="17"/>
      <c r="PR178" s="17"/>
      <c r="PS178" s="17"/>
      <c r="PT178" s="17"/>
      <c r="PU178" s="17"/>
      <c r="PV178" s="17"/>
      <c r="PW178" s="17"/>
      <c r="PX178" s="17"/>
      <c r="PY178" s="17"/>
      <c r="PZ178" s="17"/>
      <c r="QA178" s="17"/>
      <c r="QB178" s="17"/>
      <c r="QC178" s="17"/>
      <c r="QD178" s="17"/>
      <c r="QE178" s="17"/>
      <c r="QF178" s="17"/>
      <c r="QG178" s="17"/>
      <c r="QH178" s="17"/>
      <c r="QI178" s="17"/>
      <c r="QJ178" s="17"/>
      <c r="QK178" s="17"/>
      <c r="QL178" s="17"/>
      <c r="QM178" s="17"/>
      <c r="QN178" s="17"/>
      <c r="QO178" s="17"/>
      <c r="QP178" s="17"/>
      <c r="QQ178" s="17"/>
      <c r="QR178" s="17"/>
      <c r="QS178" s="17"/>
      <c r="QT178" s="17"/>
      <c r="QU178" s="17"/>
      <c r="QV178" s="17"/>
      <c r="QW178" s="17"/>
      <c r="QX178" s="17"/>
      <c r="QY178" s="17"/>
      <c r="QZ178" s="17"/>
      <c r="RA178" s="17"/>
      <c r="RB178" s="17"/>
      <c r="RC178" s="17"/>
      <c r="RD178" s="17"/>
      <c r="RE178" s="17"/>
      <c r="RF178" s="17"/>
      <c r="RG178" s="17"/>
      <c r="RH178" s="17"/>
      <c r="RI178" s="17"/>
      <c r="RJ178" s="17"/>
      <c r="RK178" s="17"/>
      <c r="RL178" s="17"/>
      <c r="RM178" s="17"/>
      <c r="RN178" s="17"/>
      <c r="RO178" s="17"/>
      <c r="RP178" s="17"/>
      <c r="RQ178" s="17"/>
      <c r="RR178" s="17"/>
      <c r="RS178" s="17"/>
      <c r="RT178" s="17"/>
      <c r="RU178" s="17"/>
      <c r="RV178" s="17"/>
      <c r="RW178" s="17"/>
      <c r="RX178" s="17"/>
      <c r="RY178" s="17"/>
      <c r="RZ178" s="17"/>
      <c r="SA178" s="17"/>
      <c r="SB178" s="17"/>
      <c r="SC178" s="17"/>
      <c r="SD178" s="17"/>
      <c r="SE178" s="17"/>
      <c r="SF178" s="17"/>
      <c r="SG178" s="17"/>
      <c r="SH178" s="17"/>
      <c r="SI178" s="17"/>
      <c r="SJ178" s="17"/>
      <c r="SK178" s="17"/>
      <c r="SL178" s="17"/>
      <c r="SM178" s="17"/>
      <c r="SN178" s="17"/>
      <c r="SO178" s="17"/>
      <c r="SP178" s="17"/>
      <c r="SQ178" s="17"/>
      <c r="SR178" s="17"/>
      <c r="SS178" s="17"/>
      <c r="ST178" s="17"/>
      <c r="SU178" s="17"/>
      <c r="SV178" s="17"/>
      <c r="SW178" s="17"/>
      <c r="SX178" s="17"/>
      <c r="SY178" s="17"/>
      <c r="SZ178" s="17"/>
      <c r="TA178" s="17"/>
      <c r="TB178" s="17"/>
      <c r="TC178" s="17"/>
      <c r="TD178" s="17"/>
      <c r="TE178" s="17"/>
      <c r="TF178" s="17"/>
      <c r="TG178" s="17"/>
      <c r="TH178" s="17"/>
      <c r="TI178" s="17"/>
      <c r="TJ178" s="17"/>
      <c r="TK178" s="17"/>
      <c r="TL178" s="17"/>
      <c r="TM178" s="17"/>
      <c r="TN178" s="17"/>
      <c r="TO178" s="17"/>
      <c r="TP178" s="17"/>
      <c r="TQ178" s="17"/>
      <c r="TR178" s="17"/>
      <c r="TS178" s="17"/>
      <c r="TT178" s="17"/>
      <c r="TU178" s="17"/>
      <c r="TV178" s="17"/>
      <c r="TW178" s="17"/>
      <c r="TX178" s="17"/>
      <c r="TY178" s="17"/>
      <c r="TZ178" s="17"/>
      <c r="UA178" s="17"/>
      <c r="UB178" s="17"/>
      <c r="UC178" s="17"/>
      <c r="UD178" s="17"/>
      <c r="UE178" s="17"/>
      <c r="UF178" s="17"/>
      <c r="UG178" s="17"/>
      <c r="UH178" s="17"/>
      <c r="UI178" s="17"/>
      <c r="UJ178" s="17"/>
      <c r="UK178" s="17"/>
      <c r="UL178" s="17"/>
      <c r="UM178" s="17"/>
      <c r="UN178" s="17"/>
      <c r="UO178" s="17"/>
      <c r="UP178" s="17"/>
      <c r="UQ178" s="17"/>
      <c r="UR178" s="17"/>
      <c r="US178" s="17"/>
      <c r="UT178" s="17"/>
      <c r="UU178" s="17"/>
      <c r="UV178" s="17"/>
      <c r="UW178" s="17"/>
      <c r="UX178" s="17"/>
      <c r="UY178" s="17"/>
      <c r="UZ178" s="17"/>
      <c r="VA178" s="17"/>
      <c r="VB178" s="17"/>
      <c r="VC178" s="17"/>
      <c r="VD178" s="17"/>
      <c r="VE178" s="17"/>
      <c r="VF178" s="17"/>
      <c r="VG178" s="17"/>
      <c r="VH178" s="17"/>
      <c r="VI178" s="17"/>
      <c r="VJ178" s="17"/>
      <c r="VK178" s="17"/>
      <c r="VL178" s="17"/>
      <c r="VM178" s="17"/>
      <c r="VN178" s="17"/>
      <c r="VO178" s="17"/>
      <c r="VP178" s="17"/>
      <c r="VQ178" s="17"/>
      <c r="VR178" s="17"/>
      <c r="VS178" s="17"/>
      <c r="VT178" s="17"/>
      <c r="VU178" s="17"/>
      <c r="VV178" s="17"/>
      <c r="VW178" s="17"/>
      <c r="VX178" s="17"/>
      <c r="VY178" s="17"/>
      <c r="VZ178" s="17"/>
      <c r="WA178" s="17"/>
      <c r="WB178" s="17"/>
      <c r="WC178" s="17"/>
      <c r="WD178" s="17"/>
      <c r="WE178" s="17"/>
      <c r="WF178" s="17"/>
      <c r="WG178" s="17"/>
      <c r="WH178" s="17"/>
      <c r="WI178" s="17"/>
      <c r="WJ178" s="17"/>
      <c r="WK178" s="17"/>
      <c r="WL178" s="17"/>
      <c r="WM178" s="17"/>
      <c r="WN178" s="17"/>
      <c r="WO178" s="17"/>
      <c r="WP178" s="17"/>
      <c r="WQ178" s="17"/>
      <c r="WR178" s="17"/>
      <c r="WS178" s="17"/>
      <c r="WT178" s="17"/>
      <c r="WU178" s="17"/>
      <c r="WV178" s="17"/>
      <c r="WW178" s="17"/>
      <c r="WX178" s="17"/>
      <c r="WY178" s="17"/>
      <c r="WZ178" s="17"/>
      <c r="XA178" s="17"/>
      <c r="XB178" s="17"/>
      <c r="XC178" s="17"/>
      <c r="XD178" s="17"/>
      <c r="XE178" s="17"/>
      <c r="XF178" s="17"/>
      <c r="XG178" s="17"/>
      <c r="XH178" s="17"/>
      <c r="XI178" s="17"/>
      <c r="XJ178" s="17"/>
      <c r="XK178" s="17"/>
      <c r="XL178" s="17"/>
      <c r="XM178" s="17"/>
      <c r="XN178" s="17"/>
      <c r="XO178" s="17"/>
      <c r="XP178" s="17"/>
      <c r="XQ178" s="17"/>
      <c r="XR178" s="17"/>
      <c r="XS178" s="17"/>
      <c r="XT178" s="17"/>
      <c r="XU178" s="17"/>
      <c r="XV178" s="17"/>
      <c r="XW178" s="17"/>
      <c r="XX178" s="17"/>
      <c r="XY178" s="17"/>
      <c r="XZ178" s="17"/>
      <c r="YA178" s="17"/>
      <c r="YB178" s="17"/>
      <c r="YC178" s="17"/>
      <c r="YD178" s="17"/>
      <c r="YE178" s="17"/>
      <c r="YF178" s="17"/>
      <c r="YG178" s="17"/>
      <c r="YH178" s="17"/>
      <c r="YI178" s="17"/>
      <c r="YJ178" s="17"/>
      <c r="YK178" s="17"/>
      <c r="YL178" s="17"/>
      <c r="YM178" s="17"/>
      <c r="YN178" s="17"/>
      <c r="YO178" s="17"/>
      <c r="YP178" s="17"/>
      <c r="YQ178" s="17"/>
      <c r="YR178" s="17"/>
      <c r="YS178" s="17"/>
      <c r="YT178" s="17"/>
      <c r="YU178" s="17"/>
      <c r="YV178" s="17"/>
      <c r="YW178" s="17"/>
      <c r="YX178" s="17"/>
      <c r="YY178" s="17"/>
      <c r="YZ178" s="17"/>
      <c r="ZA178" s="17"/>
      <c r="ZB178" s="17"/>
      <c r="ZC178" s="17"/>
      <c r="ZD178" s="17"/>
      <c r="ZE178" s="17"/>
      <c r="ZF178" s="17"/>
      <c r="ZG178" s="17"/>
      <c r="ZH178" s="17"/>
      <c r="ZI178" s="17"/>
      <c r="ZJ178" s="17"/>
      <c r="ZK178" s="17"/>
      <c r="ZL178" s="17"/>
      <c r="ZM178" s="17"/>
      <c r="ZN178" s="17"/>
      <c r="ZO178" s="17"/>
      <c r="ZP178" s="17"/>
      <c r="ZQ178" s="17"/>
      <c r="ZR178" s="17"/>
      <c r="ZS178" s="17"/>
      <c r="ZT178" s="17"/>
      <c r="ZU178" s="17"/>
      <c r="ZV178" s="17"/>
      <c r="ZW178" s="17"/>
      <c r="ZX178" s="17"/>
      <c r="ZY178" s="17"/>
      <c r="ZZ178" s="17"/>
      <c r="AAA178" s="17"/>
      <c r="AAB178" s="17"/>
      <c r="AAC178" s="17"/>
      <c r="AAD178" s="17"/>
      <c r="AAE178" s="17"/>
      <c r="AAF178" s="17"/>
      <c r="AAG178" s="17"/>
      <c r="AAH178" s="17"/>
      <c r="AAI178" s="17"/>
      <c r="AAJ178" s="17"/>
      <c r="AAK178" s="17"/>
      <c r="AAL178" s="17"/>
      <c r="AAM178" s="17"/>
      <c r="AAN178" s="17"/>
      <c r="AAO178" s="17"/>
      <c r="AAP178" s="17"/>
      <c r="AAQ178" s="17"/>
      <c r="AAR178" s="17"/>
      <c r="AAS178" s="17"/>
      <c r="AAT178" s="17"/>
      <c r="AAU178" s="17"/>
      <c r="AAV178" s="17"/>
      <c r="AAW178" s="17"/>
      <c r="AAX178" s="17"/>
      <c r="AAY178" s="17"/>
      <c r="AAZ178" s="17"/>
      <c r="ABA178" s="17"/>
      <c r="ABB178" s="17"/>
      <c r="ABC178" s="17"/>
      <c r="ABD178" s="17"/>
      <c r="ABE178" s="17"/>
      <c r="ABF178" s="17"/>
      <c r="ABG178" s="17"/>
      <c r="ABH178" s="17"/>
      <c r="ABI178" s="17"/>
      <c r="ABJ178" s="17"/>
      <c r="ABK178" s="17"/>
      <c r="ABL178" s="17"/>
      <c r="ABM178" s="17"/>
      <c r="ABN178" s="17"/>
      <c r="ABO178" s="17"/>
      <c r="ABP178" s="17"/>
      <c r="ABQ178" s="17"/>
      <c r="ABR178" s="17"/>
      <c r="ABS178" s="17"/>
      <c r="ABT178" s="17"/>
      <c r="ABU178" s="17"/>
      <c r="ABV178" s="17"/>
      <c r="ABW178" s="17"/>
      <c r="ABX178" s="17"/>
      <c r="ABY178" s="17"/>
      <c r="ABZ178" s="17"/>
      <c r="ACA178" s="17"/>
      <c r="ACB178" s="17"/>
      <c r="ACC178" s="17"/>
      <c r="ACD178" s="17"/>
      <c r="ACE178" s="17"/>
      <c r="ACF178" s="17"/>
      <c r="ACG178" s="17"/>
      <c r="ACH178" s="17"/>
      <c r="ACI178" s="17"/>
      <c r="ACJ178" s="17"/>
      <c r="ACK178" s="17"/>
      <c r="ACL178" s="17"/>
      <c r="ACM178" s="17"/>
      <c r="ACN178" s="17"/>
      <c r="ACO178" s="17"/>
      <c r="ACP178" s="17"/>
      <c r="ACQ178" s="17"/>
      <c r="ACR178" s="17"/>
      <c r="ACS178" s="17"/>
      <c r="ACT178" s="17"/>
      <c r="ACU178" s="17"/>
      <c r="ACV178" s="17"/>
      <c r="ACW178" s="17"/>
      <c r="ACX178" s="17"/>
      <c r="ACY178" s="17"/>
      <c r="ACZ178" s="17"/>
      <c r="ADA178" s="17"/>
      <c r="ADB178" s="17"/>
      <c r="ADC178" s="17"/>
      <c r="ADD178" s="17"/>
      <c r="ADE178" s="17"/>
      <c r="ADF178" s="17"/>
      <c r="ADG178" s="17"/>
      <c r="ADH178" s="17"/>
      <c r="ADI178" s="17"/>
      <c r="ADJ178" s="17"/>
      <c r="ADK178" s="17"/>
      <c r="ADL178" s="17"/>
      <c r="ADM178" s="17"/>
      <c r="ADN178" s="17"/>
      <c r="ADO178" s="17"/>
      <c r="ADP178" s="17"/>
      <c r="ADQ178" s="17"/>
      <c r="ADR178" s="17"/>
      <c r="ADS178" s="17"/>
      <c r="ADT178" s="17"/>
      <c r="ADU178" s="17"/>
      <c r="ADV178" s="17"/>
      <c r="ADW178" s="17"/>
      <c r="ADX178" s="17"/>
      <c r="ADY178" s="17"/>
      <c r="ADZ178" s="17"/>
      <c r="AEA178" s="17"/>
      <c r="AEB178" s="17"/>
      <c r="AEC178" s="17"/>
      <c r="AED178" s="17"/>
      <c r="AEE178" s="17"/>
      <c r="AEF178" s="17"/>
      <c r="AEG178" s="17"/>
      <c r="AEH178" s="17"/>
      <c r="AEI178" s="17"/>
      <c r="AEJ178" s="17"/>
      <c r="AEK178" s="17"/>
      <c r="AEL178" s="17"/>
      <c r="AEM178" s="17"/>
      <c r="AEN178" s="17"/>
      <c r="AEO178" s="17"/>
      <c r="AEP178" s="17"/>
      <c r="AEQ178" s="17"/>
      <c r="AER178" s="17"/>
      <c r="AES178" s="17"/>
      <c r="AET178" s="17"/>
      <c r="AEU178" s="17"/>
      <c r="AEV178" s="17"/>
      <c r="AEW178" s="17"/>
      <c r="AEX178" s="17"/>
      <c r="AEY178" s="17"/>
      <c r="AEZ178" s="17"/>
      <c r="AFA178" s="17"/>
      <c r="AFB178" s="17"/>
      <c r="AFC178" s="17"/>
      <c r="AFD178" s="17"/>
      <c r="AFE178" s="17"/>
      <c r="AFF178" s="17"/>
      <c r="AFG178" s="17"/>
      <c r="AFH178" s="17"/>
      <c r="AFI178" s="17"/>
      <c r="AFJ178" s="17"/>
      <c r="AFK178" s="17"/>
      <c r="AFL178" s="17"/>
      <c r="AFM178" s="17"/>
      <c r="AFN178" s="17"/>
      <c r="AFO178" s="17"/>
      <c r="AFP178" s="17"/>
      <c r="AFQ178" s="17"/>
      <c r="AFR178" s="17"/>
      <c r="AFS178" s="17"/>
      <c r="AFT178" s="17"/>
      <c r="AFU178" s="17"/>
      <c r="AFV178" s="17"/>
      <c r="AFW178" s="17"/>
      <c r="AFX178" s="17"/>
      <c r="AFY178" s="17"/>
      <c r="AFZ178" s="17"/>
      <c r="AGA178" s="17"/>
      <c r="AGB178" s="17"/>
      <c r="AGC178" s="17"/>
      <c r="AGD178" s="17"/>
      <c r="AGE178" s="17"/>
      <c r="AGF178" s="17"/>
      <c r="AGG178" s="17"/>
      <c r="AGH178" s="17"/>
      <c r="AGI178" s="17"/>
      <c r="AGJ178" s="17"/>
      <c r="AGK178" s="17"/>
      <c r="AGL178" s="17"/>
      <c r="AGM178" s="17"/>
      <c r="AGN178" s="17"/>
      <c r="AGO178" s="17"/>
      <c r="AGP178" s="17"/>
      <c r="AGQ178" s="17"/>
      <c r="AGR178" s="17"/>
      <c r="AGS178" s="17"/>
      <c r="AGT178" s="17"/>
      <c r="AGU178" s="17"/>
      <c r="AGV178" s="17"/>
      <c r="AGW178" s="17"/>
      <c r="AGX178" s="17"/>
      <c r="AGY178" s="17"/>
      <c r="AGZ178" s="17"/>
      <c r="AHA178" s="17"/>
      <c r="AHB178" s="17"/>
      <c r="AHC178" s="17"/>
      <c r="AHD178" s="17"/>
      <c r="AHE178" s="17"/>
      <c r="AHF178" s="17"/>
      <c r="AHG178" s="17"/>
      <c r="AHH178" s="17"/>
      <c r="AHI178" s="17"/>
      <c r="AHJ178" s="17"/>
      <c r="AHK178" s="17"/>
      <c r="AHL178" s="17"/>
      <c r="AHM178" s="17"/>
      <c r="AHN178" s="17"/>
      <c r="AHO178" s="17"/>
      <c r="AHP178" s="17"/>
      <c r="AHQ178" s="17"/>
      <c r="AHR178" s="17"/>
      <c r="AHS178" s="17"/>
      <c r="AHT178" s="17"/>
      <c r="AHU178" s="17"/>
      <c r="AHV178" s="17"/>
      <c r="AHW178" s="17"/>
      <c r="AHX178" s="17"/>
      <c r="AHY178" s="17"/>
      <c r="AHZ178" s="17"/>
      <c r="AIA178" s="17"/>
      <c r="AIB178" s="17"/>
      <c r="AIC178" s="17"/>
      <c r="AID178" s="17"/>
      <c r="AIE178" s="17"/>
      <c r="AIF178" s="17"/>
      <c r="AIG178" s="17"/>
      <c r="AIH178" s="17"/>
      <c r="AII178" s="17"/>
      <c r="AIJ178" s="17"/>
      <c r="AIK178" s="17"/>
      <c r="AIL178" s="17"/>
      <c r="AIM178" s="17"/>
      <c r="AIN178" s="17"/>
      <c r="AIO178" s="17"/>
      <c r="AIP178" s="17"/>
      <c r="AIQ178" s="17"/>
      <c r="AIR178" s="17"/>
      <c r="AIS178" s="17"/>
      <c r="AIT178" s="17"/>
      <c r="AIU178" s="17"/>
      <c r="AIV178" s="17"/>
      <c r="AIW178" s="17"/>
      <c r="AIX178" s="17"/>
      <c r="AIY178" s="17"/>
      <c r="AIZ178" s="17"/>
      <c r="AJA178" s="17"/>
      <c r="AJB178" s="17"/>
      <c r="AJC178" s="17"/>
      <c r="AJD178" s="17"/>
      <c r="AJE178" s="17"/>
      <c r="AJF178" s="17"/>
      <c r="AJG178" s="17"/>
      <c r="AJH178" s="17"/>
      <c r="AJI178" s="17"/>
      <c r="AJJ178" s="17"/>
      <c r="AJK178" s="17"/>
      <c r="AJL178" s="17"/>
      <c r="AJM178" s="17"/>
      <c r="AJN178" s="17"/>
      <c r="AJO178" s="17"/>
      <c r="AJP178" s="17"/>
      <c r="AJQ178" s="17"/>
      <c r="AJR178" s="17"/>
      <c r="AJS178" s="17"/>
      <c r="AJT178" s="17"/>
      <c r="AJU178" s="17"/>
      <c r="AJV178" s="17"/>
      <c r="AJW178" s="17"/>
      <c r="AJX178" s="17"/>
      <c r="AJY178" s="17"/>
      <c r="AJZ178" s="17"/>
      <c r="AKA178" s="17"/>
      <c r="AKB178" s="17"/>
      <c r="AKC178" s="17"/>
      <c r="AKD178" s="17"/>
      <c r="AKE178" s="17"/>
      <c r="AKF178" s="17"/>
      <c r="AKG178" s="17"/>
      <c r="AKH178" s="17"/>
      <c r="AKI178" s="17"/>
      <c r="AKJ178" s="17"/>
      <c r="AKK178" s="17"/>
      <c r="AKL178" s="17"/>
      <c r="AKM178" s="17"/>
      <c r="AKN178" s="17"/>
      <c r="AKO178" s="17"/>
      <c r="AKP178" s="17"/>
      <c r="AKQ178" s="17"/>
      <c r="AKR178" s="17"/>
      <c r="AKS178" s="17"/>
      <c r="AKT178" s="17"/>
      <c r="AKU178" s="17"/>
      <c r="AKV178" s="17"/>
      <c r="AKW178" s="17"/>
      <c r="AKX178" s="17"/>
      <c r="AKY178" s="17"/>
      <c r="AKZ178" s="17"/>
      <c r="ALA178" s="17"/>
      <c r="ALB178" s="17"/>
      <c r="ALC178" s="17"/>
      <c r="ALD178" s="17"/>
      <c r="ALE178" s="17"/>
      <c r="ALF178" s="17"/>
      <c r="ALG178" s="17"/>
      <c r="ALH178" s="17"/>
      <c r="ALI178" s="17"/>
      <c r="ALJ178" s="17"/>
    </row>
    <row r="179" spans="1:998" s="4" customFormat="1" ht="12" customHeight="1">
      <c r="A179" s="9"/>
      <c r="B179" s="10"/>
      <c r="C179" s="11" t="s">
        <v>339</v>
      </c>
      <c r="D179" s="12" t="s">
        <v>340</v>
      </c>
      <c r="E179" s="10"/>
      <c r="F179" s="436"/>
      <c r="G179" s="13"/>
      <c r="H179" s="14"/>
      <c r="I179" s="14"/>
      <c r="J179" s="14"/>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row>
    <row r="180" spans="1:998" s="246" customFormat="1" outlineLevel="1">
      <c r="A180" s="241"/>
      <c r="B180" s="241"/>
      <c r="C180" s="241" t="s">
        <v>341</v>
      </c>
      <c r="D180" s="242" t="s">
        <v>253</v>
      </c>
      <c r="E180" s="241"/>
      <c r="F180" s="438"/>
      <c r="G180" s="243"/>
      <c r="H180" s="244"/>
      <c r="I180" s="245"/>
      <c r="J180" s="245"/>
    </row>
    <row r="181" spans="1:998" ht="25.5" outlineLevel="1">
      <c r="A181" s="236">
        <v>98296</v>
      </c>
      <c r="B181" s="236" t="s">
        <v>20</v>
      </c>
      <c r="C181" s="236" t="s">
        <v>342</v>
      </c>
      <c r="D181" s="237" t="s">
        <v>343</v>
      </c>
      <c r="E181" s="236" t="s">
        <v>54</v>
      </c>
      <c r="F181" s="437">
        <v>2526.88</v>
      </c>
      <c r="G181" s="238">
        <f>$I$3</f>
        <v>0.29308058631051748</v>
      </c>
      <c r="H181" s="239"/>
      <c r="I181" s="239">
        <f t="shared" ref="I181" si="58">H181*(1+G181)</f>
        <v>0</v>
      </c>
      <c r="J181" s="239">
        <f t="shared" ref="J181" si="59">TRUNC((I181*F181),2)</f>
        <v>0</v>
      </c>
    </row>
    <row r="182" spans="1:998" s="246" customFormat="1" outlineLevel="1">
      <c r="A182" s="241"/>
      <c r="B182" s="241"/>
      <c r="C182" s="241" t="s">
        <v>344</v>
      </c>
      <c r="D182" s="242" t="s">
        <v>330</v>
      </c>
      <c r="E182" s="241"/>
      <c r="F182" s="438"/>
      <c r="G182" s="243"/>
      <c r="H182" s="244"/>
      <c r="I182" s="245"/>
      <c r="J182" s="245"/>
    </row>
    <row r="183" spans="1:998" ht="25.5" outlineLevel="1">
      <c r="A183" s="236">
        <v>91846</v>
      </c>
      <c r="B183" s="236" t="s">
        <v>20</v>
      </c>
      <c r="C183" s="236" t="s">
        <v>345</v>
      </c>
      <c r="D183" s="237" t="s">
        <v>346</v>
      </c>
      <c r="E183" s="236" t="s">
        <v>54</v>
      </c>
      <c r="F183" s="437">
        <v>843.61</v>
      </c>
      <c r="G183" s="238">
        <f t="shared" ref="G183:G189" si="60">$I$3</f>
        <v>0.29308058631051748</v>
      </c>
      <c r="H183" s="239"/>
      <c r="I183" s="239">
        <f t="shared" ref="I183:I189" si="61">H183*(1+G183)</f>
        <v>0</v>
      </c>
      <c r="J183" s="239">
        <f t="shared" ref="J183:J189" si="62">TRUNC((I183*F183),2)</f>
        <v>0</v>
      </c>
    </row>
    <row r="184" spans="1:998" ht="25.5" outlineLevel="1">
      <c r="A184" s="236">
        <v>91940</v>
      </c>
      <c r="B184" s="236" t="s">
        <v>20</v>
      </c>
      <c r="C184" s="236" t="s">
        <v>347</v>
      </c>
      <c r="D184" s="237" t="s">
        <v>316</v>
      </c>
      <c r="E184" s="236" t="s">
        <v>31</v>
      </c>
      <c r="F184" s="437">
        <v>124</v>
      </c>
      <c r="G184" s="238">
        <f t="shared" si="60"/>
        <v>0.29308058631051748</v>
      </c>
      <c r="H184" s="239"/>
      <c r="I184" s="239">
        <f t="shared" si="61"/>
        <v>0</v>
      </c>
      <c r="J184" s="239">
        <f t="shared" si="62"/>
        <v>0</v>
      </c>
    </row>
    <row r="185" spans="1:998" outlineLevel="1">
      <c r="A185" s="236">
        <v>764</v>
      </c>
      <c r="B185" s="236" t="s">
        <v>166</v>
      </c>
      <c r="C185" s="236" t="s">
        <v>348</v>
      </c>
      <c r="D185" s="237" t="s">
        <v>349</v>
      </c>
      <c r="E185" s="236" t="s">
        <v>350</v>
      </c>
      <c r="F185" s="437">
        <v>59</v>
      </c>
      <c r="G185" s="238">
        <f t="shared" si="60"/>
        <v>0.29308058631051748</v>
      </c>
      <c r="H185" s="239"/>
      <c r="I185" s="239">
        <f t="shared" si="61"/>
        <v>0</v>
      </c>
      <c r="J185" s="239">
        <f t="shared" si="62"/>
        <v>0</v>
      </c>
    </row>
    <row r="186" spans="1:998" outlineLevel="1">
      <c r="A186" s="236">
        <v>9525</v>
      </c>
      <c r="B186" s="236" t="s">
        <v>166</v>
      </c>
      <c r="C186" s="236" t="s">
        <v>351</v>
      </c>
      <c r="D186" s="237" t="s">
        <v>352</v>
      </c>
      <c r="E186" s="236" t="s">
        <v>251</v>
      </c>
      <c r="F186" s="437">
        <v>89</v>
      </c>
      <c r="G186" s="238">
        <f t="shared" si="60"/>
        <v>0.29308058631051748</v>
      </c>
      <c r="H186" s="239"/>
      <c r="I186" s="239">
        <f t="shared" si="61"/>
        <v>0</v>
      </c>
      <c r="J186" s="239">
        <f t="shared" si="62"/>
        <v>0</v>
      </c>
    </row>
    <row r="187" spans="1:998" outlineLevel="1">
      <c r="A187" s="236">
        <v>12804</v>
      </c>
      <c r="B187" s="236" t="s">
        <v>166</v>
      </c>
      <c r="C187" s="236" t="s">
        <v>353</v>
      </c>
      <c r="D187" s="237" t="s">
        <v>354</v>
      </c>
      <c r="E187" s="236" t="s">
        <v>251</v>
      </c>
      <c r="F187" s="437">
        <v>59</v>
      </c>
      <c r="G187" s="238">
        <f t="shared" si="60"/>
        <v>0.29308058631051748</v>
      </c>
      <c r="H187" s="239"/>
      <c r="I187" s="239">
        <f t="shared" si="61"/>
        <v>0</v>
      </c>
      <c r="J187" s="239">
        <f t="shared" si="62"/>
        <v>0</v>
      </c>
    </row>
    <row r="188" spans="1:998" outlineLevel="1">
      <c r="A188" s="236">
        <v>8782</v>
      </c>
      <c r="B188" s="236" t="s">
        <v>166</v>
      </c>
      <c r="C188" s="236" t="s">
        <v>355</v>
      </c>
      <c r="D188" s="237" t="s">
        <v>356</v>
      </c>
      <c r="E188" s="236" t="s">
        <v>251</v>
      </c>
      <c r="F188" s="437">
        <v>4</v>
      </c>
      <c r="G188" s="238">
        <f t="shared" si="60"/>
        <v>0.29308058631051748</v>
      </c>
      <c r="H188" s="239"/>
      <c r="I188" s="239">
        <f t="shared" si="61"/>
        <v>0</v>
      </c>
      <c r="J188" s="239">
        <f t="shared" si="62"/>
        <v>0</v>
      </c>
    </row>
    <row r="189" spans="1:998" ht="25.5" outlineLevel="1">
      <c r="A189" s="236">
        <v>12803</v>
      </c>
      <c r="B189" s="236" t="s">
        <v>166</v>
      </c>
      <c r="C189" s="236" t="s">
        <v>357</v>
      </c>
      <c r="D189" s="237" t="s">
        <v>358</v>
      </c>
      <c r="E189" s="236" t="s">
        <v>251</v>
      </c>
      <c r="F189" s="437">
        <v>120</v>
      </c>
      <c r="G189" s="238">
        <f t="shared" si="60"/>
        <v>0.29308058631051748</v>
      </c>
      <c r="H189" s="239"/>
      <c r="I189" s="239">
        <f t="shared" si="61"/>
        <v>0</v>
      </c>
      <c r="J189" s="239">
        <f t="shared" si="62"/>
        <v>0</v>
      </c>
    </row>
    <row r="190" spans="1:998" s="246" customFormat="1" outlineLevel="1">
      <c r="A190" s="241"/>
      <c r="B190" s="241"/>
      <c r="C190" s="241" t="s">
        <v>359</v>
      </c>
      <c r="D190" s="242" t="s">
        <v>360</v>
      </c>
      <c r="E190" s="241"/>
      <c r="F190" s="438"/>
      <c r="G190" s="243"/>
      <c r="H190" s="244"/>
      <c r="I190" s="245"/>
      <c r="J190" s="245"/>
    </row>
    <row r="191" spans="1:998" outlineLevel="1">
      <c r="A191" s="236">
        <v>98307</v>
      </c>
      <c r="B191" s="236" t="s">
        <v>20</v>
      </c>
      <c r="C191" s="236" t="s">
        <v>361</v>
      </c>
      <c r="D191" s="237" t="s">
        <v>362</v>
      </c>
      <c r="E191" s="236" t="s">
        <v>31</v>
      </c>
      <c r="F191" s="437">
        <v>244</v>
      </c>
      <c r="G191" s="238">
        <f>$I$3</f>
        <v>0.29308058631051748</v>
      </c>
      <c r="H191" s="239"/>
      <c r="I191" s="239">
        <f t="shared" ref="I191:I192" si="63">H191*(1+G191)</f>
        <v>0</v>
      </c>
      <c r="J191" s="239">
        <f t="shared" ref="J191:J192" si="64">TRUNC((I191*F191),2)</f>
        <v>0</v>
      </c>
    </row>
    <row r="192" spans="1:998" outlineLevel="1">
      <c r="A192" s="236">
        <v>11230</v>
      </c>
      <c r="B192" s="236" t="s">
        <v>166</v>
      </c>
      <c r="C192" s="236" t="s">
        <v>363</v>
      </c>
      <c r="D192" s="237" t="s">
        <v>364</v>
      </c>
      <c r="E192" s="236" t="s">
        <v>251</v>
      </c>
      <c r="F192" s="437">
        <v>244</v>
      </c>
      <c r="G192" s="238">
        <f>$I$3</f>
        <v>0.29308058631051748</v>
      </c>
      <c r="H192" s="239"/>
      <c r="I192" s="239">
        <f t="shared" si="63"/>
        <v>0</v>
      </c>
      <c r="J192" s="239">
        <f t="shared" si="64"/>
        <v>0</v>
      </c>
    </row>
    <row r="193" spans="1:998" s="246" customFormat="1" outlineLevel="1">
      <c r="A193" s="241"/>
      <c r="B193" s="241"/>
      <c r="C193" s="241" t="s">
        <v>365</v>
      </c>
      <c r="D193" s="242" t="s">
        <v>366</v>
      </c>
      <c r="E193" s="241"/>
      <c r="F193" s="438"/>
      <c r="G193" s="243"/>
      <c r="H193" s="244"/>
      <c r="I193" s="245"/>
      <c r="J193" s="245"/>
    </row>
    <row r="194" spans="1:998" ht="38.25" outlineLevel="1">
      <c r="A194" s="236">
        <v>97328</v>
      </c>
      <c r="B194" s="236" t="s">
        <v>20</v>
      </c>
      <c r="C194" s="236" t="s">
        <v>367</v>
      </c>
      <c r="D194" s="237" t="s">
        <v>368</v>
      </c>
      <c r="E194" s="236" t="s">
        <v>54</v>
      </c>
      <c r="F194" s="437">
        <v>68.67</v>
      </c>
      <c r="G194" s="238">
        <f t="shared" ref="G194:G200" si="65">$I$3</f>
        <v>0.29308058631051748</v>
      </c>
      <c r="H194" s="239"/>
      <c r="I194" s="239">
        <f t="shared" ref="I194:I200" si="66">H194*(1+G194)</f>
        <v>0</v>
      </c>
      <c r="J194" s="239">
        <f t="shared" ref="J194:J200" si="67">TRUNC((I194*F194),2)</f>
        <v>0</v>
      </c>
    </row>
    <row r="195" spans="1:998" ht="38.25" outlineLevel="1">
      <c r="A195" s="236">
        <v>97329</v>
      </c>
      <c r="B195" s="236" t="s">
        <v>20</v>
      </c>
      <c r="C195" s="236" t="s">
        <v>369</v>
      </c>
      <c r="D195" s="237" t="s">
        <v>370</v>
      </c>
      <c r="E195" s="236" t="s">
        <v>54</v>
      </c>
      <c r="F195" s="437">
        <v>49.82</v>
      </c>
      <c r="G195" s="238">
        <f t="shared" si="65"/>
        <v>0.29308058631051748</v>
      </c>
      <c r="H195" s="239"/>
      <c r="I195" s="239">
        <f t="shared" si="66"/>
        <v>0</v>
      </c>
      <c r="J195" s="239">
        <f t="shared" si="67"/>
        <v>0</v>
      </c>
    </row>
    <row r="196" spans="1:998" ht="38.25" outlineLevel="1">
      <c r="A196" s="236">
        <v>97330</v>
      </c>
      <c r="B196" s="236" t="s">
        <v>20</v>
      </c>
      <c r="C196" s="236" t="s">
        <v>371</v>
      </c>
      <c r="D196" s="237" t="s">
        <v>372</v>
      </c>
      <c r="E196" s="236" t="s">
        <v>54</v>
      </c>
      <c r="F196" s="437">
        <v>422.65</v>
      </c>
      <c r="G196" s="238">
        <f t="shared" si="65"/>
        <v>0.29308058631051748</v>
      </c>
      <c r="H196" s="239"/>
      <c r="I196" s="239">
        <f t="shared" si="66"/>
        <v>0</v>
      </c>
      <c r="J196" s="239">
        <f t="shared" si="67"/>
        <v>0</v>
      </c>
    </row>
    <row r="197" spans="1:998" ht="25.5" outlineLevel="1">
      <c r="A197" s="236">
        <v>42424</v>
      </c>
      <c r="B197" s="236" t="s">
        <v>20</v>
      </c>
      <c r="C197" s="236" t="s">
        <v>373</v>
      </c>
      <c r="D197" s="237" t="s">
        <v>374</v>
      </c>
      <c r="E197" s="236" t="s">
        <v>31</v>
      </c>
      <c r="F197" s="437">
        <v>2</v>
      </c>
      <c r="G197" s="238">
        <f t="shared" si="65"/>
        <v>0.29308058631051748</v>
      </c>
      <c r="H197" s="239"/>
      <c r="I197" s="239">
        <f t="shared" si="66"/>
        <v>0</v>
      </c>
      <c r="J197" s="239">
        <f t="shared" si="67"/>
        <v>0</v>
      </c>
    </row>
    <row r="198" spans="1:998" ht="25.5" outlineLevel="1">
      <c r="A198" s="236">
        <v>42422</v>
      </c>
      <c r="B198" s="236" t="s">
        <v>20</v>
      </c>
      <c r="C198" s="236" t="s">
        <v>375</v>
      </c>
      <c r="D198" s="237" t="s">
        <v>376</v>
      </c>
      <c r="E198" s="236" t="s">
        <v>31</v>
      </c>
      <c r="F198" s="437">
        <v>2</v>
      </c>
      <c r="G198" s="238">
        <f t="shared" si="65"/>
        <v>0.29308058631051748</v>
      </c>
      <c r="H198" s="239"/>
      <c r="I198" s="239">
        <f t="shared" si="66"/>
        <v>0</v>
      </c>
      <c r="J198" s="239">
        <f t="shared" si="67"/>
        <v>0</v>
      </c>
    </row>
    <row r="199" spans="1:998" ht="25.5" outlineLevel="1">
      <c r="A199" s="236">
        <v>43184</v>
      </c>
      <c r="B199" s="236" t="s">
        <v>20</v>
      </c>
      <c r="C199" s="236" t="s">
        <v>377</v>
      </c>
      <c r="D199" s="237" t="s">
        <v>378</v>
      </c>
      <c r="E199" s="236" t="s">
        <v>379</v>
      </c>
      <c r="F199" s="437">
        <v>1</v>
      </c>
      <c r="G199" s="238">
        <f t="shared" si="65"/>
        <v>0.29308058631051748</v>
      </c>
      <c r="H199" s="239"/>
      <c r="I199" s="239">
        <f t="shared" si="66"/>
        <v>0</v>
      </c>
      <c r="J199" s="239">
        <f t="shared" si="67"/>
        <v>0</v>
      </c>
    </row>
    <row r="200" spans="1:998" ht="25.5" outlineLevel="1">
      <c r="A200" s="236">
        <v>42419</v>
      </c>
      <c r="B200" s="236" t="s">
        <v>20</v>
      </c>
      <c r="C200" s="236" t="s">
        <v>380</v>
      </c>
      <c r="D200" s="237" t="s">
        <v>381</v>
      </c>
      <c r="E200" s="236" t="s">
        <v>31</v>
      </c>
      <c r="F200" s="437">
        <v>32</v>
      </c>
      <c r="G200" s="238">
        <f t="shared" si="65"/>
        <v>0.29308058631051748</v>
      </c>
      <c r="H200" s="239"/>
      <c r="I200" s="239">
        <f t="shared" si="66"/>
        <v>0</v>
      </c>
      <c r="J200" s="239">
        <f t="shared" si="67"/>
        <v>0</v>
      </c>
    </row>
    <row r="201" spans="1:998" s="18" customFormat="1" ht="12">
      <c r="A201" s="364" t="s">
        <v>1352</v>
      </c>
      <c r="B201" s="364"/>
      <c r="C201" s="364"/>
      <c r="D201" s="364"/>
      <c r="E201" s="364"/>
      <c r="F201" s="364"/>
      <c r="G201" s="364"/>
      <c r="H201" s="364"/>
      <c r="I201" s="364"/>
      <c r="J201" s="16">
        <f>SUM(J181:J200)</f>
        <v>0</v>
      </c>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c r="IV201" s="17"/>
      <c r="IW201" s="17"/>
      <c r="IX201" s="17"/>
      <c r="IY201" s="17"/>
      <c r="IZ201" s="17"/>
      <c r="JA201" s="17"/>
      <c r="JB201" s="17"/>
      <c r="JC201" s="17"/>
      <c r="JD201" s="17"/>
      <c r="JE201" s="17"/>
      <c r="JF201" s="17"/>
      <c r="JG201" s="17"/>
      <c r="JH201" s="17"/>
      <c r="JI201" s="17"/>
      <c r="JJ201" s="17"/>
      <c r="JK201" s="17"/>
      <c r="JL201" s="17"/>
      <c r="JM201" s="17"/>
      <c r="JN201" s="17"/>
      <c r="JO201" s="17"/>
      <c r="JP201" s="17"/>
      <c r="JQ201" s="17"/>
      <c r="JR201" s="17"/>
      <c r="JS201" s="17"/>
      <c r="JT201" s="17"/>
      <c r="JU201" s="17"/>
      <c r="JV201" s="17"/>
      <c r="JW201" s="17"/>
      <c r="JX201" s="17"/>
      <c r="JY201" s="17"/>
      <c r="JZ201" s="17"/>
      <c r="KA201" s="17"/>
      <c r="KB201" s="17"/>
      <c r="KC201" s="17"/>
      <c r="KD201" s="17"/>
      <c r="KE201" s="17"/>
      <c r="KF201" s="17"/>
      <c r="KG201" s="17"/>
      <c r="KH201" s="17"/>
      <c r="KI201" s="17"/>
      <c r="KJ201" s="17"/>
      <c r="KK201" s="17"/>
      <c r="KL201" s="17"/>
      <c r="KM201" s="17"/>
      <c r="KN201" s="17"/>
      <c r="KO201" s="17"/>
      <c r="KP201" s="17"/>
      <c r="KQ201" s="17"/>
      <c r="KR201" s="17"/>
      <c r="KS201" s="17"/>
      <c r="KT201" s="17"/>
      <c r="KU201" s="17"/>
      <c r="KV201" s="17"/>
      <c r="KW201" s="17"/>
      <c r="KX201" s="17"/>
      <c r="KY201" s="17"/>
      <c r="KZ201" s="17"/>
      <c r="LA201" s="17"/>
      <c r="LB201" s="17"/>
      <c r="LC201" s="17"/>
      <c r="LD201" s="17"/>
      <c r="LE201" s="17"/>
      <c r="LF201" s="17"/>
      <c r="LG201" s="17"/>
      <c r="LH201" s="17"/>
      <c r="LI201" s="17"/>
      <c r="LJ201" s="17"/>
      <c r="LK201" s="17"/>
      <c r="LL201" s="17"/>
      <c r="LM201" s="17"/>
      <c r="LN201" s="17"/>
      <c r="LO201" s="17"/>
      <c r="LP201" s="17"/>
      <c r="LQ201" s="17"/>
      <c r="LR201" s="17"/>
      <c r="LS201" s="17"/>
      <c r="LT201" s="17"/>
      <c r="LU201" s="17"/>
      <c r="LV201" s="17"/>
      <c r="LW201" s="17"/>
      <c r="LX201" s="17"/>
      <c r="LY201" s="17"/>
      <c r="LZ201" s="17"/>
      <c r="MA201" s="17"/>
      <c r="MB201" s="17"/>
      <c r="MC201" s="17"/>
      <c r="MD201" s="17"/>
      <c r="ME201" s="17"/>
      <c r="MF201" s="17"/>
      <c r="MG201" s="17"/>
      <c r="MH201" s="17"/>
      <c r="MI201" s="17"/>
      <c r="MJ201" s="17"/>
      <c r="MK201" s="17"/>
      <c r="ML201" s="17"/>
      <c r="MM201" s="17"/>
      <c r="MN201" s="17"/>
      <c r="MO201" s="17"/>
      <c r="MP201" s="17"/>
      <c r="MQ201" s="17"/>
      <c r="MR201" s="17"/>
      <c r="MS201" s="17"/>
      <c r="MT201" s="17"/>
      <c r="MU201" s="17"/>
      <c r="MV201" s="17"/>
      <c r="MW201" s="17"/>
      <c r="MX201" s="17"/>
      <c r="MY201" s="17"/>
      <c r="MZ201" s="17"/>
      <c r="NA201" s="17"/>
      <c r="NB201" s="17"/>
      <c r="NC201" s="17"/>
      <c r="ND201" s="17"/>
      <c r="NE201" s="17"/>
      <c r="NF201" s="17"/>
      <c r="NG201" s="17"/>
      <c r="NH201" s="17"/>
      <c r="NI201" s="17"/>
      <c r="NJ201" s="17"/>
      <c r="NK201" s="17"/>
      <c r="NL201" s="17"/>
      <c r="NM201" s="17"/>
      <c r="NN201" s="17"/>
      <c r="NO201" s="17"/>
      <c r="NP201" s="17"/>
      <c r="NQ201" s="17"/>
      <c r="NR201" s="17"/>
      <c r="NS201" s="17"/>
      <c r="NT201" s="17"/>
      <c r="NU201" s="17"/>
      <c r="NV201" s="17"/>
      <c r="NW201" s="17"/>
      <c r="NX201" s="17"/>
      <c r="NY201" s="17"/>
      <c r="NZ201" s="17"/>
      <c r="OA201" s="17"/>
      <c r="OB201" s="17"/>
      <c r="OC201" s="17"/>
      <c r="OD201" s="17"/>
      <c r="OE201" s="17"/>
      <c r="OF201" s="17"/>
      <c r="OG201" s="17"/>
      <c r="OH201" s="17"/>
      <c r="OI201" s="17"/>
      <c r="OJ201" s="17"/>
      <c r="OK201" s="17"/>
      <c r="OL201" s="17"/>
      <c r="OM201" s="17"/>
      <c r="ON201" s="17"/>
      <c r="OO201" s="17"/>
      <c r="OP201" s="17"/>
      <c r="OQ201" s="17"/>
      <c r="OR201" s="17"/>
      <c r="OS201" s="17"/>
      <c r="OT201" s="17"/>
      <c r="OU201" s="17"/>
      <c r="OV201" s="17"/>
      <c r="OW201" s="17"/>
      <c r="OX201" s="17"/>
      <c r="OY201" s="17"/>
      <c r="OZ201" s="17"/>
      <c r="PA201" s="17"/>
      <c r="PB201" s="17"/>
      <c r="PC201" s="17"/>
      <c r="PD201" s="17"/>
      <c r="PE201" s="17"/>
      <c r="PF201" s="17"/>
      <c r="PG201" s="17"/>
      <c r="PH201" s="17"/>
      <c r="PI201" s="17"/>
      <c r="PJ201" s="17"/>
      <c r="PK201" s="17"/>
      <c r="PL201" s="17"/>
      <c r="PM201" s="17"/>
      <c r="PN201" s="17"/>
      <c r="PO201" s="17"/>
      <c r="PP201" s="17"/>
      <c r="PQ201" s="17"/>
      <c r="PR201" s="17"/>
      <c r="PS201" s="17"/>
      <c r="PT201" s="17"/>
      <c r="PU201" s="17"/>
      <c r="PV201" s="17"/>
      <c r="PW201" s="17"/>
      <c r="PX201" s="17"/>
      <c r="PY201" s="17"/>
      <c r="PZ201" s="17"/>
      <c r="QA201" s="17"/>
      <c r="QB201" s="17"/>
      <c r="QC201" s="17"/>
      <c r="QD201" s="17"/>
      <c r="QE201" s="17"/>
      <c r="QF201" s="17"/>
      <c r="QG201" s="17"/>
      <c r="QH201" s="17"/>
      <c r="QI201" s="17"/>
      <c r="QJ201" s="17"/>
      <c r="QK201" s="17"/>
      <c r="QL201" s="17"/>
      <c r="QM201" s="17"/>
      <c r="QN201" s="17"/>
      <c r="QO201" s="17"/>
      <c r="QP201" s="17"/>
      <c r="QQ201" s="17"/>
      <c r="QR201" s="17"/>
      <c r="QS201" s="17"/>
      <c r="QT201" s="17"/>
      <c r="QU201" s="17"/>
      <c r="QV201" s="17"/>
      <c r="QW201" s="17"/>
      <c r="QX201" s="17"/>
      <c r="QY201" s="17"/>
      <c r="QZ201" s="17"/>
      <c r="RA201" s="17"/>
      <c r="RB201" s="17"/>
      <c r="RC201" s="17"/>
      <c r="RD201" s="17"/>
      <c r="RE201" s="17"/>
      <c r="RF201" s="17"/>
      <c r="RG201" s="17"/>
      <c r="RH201" s="17"/>
      <c r="RI201" s="17"/>
      <c r="RJ201" s="17"/>
      <c r="RK201" s="17"/>
      <c r="RL201" s="17"/>
      <c r="RM201" s="17"/>
      <c r="RN201" s="17"/>
      <c r="RO201" s="17"/>
      <c r="RP201" s="17"/>
      <c r="RQ201" s="17"/>
      <c r="RR201" s="17"/>
      <c r="RS201" s="17"/>
      <c r="RT201" s="17"/>
      <c r="RU201" s="17"/>
      <c r="RV201" s="17"/>
      <c r="RW201" s="17"/>
      <c r="RX201" s="17"/>
      <c r="RY201" s="17"/>
      <c r="RZ201" s="17"/>
      <c r="SA201" s="17"/>
      <c r="SB201" s="17"/>
      <c r="SC201" s="17"/>
      <c r="SD201" s="17"/>
      <c r="SE201" s="17"/>
      <c r="SF201" s="17"/>
      <c r="SG201" s="17"/>
      <c r="SH201" s="17"/>
      <c r="SI201" s="17"/>
      <c r="SJ201" s="17"/>
      <c r="SK201" s="17"/>
      <c r="SL201" s="17"/>
      <c r="SM201" s="17"/>
      <c r="SN201" s="17"/>
      <c r="SO201" s="17"/>
      <c r="SP201" s="17"/>
      <c r="SQ201" s="17"/>
      <c r="SR201" s="17"/>
      <c r="SS201" s="17"/>
      <c r="ST201" s="17"/>
      <c r="SU201" s="17"/>
      <c r="SV201" s="17"/>
      <c r="SW201" s="17"/>
      <c r="SX201" s="17"/>
      <c r="SY201" s="17"/>
      <c r="SZ201" s="17"/>
      <c r="TA201" s="17"/>
      <c r="TB201" s="17"/>
      <c r="TC201" s="17"/>
      <c r="TD201" s="17"/>
      <c r="TE201" s="17"/>
      <c r="TF201" s="17"/>
      <c r="TG201" s="17"/>
      <c r="TH201" s="17"/>
      <c r="TI201" s="17"/>
      <c r="TJ201" s="17"/>
      <c r="TK201" s="17"/>
      <c r="TL201" s="17"/>
      <c r="TM201" s="17"/>
      <c r="TN201" s="17"/>
      <c r="TO201" s="17"/>
      <c r="TP201" s="17"/>
      <c r="TQ201" s="17"/>
      <c r="TR201" s="17"/>
      <c r="TS201" s="17"/>
      <c r="TT201" s="17"/>
      <c r="TU201" s="17"/>
      <c r="TV201" s="17"/>
      <c r="TW201" s="17"/>
      <c r="TX201" s="17"/>
      <c r="TY201" s="17"/>
      <c r="TZ201" s="17"/>
      <c r="UA201" s="17"/>
      <c r="UB201" s="17"/>
      <c r="UC201" s="17"/>
      <c r="UD201" s="17"/>
      <c r="UE201" s="17"/>
      <c r="UF201" s="17"/>
      <c r="UG201" s="17"/>
      <c r="UH201" s="17"/>
      <c r="UI201" s="17"/>
      <c r="UJ201" s="17"/>
      <c r="UK201" s="17"/>
      <c r="UL201" s="17"/>
      <c r="UM201" s="17"/>
      <c r="UN201" s="17"/>
      <c r="UO201" s="17"/>
      <c r="UP201" s="17"/>
      <c r="UQ201" s="17"/>
      <c r="UR201" s="17"/>
      <c r="US201" s="17"/>
      <c r="UT201" s="17"/>
      <c r="UU201" s="17"/>
      <c r="UV201" s="17"/>
      <c r="UW201" s="17"/>
      <c r="UX201" s="17"/>
      <c r="UY201" s="17"/>
      <c r="UZ201" s="17"/>
      <c r="VA201" s="17"/>
      <c r="VB201" s="17"/>
      <c r="VC201" s="17"/>
      <c r="VD201" s="17"/>
      <c r="VE201" s="17"/>
      <c r="VF201" s="17"/>
      <c r="VG201" s="17"/>
      <c r="VH201" s="17"/>
      <c r="VI201" s="17"/>
      <c r="VJ201" s="17"/>
      <c r="VK201" s="17"/>
      <c r="VL201" s="17"/>
      <c r="VM201" s="17"/>
      <c r="VN201" s="17"/>
      <c r="VO201" s="17"/>
      <c r="VP201" s="17"/>
      <c r="VQ201" s="17"/>
      <c r="VR201" s="17"/>
      <c r="VS201" s="17"/>
      <c r="VT201" s="17"/>
      <c r="VU201" s="17"/>
      <c r="VV201" s="17"/>
      <c r="VW201" s="17"/>
      <c r="VX201" s="17"/>
      <c r="VY201" s="17"/>
      <c r="VZ201" s="17"/>
      <c r="WA201" s="17"/>
      <c r="WB201" s="17"/>
      <c r="WC201" s="17"/>
      <c r="WD201" s="17"/>
      <c r="WE201" s="17"/>
      <c r="WF201" s="17"/>
      <c r="WG201" s="17"/>
      <c r="WH201" s="17"/>
      <c r="WI201" s="17"/>
      <c r="WJ201" s="17"/>
      <c r="WK201" s="17"/>
      <c r="WL201" s="17"/>
      <c r="WM201" s="17"/>
      <c r="WN201" s="17"/>
      <c r="WO201" s="17"/>
      <c r="WP201" s="17"/>
      <c r="WQ201" s="17"/>
      <c r="WR201" s="17"/>
      <c r="WS201" s="17"/>
      <c r="WT201" s="17"/>
      <c r="WU201" s="17"/>
      <c r="WV201" s="17"/>
      <c r="WW201" s="17"/>
      <c r="WX201" s="17"/>
      <c r="WY201" s="17"/>
      <c r="WZ201" s="17"/>
      <c r="XA201" s="17"/>
      <c r="XB201" s="17"/>
      <c r="XC201" s="17"/>
      <c r="XD201" s="17"/>
      <c r="XE201" s="17"/>
      <c r="XF201" s="17"/>
      <c r="XG201" s="17"/>
      <c r="XH201" s="17"/>
      <c r="XI201" s="17"/>
      <c r="XJ201" s="17"/>
      <c r="XK201" s="17"/>
      <c r="XL201" s="17"/>
      <c r="XM201" s="17"/>
      <c r="XN201" s="17"/>
      <c r="XO201" s="17"/>
      <c r="XP201" s="17"/>
      <c r="XQ201" s="17"/>
      <c r="XR201" s="17"/>
      <c r="XS201" s="17"/>
      <c r="XT201" s="17"/>
      <c r="XU201" s="17"/>
      <c r="XV201" s="17"/>
      <c r="XW201" s="17"/>
      <c r="XX201" s="17"/>
      <c r="XY201" s="17"/>
      <c r="XZ201" s="17"/>
      <c r="YA201" s="17"/>
      <c r="YB201" s="17"/>
      <c r="YC201" s="17"/>
      <c r="YD201" s="17"/>
      <c r="YE201" s="17"/>
      <c r="YF201" s="17"/>
      <c r="YG201" s="17"/>
      <c r="YH201" s="17"/>
      <c r="YI201" s="17"/>
      <c r="YJ201" s="17"/>
      <c r="YK201" s="17"/>
      <c r="YL201" s="17"/>
      <c r="YM201" s="17"/>
      <c r="YN201" s="17"/>
      <c r="YO201" s="17"/>
      <c r="YP201" s="17"/>
      <c r="YQ201" s="17"/>
      <c r="YR201" s="17"/>
      <c r="YS201" s="17"/>
      <c r="YT201" s="17"/>
      <c r="YU201" s="17"/>
      <c r="YV201" s="17"/>
      <c r="YW201" s="17"/>
      <c r="YX201" s="17"/>
      <c r="YY201" s="17"/>
      <c r="YZ201" s="17"/>
      <c r="ZA201" s="17"/>
      <c r="ZB201" s="17"/>
      <c r="ZC201" s="17"/>
      <c r="ZD201" s="17"/>
      <c r="ZE201" s="17"/>
      <c r="ZF201" s="17"/>
      <c r="ZG201" s="17"/>
      <c r="ZH201" s="17"/>
      <c r="ZI201" s="17"/>
      <c r="ZJ201" s="17"/>
      <c r="ZK201" s="17"/>
      <c r="ZL201" s="17"/>
      <c r="ZM201" s="17"/>
      <c r="ZN201" s="17"/>
      <c r="ZO201" s="17"/>
      <c r="ZP201" s="17"/>
      <c r="ZQ201" s="17"/>
      <c r="ZR201" s="17"/>
      <c r="ZS201" s="17"/>
      <c r="ZT201" s="17"/>
      <c r="ZU201" s="17"/>
      <c r="ZV201" s="17"/>
      <c r="ZW201" s="17"/>
      <c r="ZX201" s="17"/>
      <c r="ZY201" s="17"/>
      <c r="ZZ201" s="17"/>
      <c r="AAA201" s="17"/>
      <c r="AAB201" s="17"/>
      <c r="AAC201" s="17"/>
      <c r="AAD201" s="17"/>
      <c r="AAE201" s="17"/>
      <c r="AAF201" s="17"/>
      <c r="AAG201" s="17"/>
      <c r="AAH201" s="17"/>
      <c r="AAI201" s="17"/>
      <c r="AAJ201" s="17"/>
      <c r="AAK201" s="17"/>
      <c r="AAL201" s="17"/>
      <c r="AAM201" s="17"/>
      <c r="AAN201" s="17"/>
      <c r="AAO201" s="17"/>
      <c r="AAP201" s="17"/>
      <c r="AAQ201" s="17"/>
      <c r="AAR201" s="17"/>
      <c r="AAS201" s="17"/>
      <c r="AAT201" s="17"/>
      <c r="AAU201" s="17"/>
      <c r="AAV201" s="17"/>
      <c r="AAW201" s="17"/>
      <c r="AAX201" s="17"/>
      <c r="AAY201" s="17"/>
      <c r="AAZ201" s="17"/>
      <c r="ABA201" s="17"/>
      <c r="ABB201" s="17"/>
      <c r="ABC201" s="17"/>
      <c r="ABD201" s="17"/>
      <c r="ABE201" s="17"/>
      <c r="ABF201" s="17"/>
      <c r="ABG201" s="17"/>
      <c r="ABH201" s="17"/>
      <c r="ABI201" s="17"/>
      <c r="ABJ201" s="17"/>
      <c r="ABK201" s="17"/>
      <c r="ABL201" s="17"/>
      <c r="ABM201" s="17"/>
      <c r="ABN201" s="17"/>
      <c r="ABO201" s="17"/>
      <c r="ABP201" s="17"/>
      <c r="ABQ201" s="17"/>
      <c r="ABR201" s="17"/>
      <c r="ABS201" s="17"/>
      <c r="ABT201" s="17"/>
      <c r="ABU201" s="17"/>
      <c r="ABV201" s="17"/>
      <c r="ABW201" s="17"/>
      <c r="ABX201" s="17"/>
      <c r="ABY201" s="17"/>
      <c r="ABZ201" s="17"/>
      <c r="ACA201" s="17"/>
      <c r="ACB201" s="17"/>
      <c r="ACC201" s="17"/>
      <c r="ACD201" s="17"/>
      <c r="ACE201" s="17"/>
      <c r="ACF201" s="17"/>
      <c r="ACG201" s="17"/>
      <c r="ACH201" s="17"/>
      <c r="ACI201" s="17"/>
      <c r="ACJ201" s="17"/>
      <c r="ACK201" s="17"/>
      <c r="ACL201" s="17"/>
      <c r="ACM201" s="17"/>
      <c r="ACN201" s="17"/>
      <c r="ACO201" s="17"/>
      <c r="ACP201" s="17"/>
      <c r="ACQ201" s="17"/>
      <c r="ACR201" s="17"/>
      <c r="ACS201" s="17"/>
      <c r="ACT201" s="17"/>
      <c r="ACU201" s="17"/>
      <c r="ACV201" s="17"/>
      <c r="ACW201" s="17"/>
      <c r="ACX201" s="17"/>
      <c r="ACY201" s="17"/>
      <c r="ACZ201" s="17"/>
      <c r="ADA201" s="17"/>
      <c r="ADB201" s="17"/>
      <c r="ADC201" s="17"/>
      <c r="ADD201" s="17"/>
      <c r="ADE201" s="17"/>
      <c r="ADF201" s="17"/>
      <c r="ADG201" s="17"/>
      <c r="ADH201" s="17"/>
      <c r="ADI201" s="17"/>
      <c r="ADJ201" s="17"/>
      <c r="ADK201" s="17"/>
      <c r="ADL201" s="17"/>
      <c r="ADM201" s="17"/>
      <c r="ADN201" s="17"/>
      <c r="ADO201" s="17"/>
      <c r="ADP201" s="17"/>
      <c r="ADQ201" s="17"/>
      <c r="ADR201" s="17"/>
      <c r="ADS201" s="17"/>
      <c r="ADT201" s="17"/>
      <c r="ADU201" s="17"/>
      <c r="ADV201" s="17"/>
      <c r="ADW201" s="17"/>
      <c r="ADX201" s="17"/>
      <c r="ADY201" s="17"/>
      <c r="ADZ201" s="17"/>
      <c r="AEA201" s="17"/>
      <c r="AEB201" s="17"/>
      <c r="AEC201" s="17"/>
      <c r="AED201" s="17"/>
      <c r="AEE201" s="17"/>
      <c r="AEF201" s="17"/>
      <c r="AEG201" s="17"/>
      <c r="AEH201" s="17"/>
      <c r="AEI201" s="17"/>
      <c r="AEJ201" s="17"/>
      <c r="AEK201" s="17"/>
      <c r="AEL201" s="17"/>
      <c r="AEM201" s="17"/>
      <c r="AEN201" s="17"/>
      <c r="AEO201" s="17"/>
      <c r="AEP201" s="17"/>
      <c r="AEQ201" s="17"/>
      <c r="AER201" s="17"/>
      <c r="AES201" s="17"/>
      <c r="AET201" s="17"/>
      <c r="AEU201" s="17"/>
      <c r="AEV201" s="17"/>
      <c r="AEW201" s="17"/>
      <c r="AEX201" s="17"/>
      <c r="AEY201" s="17"/>
      <c r="AEZ201" s="17"/>
      <c r="AFA201" s="17"/>
      <c r="AFB201" s="17"/>
      <c r="AFC201" s="17"/>
      <c r="AFD201" s="17"/>
      <c r="AFE201" s="17"/>
      <c r="AFF201" s="17"/>
      <c r="AFG201" s="17"/>
      <c r="AFH201" s="17"/>
      <c r="AFI201" s="17"/>
      <c r="AFJ201" s="17"/>
      <c r="AFK201" s="17"/>
      <c r="AFL201" s="17"/>
      <c r="AFM201" s="17"/>
      <c r="AFN201" s="17"/>
      <c r="AFO201" s="17"/>
      <c r="AFP201" s="17"/>
      <c r="AFQ201" s="17"/>
      <c r="AFR201" s="17"/>
      <c r="AFS201" s="17"/>
      <c r="AFT201" s="17"/>
      <c r="AFU201" s="17"/>
      <c r="AFV201" s="17"/>
      <c r="AFW201" s="17"/>
      <c r="AFX201" s="17"/>
      <c r="AFY201" s="17"/>
      <c r="AFZ201" s="17"/>
      <c r="AGA201" s="17"/>
      <c r="AGB201" s="17"/>
      <c r="AGC201" s="17"/>
      <c r="AGD201" s="17"/>
      <c r="AGE201" s="17"/>
      <c r="AGF201" s="17"/>
      <c r="AGG201" s="17"/>
      <c r="AGH201" s="17"/>
      <c r="AGI201" s="17"/>
      <c r="AGJ201" s="17"/>
      <c r="AGK201" s="17"/>
      <c r="AGL201" s="17"/>
      <c r="AGM201" s="17"/>
      <c r="AGN201" s="17"/>
      <c r="AGO201" s="17"/>
      <c r="AGP201" s="17"/>
      <c r="AGQ201" s="17"/>
      <c r="AGR201" s="17"/>
      <c r="AGS201" s="17"/>
      <c r="AGT201" s="17"/>
      <c r="AGU201" s="17"/>
      <c r="AGV201" s="17"/>
      <c r="AGW201" s="17"/>
      <c r="AGX201" s="17"/>
      <c r="AGY201" s="17"/>
      <c r="AGZ201" s="17"/>
      <c r="AHA201" s="17"/>
      <c r="AHB201" s="17"/>
      <c r="AHC201" s="17"/>
      <c r="AHD201" s="17"/>
      <c r="AHE201" s="17"/>
      <c r="AHF201" s="17"/>
      <c r="AHG201" s="17"/>
      <c r="AHH201" s="17"/>
      <c r="AHI201" s="17"/>
      <c r="AHJ201" s="17"/>
      <c r="AHK201" s="17"/>
      <c r="AHL201" s="17"/>
      <c r="AHM201" s="17"/>
      <c r="AHN201" s="17"/>
      <c r="AHO201" s="17"/>
      <c r="AHP201" s="17"/>
      <c r="AHQ201" s="17"/>
      <c r="AHR201" s="17"/>
      <c r="AHS201" s="17"/>
      <c r="AHT201" s="17"/>
      <c r="AHU201" s="17"/>
      <c r="AHV201" s="17"/>
      <c r="AHW201" s="17"/>
      <c r="AHX201" s="17"/>
      <c r="AHY201" s="17"/>
      <c r="AHZ201" s="17"/>
      <c r="AIA201" s="17"/>
      <c r="AIB201" s="17"/>
      <c r="AIC201" s="17"/>
      <c r="AID201" s="17"/>
      <c r="AIE201" s="17"/>
      <c r="AIF201" s="17"/>
      <c r="AIG201" s="17"/>
      <c r="AIH201" s="17"/>
      <c r="AII201" s="17"/>
      <c r="AIJ201" s="17"/>
      <c r="AIK201" s="17"/>
      <c r="AIL201" s="17"/>
      <c r="AIM201" s="17"/>
      <c r="AIN201" s="17"/>
      <c r="AIO201" s="17"/>
      <c r="AIP201" s="17"/>
      <c r="AIQ201" s="17"/>
      <c r="AIR201" s="17"/>
      <c r="AIS201" s="17"/>
      <c r="AIT201" s="17"/>
      <c r="AIU201" s="17"/>
      <c r="AIV201" s="17"/>
      <c r="AIW201" s="17"/>
      <c r="AIX201" s="17"/>
      <c r="AIY201" s="17"/>
      <c r="AIZ201" s="17"/>
      <c r="AJA201" s="17"/>
      <c r="AJB201" s="17"/>
      <c r="AJC201" s="17"/>
      <c r="AJD201" s="17"/>
      <c r="AJE201" s="17"/>
      <c r="AJF201" s="17"/>
      <c r="AJG201" s="17"/>
      <c r="AJH201" s="17"/>
      <c r="AJI201" s="17"/>
      <c r="AJJ201" s="17"/>
      <c r="AJK201" s="17"/>
      <c r="AJL201" s="17"/>
      <c r="AJM201" s="17"/>
      <c r="AJN201" s="17"/>
      <c r="AJO201" s="17"/>
      <c r="AJP201" s="17"/>
      <c r="AJQ201" s="17"/>
      <c r="AJR201" s="17"/>
      <c r="AJS201" s="17"/>
      <c r="AJT201" s="17"/>
      <c r="AJU201" s="17"/>
      <c r="AJV201" s="17"/>
      <c r="AJW201" s="17"/>
      <c r="AJX201" s="17"/>
      <c r="AJY201" s="17"/>
      <c r="AJZ201" s="17"/>
      <c r="AKA201" s="17"/>
      <c r="AKB201" s="17"/>
      <c r="AKC201" s="17"/>
      <c r="AKD201" s="17"/>
      <c r="AKE201" s="17"/>
      <c r="AKF201" s="17"/>
      <c r="AKG201" s="17"/>
      <c r="AKH201" s="17"/>
      <c r="AKI201" s="17"/>
      <c r="AKJ201" s="17"/>
      <c r="AKK201" s="17"/>
      <c r="AKL201" s="17"/>
      <c r="AKM201" s="17"/>
      <c r="AKN201" s="17"/>
      <c r="AKO201" s="17"/>
      <c r="AKP201" s="17"/>
      <c r="AKQ201" s="17"/>
      <c r="AKR201" s="17"/>
      <c r="AKS201" s="17"/>
      <c r="AKT201" s="17"/>
      <c r="AKU201" s="17"/>
      <c r="AKV201" s="17"/>
      <c r="AKW201" s="17"/>
      <c r="AKX201" s="17"/>
      <c r="AKY201" s="17"/>
      <c r="AKZ201" s="17"/>
      <c r="ALA201" s="17"/>
      <c r="ALB201" s="17"/>
      <c r="ALC201" s="17"/>
      <c r="ALD201" s="17"/>
      <c r="ALE201" s="17"/>
      <c r="ALF201" s="17"/>
      <c r="ALG201" s="17"/>
      <c r="ALH201" s="17"/>
      <c r="ALI201" s="17"/>
      <c r="ALJ201" s="17"/>
    </row>
    <row r="202" spans="1:998" s="4" customFormat="1" ht="12" customHeight="1">
      <c r="A202" s="9"/>
      <c r="B202" s="10"/>
      <c r="C202" s="11" t="s">
        <v>382</v>
      </c>
      <c r="D202" s="12" t="s">
        <v>383</v>
      </c>
      <c r="E202" s="10"/>
      <c r="F202" s="436"/>
      <c r="G202" s="13"/>
      <c r="H202" s="14"/>
      <c r="I202" s="14"/>
      <c r="J202" s="14"/>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row>
    <row r="203" spans="1:998" s="246" customFormat="1" outlineLevel="1">
      <c r="A203" s="241"/>
      <c r="B203" s="241"/>
      <c r="C203" s="241" t="s">
        <v>384</v>
      </c>
      <c r="D203" s="242" t="s">
        <v>385</v>
      </c>
      <c r="E203" s="241"/>
      <c r="F203" s="438"/>
      <c r="G203" s="243"/>
      <c r="H203" s="244"/>
      <c r="I203" s="245"/>
      <c r="J203" s="245"/>
    </row>
    <row r="204" spans="1:998" s="447" customFormat="1" ht="25.5" outlineLevel="1">
      <c r="A204" s="442" t="s">
        <v>387</v>
      </c>
      <c r="B204" s="442" t="s">
        <v>5</v>
      </c>
      <c r="C204" s="442" t="s">
        <v>386</v>
      </c>
      <c r="D204" s="443" t="s">
        <v>388</v>
      </c>
      <c r="E204" s="442" t="s">
        <v>31</v>
      </c>
      <c r="F204" s="444">
        <v>9</v>
      </c>
      <c r="G204" s="445">
        <f t="shared" ref="G204:G213" si="68">$I$3</f>
        <v>0.29308058631051748</v>
      </c>
      <c r="H204" s="446">
        <f>'Orçamento Analítico'!K1821</f>
        <v>0</v>
      </c>
      <c r="I204" s="446">
        <f t="shared" ref="I204:I213" si="69">H204*(1+G204)</f>
        <v>0</v>
      </c>
      <c r="J204" s="446">
        <f t="shared" ref="J204:J213" si="70">TRUNC((I204*F204),2)</f>
        <v>0</v>
      </c>
    </row>
    <row r="205" spans="1:998" s="447" customFormat="1" outlineLevel="1">
      <c r="A205" s="442" t="s">
        <v>390</v>
      </c>
      <c r="B205" s="442" t="s">
        <v>5</v>
      </c>
      <c r="C205" s="442" t="s">
        <v>389</v>
      </c>
      <c r="D205" s="443" t="s">
        <v>391</v>
      </c>
      <c r="E205" s="442" t="s">
        <v>31</v>
      </c>
      <c r="F205" s="444">
        <v>9</v>
      </c>
      <c r="G205" s="445">
        <f t="shared" si="68"/>
        <v>0.29308058631051748</v>
      </c>
      <c r="H205" s="446">
        <f>'Orçamento Analítico'!K1912</f>
        <v>0</v>
      </c>
      <c r="I205" s="446">
        <f t="shared" si="69"/>
        <v>0</v>
      </c>
      <c r="J205" s="446">
        <f t="shared" si="70"/>
        <v>0</v>
      </c>
    </row>
    <row r="206" spans="1:998" s="447" customFormat="1" outlineLevel="1">
      <c r="A206" s="442" t="s">
        <v>393</v>
      </c>
      <c r="B206" s="442" t="s">
        <v>5</v>
      </c>
      <c r="C206" s="442" t="s">
        <v>392</v>
      </c>
      <c r="D206" s="443" t="s">
        <v>394</v>
      </c>
      <c r="E206" s="442" t="s">
        <v>31</v>
      </c>
      <c r="F206" s="444">
        <v>1</v>
      </c>
      <c r="G206" s="445">
        <f t="shared" si="68"/>
        <v>0.29308058631051748</v>
      </c>
      <c r="H206" s="446">
        <f>'Orçamento Analítico'!K1845</f>
        <v>0</v>
      </c>
      <c r="I206" s="446">
        <f t="shared" si="69"/>
        <v>0</v>
      </c>
      <c r="J206" s="446">
        <f t="shared" si="70"/>
        <v>0</v>
      </c>
    </row>
    <row r="207" spans="1:998" s="447" customFormat="1" outlineLevel="1">
      <c r="A207" s="442" t="s">
        <v>396</v>
      </c>
      <c r="B207" s="442" t="s">
        <v>5</v>
      </c>
      <c r="C207" s="442" t="s">
        <v>395</v>
      </c>
      <c r="D207" s="443" t="s">
        <v>397</v>
      </c>
      <c r="E207" s="442" t="s">
        <v>31</v>
      </c>
      <c r="F207" s="444">
        <v>1</v>
      </c>
      <c r="G207" s="445">
        <f t="shared" si="68"/>
        <v>0.29308058631051748</v>
      </c>
      <c r="H207" s="446">
        <f>'Orçamento Analítico'!K1839</f>
        <v>0</v>
      </c>
      <c r="I207" s="446">
        <f t="shared" si="69"/>
        <v>0</v>
      </c>
      <c r="J207" s="446">
        <f t="shared" si="70"/>
        <v>0</v>
      </c>
    </row>
    <row r="208" spans="1:998" s="447" customFormat="1" outlineLevel="1">
      <c r="A208" s="442" t="s">
        <v>399</v>
      </c>
      <c r="B208" s="442" t="s">
        <v>5</v>
      </c>
      <c r="C208" s="442" t="s">
        <v>398</v>
      </c>
      <c r="D208" s="443" t="s">
        <v>400</v>
      </c>
      <c r="E208" s="442" t="s">
        <v>31</v>
      </c>
      <c r="F208" s="444">
        <v>9</v>
      </c>
      <c r="G208" s="445">
        <f t="shared" si="68"/>
        <v>0.29308058631051748</v>
      </c>
      <c r="H208" s="446">
        <f>'Orçamento Analítico'!K1887</f>
        <v>0</v>
      </c>
      <c r="I208" s="446">
        <f t="shared" si="69"/>
        <v>0</v>
      </c>
      <c r="J208" s="446">
        <f t="shared" si="70"/>
        <v>0</v>
      </c>
    </row>
    <row r="209" spans="1:998" ht="25.5" outlineLevel="1">
      <c r="A209" s="236">
        <v>93653</v>
      </c>
      <c r="B209" s="236" t="s">
        <v>20</v>
      </c>
      <c r="C209" s="236" t="s">
        <v>401</v>
      </c>
      <c r="D209" s="237" t="s">
        <v>292</v>
      </c>
      <c r="E209" s="236" t="s">
        <v>31</v>
      </c>
      <c r="F209" s="437">
        <v>1</v>
      </c>
      <c r="G209" s="238">
        <f t="shared" si="68"/>
        <v>0.29308058631051748</v>
      </c>
      <c r="H209" s="239"/>
      <c r="I209" s="239">
        <f t="shared" si="69"/>
        <v>0</v>
      </c>
      <c r="J209" s="239">
        <f t="shared" si="70"/>
        <v>0</v>
      </c>
    </row>
    <row r="210" spans="1:998" ht="25.5" outlineLevel="1">
      <c r="A210" s="236">
        <v>91940</v>
      </c>
      <c r="B210" s="236" t="s">
        <v>20</v>
      </c>
      <c r="C210" s="236" t="s">
        <v>402</v>
      </c>
      <c r="D210" s="237" t="s">
        <v>316</v>
      </c>
      <c r="E210" s="236" t="s">
        <v>31</v>
      </c>
      <c r="F210" s="437">
        <v>19</v>
      </c>
      <c r="G210" s="238">
        <f t="shared" si="68"/>
        <v>0.29308058631051748</v>
      </c>
      <c r="H210" s="239"/>
      <c r="I210" s="239">
        <f t="shared" si="69"/>
        <v>0</v>
      </c>
      <c r="J210" s="239">
        <f t="shared" si="70"/>
        <v>0</v>
      </c>
    </row>
    <row r="211" spans="1:998" ht="25.5" outlineLevel="1">
      <c r="A211" s="236">
        <v>95796</v>
      </c>
      <c r="B211" s="236" t="s">
        <v>20</v>
      </c>
      <c r="C211" s="236" t="s">
        <v>403</v>
      </c>
      <c r="D211" s="237" t="s">
        <v>404</v>
      </c>
      <c r="E211" s="236" t="s">
        <v>31</v>
      </c>
      <c r="F211" s="437">
        <v>20</v>
      </c>
      <c r="G211" s="238">
        <f t="shared" si="68"/>
        <v>0.29308058631051748</v>
      </c>
      <c r="H211" s="239"/>
      <c r="I211" s="239">
        <f t="shared" si="69"/>
        <v>0</v>
      </c>
      <c r="J211" s="239">
        <f t="shared" si="70"/>
        <v>0</v>
      </c>
    </row>
    <row r="212" spans="1:998" s="447" customFormat="1" outlineLevel="1">
      <c r="A212" s="442" t="s">
        <v>406</v>
      </c>
      <c r="B212" s="442" t="s">
        <v>5</v>
      </c>
      <c r="C212" s="442" t="s">
        <v>405</v>
      </c>
      <c r="D212" s="443" t="s">
        <v>407</v>
      </c>
      <c r="E212" s="442" t="s">
        <v>31</v>
      </c>
      <c r="F212" s="444">
        <v>189</v>
      </c>
      <c r="G212" s="445">
        <f t="shared" si="68"/>
        <v>0.29308058631051748</v>
      </c>
      <c r="H212" s="446">
        <f>'Orçamento Analítico'!K1237</f>
        <v>0</v>
      </c>
      <c r="I212" s="446">
        <f t="shared" si="69"/>
        <v>0</v>
      </c>
      <c r="J212" s="446">
        <f t="shared" si="70"/>
        <v>0</v>
      </c>
    </row>
    <row r="213" spans="1:998" ht="25.5" outlineLevel="1">
      <c r="A213" s="236">
        <v>91924</v>
      </c>
      <c r="B213" s="236" t="s">
        <v>20</v>
      </c>
      <c r="C213" s="236" t="s">
        <v>408</v>
      </c>
      <c r="D213" s="237" t="s">
        <v>409</v>
      </c>
      <c r="E213" s="236" t="s">
        <v>54</v>
      </c>
      <c r="F213" s="437">
        <v>708.4</v>
      </c>
      <c r="G213" s="238">
        <f t="shared" si="68"/>
        <v>0.29308058631051748</v>
      </c>
      <c r="H213" s="239"/>
      <c r="I213" s="239">
        <f t="shared" si="69"/>
        <v>0</v>
      </c>
      <c r="J213" s="239">
        <f t="shared" si="70"/>
        <v>0</v>
      </c>
    </row>
    <row r="214" spans="1:998" s="246" customFormat="1" outlineLevel="1">
      <c r="A214" s="241"/>
      <c r="B214" s="241"/>
      <c r="C214" s="241" t="s">
        <v>410</v>
      </c>
      <c r="D214" s="242" t="s">
        <v>411</v>
      </c>
      <c r="E214" s="241"/>
      <c r="F214" s="438"/>
      <c r="G214" s="243"/>
      <c r="H214" s="244"/>
      <c r="I214" s="245"/>
      <c r="J214" s="245"/>
    </row>
    <row r="215" spans="1:998" ht="25.5" outlineLevel="1">
      <c r="A215" s="236">
        <v>101907</v>
      </c>
      <c r="B215" s="236" t="s">
        <v>20</v>
      </c>
      <c r="C215" s="236" t="s">
        <v>412</v>
      </c>
      <c r="D215" s="237" t="s">
        <v>413</v>
      </c>
      <c r="E215" s="236" t="s">
        <v>31</v>
      </c>
      <c r="F215" s="437">
        <v>1</v>
      </c>
      <c r="G215" s="238">
        <f>$I$3</f>
        <v>0.29308058631051748</v>
      </c>
      <c r="H215" s="239"/>
      <c r="I215" s="239">
        <f t="shared" ref="I215:I219" si="71">H215*(1+G215)</f>
        <v>0</v>
      </c>
      <c r="J215" s="239">
        <f t="shared" ref="J215:J219" si="72">TRUNC((I215*F215),2)</f>
        <v>0</v>
      </c>
    </row>
    <row r="216" spans="1:998" ht="25.5" outlineLevel="1">
      <c r="A216" s="236">
        <v>101905</v>
      </c>
      <c r="B216" s="236" t="s">
        <v>20</v>
      </c>
      <c r="C216" s="236" t="s">
        <v>414</v>
      </c>
      <c r="D216" s="237" t="s">
        <v>415</v>
      </c>
      <c r="E216" s="236" t="s">
        <v>31</v>
      </c>
      <c r="F216" s="437">
        <v>7</v>
      </c>
      <c r="G216" s="238">
        <f>$I$3</f>
        <v>0.29308058631051748</v>
      </c>
      <c r="H216" s="239"/>
      <c r="I216" s="239">
        <f t="shared" si="71"/>
        <v>0</v>
      </c>
      <c r="J216" s="239">
        <f t="shared" si="72"/>
        <v>0</v>
      </c>
    </row>
    <row r="217" spans="1:998" ht="25.5" outlineLevel="1">
      <c r="A217" s="236">
        <v>101909</v>
      </c>
      <c r="B217" s="236" t="s">
        <v>20</v>
      </c>
      <c r="C217" s="236" t="s">
        <v>416</v>
      </c>
      <c r="D217" s="237" t="s">
        <v>417</v>
      </c>
      <c r="E217" s="236" t="s">
        <v>31</v>
      </c>
      <c r="F217" s="437">
        <v>9</v>
      </c>
      <c r="G217" s="238">
        <f>$I$3</f>
        <v>0.29308058631051748</v>
      </c>
      <c r="H217" s="239"/>
      <c r="I217" s="239">
        <f t="shared" si="71"/>
        <v>0</v>
      </c>
      <c r="J217" s="239">
        <f t="shared" si="72"/>
        <v>0</v>
      </c>
    </row>
    <row r="218" spans="1:998" ht="25.5" outlineLevel="1">
      <c r="A218" s="236">
        <v>102491</v>
      </c>
      <c r="B218" s="236" t="s">
        <v>20</v>
      </c>
      <c r="C218" s="236" t="s">
        <v>418</v>
      </c>
      <c r="D218" s="237" t="s">
        <v>419</v>
      </c>
      <c r="E218" s="236" t="s">
        <v>8</v>
      </c>
      <c r="F218" s="437">
        <v>11</v>
      </c>
      <c r="G218" s="238">
        <f>$I$3</f>
        <v>0.29308058631051748</v>
      </c>
      <c r="H218" s="239"/>
      <c r="I218" s="239">
        <f t="shared" si="71"/>
        <v>0</v>
      </c>
      <c r="J218" s="239">
        <f t="shared" si="72"/>
        <v>0</v>
      </c>
    </row>
    <row r="219" spans="1:998" s="447" customFormat="1" outlineLevel="1">
      <c r="A219" s="442" t="s">
        <v>421</v>
      </c>
      <c r="B219" s="442" t="s">
        <v>5</v>
      </c>
      <c r="C219" s="442" t="s">
        <v>420</v>
      </c>
      <c r="D219" s="443" t="s">
        <v>422</v>
      </c>
      <c r="E219" s="442" t="s">
        <v>31</v>
      </c>
      <c r="F219" s="444">
        <v>17</v>
      </c>
      <c r="G219" s="445">
        <f>$I$3</f>
        <v>0.29308058631051748</v>
      </c>
      <c r="H219" s="446">
        <f>'Orçamento Analítico'!K1893</f>
        <v>0</v>
      </c>
      <c r="I219" s="446">
        <f t="shared" si="71"/>
        <v>0</v>
      </c>
      <c r="J219" s="446">
        <f t="shared" si="72"/>
        <v>0</v>
      </c>
    </row>
    <row r="220" spans="1:998" s="246" customFormat="1" outlineLevel="1">
      <c r="A220" s="241"/>
      <c r="B220" s="241"/>
      <c r="C220" s="241" t="s">
        <v>423</v>
      </c>
      <c r="D220" s="242" t="s">
        <v>424</v>
      </c>
      <c r="E220" s="241"/>
      <c r="F220" s="438"/>
      <c r="G220" s="243"/>
      <c r="H220" s="244"/>
      <c r="I220" s="245"/>
      <c r="J220" s="245"/>
    </row>
    <row r="221" spans="1:998" ht="25.5" outlineLevel="1">
      <c r="A221" s="236">
        <v>97599</v>
      </c>
      <c r="B221" s="236" t="s">
        <v>20</v>
      </c>
      <c r="C221" s="236" t="s">
        <v>425</v>
      </c>
      <c r="D221" s="237" t="s">
        <v>426</v>
      </c>
      <c r="E221" s="236" t="s">
        <v>31</v>
      </c>
      <c r="F221" s="437">
        <v>63</v>
      </c>
      <c r="G221" s="238">
        <f>$I$3</f>
        <v>0.29308058631051748</v>
      </c>
      <c r="H221" s="239"/>
      <c r="I221" s="239">
        <f t="shared" ref="I221" si="73">H221*(1+G221)</f>
        <v>0</v>
      </c>
      <c r="J221" s="239">
        <f t="shared" ref="J221" si="74">TRUNC((I221*F221),2)</f>
        <v>0</v>
      </c>
    </row>
    <row r="222" spans="1:998" s="246" customFormat="1" outlineLevel="1">
      <c r="A222" s="241"/>
      <c r="B222" s="241"/>
      <c r="C222" s="241" t="s">
        <v>427</v>
      </c>
      <c r="D222" s="242" t="s">
        <v>428</v>
      </c>
      <c r="E222" s="241"/>
      <c r="F222" s="438"/>
      <c r="G222" s="243"/>
      <c r="H222" s="244"/>
      <c r="I222" s="245"/>
      <c r="J222" s="245"/>
    </row>
    <row r="223" spans="1:998" ht="25.5" outlineLevel="1">
      <c r="A223" s="236" t="s">
        <v>430</v>
      </c>
      <c r="B223" s="236" t="s">
        <v>5</v>
      </c>
      <c r="C223" s="236" t="s">
        <v>429</v>
      </c>
      <c r="D223" s="237" t="s">
        <v>431</v>
      </c>
      <c r="E223" s="236" t="s">
        <v>31</v>
      </c>
      <c r="F223" s="437">
        <v>67</v>
      </c>
      <c r="G223" s="238">
        <f>$I$3</f>
        <v>0.29308058631051748</v>
      </c>
      <c r="H223" s="239">
        <f>'Orçamento Analítico'!K1899</f>
        <v>0</v>
      </c>
      <c r="I223" s="239">
        <f t="shared" ref="I223" si="75">H223*(1+G223)</f>
        <v>0</v>
      </c>
      <c r="J223" s="239">
        <f t="shared" ref="J223" si="76">TRUNC((I223*F223),2)</f>
        <v>0</v>
      </c>
    </row>
    <row r="224" spans="1:998" s="18" customFormat="1" ht="12">
      <c r="A224" s="364" t="s">
        <v>1352</v>
      </c>
      <c r="B224" s="364"/>
      <c r="C224" s="364"/>
      <c r="D224" s="364"/>
      <c r="E224" s="364"/>
      <c r="F224" s="364"/>
      <c r="G224" s="364"/>
      <c r="H224" s="364"/>
      <c r="I224" s="364"/>
      <c r="J224" s="16">
        <f>SUM(J204:J223)</f>
        <v>0</v>
      </c>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c r="IV224" s="17"/>
      <c r="IW224" s="17"/>
      <c r="IX224" s="17"/>
      <c r="IY224" s="17"/>
      <c r="IZ224" s="17"/>
      <c r="JA224" s="17"/>
      <c r="JB224" s="17"/>
      <c r="JC224" s="17"/>
      <c r="JD224" s="17"/>
      <c r="JE224" s="17"/>
      <c r="JF224" s="17"/>
      <c r="JG224" s="17"/>
      <c r="JH224" s="17"/>
      <c r="JI224" s="17"/>
      <c r="JJ224" s="17"/>
      <c r="JK224" s="17"/>
      <c r="JL224" s="17"/>
      <c r="JM224" s="17"/>
      <c r="JN224" s="17"/>
      <c r="JO224" s="17"/>
      <c r="JP224" s="17"/>
      <c r="JQ224" s="17"/>
      <c r="JR224" s="17"/>
      <c r="JS224" s="17"/>
      <c r="JT224" s="17"/>
      <c r="JU224" s="17"/>
      <c r="JV224" s="17"/>
      <c r="JW224" s="17"/>
      <c r="JX224" s="17"/>
      <c r="JY224" s="17"/>
      <c r="JZ224" s="17"/>
      <c r="KA224" s="17"/>
      <c r="KB224" s="17"/>
      <c r="KC224" s="17"/>
      <c r="KD224" s="17"/>
      <c r="KE224" s="17"/>
      <c r="KF224" s="17"/>
      <c r="KG224" s="17"/>
      <c r="KH224" s="17"/>
      <c r="KI224" s="17"/>
      <c r="KJ224" s="17"/>
      <c r="KK224" s="17"/>
      <c r="KL224" s="17"/>
      <c r="KM224" s="17"/>
      <c r="KN224" s="17"/>
      <c r="KO224" s="17"/>
      <c r="KP224" s="17"/>
      <c r="KQ224" s="17"/>
      <c r="KR224" s="17"/>
      <c r="KS224" s="17"/>
      <c r="KT224" s="17"/>
      <c r="KU224" s="17"/>
      <c r="KV224" s="17"/>
      <c r="KW224" s="17"/>
      <c r="KX224" s="17"/>
      <c r="KY224" s="17"/>
      <c r="KZ224" s="17"/>
      <c r="LA224" s="17"/>
      <c r="LB224" s="17"/>
      <c r="LC224" s="17"/>
      <c r="LD224" s="17"/>
      <c r="LE224" s="17"/>
      <c r="LF224" s="17"/>
      <c r="LG224" s="17"/>
      <c r="LH224" s="17"/>
      <c r="LI224" s="17"/>
      <c r="LJ224" s="17"/>
      <c r="LK224" s="17"/>
      <c r="LL224" s="17"/>
      <c r="LM224" s="17"/>
      <c r="LN224" s="17"/>
      <c r="LO224" s="17"/>
      <c r="LP224" s="17"/>
      <c r="LQ224" s="17"/>
      <c r="LR224" s="17"/>
      <c r="LS224" s="17"/>
      <c r="LT224" s="17"/>
      <c r="LU224" s="17"/>
      <c r="LV224" s="17"/>
      <c r="LW224" s="17"/>
      <c r="LX224" s="17"/>
      <c r="LY224" s="17"/>
      <c r="LZ224" s="17"/>
      <c r="MA224" s="17"/>
      <c r="MB224" s="17"/>
      <c r="MC224" s="17"/>
      <c r="MD224" s="17"/>
      <c r="ME224" s="17"/>
      <c r="MF224" s="17"/>
      <c r="MG224" s="17"/>
      <c r="MH224" s="17"/>
      <c r="MI224" s="17"/>
      <c r="MJ224" s="17"/>
      <c r="MK224" s="17"/>
      <c r="ML224" s="17"/>
      <c r="MM224" s="17"/>
      <c r="MN224" s="17"/>
      <c r="MO224" s="17"/>
      <c r="MP224" s="17"/>
      <c r="MQ224" s="17"/>
      <c r="MR224" s="17"/>
      <c r="MS224" s="17"/>
      <c r="MT224" s="17"/>
      <c r="MU224" s="17"/>
      <c r="MV224" s="17"/>
      <c r="MW224" s="17"/>
      <c r="MX224" s="17"/>
      <c r="MY224" s="17"/>
      <c r="MZ224" s="17"/>
      <c r="NA224" s="17"/>
      <c r="NB224" s="17"/>
      <c r="NC224" s="17"/>
      <c r="ND224" s="17"/>
      <c r="NE224" s="17"/>
      <c r="NF224" s="17"/>
      <c r="NG224" s="17"/>
      <c r="NH224" s="17"/>
      <c r="NI224" s="17"/>
      <c r="NJ224" s="17"/>
      <c r="NK224" s="17"/>
      <c r="NL224" s="17"/>
      <c r="NM224" s="17"/>
      <c r="NN224" s="17"/>
      <c r="NO224" s="17"/>
      <c r="NP224" s="17"/>
      <c r="NQ224" s="17"/>
      <c r="NR224" s="17"/>
      <c r="NS224" s="17"/>
      <c r="NT224" s="17"/>
      <c r="NU224" s="17"/>
      <c r="NV224" s="17"/>
      <c r="NW224" s="17"/>
      <c r="NX224" s="17"/>
      <c r="NY224" s="17"/>
      <c r="NZ224" s="17"/>
      <c r="OA224" s="17"/>
      <c r="OB224" s="17"/>
      <c r="OC224" s="17"/>
      <c r="OD224" s="17"/>
      <c r="OE224" s="17"/>
      <c r="OF224" s="17"/>
      <c r="OG224" s="17"/>
      <c r="OH224" s="17"/>
      <c r="OI224" s="17"/>
      <c r="OJ224" s="17"/>
      <c r="OK224" s="17"/>
      <c r="OL224" s="17"/>
      <c r="OM224" s="17"/>
      <c r="ON224" s="17"/>
      <c r="OO224" s="17"/>
      <c r="OP224" s="17"/>
      <c r="OQ224" s="17"/>
      <c r="OR224" s="17"/>
      <c r="OS224" s="17"/>
      <c r="OT224" s="17"/>
      <c r="OU224" s="17"/>
      <c r="OV224" s="17"/>
      <c r="OW224" s="17"/>
      <c r="OX224" s="17"/>
      <c r="OY224" s="17"/>
      <c r="OZ224" s="17"/>
      <c r="PA224" s="17"/>
      <c r="PB224" s="17"/>
      <c r="PC224" s="17"/>
      <c r="PD224" s="17"/>
      <c r="PE224" s="17"/>
      <c r="PF224" s="17"/>
      <c r="PG224" s="17"/>
      <c r="PH224" s="17"/>
      <c r="PI224" s="17"/>
      <c r="PJ224" s="17"/>
      <c r="PK224" s="17"/>
      <c r="PL224" s="17"/>
      <c r="PM224" s="17"/>
      <c r="PN224" s="17"/>
      <c r="PO224" s="17"/>
      <c r="PP224" s="17"/>
      <c r="PQ224" s="17"/>
      <c r="PR224" s="17"/>
      <c r="PS224" s="17"/>
      <c r="PT224" s="17"/>
      <c r="PU224" s="17"/>
      <c r="PV224" s="17"/>
      <c r="PW224" s="17"/>
      <c r="PX224" s="17"/>
      <c r="PY224" s="17"/>
      <c r="PZ224" s="17"/>
      <c r="QA224" s="17"/>
      <c r="QB224" s="17"/>
      <c r="QC224" s="17"/>
      <c r="QD224" s="17"/>
      <c r="QE224" s="17"/>
      <c r="QF224" s="17"/>
      <c r="QG224" s="17"/>
      <c r="QH224" s="17"/>
      <c r="QI224" s="17"/>
      <c r="QJ224" s="17"/>
      <c r="QK224" s="17"/>
      <c r="QL224" s="17"/>
      <c r="QM224" s="17"/>
      <c r="QN224" s="17"/>
      <c r="QO224" s="17"/>
      <c r="QP224" s="17"/>
      <c r="QQ224" s="17"/>
      <c r="QR224" s="17"/>
      <c r="QS224" s="17"/>
      <c r="QT224" s="17"/>
      <c r="QU224" s="17"/>
      <c r="QV224" s="17"/>
      <c r="QW224" s="17"/>
      <c r="QX224" s="17"/>
      <c r="QY224" s="17"/>
      <c r="QZ224" s="17"/>
      <c r="RA224" s="17"/>
      <c r="RB224" s="17"/>
      <c r="RC224" s="17"/>
      <c r="RD224" s="17"/>
      <c r="RE224" s="17"/>
      <c r="RF224" s="17"/>
      <c r="RG224" s="17"/>
      <c r="RH224" s="17"/>
      <c r="RI224" s="17"/>
      <c r="RJ224" s="17"/>
      <c r="RK224" s="17"/>
      <c r="RL224" s="17"/>
      <c r="RM224" s="17"/>
      <c r="RN224" s="17"/>
      <c r="RO224" s="17"/>
      <c r="RP224" s="17"/>
      <c r="RQ224" s="17"/>
      <c r="RR224" s="17"/>
      <c r="RS224" s="17"/>
      <c r="RT224" s="17"/>
      <c r="RU224" s="17"/>
      <c r="RV224" s="17"/>
      <c r="RW224" s="17"/>
      <c r="RX224" s="17"/>
      <c r="RY224" s="17"/>
      <c r="RZ224" s="17"/>
      <c r="SA224" s="17"/>
      <c r="SB224" s="17"/>
      <c r="SC224" s="17"/>
      <c r="SD224" s="17"/>
      <c r="SE224" s="17"/>
      <c r="SF224" s="17"/>
      <c r="SG224" s="17"/>
      <c r="SH224" s="17"/>
      <c r="SI224" s="17"/>
      <c r="SJ224" s="17"/>
      <c r="SK224" s="17"/>
      <c r="SL224" s="17"/>
      <c r="SM224" s="17"/>
      <c r="SN224" s="17"/>
      <c r="SO224" s="17"/>
      <c r="SP224" s="17"/>
      <c r="SQ224" s="17"/>
      <c r="SR224" s="17"/>
      <c r="SS224" s="17"/>
      <c r="ST224" s="17"/>
      <c r="SU224" s="17"/>
      <c r="SV224" s="17"/>
      <c r="SW224" s="17"/>
      <c r="SX224" s="17"/>
      <c r="SY224" s="17"/>
      <c r="SZ224" s="17"/>
      <c r="TA224" s="17"/>
      <c r="TB224" s="17"/>
      <c r="TC224" s="17"/>
      <c r="TD224" s="17"/>
      <c r="TE224" s="17"/>
      <c r="TF224" s="17"/>
      <c r="TG224" s="17"/>
      <c r="TH224" s="17"/>
      <c r="TI224" s="17"/>
      <c r="TJ224" s="17"/>
      <c r="TK224" s="17"/>
      <c r="TL224" s="17"/>
      <c r="TM224" s="17"/>
      <c r="TN224" s="17"/>
      <c r="TO224" s="17"/>
      <c r="TP224" s="17"/>
      <c r="TQ224" s="17"/>
      <c r="TR224" s="17"/>
      <c r="TS224" s="17"/>
      <c r="TT224" s="17"/>
      <c r="TU224" s="17"/>
      <c r="TV224" s="17"/>
      <c r="TW224" s="17"/>
      <c r="TX224" s="17"/>
      <c r="TY224" s="17"/>
      <c r="TZ224" s="17"/>
      <c r="UA224" s="17"/>
      <c r="UB224" s="17"/>
      <c r="UC224" s="17"/>
      <c r="UD224" s="17"/>
      <c r="UE224" s="17"/>
      <c r="UF224" s="17"/>
      <c r="UG224" s="17"/>
      <c r="UH224" s="17"/>
      <c r="UI224" s="17"/>
      <c r="UJ224" s="17"/>
      <c r="UK224" s="17"/>
      <c r="UL224" s="17"/>
      <c r="UM224" s="17"/>
      <c r="UN224" s="17"/>
      <c r="UO224" s="17"/>
      <c r="UP224" s="17"/>
      <c r="UQ224" s="17"/>
      <c r="UR224" s="17"/>
      <c r="US224" s="17"/>
      <c r="UT224" s="17"/>
      <c r="UU224" s="17"/>
      <c r="UV224" s="17"/>
      <c r="UW224" s="17"/>
      <c r="UX224" s="17"/>
      <c r="UY224" s="17"/>
      <c r="UZ224" s="17"/>
      <c r="VA224" s="17"/>
      <c r="VB224" s="17"/>
      <c r="VC224" s="17"/>
      <c r="VD224" s="17"/>
      <c r="VE224" s="17"/>
      <c r="VF224" s="17"/>
      <c r="VG224" s="17"/>
      <c r="VH224" s="17"/>
      <c r="VI224" s="17"/>
      <c r="VJ224" s="17"/>
      <c r="VK224" s="17"/>
      <c r="VL224" s="17"/>
      <c r="VM224" s="17"/>
      <c r="VN224" s="17"/>
      <c r="VO224" s="17"/>
      <c r="VP224" s="17"/>
      <c r="VQ224" s="17"/>
      <c r="VR224" s="17"/>
      <c r="VS224" s="17"/>
      <c r="VT224" s="17"/>
      <c r="VU224" s="17"/>
      <c r="VV224" s="17"/>
      <c r="VW224" s="17"/>
      <c r="VX224" s="17"/>
      <c r="VY224" s="17"/>
      <c r="VZ224" s="17"/>
      <c r="WA224" s="17"/>
      <c r="WB224" s="17"/>
      <c r="WC224" s="17"/>
      <c r="WD224" s="17"/>
      <c r="WE224" s="17"/>
      <c r="WF224" s="17"/>
      <c r="WG224" s="17"/>
      <c r="WH224" s="17"/>
      <c r="WI224" s="17"/>
      <c r="WJ224" s="17"/>
      <c r="WK224" s="17"/>
      <c r="WL224" s="17"/>
      <c r="WM224" s="17"/>
      <c r="WN224" s="17"/>
      <c r="WO224" s="17"/>
      <c r="WP224" s="17"/>
      <c r="WQ224" s="17"/>
      <c r="WR224" s="17"/>
      <c r="WS224" s="17"/>
      <c r="WT224" s="17"/>
      <c r="WU224" s="17"/>
      <c r="WV224" s="17"/>
      <c r="WW224" s="17"/>
      <c r="WX224" s="17"/>
      <c r="WY224" s="17"/>
      <c r="WZ224" s="17"/>
      <c r="XA224" s="17"/>
      <c r="XB224" s="17"/>
      <c r="XC224" s="17"/>
      <c r="XD224" s="17"/>
      <c r="XE224" s="17"/>
      <c r="XF224" s="17"/>
      <c r="XG224" s="17"/>
      <c r="XH224" s="17"/>
      <c r="XI224" s="17"/>
      <c r="XJ224" s="17"/>
      <c r="XK224" s="17"/>
      <c r="XL224" s="17"/>
      <c r="XM224" s="17"/>
      <c r="XN224" s="17"/>
      <c r="XO224" s="17"/>
      <c r="XP224" s="17"/>
      <c r="XQ224" s="17"/>
      <c r="XR224" s="17"/>
      <c r="XS224" s="17"/>
      <c r="XT224" s="17"/>
      <c r="XU224" s="17"/>
      <c r="XV224" s="17"/>
      <c r="XW224" s="17"/>
      <c r="XX224" s="17"/>
      <c r="XY224" s="17"/>
      <c r="XZ224" s="17"/>
      <c r="YA224" s="17"/>
      <c r="YB224" s="17"/>
      <c r="YC224" s="17"/>
      <c r="YD224" s="17"/>
      <c r="YE224" s="17"/>
      <c r="YF224" s="17"/>
      <c r="YG224" s="17"/>
      <c r="YH224" s="17"/>
      <c r="YI224" s="17"/>
      <c r="YJ224" s="17"/>
      <c r="YK224" s="17"/>
      <c r="YL224" s="17"/>
      <c r="YM224" s="17"/>
      <c r="YN224" s="17"/>
      <c r="YO224" s="17"/>
      <c r="YP224" s="17"/>
      <c r="YQ224" s="17"/>
      <c r="YR224" s="17"/>
      <c r="YS224" s="17"/>
      <c r="YT224" s="17"/>
      <c r="YU224" s="17"/>
      <c r="YV224" s="17"/>
      <c r="YW224" s="17"/>
      <c r="YX224" s="17"/>
      <c r="YY224" s="17"/>
      <c r="YZ224" s="17"/>
      <c r="ZA224" s="17"/>
      <c r="ZB224" s="17"/>
      <c r="ZC224" s="17"/>
      <c r="ZD224" s="17"/>
      <c r="ZE224" s="17"/>
      <c r="ZF224" s="17"/>
      <c r="ZG224" s="17"/>
      <c r="ZH224" s="17"/>
      <c r="ZI224" s="17"/>
      <c r="ZJ224" s="17"/>
      <c r="ZK224" s="17"/>
      <c r="ZL224" s="17"/>
      <c r="ZM224" s="17"/>
      <c r="ZN224" s="17"/>
      <c r="ZO224" s="17"/>
      <c r="ZP224" s="17"/>
      <c r="ZQ224" s="17"/>
      <c r="ZR224" s="17"/>
      <c r="ZS224" s="17"/>
      <c r="ZT224" s="17"/>
      <c r="ZU224" s="17"/>
      <c r="ZV224" s="17"/>
      <c r="ZW224" s="17"/>
      <c r="ZX224" s="17"/>
      <c r="ZY224" s="17"/>
      <c r="ZZ224" s="17"/>
      <c r="AAA224" s="17"/>
      <c r="AAB224" s="17"/>
      <c r="AAC224" s="17"/>
      <c r="AAD224" s="17"/>
      <c r="AAE224" s="17"/>
      <c r="AAF224" s="17"/>
      <c r="AAG224" s="17"/>
      <c r="AAH224" s="17"/>
      <c r="AAI224" s="17"/>
      <c r="AAJ224" s="17"/>
      <c r="AAK224" s="17"/>
      <c r="AAL224" s="17"/>
      <c r="AAM224" s="17"/>
      <c r="AAN224" s="17"/>
      <c r="AAO224" s="17"/>
      <c r="AAP224" s="17"/>
      <c r="AAQ224" s="17"/>
      <c r="AAR224" s="17"/>
      <c r="AAS224" s="17"/>
      <c r="AAT224" s="17"/>
      <c r="AAU224" s="17"/>
      <c r="AAV224" s="17"/>
      <c r="AAW224" s="17"/>
      <c r="AAX224" s="17"/>
      <c r="AAY224" s="17"/>
      <c r="AAZ224" s="17"/>
      <c r="ABA224" s="17"/>
      <c r="ABB224" s="17"/>
      <c r="ABC224" s="17"/>
      <c r="ABD224" s="17"/>
      <c r="ABE224" s="17"/>
      <c r="ABF224" s="17"/>
      <c r="ABG224" s="17"/>
      <c r="ABH224" s="17"/>
      <c r="ABI224" s="17"/>
      <c r="ABJ224" s="17"/>
      <c r="ABK224" s="17"/>
      <c r="ABL224" s="17"/>
      <c r="ABM224" s="17"/>
      <c r="ABN224" s="17"/>
      <c r="ABO224" s="17"/>
      <c r="ABP224" s="17"/>
      <c r="ABQ224" s="17"/>
      <c r="ABR224" s="17"/>
      <c r="ABS224" s="17"/>
      <c r="ABT224" s="17"/>
      <c r="ABU224" s="17"/>
      <c r="ABV224" s="17"/>
      <c r="ABW224" s="17"/>
      <c r="ABX224" s="17"/>
      <c r="ABY224" s="17"/>
      <c r="ABZ224" s="17"/>
      <c r="ACA224" s="17"/>
      <c r="ACB224" s="17"/>
      <c r="ACC224" s="17"/>
      <c r="ACD224" s="17"/>
      <c r="ACE224" s="17"/>
      <c r="ACF224" s="17"/>
      <c r="ACG224" s="17"/>
      <c r="ACH224" s="17"/>
      <c r="ACI224" s="17"/>
      <c r="ACJ224" s="17"/>
      <c r="ACK224" s="17"/>
      <c r="ACL224" s="17"/>
      <c r="ACM224" s="17"/>
      <c r="ACN224" s="17"/>
      <c r="ACO224" s="17"/>
      <c r="ACP224" s="17"/>
      <c r="ACQ224" s="17"/>
      <c r="ACR224" s="17"/>
      <c r="ACS224" s="17"/>
      <c r="ACT224" s="17"/>
      <c r="ACU224" s="17"/>
      <c r="ACV224" s="17"/>
      <c r="ACW224" s="17"/>
      <c r="ACX224" s="17"/>
      <c r="ACY224" s="17"/>
      <c r="ACZ224" s="17"/>
      <c r="ADA224" s="17"/>
      <c r="ADB224" s="17"/>
      <c r="ADC224" s="17"/>
      <c r="ADD224" s="17"/>
      <c r="ADE224" s="17"/>
      <c r="ADF224" s="17"/>
      <c r="ADG224" s="17"/>
      <c r="ADH224" s="17"/>
      <c r="ADI224" s="17"/>
      <c r="ADJ224" s="17"/>
      <c r="ADK224" s="17"/>
      <c r="ADL224" s="17"/>
      <c r="ADM224" s="17"/>
      <c r="ADN224" s="17"/>
      <c r="ADO224" s="17"/>
      <c r="ADP224" s="17"/>
      <c r="ADQ224" s="17"/>
      <c r="ADR224" s="17"/>
      <c r="ADS224" s="17"/>
      <c r="ADT224" s="17"/>
      <c r="ADU224" s="17"/>
      <c r="ADV224" s="17"/>
      <c r="ADW224" s="17"/>
      <c r="ADX224" s="17"/>
      <c r="ADY224" s="17"/>
      <c r="ADZ224" s="17"/>
      <c r="AEA224" s="17"/>
      <c r="AEB224" s="17"/>
      <c r="AEC224" s="17"/>
      <c r="AED224" s="17"/>
      <c r="AEE224" s="17"/>
      <c r="AEF224" s="17"/>
      <c r="AEG224" s="17"/>
      <c r="AEH224" s="17"/>
      <c r="AEI224" s="17"/>
      <c r="AEJ224" s="17"/>
      <c r="AEK224" s="17"/>
      <c r="AEL224" s="17"/>
      <c r="AEM224" s="17"/>
      <c r="AEN224" s="17"/>
      <c r="AEO224" s="17"/>
      <c r="AEP224" s="17"/>
      <c r="AEQ224" s="17"/>
      <c r="AER224" s="17"/>
      <c r="AES224" s="17"/>
      <c r="AET224" s="17"/>
      <c r="AEU224" s="17"/>
      <c r="AEV224" s="17"/>
      <c r="AEW224" s="17"/>
      <c r="AEX224" s="17"/>
      <c r="AEY224" s="17"/>
      <c r="AEZ224" s="17"/>
      <c r="AFA224" s="17"/>
      <c r="AFB224" s="17"/>
      <c r="AFC224" s="17"/>
      <c r="AFD224" s="17"/>
      <c r="AFE224" s="17"/>
      <c r="AFF224" s="17"/>
      <c r="AFG224" s="17"/>
      <c r="AFH224" s="17"/>
      <c r="AFI224" s="17"/>
      <c r="AFJ224" s="17"/>
      <c r="AFK224" s="17"/>
      <c r="AFL224" s="17"/>
      <c r="AFM224" s="17"/>
      <c r="AFN224" s="17"/>
      <c r="AFO224" s="17"/>
      <c r="AFP224" s="17"/>
      <c r="AFQ224" s="17"/>
      <c r="AFR224" s="17"/>
      <c r="AFS224" s="17"/>
      <c r="AFT224" s="17"/>
      <c r="AFU224" s="17"/>
      <c r="AFV224" s="17"/>
      <c r="AFW224" s="17"/>
      <c r="AFX224" s="17"/>
      <c r="AFY224" s="17"/>
      <c r="AFZ224" s="17"/>
      <c r="AGA224" s="17"/>
      <c r="AGB224" s="17"/>
      <c r="AGC224" s="17"/>
      <c r="AGD224" s="17"/>
      <c r="AGE224" s="17"/>
      <c r="AGF224" s="17"/>
      <c r="AGG224" s="17"/>
      <c r="AGH224" s="17"/>
      <c r="AGI224" s="17"/>
      <c r="AGJ224" s="17"/>
      <c r="AGK224" s="17"/>
      <c r="AGL224" s="17"/>
      <c r="AGM224" s="17"/>
      <c r="AGN224" s="17"/>
      <c r="AGO224" s="17"/>
      <c r="AGP224" s="17"/>
      <c r="AGQ224" s="17"/>
      <c r="AGR224" s="17"/>
      <c r="AGS224" s="17"/>
      <c r="AGT224" s="17"/>
      <c r="AGU224" s="17"/>
      <c r="AGV224" s="17"/>
      <c r="AGW224" s="17"/>
      <c r="AGX224" s="17"/>
      <c r="AGY224" s="17"/>
      <c r="AGZ224" s="17"/>
      <c r="AHA224" s="17"/>
      <c r="AHB224" s="17"/>
      <c r="AHC224" s="17"/>
      <c r="AHD224" s="17"/>
      <c r="AHE224" s="17"/>
      <c r="AHF224" s="17"/>
      <c r="AHG224" s="17"/>
      <c r="AHH224" s="17"/>
      <c r="AHI224" s="17"/>
      <c r="AHJ224" s="17"/>
      <c r="AHK224" s="17"/>
      <c r="AHL224" s="17"/>
      <c r="AHM224" s="17"/>
      <c r="AHN224" s="17"/>
      <c r="AHO224" s="17"/>
      <c r="AHP224" s="17"/>
      <c r="AHQ224" s="17"/>
      <c r="AHR224" s="17"/>
      <c r="AHS224" s="17"/>
      <c r="AHT224" s="17"/>
      <c r="AHU224" s="17"/>
      <c r="AHV224" s="17"/>
      <c r="AHW224" s="17"/>
      <c r="AHX224" s="17"/>
      <c r="AHY224" s="17"/>
      <c r="AHZ224" s="17"/>
      <c r="AIA224" s="17"/>
      <c r="AIB224" s="17"/>
      <c r="AIC224" s="17"/>
      <c r="AID224" s="17"/>
      <c r="AIE224" s="17"/>
      <c r="AIF224" s="17"/>
      <c r="AIG224" s="17"/>
      <c r="AIH224" s="17"/>
      <c r="AII224" s="17"/>
      <c r="AIJ224" s="17"/>
      <c r="AIK224" s="17"/>
      <c r="AIL224" s="17"/>
      <c r="AIM224" s="17"/>
      <c r="AIN224" s="17"/>
      <c r="AIO224" s="17"/>
      <c r="AIP224" s="17"/>
      <c r="AIQ224" s="17"/>
      <c r="AIR224" s="17"/>
      <c r="AIS224" s="17"/>
      <c r="AIT224" s="17"/>
      <c r="AIU224" s="17"/>
      <c r="AIV224" s="17"/>
      <c r="AIW224" s="17"/>
      <c r="AIX224" s="17"/>
      <c r="AIY224" s="17"/>
      <c r="AIZ224" s="17"/>
      <c r="AJA224" s="17"/>
      <c r="AJB224" s="17"/>
      <c r="AJC224" s="17"/>
      <c r="AJD224" s="17"/>
      <c r="AJE224" s="17"/>
      <c r="AJF224" s="17"/>
      <c r="AJG224" s="17"/>
      <c r="AJH224" s="17"/>
      <c r="AJI224" s="17"/>
      <c r="AJJ224" s="17"/>
      <c r="AJK224" s="17"/>
      <c r="AJL224" s="17"/>
      <c r="AJM224" s="17"/>
      <c r="AJN224" s="17"/>
      <c r="AJO224" s="17"/>
      <c r="AJP224" s="17"/>
      <c r="AJQ224" s="17"/>
      <c r="AJR224" s="17"/>
      <c r="AJS224" s="17"/>
      <c r="AJT224" s="17"/>
      <c r="AJU224" s="17"/>
      <c r="AJV224" s="17"/>
      <c r="AJW224" s="17"/>
      <c r="AJX224" s="17"/>
      <c r="AJY224" s="17"/>
      <c r="AJZ224" s="17"/>
      <c r="AKA224" s="17"/>
      <c r="AKB224" s="17"/>
      <c r="AKC224" s="17"/>
      <c r="AKD224" s="17"/>
      <c r="AKE224" s="17"/>
      <c r="AKF224" s="17"/>
      <c r="AKG224" s="17"/>
      <c r="AKH224" s="17"/>
      <c r="AKI224" s="17"/>
      <c r="AKJ224" s="17"/>
      <c r="AKK224" s="17"/>
      <c r="AKL224" s="17"/>
      <c r="AKM224" s="17"/>
      <c r="AKN224" s="17"/>
      <c r="AKO224" s="17"/>
      <c r="AKP224" s="17"/>
      <c r="AKQ224" s="17"/>
      <c r="AKR224" s="17"/>
      <c r="AKS224" s="17"/>
      <c r="AKT224" s="17"/>
      <c r="AKU224" s="17"/>
      <c r="AKV224" s="17"/>
      <c r="AKW224" s="17"/>
      <c r="AKX224" s="17"/>
      <c r="AKY224" s="17"/>
      <c r="AKZ224" s="17"/>
      <c r="ALA224" s="17"/>
      <c r="ALB224" s="17"/>
      <c r="ALC224" s="17"/>
      <c r="ALD224" s="17"/>
      <c r="ALE224" s="17"/>
      <c r="ALF224" s="17"/>
      <c r="ALG224" s="17"/>
      <c r="ALH224" s="17"/>
      <c r="ALI224" s="17"/>
      <c r="ALJ224" s="17"/>
    </row>
    <row r="225" spans="1:84" s="4" customFormat="1" ht="12" customHeight="1">
      <c r="A225" s="9"/>
      <c r="B225" s="10"/>
      <c r="C225" s="11" t="s">
        <v>432</v>
      </c>
      <c r="D225" s="12" t="s">
        <v>433</v>
      </c>
      <c r="E225" s="10"/>
      <c r="F225" s="436"/>
      <c r="G225" s="13"/>
      <c r="H225" s="14"/>
      <c r="I225" s="14"/>
      <c r="J225" s="14"/>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row>
    <row r="226" spans="1:84" s="246" customFormat="1" outlineLevel="1">
      <c r="A226" s="241"/>
      <c r="B226" s="241"/>
      <c r="C226" s="241" t="s">
        <v>434</v>
      </c>
      <c r="D226" s="242" t="s">
        <v>435</v>
      </c>
      <c r="E226" s="241"/>
      <c r="F226" s="438"/>
      <c r="G226" s="243"/>
      <c r="H226" s="244"/>
      <c r="I226" s="245"/>
      <c r="J226" s="245"/>
    </row>
    <row r="227" spans="1:84" outlineLevel="1">
      <c r="A227" s="236">
        <v>99857</v>
      </c>
      <c r="B227" s="236" t="s">
        <v>20</v>
      </c>
      <c r="C227" s="236" t="s">
        <v>436</v>
      </c>
      <c r="D227" s="237" t="s">
        <v>437</v>
      </c>
      <c r="E227" s="236" t="s">
        <v>54</v>
      </c>
      <c r="F227" s="437">
        <v>481</v>
      </c>
      <c r="G227" s="238">
        <f>$I$3</f>
        <v>0.29308058631051748</v>
      </c>
      <c r="H227" s="239"/>
      <c r="I227" s="239">
        <f t="shared" ref="I227:I228" si="77">H227*(1+G227)</f>
        <v>0</v>
      </c>
      <c r="J227" s="239">
        <f t="shared" ref="J227:J228" si="78">TRUNC((I227*F227),2)</f>
        <v>0</v>
      </c>
    </row>
    <row r="228" spans="1:84" ht="38.25" outlineLevel="1">
      <c r="A228" s="236">
        <v>11985</v>
      </c>
      <c r="B228" s="236" t="s">
        <v>166</v>
      </c>
      <c r="C228" s="236" t="s">
        <v>438</v>
      </c>
      <c r="D228" s="237" t="s">
        <v>439</v>
      </c>
      <c r="E228" s="236" t="s">
        <v>350</v>
      </c>
      <c r="F228" s="437">
        <v>13.1</v>
      </c>
      <c r="G228" s="238">
        <f>$I$3</f>
        <v>0.29308058631051748</v>
      </c>
      <c r="H228" s="239"/>
      <c r="I228" s="239">
        <f t="shared" si="77"/>
        <v>0</v>
      </c>
      <c r="J228" s="239">
        <f t="shared" si="78"/>
        <v>0</v>
      </c>
    </row>
    <row r="229" spans="1:84" s="246" customFormat="1" outlineLevel="1">
      <c r="A229" s="241"/>
      <c r="B229" s="241"/>
      <c r="C229" s="241" t="s">
        <v>440</v>
      </c>
      <c r="D229" s="242" t="s">
        <v>441</v>
      </c>
      <c r="E229" s="241"/>
      <c r="F229" s="438"/>
      <c r="G229" s="243"/>
      <c r="H229" s="244"/>
      <c r="I229" s="245"/>
      <c r="J229" s="245"/>
    </row>
    <row r="230" spans="1:84" s="447" customFormat="1" ht="38.25" outlineLevel="1">
      <c r="A230" s="442" t="s">
        <v>443</v>
      </c>
      <c r="B230" s="442" t="s">
        <v>5</v>
      </c>
      <c r="C230" s="442" t="s">
        <v>442</v>
      </c>
      <c r="D230" s="443" t="s">
        <v>444</v>
      </c>
      <c r="E230" s="442" t="s">
        <v>8</v>
      </c>
      <c r="F230" s="444">
        <v>1707.99</v>
      </c>
      <c r="G230" s="445">
        <f t="shared" ref="G230:G242" si="79">$I$3</f>
        <v>0.29308058631051748</v>
      </c>
      <c r="H230" s="446">
        <f>'Orçamento Analítico'!K1792</f>
        <v>0</v>
      </c>
      <c r="I230" s="446">
        <f t="shared" ref="I230:I242" si="80">H230*(1+G230)</f>
        <v>0</v>
      </c>
      <c r="J230" s="446">
        <f t="shared" ref="J230:J242" si="81">TRUNC((I230*F230),2)</f>
        <v>0</v>
      </c>
    </row>
    <row r="231" spans="1:84" ht="25.5" outlineLevel="1">
      <c r="A231" s="236">
        <v>94265</v>
      </c>
      <c r="B231" s="236" t="s">
        <v>20</v>
      </c>
      <c r="C231" s="236" t="s">
        <v>445</v>
      </c>
      <c r="D231" s="237" t="s">
        <v>446</v>
      </c>
      <c r="E231" s="236" t="s">
        <v>54</v>
      </c>
      <c r="F231" s="437">
        <v>1116.42</v>
      </c>
      <c r="G231" s="238">
        <f t="shared" si="79"/>
        <v>0.29308058631051748</v>
      </c>
      <c r="H231" s="239"/>
      <c r="I231" s="239">
        <f t="shared" si="80"/>
        <v>0</v>
      </c>
      <c r="J231" s="239">
        <f t="shared" si="81"/>
        <v>0</v>
      </c>
    </row>
    <row r="232" spans="1:84" ht="25.5" outlineLevel="1">
      <c r="A232" s="236" t="s">
        <v>448</v>
      </c>
      <c r="B232" s="236" t="s">
        <v>5</v>
      </c>
      <c r="C232" s="236" t="s">
        <v>447</v>
      </c>
      <c r="D232" s="237" t="s">
        <v>449</v>
      </c>
      <c r="E232" s="236" t="s">
        <v>31</v>
      </c>
      <c r="F232" s="437">
        <v>4</v>
      </c>
      <c r="G232" s="238">
        <f t="shared" si="79"/>
        <v>0.29308058631051748</v>
      </c>
      <c r="H232" s="239">
        <f>'Orçamento Analítico'!K413</f>
        <v>0</v>
      </c>
      <c r="I232" s="239">
        <f t="shared" si="80"/>
        <v>0</v>
      </c>
      <c r="J232" s="239">
        <f t="shared" si="81"/>
        <v>0</v>
      </c>
    </row>
    <row r="233" spans="1:84" s="447" customFormat="1" outlineLevel="1">
      <c r="A233" s="442" t="s">
        <v>451</v>
      </c>
      <c r="B233" s="442" t="s">
        <v>5</v>
      </c>
      <c r="C233" s="442" t="s">
        <v>450</v>
      </c>
      <c r="D233" s="443" t="s">
        <v>452</v>
      </c>
      <c r="E233" s="442" t="s">
        <v>31</v>
      </c>
      <c r="F233" s="444">
        <v>27</v>
      </c>
      <c r="G233" s="445">
        <f t="shared" si="79"/>
        <v>0.29308058631051748</v>
      </c>
      <c r="H233" s="446">
        <f>'Orçamento Analítico'!K394</f>
        <v>0</v>
      </c>
      <c r="I233" s="446">
        <f t="shared" si="80"/>
        <v>0</v>
      </c>
      <c r="J233" s="446">
        <f t="shared" si="81"/>
        <v>0</v>
      </c>
    </row>
    <row r="234" spans="1:84" ht="25.5" outlineLevel="1">
      <c r="A234" s="236">
        <v>103315</v>
      </c>
      <c r="B234" s="236" t="s">
        <v>20</v>
      </c>
      <c r="C234" s="236" t="s">
        <v>453</v>
      </c>
      <c r="D234" s="237" t="s">
        <v>454</v>
      </c>
      <c r="E234" s="236" t="s">
        <v>8</v>
      </c>
      <c r="F234" s="437">
        <v>182.24</v>
      </c>
      <c r="G234" s="238">
        <f t="shared" si="79"/>
        <v>0.29308058631051748</v>
      </c>
      <c r="H234" s="239"/>
      <c r="I234" s="239">
        <f t="shared" si="80"/>
        <v>0</v>
      </c>
      <c r="J234" s="239">
        <f t="shared" si="81"/>
        <v>0</v>
      </c>
    </row>
    <row r="235" spans="1:84" s="447" customFormat="1" ht="25.5" outlineLevel="1">
      <c r="A235" s="442" t="s">
        <v>456</v>
      </c>
      <c r="B235" s="442" t="s">
        <v>5</v>
      </c>
      <c r="C235" s="442" t="s">
        <v>455</v>
      </c>
      <c r="D235" s="443" t="s">
        <v>457</v>
      </c>
      <c r="E235" s="442" t="s">
        <v>8</v>
      </c>
      <c r="F235" s="444">
        <v>29.4</v>
      </c>
      <c r="G235" s="445">
        <f t="shared" si="79"/>
        <v>0.29308058631051748</v>
      </c>
      <c r="H235" s="446">
        <f>'Orçamento Analítico'!K2910</f>
        <v>0</v>
      </c>
      <c r="I235" s="446">
        <f t="shared" si="80"/>
        <v>0</v>
      </c>
      <c r="J235" s="446">
        <f t="shared" si="81"/>
        <v>0</v>
      </c>
    </row>
    <row r="236" spans="1:84" s="447" customFormat="1" outlineLevel="1">
      <c r="A236" s="442" t="s">
        <v>459</v>
      </c>
      <c r="B236" s="442" t="s">
        <v>5</v>
      </c>
      <c r="C236" s="442" t="s">
        <v>458</v>
      </c>
      <c r="D236" s="443" t="s">
        <v>460</v>
      </c>
      <c r="E236" s="442" t="s">
        <v>8</v>
      </c>
      <c r="F236" s="444">
        <v>109.89</v>
      </c>
      <c r="G236" s="445">
        <f t="shared" si="79"/>
        <v>0.29308058631051748</v>
      </c>
      <c r="H236" s="446">
        <f>'Orçamento Analítico'!K1937</f>
        <v>0</v>
      </c>
      <c r="I236" s="446">
        <f t="shared" si="80"/>
        <v>0</v>
      </c>
      <c r="J236" s="446">
        <f t="shared" si="81"/>
        <v>0</v>
      </c>
    </row>
    <row r="237" spans="1:84" ht="25.5" outlineLevel="1">
      <c r="A237" s="236">
        <v>98522</v>
      </c>
      <c r="B237" s="236" t="s">
        <v>20</v>
      </c>
      <c r="C237" s="236" t="s">
        <v>461</v>
      </c>
      <c r="D237" s="237" t="s">
        <v>462</v>
      </c>
      <c r="E237" s="236" t="s">
        <v>54</v>
      </c>
      <c r="F237" s="437">
        <v>172.82</v>
      </c>
      <c r="G237" s="238">
        <f t="shared" si="79"/>
        <v>0.29308058631051748</v>
      </c>
      <c r="H237" s="239"/>
      <c r="I237" s="239">
        <f t="shared" si="80"/>
        <v>0</v>
      </c>
      <c r="J237" s="239">
        <f t="shared" si="81"/>
        <v>0</v>
      </c>
    </row>
    <row r="238" spans="1:84" ht="25.5" outlineLevel="1">
      <c r="A238" s="236">
        <v>12628</v>
      </c>
      <c r="B238" s="236" t="s">
        <v>166</v>
      </c>
      <c r="C238" s="236" t="s">
        <v>463</v>
      </c>
      <c r="D238" s="237" t="s">
        <v>464</v>
      </c>
      <c r="E238" s="236" t="s">
        <v>251</v>
      </c>
      <c r="F238" s="437">
        <v>1</v>
      </c>
      <c r="G238" s="238">
        <f t="shared" si="79"/>
        <v>0.29308058631051748</v>
      </c>
      <c r="H238" s="239"/>
      <c r="I238" s="239">
        <f t="shared" si="80"/>
        <v>0</v>
      </c>
      <c r="J238" s="239">
        <f t="shared" si="81"/>
        <v>0</v>
      </c>
    </row>
    <row r="239" spans="1:84" s="447" customFormat="1" outlineLevel="1">
      <c r="A239" s="442" t="s">
        <v>466</v>
      </c>
      <c r="B239" s="442" t="s">
        <v>5</v>
      </c>
      <c r="C239" s="442" t="s">
        <v>465</v>
      </c>
      <c r="D239" s="443" t="s">
        <v>467</v>
      </c>
      <c r="E239" s="442" t="s">
        <v>8</v>
      </c>
      <c r="F239" s="444">
        <v>291.43</v>
      </c>
      <c r="G239" s="445">
        <f t="shared" si="79"/>
        <v>0.29308058631051748</v>
      </c>
      <c r="H239" s="446">
        <f>'Orçamento Analítico'!K421</f>
        <v>0</v>
      </c>
      <c r="I239" s="446">
        <f t="shared" si="80"/>
        <v>0</v>
      </c>
      <c r="J239" s="446">
        <f t="shared" si="81"/>
        <v>0</v>
      </c>
    </row>
    <row r="240" spans="1:84" ht="25.5" outlineLevel="1">
      <c r="A240" s="236">
        <v>100322</v>
      </c>
      <c r="B240" s="236" t="s">
        <v>20</v>
      </c>
      <c r="C240" s="236" t="s">
        <v>468</v>
      </c>
      <c r="D240" s="237" t="s">
        <v>469</v>
      </c>
      <c r="E240" s="236" t="s">
        <v>44</v>
      </c>
      <c r="F240" s="437">
        <v>350</v>
      </c>
      <c r="G240" s="238">
        <f t="shared" si="79"/>
        <v>0.29308058631051748</v>
      </c>
      <c r="H240" s="239"/>
      <c r="I240" s="239">
        <f t="shared" si="80"/>
        <v>0</v>
      </c>
      <c r="J240" s="239">
        <f t="shared" si="81"/>
        <v>0</v>
      </c>
    </row>
    <row r="241" spans="1:10" s="447" customFormat="1" ht="38.25" outlineLevel="1">
      <c r="A241" s="442" t="s">
        <v>215</v>
      </c>
      <c r="B241" s="442" t="s">
        <v>5</v>
      </c>
      <c r="C241" s="442" t="s">
        <v>470</v>
      </c>
      <c r="D241" s="443" t="s">
        <v>216</v>
      </c>
      <c r="E241" s="442" t="s">
        <v>8</v>
      </c>
      <c r="F241" s="444">
        <v>150.81</v>
      </c>
      <c r="G241" s="445">
        <f t="shared" si="79"/>
        <v>0.29308058631051748</v>
      </c>
      <c r="H241" s="446">
        <f>'Orçamento Analítico'!K1803</f>
        <v>0</v>
      </c>
      <c r="I241" s="446">
        <f t="shared" si="80"/>
        <v>0</v>
      </c>
      <c r="J241" s="446">
        <f t="shared" si="81"/>
        <v>0</v>
      </c>
    </row>
    <row r="242" spans="1:10" outlineLevel="1">
      <c r="A242" s="236">
        <v>98504</v>
      </c>
      <c r="B242" s="236" t="s">
        <v>20</v>
      </c>
      <c r="C242" s="236" t="s">
        <v>471</v>
      </c>
      <c r="D242" s="237" t="s">
        <v>472</v>
      </c>
      <c r="E242" s="236" t="s">
        <v>8</v>
      </c>
      <c r="F242" s="437">
        <v>7202.65</v>
      </c>
      <c r="G242" s="238">
        <f t="shared" si="79"/>
        <v>0.29308058631051748</v>
      </c>
      <c r="H242" s="239"/>
      <c r="I242" s="239">
        <f t="shared" si="80"/>
        <v>0</v>
      </c>
      <c r="J242" s="239">
        <f t="shared" si="81"/>
        <v>0</v>
      </c>
    </row>
    <row r="243" spans="1:10" s="246" customFormat="1" outlineLevel="1">
      <c r="A243" s="241"/>
      <c r="B243" s="241"/>
      <c r="C243" s="241" t="s">
        <v>473</v>
      </c>
      <c r="D243" s="242" t="s">
        <v>474</v>
      </c>
      <c r="E243" s="241"/>
      <c r="F243" s="438"/>
      <c r="G243" s="243"/>
      <c r="H243" s="244"/>
      <c r="I243" s="245"/>
      <c r="J243" s="245"/>
    </row>
    <row r="244" spans="1:10" ht="25.5" outlineLevel="1">
      <c r="A244" s="236">
        <v>96527</v>
      </c>
      <c r="B244" s="236" t="s">
        <v>20</v>
      </c>
      <c r="C244" s="236" t="s">
        <v>475</v>
      </c>
      <c r="D244" s="237" t="s">
        <v>476</v>
      </c>
      <c r="E244" s="236" t="s">
        <v>44</v>
      </c>
      <c r="F244" s="437">
        <v>22.5</v>
      </c>
      <c r="G244" s="238">
        <f>$I$3</f>
        <v>0.29308058631051748</v>
      </c>
      <c r="H244" s="239"/>
      <c r="I244" s="239">
        <f t="shared" ref="I244" si="82">H244*(1+G244)</f>
        <v>0</v>
      </c>
      <c r="J244" s="239">
        <f t="shared" ref="J244" si="83">TRUNC((I244*F244),2)</f>
        <v>0</v>
      </c>
    </row>
    <row r="245" spans="1:10" outlineLevel="1">
      <c r="A245" s="252"/>
      <c r="B245" s="252"/>
      <c r="C245" s="252" t="s">
        <v>475</v>
      </c>
      <c r="D245" s="253" t="s">
        <v>477</v>
      </c>
      <c r="E245" s="252"/>
      <c r="F245" s="440"/>
      <c r="G245" s="252"/>
      <c r="H245" s="254"/>
      <c r="I245" s="254"/>
      <c r="J245" s="254"/>
    </row>
    <row r="246" spans="1:10" ht="25.5" outlineLevel="1">
      <c r="A246" s="236">
        <v>103670</v>
      </c>
      <c r="B246" s="236" t="s">
        <v>20</v>
      </c>
      <c r="C246" s="236" t="s">
        <v>478</v>
      </c>
      <c r="D246" s="237" t="s">
        <v>479</v>
      </c>
      <c r="E246" s="236" t="s">
        <v>44</v>
      </c>
      <c r="F246" s="437">
        <v>16.850000000000001</v>
      </c>
      <c r="G246" s="238">
        <f>$I$3</f>
        <v>0.29308058631051748</v>
      </c>
      <c r="H246" s="239"/>
      <c r="I246" s="239">
        <f t="shared" ref="I246:I247" si="84">H246*(1+G246)</f>
        <v>0</v>
      </c>
      <c r="J246" s="239">
        <f t="shared" ref="J246:J247" si="85">TRUNC((I246*F246),2)</f>
        <v>0</v>
      </c>
    </row>
    <row r="247" spans="1:10" s="447" customFormat="1" ht="25.5" outlineLevel="1">
      <c r="A247" s="442" t="s">
        <v>481</v>
      </c>
      <c r="B247" s="442" t="s">
        <v>5</v>
      </c>
      <c r="C247" s="442" t="s">
        <v>480</v>
      </c>
      <c r="D247" s="443" t="s">
        <v>482</v>
      </c>
      <c r="E247" s="442" t="s">
        <v>54</v>
      </c>
      <c r="F247" s="444">
        <v>94</v>
      </c>
      <c r="G247" s="445">
        <f>$I$3</f>
        <v>0.29308058631051748</v>
      </c>
      <c r="H247" s="446">
        <f>'Orçamento Analítico'!K1413</f>
        <v>0</v>
      </c>
      <c r="I247" s="446">
        <f t="shared" si="84"/>
        <v>0</v>
      </c>
      <c r="J247" s="446">
        <f t="shared" si="85"/>
        <v>0</v>
      </c>
    </row>
    <row r="248" spans="1:10" outlineLevel="1">
      <c r="A248" s="252"/>
      <c r="B248" s="252"/>
      <c r="C248" s="252" t="s">
        <v>483</v>
      </c>
      <c r="D248" s="253" t="s">
        <v>484</v>
      </c>
      <c r="E248" s="252"/>
      <c r="F248" s="440"/>
      <c r="G248" s="252"/>
      <c r="H248" s="254"/>
      <c r="I248" s="254"/>
      <c r="J248" s="254"/>
    </row>
    <row r="249" spans="1:10" ht="25.5" outlineLevel="1">
      <c r="A249" s="236">
        <v>103318</v>
      </c>
      <c r="B249" s="236" t="s">
        <v>20</v>
      </c>
      <c r="C249" s="236" t="s">
        <v>485</v>
      </c>
      <c r="D249" s="237" t="s">
        <v>486</v>
      </c>
      <c r="E249" s="236" t="s">
        <v>8</v>
      </c>
      <c r="F249" s="437">
        <v>786.24</v>
      </c>
      <c r="G249" s="238">
        <f>$I$3</f>
        <v>0.29308058631051748</v>
      </c>
      <c r="H249" s="239"/>
      <c r="I249" s="239">
        <f t="shared" ref="I249:I251" si="86">H249*(1+G249)</f>
        <v>0</v>
      </c>
      <c r="J249" s="239">
        <f t="shared" ref="J249:J251" si="87">TRUNC((I249*F249),2)</f>
        <v>0</v>
      </c>
    </row>
    <row r="250" spans="1:10" ht="25.5" outlineLevel="1">
      <c r="A250" s="236">
        <v>103669</v>
      </c>
      <c r="B250" s="236" t="s">
        <v>20</v>
      </c>
      <c r="C250" s="236" t="s">
        <v>487</v>
      </c>
      <c r="D250" s="237" t="s">
        <v>488</v>
      </c>
      <c r="E250" s="236" t="s">
        <v>44</v>
      </c>
      <c r="F250" s="437">
        <v>78</v>
      </c>
      <c r="G250" s="238">
        <f>$I$3</f>
        <v>0.29308058631051748</v>
      </c>
      <c r="H250" s="239"/>
      <c r="I250" s="239">
        <f t="shared" si="86"/>
        <v>0</v>
      </c>
      <c r="J250" s="239">
        <f t="shared" si="87"/>
        <v>0</v>
      </c>
    </row>
    <row r="251" spans="1:10" ht="25.5" outlineLevel="1">
      <c r="A251" s="236">
        <v>96546</v>
      </c>
      <c r="B251" s="236" t="s">
        <v>20</v>
      </c>
      <c r="C251" s="236" t="s">
        <v>489</v>
      </c>
      <c r="D251" s="237" t="s">
        <v>67</v>
      </c>
      <c r="E251" s="236" t="s">
        <v>63</v>
      </c>
      <c r="F251" s="437">
        <v>1143.98</v>
      </c>
      <c r="G251" s="238">
        <f>$I$3</f>
        <v>0.29308058631051748</v>
      </c>
      <c r="H251" s="239"/>
      <c r="I251" s="239">
        <f t="shared" si="86"/>
        <v>0</v>
      </c>
      <c r="J251" s="239">
        <f t="shared" si="87"/>
        <v>0</v>
      </c>
    </row>
    <row r="252" spans="1:10" outlineLevel="1">
      <c r="A252" s="252"/>
      <c r="B252" s="252"/>
      <c r="C252" s="252" t="s">
        <v>489</v>
      </c>
      <c r="D252" s="253" t="s">
        <v>100</v>
      </c>
      <c r="E252" s="252"/>
      <c r="F252" s="440"/>
      <c r="G252" s="252"/>
      <c r="H252" s="254"/>
      <c r="I252" s="254"/>
      <c r="J252" s="254"/>
    </row>
    <row r="253" spans="1:10" ht="51" outlineLevel="1">
      <c r="A253" s="236">
        <v>87535</v>
      </c>
      <c r="B253" s="236" t="s">
        <v>20</v>
      </c>
      <c r="C253" s="236" t="s">
        <v>490</v>
      </c>
      <c r="D253" s="237" t="s">
        <v>491</v>
      </c>
      <c r="E253" s="236" t="s">
        <v>8</v>
      </c>
      <c r="F253" s="437">
        <v>1572.5</v>
      </c>
      <c r="G253" s="238">
        <f>$I$3</f>
        <v>0.29308058631051748</v>
      </c>
      <c r="H253" s="239"/>
      <c r="I253" s="239">
        <f t="shared" ref="I253:I255" si="88">H253*(1+G253)</f>
        <v>0</v>
      </c>
      <c r="J253" s="239">
        <f t="shared" ref="J253:J255" si="89">TRUNC((I253*F253),2)</f>
        <v>0</v>
      </c>
    </row>
    <row r="254" spans="1:10" ht="38.25" outlineLevel="1">
      <c r="A254" s="236">
        <v>87905</v>
      </c>
      <c r="B254" s="236" t="s">
        <v>20</v>
      </c>
      <c r="C254" s="236" t="s">
        <v>492</v>
      </c>
      <c r="D254" s="237" t="s">
        <v>116</v>
      </c>
      <c r="E254" s="236" t="s">
        <v>8</v>
      </c>
      <c r="F254" s="437">
        <v>1572.5</v>
      </c>
      <c r="G254" s="238">
        <f>$I$3</f>
        <v>0.29308058631051748</v>
      </c>
      <c r="H254" s="239"/>
      <c r="I254" s="239">
        <f t="shared" si="88"/>
        <v>0</v>
      </c>
      <c r="J254" s="239">
        <f t="shared" si="89"/>
        <v>0</v>
      </c>
    </row>
    <row r="255" spans="1:10" outlineLevel="1">
      <c r="A255" s="236">
        <v>98557</v>
      </c>
      <c r="B255" s="236" t="s">
        <v>20</v>
      </c>
      <c r="C255" s="236" t="s">
        <v>493</v>
      </c>
      <c r="D255" s="237" t="s">
        <v>494</v>
      </c>
      <c r="E255" s="236" t="s">
        <v>8</v>
      </c>
      <c r="F255" s="437">
        <v>56.16</v>
      </c>
      <c r="G255" s="238">
        <f>$I$3</f>
        <v>0.29308058631051748</v>
      </c>
      <c r="H255" s="239"/>
      <c r="I255" s="239">
        <f t="shared" si="88"/>
        <v>0</v>
      </c>
      <c r="J255" s="239">
        <f t="shared" si="89"/>
        <v>0</v>
      </c>
    </row>
    <row r="256" spans="1:10" outlineLevel="1">
      <c r="A256" s="252"/>
      <c r="B256" s="252"/>
      <c r="C256" s="252" t="s">
        <v>493</v>
      </c>
      <c r="D256" s="253" t="s">
        <v>218</v>
      </c>
      <c r="E256" s="252"/>
      <c r="F256" s="440"/>
      <c r="G256" s="252"/>
      <c r="H256" s="254"/>
      <c r="I256" s="254"/>
      <c r="J256" s="254"/>
    </row>
    <row r="257" spans="1:10" ht="25.5" outlineLevel="1">
      <c r="A257" s="236">
        <v>88412</v>
      </c>
      <c r="B257" s="236" t="s">
        <v>20</v>
      </c>
      <c r="C257" s="236" t="s">
        <v>495</v>
      </c>
      <c r="D257" s="237" t="s">
        <v>496</v>
      </c>
      <c r="E257" s="236" t="s">
        <v>8</v>
      </c>
      <c r="F257" s="437">
        <v>1572.5</v>
      </c>
      <c r="G257" s="238">
        <f>$I$3</f>
        <v>0.29308058631051748</v>
      </c>
      <c r="H257" s="239"/>
      <c r="I257" s="239">
        <f t="shared" ref="I257:I261" si="90">H257*(1+G257)</f>
        <v>0</v>
      </c>
      <c r="J257" s="239">
        <f t="shared" ref="J257:J261" si="91">TRUNC((I257*F257),2)</f>
        <v>0</v>
      </c>
    </row>
    <row r="258" spans="1:10" ht="25.5" outlineLevel="1">
      <c r="A258" s="236">
        <v>88489</v>
      </c>
      <c r="B258" s="236" t="s">
        <v>20</v>
      </c>
      <c r="C258" s="236" t="s">
        <v>497</v>
      </c>
      <c r="D258" s="237" t="s">
        <v>228</v>
      </c>
      <c r="E258" s="236" t="s">
        <v>8</v>
      </c>
      <c r="F258" s="437">
        <v>1572.5</v>
      </c>
      <c r="G258" s="238">
        <f>$I$3</f>
        <v>0.29308058631051748</v>
      </c>
      <c r="H258" s="239"/>
      <c r="I258" s="239">
        <f t="shared" si="90"/>
        <v>0</v>
      </c>
      <c r="J258" s="239">
        <f t="shared" si="91"/>
        <v>0</v>
      </c>
    </row>
    <row r="259" spans="1:10" ht="25.5" outlineLevel="1">
      <c r="A259" s="236">
        <v>94975</v>
      </c>
      <c r="B259" s="236" t="s">
        <v>20</v>
      </c>
      <c r="C259" s="236" t="s">
        <v>498</v>
      </c>
      <c r="D259" s="237" t="s">
        <v>499</v>
      </c>
      <c r="E259" s="236" t="s">
        <v>44</v>
      </c>
      <c r="F259" s="437">
        <v>16.850000000000001</v>
      </c>
      <c r="G259" s="238">
        <f>$I$3</f>
        <v>0.29308058631051748</v>
      </c>
      <c r="H259" s="239"/>
      <c r="I259" s="239">
        <f t="shared" si="90"/>
        <v>0</v>
      </c>
      <c r="J259" s="239">
        <f t="shared" si="91"/>
        <v>0</v>
      </c>
    </row>
    <row r="260" spans="1:10" ht="25.5" outlineLevel="1">
      <c r="A260" s="236">
        <v>96622</v>
      </c>
      <c r="B260" s="236" t="s">
        <v>20</v>
      </c>
      <c r="C260" s="236" t="s">
        <v>500</v>
      </c>
      <c r="D260" s="237" t="s">
        <v>501</v>
      </c>
      <c r="E260" s="236" t="s">
        <v>44</v>
      </c>
      <c r="F260" s="437">
        <v>2.8</v>
      </c>
      <c r="G260" s="238">
        <f>$I$3</f>
        <v>0.29308058631051748</v>
      </c>
      <c r="H260" s="239"/>
      <c r="I260" s="239">
        <f t="shared" si="90"/>
        <v>0</v>
      </c>
      <c r="J260" s="239">
        <f t="shared" si="91"/>
        <v>0</v>
      </c>
    </row>
    <row r="261" spans="1:10" ht="25.5" outlineLevel="1">
      <c r="A261" s="236">
        <v>96533</v>
      </c>
      <c r="B261" s="236" t="s">
        <v>20</v>
      </c>
      <c r="C261" s="236" t="s">
        <v>502</v>
      </c>
      <c r="D261" s="237" t="s">
        <v>503</v>
      </c>
      <c r="E261" s="236" t="s">
        <v>8</v>
      </c>
      <c r="F261" s="437">
        <v>3.75</v>
      </c>
      <c r="G261" s="238">
        <f>$I$3</f>
        <v>0.29308058631051748</v>
      </c>
      <c r="H261" s="239"/>
      <c r="I261" s="239">
        <f t="shared" si="90"/>
        <v>0</v>
      </c>
      <c r="J261" s="239">
        <f t="shared" si="91"/>
        <v>0</v>
      </c>
    </row>
    <row r="262" spans="1:10" s="246" customFormat="1" outlineLevel="1">
      <c r="A262" s="241"/>
      <c r="B262" s="241"/>
      <c r="C262" s="241" t="s">
        <v>504</v>
      </c>
      <c r="D262" s="242" t="s">
        <v>505</v>
      </c>
      <c r="E262" s="241"/>
      <c r="F262" s="438"/>
      <c r="G262" s="243"/>
      <c r="H262" s="244"/>
      <c r="I262" s="245"/>
      <c r="J262" s="245"/>
    </row>
    <row r="263" spans="1:10" outlineLevel="1">
      <c r="A263" s="236">
        <v>370</v>
      </c>
      <c r="B263" s="236" t="s">
        <v>20</v>
      </c>
      <c r="C263" s="236" t="s">
        <v>506</v>
      </c>
      <c r="D263" s="237" t="s">
        <v>507</v>
      </c>
      <c r="E263" s="236" t="s">
        <v>44</v>
      </c>
      <c r="F263" s="437">
        <v>23.4</v>
      </c>
      <c r="G263" s="238">
        <f>$I$3</f>
        <v>0.29308058631051748</v>
      </c>
      <c r="H263" s="239"/>
      <c r="I263" s="239">
        <f t="shared" ref="I263:I265" si="92">H263*(1+G263)</f>
        <v>0</v>
      </c>
      <c r="J263" s="239">
        <f t="shared" ref="J263:J265" si="93">TRUNC((I263*F263),2)</f>
        <v>0</v>
      </c>
    </row>
    <row r="264" spans="1:10" ht="25.5" outlineLevel="1">
      <c r="A264" s="236">
        <v>94266</v>
      </c>
      <c r="B264" s="236" t="s">
        <v>20</v>
      </c>
      <c r="C264" s="236" t="s">
        <v>508</v>
      </c>
      <c r="D264" s="237" t="s">
        <v>509</v>
      </c>
      <c r="E264" s="236" t="s">
        <v>54</v>
      </c>
      <c r="F264" s="437">
        <v>62</v>
      </c>
      <c r="G264" s="238">
        <f>$I$3</f>
        <v>0.29308058631051748</v>
      </c>
      <c r="H264" s="239"/>
      <c r="I264" s="239">
        <f t="shared" si="92"/>
        <v>0</v>
      </c>
      <c r="J264" s="239">
        <f t="shared" si="93"/>
        <v>0</v>
      </c>
    </row>
    <row r="265" spans="1:10" s="447" customFormat="1" ht="25.5" outlineLevel="1">
      <c r="A265" s="442" t="s">
        <v>511</v>
      </c>
      <c r="B265" s="442" t="s">
        <v>5</v>
      </c>
      <c r="C265" s="442" t="s">
        <v>510</v>
      </c>
      <c r="D265" s="443" t="s">
        <v>512</v>
      </c>
      <c r="E265" s="442" t="s">
        <v>31</v>
      </c>
      <c r="F265" s="444">
        <v>1</v>
      </c>
      <c r="G265" s="445">
        <f>$I$3</f>
        <v>0.29308058631051748</v>
      </c>
      <c r="H265" s="446">
        <f>'Orçamento Analítico'!K2807</f>
        <v>0</v>
      </c>
      <c r="I265" s="446">
        <f t="shared" si="92"/>
        <v>0</v>
      </c>
      <c r="J265" s="446">
        <f t="shared" si="93"/>
        <v>0</v>
      </c>
    </row>
    <row r="266" spans="1:10" s="246" customFormat="1" outlineLevel="1">
      <c r="A266" s="241"/>
      <c r="B266" s="241"/>
      <c r="C266" s="241" t="s">
        <v>513</v>
      </c>
      <c r="D266" s="242" t="s">
        <v>514</v>
      </c>
      <c r="E266" s="241"/>
      <c r="F266" s="438"/>
      <c r="G266" s="243"/>
      <c r="H266" s="244"/>
      <c r="I266" s="245"/>
      <c r="J266" s="245"/>
    </row>
    <row r="267" spans="1:10" ht="38.25" outlineLevel="1">
      <c r="A267" s="236">
        <v>89472</v>
      </c>
      <c r="B267" s="236" t="s">
        <v>20</v>
      </c>
      <c r="C267" s="236" t="s">
        <v>515</v>
      </c>
      <c r="D267" s="237" t="s">
        <v>516</v>
      </c>
      <c r="E267" s="236" t="s">
        <v>8</v>
      </c>
      <c r="F267" s="437">
        <v>1.96</v>
      </c>
      <c r="G267" s="238">
        <f t="shared" ref="G267:G281" si="94">$I$3</f>
        <v>0.29308058631051748</v>
      </c>
      <c r="H267" s="239"/>
      <c r="I267" s="239">
        <f t="shared" ref="I267:I281" si="95">H267*(1+G267)</f>
        <v>0</v>
      </c>
      <c r="J267" s="239">
        <f t="shared" ref="J267:J281" si="96">TRUNC((I267*F267),2)</f>
        <v>0</v>
      </c>
    </row>
    <row r="268" spans="1:10" ht="38.25" outlineLevel="1">
      <c r="A268" s="236">
        <v>87905</v>
      </c>
      <c r="B268" s="236" t="s">
        <v>20</v>
      </c>
      <c r="C268" s="236" t="s">
        <v>517</v>
      </c>
      <c r="D268" s="237" t="s">
        <v>116</v>
      </c>
      <c r="E268" s="236" t="s">
        <v>8</v>
      </c>
      <c r="F268" s="437">
        <v>3.92</v>
      </c>
      <c r="G268" s="238">
        <f t="shared" si="94"/>
        <v>0.29308058631051748</v>
      </c>
      <c r="H268" s="239"/>
      <c r="I268" s="239">
        <f t="shared" si="95"/>
        <v>0</v>
      </c>
      <c r="J268" s="239">
        <f t="shared" si="96"/>
        <v>0</v>
      </c>
    </row>
    <row r="269" spans="1:10" ht="38.25" outlineLevel="1">
      <c r="A269" s="236">
        <v>87775</v>
      </c>
      <c r="B269" s="236" t="s">
        <v>20</v>
      </c>
      <c r="C269" s="236" t="s">
        <v>518</v>
      </c>
      <c r="D269" s="237" t="s">
        <v>118</v>
      </c>
      <c r="E269" s="236" t="s">
        <v>8</v>
      </c>
      <c r="F269" s="437">
        <v>1.96</v>
      </c>
      <c r="G269" s="238">
        <f t="shared" si="94"/>
        <v>0.29308058631051748</v>
      </c>
      <c r="H269" s="239"/>
      <c r="I269" s="239">
        <f t="shared" si="95"/>
        <v>0</v>
      </c>
      <c r="J269" s="239">
        <f t="shared" si="96"/>
        <v>0</v>
      </c>
    </row>
    <row r="270" spans="1:10" ht="25.5" outlineLevel="1">
      <c r="A270" s="236">
        <v>101964</v>
      </c>
      <c r="B270" s="236" t="s">
        <v>20</v>
      </c>
      <c r="C270" s="236" t="s">
        <v>519</v>
      </c>
      <c r="D270" s="237" t="s">
        <v>520</v>
      </c>
      <c r="E270" s="236" t="s">
        <v>8</v>
      </c>
      <c r="F270" s="437">
        <v>2.68</v>
      </c>
      <c r="G270" s="238">
        <f t="shared" si="94"/>
        <v>0.29308058631051748</v>
      </c>
      <c r="H270" s="239"/>
      <c r="I270" s="239">
        <f t="shared" si="95"/>
        <v>0</v>
      </c>
      <c r="J270" s="239">
        <f t="shared" si="96"/>
        <v>0</v>
      </c>
    </row>
    <row r="271" spans="1:10" outlineLevel="1">
      <c r="A271" s="236">
        <v>88485</v>
      </c>
      <c r="B271" s="236" t="s">
        <v>20</v>
      </c>
      <c r="C271" s="236" t="s">
        <v>521</v>
      </c>
      <c r="D271" s="237" t="s">
        <v>226</v>
      </c>
      <c r="E271" s="236" t="s">
        <v>8</v>
      </c>
      <c r="F271" s="437">
        <v>1.96</v>
      </c>
      <c r="G271" s="238">
        <f t="shared" si="94"/>
        <v>0.29308058631051748</v>
      </c>
      <c r="H271" s="239"/>
      <c r="I271" s="239">
        <f t="shared" si="95"/>
        <v>0</v>
      </c>
      <c r="J271" s="239">
        <f t="shared" si="96"/>
        <v>0</v>
      </c>
    </row>
    <row r="272" spans="1:10" outlineLevel="1">
      <c r="A272" s="236">
        <v>95305</v>
      </c>
      <c r="B272" s="236" t="s">
        <v>20</v>
      </c>
      <c r="C272" s="236" t="s">
        <v>522</v>
      </c>
      <c r="D272" s="237" t="s">
        <v>233</v>
      </c>
      <c r="E272" s="236" t="s">
        <v>8</v>
      </c>
      <c r="F272" s="437">
        <v>1.96</v>
      </c>
      <c r="G272" s="238">
        <f t="shared" si="94"/>
        <v>0.29308058631051748</v>
      </c>
      <c r="H272" s="239"/>
      <c r="I272" s="239">
        <f t="shared" si="95"/>
        <v>0</v>
      </c>
      <c r="J272" s="239">
        <f t="shared" si="96"/>
        <v>0</v>
      </c>
    </row>
    <row r="273" spans="1:10" ht="25.5" outlineLevel="1">
      <c r="A273" s="236">
        <v>88489</v>
      </c>
      <c r="B273" s="236" t="s">
        <v>20</v>
      </c>
      <c r="C273" s="236" t="s">
        <v>523</v>
      </c>
      <c r="D273" s="237" t="s">
        <v>228</v>
      </c>
      <c r="E273" s="236" t="s">
        <v>8</v>
      </c>
      <c r="F273" s="437">
        <v>1.96</v>
      </c>
      <c r="G273" s="238">
        <f t="shared" si="94"/>
        <v>0.29308058631051748</v>
      </c>
      <c r="H273" s="239"/>
      <c r="I273" s="239">
        <f t="shared" si="95"/>
        <v>0</v>
      </c>
      <c r="J273" s="239">
        <f t="shared" si="96"/>
        <v>0</v>
      </c>
    </row>
    <row r="274" spans="1:10" outlineLevel="1">
      <c r="A274" s="236">
        <v>88484</v>
      </c>
      <c r="B274" s="236" t="s">
        <v>20</v>
      </c>
      <c r="C274" s="236" t="s">
        <v>524</v>
      </c>
      <c r="D274" s="237" t="s">
        <v>222</v>
      </c>
      <c r="E274" s="236" t="s">
        <v>8</v>
      </c>
      <c r="F274" s="437">
        <v>5.36</v>
      </c>
      <c r="G274" s="238">
        <f t="shared" si="94"/>
        <v>0.29308058631051748</v>
      </c>
      <c r="H274" s="239"/>
      <c r="I274" s="239">
        <f t="shared" si="95"/>
        <v>0</v>
      </c>
      <c r="J274" s="239">
        <f t="shared" si="96"/>
        <v>0</v>
      </c>
    </row>
    <row r="275" spans="1:10" outlineLevel="1">
      <c r="A275" s="236">
        <v>95306</v>
      </c>
      <c r="B275" s="236" t="s">
        <v>20</v>
      </c>
      <c r="C275" s="236" t="s">
        <v>525</v>
      </c>
      <c r="D275" s="237" t="s">
        <v>526</v>
      </c>
      <c r="E275" s="236" t="s">
        <v>8</v>
      </c>
      <c r="F275" s="437">
        <v>5.36</v>
      </c>
      <c r="G275" s="238">
        <f t="shared" si="94"/>
        <v>0.29308058631051748</v>
      </c>
      <c r="H275" s="239"/>
      <c r="I275" s="239">
        <f t="shared" si="95"/>
        <v>0</v>
      </c>
      <c r="J275" s="239">
        <f t="shared" si="96"/>
        <v>0</v>
      </c>
    </row>
    <row r="276" spans="1:10" outlineLevel="1">
      <c r="A276" s="236">
        <v>88488</v>
      </c>
      <c r="B276" s="236" t="s">
        <v>20</v>
      </c>
      <c r="C276" s="236" t="s">
        <v>527</v>
      </c>
      <c r="D276" s="237" t="s">
        <v>528</v>
      </c>
      <c r="E276" s="236" t="s">
        <v>8</v>
      </c>
      <c r="F276" s="437">
        <v>5.36</v>
      </c>
      <c r="G276" s="238">
        <f t="shared" si="94"/>
        <v>0.29308058631051748</v>
      </c>
      <c r="H276" s="239"/>
      <c r="I276" s="239">
        <f t="shared" si="95"/>
        <v>0</v>
      </c>
      <c r="J276" s="239">
        <f t="shared" si="96"/>
        <v>0</v>
      </c>
    </row>
    <row r="277" spans="1:10" outlineLevel="1">
      <c r="A277" s="236">
        <v>100701</v>
      </c>
      <c r="B277" s="236" t="s">
        <v>20</v>
      </c>
      <c r="C277" s="236" t="s">
        <v>529</v>
      </c>
      <c r="D277" s="237" t="s">
        <v>530</v>
      </c>
      <c r="E277" s="236" t="s">
        <v>8</v>
      </c>
      <c r="F277" s="437">
        <v>5.66</v>
      </c>
      <c r="G277" s="238">
        <f t="shared" si="94"/>
        <v>0.29308058631051748</v>
      </c>
      <c r="H277" s="239"/>
      <c r="I277" s="239">
        <f t="shared" si="95"/>
        <v>0</v>
      </c>
      <c r="J277" s="239">
        <f t="shared" si="96"/>
        <v>0</v>
      </c>
    </row>
    <row r="278" spans="1:10" ht="25.5" outlineLevel="1">
      <c r="A278" s="236">
        <v>100747</v>
      </c>
      <c r="B278" s="236" t="s">
        <v>20</v>
      </c>
      <c r="C278" s="236" t="s">
        <v>531</v>
      </c>
      <c r="D278" s="237" t="s">
        <v>532</v>
      </c>
      <c r="E278" s="236" t="s">
        <v>8</v>
      </c>
      <c r="F278" s="437">
        <v>5.66</v>
      </c>
      <c r="G278" s="238">
        <f t="shared" si="94"/>
        <v>0.29308058631051748</v>
      </c>
      <c r="H278" s="239"/>
      <c r="I278" s="239">
        <f t="shared" si="95"/>
        <v>0</v>
      </c>
      <c r="J278" s="239">
        <f t="shared" si="96"/>
        <v>0</v>
      </c>
    </row>
    <row r="279" spans="1:10" ht="25.5" outlineLevel="1">
      <c r="A279" s="236">
        <v>101963</v>
      </c>
      <c r="B279" s="236" t="s">
        <v>20</v>
      </c>
      <c r="C279" s="236" t="s">
        <v>533</v>
      </c>
      <c r="D279" s="237" t="s">
        <v>534</v>
      </c>
      <c r="E279" s="236" t="s">
        <v>8</v>
      </c>
      <c r="F279" s="437">
        <v>1.8</v>
      </c>
      <c r="G279" s="238">
        <f t="shared" si="94"/>
        <v>0.29308058631051748</v>
      </c>
      <c r="H279" s="239"/>
      <c r="I279" s="239">
        <f t="shared" si="95"/>
        <v>0</v>
      </c>
      <c r="J279" s="239">
        <f t="shared" si="96"/>
        <v>0</v>
      </c>
    </row>
    <row r="280" spans="1:10" ht="38.25" outlineLevel="1">
      <c r="A280" s="236">
        <v>87546</v>
      </c>
      <c r="B280" s="236" t="s">
        <v>20</v>
      </c>
      <c r="C280" s="236" t="s">
        <v>535</v>
      </c>
      <c r="D280" s="237" t="s">
        <v>536</v>
      </c>
      <c r="E280" s="236" t="s">
        <v>8</v>
      </c>
      <c r="F280" s="437">
        <v>1.96</v>
      </c>
      <c r="G280" s="238">
        <f t="shared" si="94"/>
        <v>0.29308058631051748</v>
      </c>
      <c r="H280" s="239"/>
      <c r="I280" s="239">
        <f t="shared" si="95"/>
        <v>0</v>
      </c>
      <c r="J280" s="239">
        <f t="shared" si="96"/>
        <v>0</v>
      </c>
    </row>
    <row r="281" spans="1:10" ht="38.25" outlineLevel="1">
      <c r="A281" s="236">
        <v>87274</v>
      </c>
      <c r="B281" s="236" t="s">
        <v>20</v>
      </c>
      <c r="C281" s="236" t="s">
        <v>537</v>
      </c>
      <c r="D281" s="237" t="s">
        <v>538</v>
      </c>
      <c r="E281" s="236" t="s">
        <v>8</v>
      </c>
      <c r="F281" s="437">
        <v>3.76</v>
      </c>
      <c r="G281" s="238">
        <f t="shared" si="94"/>
        <v>0.29308058631051748</v>
      </c>
      <c r="H281" s="239"/>
      <c r="I281" s="239">
        <f t="shared" si="95"/>
        <v>0</v>
      </c>
      <c r="J281" s="239">
        <f t="shared" si="96"/>
        <v>0</v>
      </c>
    </row>
    <row r="282" spans="1:10" s="246" customFormat="1" outlineLevel="1">
      <c r="A282" s="241"/>
      <c r="B282" s="241"/>
      <c r="C282" s="241" t="s">
        <v>539</v>
      </c>
      <c r="D282" s="242" t="s">
        <v>540</v>
      </c>
      <c r="E282" s="241"/>
      <c r="F282" s="438"/>
      <c r="G282" s="243"/>
      <c r="H282" s="244"/>
      <c r="I282" s="245"/>
      <c r="J282" s="245"/>
    </row>
    <row r="283" spans="1:10" ht="38.25" outlineLevel="1">
      <c r="A283" s="236">
        <v>89472</v>
      </c>
      <c r="B283" s="236" t="s">
        <v>20</v>
      </c>
      <c r="C283" s="236" t="s">
        <v>541</v>
      </c>
      <c r="D283" s="237" t="s">
        <v>516</v>
      </c>
      <c r="E283" s="236" t="s">
        <v>8</v>
      </c>
      <c r="F283" s="437">
        <v>13.76</v>
      </c>
      <c r="G283" s="238">
        <f t="shared" ref="G283:G299" si="97">$I$3</f>
        <v>0.29308058631051748</v>
      </c>
      <c r="H283" s="239"/>
      <c r="I283" s="239">
        <f t="shared" ref="I283:I299" si="98">H283*(1+G283)</f>
        <v>0</v>
      </c>
      <c r="J283" s="239">
        <f t="shared" ref="J283:J299" si="99">TRUNC((I283*F283),2)</f>
        <v>0</v>
      </c>
    </row>
    <row r="284" spans="1:10" ht="38.25" outlineLevel="1">
      <c r="A284" s="236">
        <v>87905</v>
      </c>
      <c r="B284" s="236" t="s">
        <v>20</v>
      </c>
      <c r="C284" s="236" t="s">
        <v>542</v>
      </c>
      <c r="D284" s="237" t="s">
        <v>116</v>
      </c>
      <c r="E284" s="236" t="s">
        <v>8</v>
      </c>
      <c r="F284" s="437">
        <v>27.52</v>
      </c>
      <c r="G284" s="238">
        <f t="shared" si="97"/>
        <v>0.29308058631051748</v>
      </c>
      <c r="H284" s="239"/>
      <c r="I284" s="239">
        <f t="shared" si="98"/>
        <v>0</v>
      </c>
      <c r="J284" s="239">
        <f t="shared" si="99"/>
        <v>0</v>
      </c>
    </row>
    <row r="285" spans="1:10" ht="38.25" outlineLevel="1">
      <c r="A285" s="236">
        <v>87775</v>
      </c>
      <c r="B285" s="236" t="s">
        <v>20</v>
      </c>
      <c r="C285" s="236" t="s">
        <v>543</v>
      </c>
      <c r="D285" s="237" t="s">
        <v>118</v>
      </c>
      <c r="E285" s="236" t="s">
        <v>8</v>
      </c>
      <c r="F285" s="437">
        <v>27.52</v>
      </c>
      <c r="G285" s="238">
        <f t="shared" si="97"/>
        <v>0.29308058631051748</v>
      </c>
      <c r="H285" s="239"/>
      <c r="I285" s="239">
        <f t="shared" si="98"/>
        <v>0</v>
      </c>
      <c r="J285" s="239">
        <f t="shared" si="99"/>
        <v>0</v>
      </c>
    </row>
    <row r="286" spans="1:10" ht="25.5" outlineLevel="1">
      <c r="A286" s="236">
        <v>101964</v>
      </c>
      <c r="B286" s="236" t="s">
        <v>20</v>
      </c>
      <c r="C286" s="236" t="s">
        <v>544</v>
      </c>
      <c r="D286" s="237" t="s">
        <v>520</v>
      </c>
      <c r="E286" s="236" t="s">
        <v>8</v>
      </c>
      <c r="F286" s="437">
        <v>5</v>
      </c>
      <c r="G286" s="238">
        <f t="shared" si="97"/>
        <v>0.29308058631051748</v>
      </c>
      <c r="H286" s="239"/>
      <c r="I286" s="239">
        <f t="shared" si="98"/>
        <v>0</v>
      </c>
      <c r="J286" s="239">
        <f t="shared" si="99"/>
        <v>0</v>
      </c>
    </row>
    <row r="287" spans="1:10" ht="25.5" outlineLevel="1">
      <c r="A287" s="236">
        <v>92688</v>
      </c>
      <c r="B287" s="236" t="s">
        <v>20</v>
      </c>
      <c r="C287" s="236" t="s">
        <v>545</v>
      </c>
      <c r="D287" s="237" t="s">
        <v>546</v>
      </c>
      <c r="E287" s="236" t="s">
        <v>54</v>
      </c>
      <c r="F287" s="437">
        <v>112</v>
      </c>
      <c r="G287" s="238">
        <f t="shared" si="97"/>
        <v>0.29308058631051748</v>
      </c>
      <c r="H287" s="239"/>
      <c r="I287" s="239">
        <f t="shared" si="98"/>
        <v>0</v>
      </c>
      <c r="J287" s="239">
        <f t="shared" si="99"/>
        <v>0</v>
      </c>
    </row>
    <row r="288" spans="1:10" ht="25.5" outlineLevel="1">
      <c r="A288" s="236">
        <v>92701</v>
      </c>
      <c r="B288" s="236" t="s">
        <v>20</v>
      </c>
      <c r="C288" s="236" t="s">
        <v>547</v>
      </c>
      <c r="D288" s="237" t="s">
        <v>548</v>
      </c>
      <c r="E288" s="236" t="s">
        <v>31</v>
      </c>
      <c r="F288" s="437">
        <v>18</v>
      </c>
      <c r="G288" s="238">
        <f t="shared" si="97"/>
        <v>0.29308058631051748</v>
      </c>
      <c r="H288" s="239"/>
      <c r="I288" s="239">
        <f t="shared" si="98"/>
        <v>0</v>
      </c>
      <c r="J288" s="239">
        <f t="shared" si="99"/>
        <v>0</v>
      </c>
    </row>
    <row r="289" spans="1:10" ht="25.5" outlineLevel="1">
      <c r="A289" s="236">
        <v>92705</v>
      </c>
      <c r="B289" s="236" t="s">
        <v>20</v>
      </c>
      <c r="C289" s="236" t="s">
        <v>549</v>
      </c>
      <c r="D289" s="237" t="s">
        <v>550</v>
      </c>
      <c r="E289" s="236" t="s">
        <v>31</v>
      </c>
      <c r="F289" s="437">
        <v>22</v>
      </c>
      <c r="G289" s="238">
        <f t="shared" si="97"/>
        <v>0.29308058631051748</v>
      </c>
      <c r="H289" s="239"/>
      <c r="I289" s="239">
        <f t="shared" si="98"/>
        <v>0</v>
      </c>
      <c r="J289" s="239">
        <f t="shared" si="99"/>
        <v>0</v>
      </c>
    </row>
    <row r="290" spans="1:10" ht="25.5" outlineLevel="1">
      <c r="A290" s="236">
        <v>92694</v>
      </c>
      <c r="B290" s="236" t="s">
        <v>20</v>
      </c>
      <c r="C290" s="236" t="s">
        <v>551</v>
      </c>
      <c r="D290" s="237" t="s">
        <v>552</v>
      </c>
      <c r="E290" s="236" t="s">
        <v>31</v>
      </c>
      <c r="F290" s="437">
        <v>20</v>
      </c>
      <c r="G290" s="238">
        <f t="shared" si="97"/>
        <v>0.29308058631051748</v>
      </c>
      <c r="H290" s="239"/>
      <c r="I290" s="239">
        <f t="shared" si="98"/>
        <v>0</v>
      </c>
      <c r="J290" s="239">
        <f t="shared" si="99"/>
        <v>0</v>
      </c>
    </row>
    <row r="291" spans="1:10" outlineLevel="1">
      <c r="A291" s="236">
        <v>88485</v>
      </c>
      <c r="B291" s="236" t="s">
        <v>20</v>
      </c>
      <c r="C291" s="236" t="s">
        <v>553</v>
      </c>
      <c r="D291" s="237" t="s">
        <v>226</v>
      </c>
      <c r="E291" s="236" t="s">
        <v>8</v>
      </c>
      <c r="F291" s="437">
        <v>27.52</v>
      </c>
      <c r="G291" s="238">
        <f t="shared" si="97"/>
        <v>0.29308058631051748</v>
      </c>
      <c r="H291" s="239"/>
      <c r="I291" s="239">
        <f t="shared" si="98"/>
        <v>0</v>
      </c>
      <c r="J291" s="239">
        <f t="shared" si="99"/>
        <v>0</v>
      </c>
    </row>
    <row r="292" spans="1:10" outlineLevel="1">
      <c r="A292" s="236">
        <v>95305</v>
      </c>
      <c r="B292" s="236" t="s">
        <v>20</v>
      </c>
      <c r="C292" s="236" t="s">
        <v>554</v>
      </c>
      <c r="D292" s="237" t="s">
        <v>233</v>
      </c>
      <c r="E292" s="236" t="s">
        <v>8</v>
      </c>
      <c r="F292" s="437">
        <v>27.52</v>
      </c>
      <c r="G292" s="238">
        <f t="shared" si="97"/>
        <v>0.29308058631051748</v>
      </c>
      <c r="H292" s="239"/>
      <c r="I292" s="239">
        <f t="shared" si="98"/>
        <v>0</v>
      </c>
      <c r="J292" s="239">
        <f t="shared" si="99"/>
        <v>0</v>
      </c>
    </row>
    <row r="293" spans="1:10" ht="25.5" outlineLevel="1">
      <c r="A293" s="236">
        <v>88489</v>
      </c>
      <c r="B293" s="236" t="s">
        <v>20</v>
      </c>
      <c r="C293" s="236" t="s">
        <v>555</v>
      </c>
      <c r="D293" s="237" t="s">
        <v>228</v>
      </c>
      <c r="E293" s="236" t="s">
        <v>8</v>
      </c>
      <c r="F293" s="437">
        <v>27.52</v>
      </c>
      <c r="G293" s="238">
        <f t="shared" si="97"/>
        <v>0.29308058631051748</v>
      </c>
      <c r="H293" s="239"/>
      <c r="I293" s="239">
        <f t="shared" si="98"/>
        <v>0</v>
      </c>
      <c r="J293" s="239">
        <f t="shared" si="99"/>
        <v>0</v>
      </c>
    </row>
    <row r="294" spans="1:10" outlineLevel="1">
      <c r="A294" s="236">
        <v>88484</v>
      </c>
      <c r="B294" s="236" t="s">
        <v>20</v>
      </c>
      <c r="C294" s="236" t="s">
        <v>556</v>
      </c>
      <c r="D294" s="237" t="s">
        <v>222</v>
      </c>
      <c r="E294" s="236" t="s">
        <v>8</v>
      </c>
      <c r="F294" s="437">
        <v>10</v>
      </c>
      <c r="G294" s="238">
        <f t="shared" si="97"/>
        <v>0.29308058631051748</v>
      </c>
      <c r="H294" s="239"/>
      <c r="I294" s="239">
        <f t="shared" si="98"/>
        <v>0</v>
      </c>
      <c r="J294" s="239">
        <f t="shared" si="99"/>
        <v>0</v>
      </c>
    </row>
    <row r="295" spans="1:10" outlineLevel="1">
      <c r="A295" s="236">
        <v>95306</v>
      </c>
      <c r="B295" s="236" t="s">
        <v>20</v>
      </c>
      <c r="C295" s="236" t="s">
        <v>557</v>
      </c>
      <c r="D295" s="237" t="s">
        <v>526</v>
      </c>
      <c r="E295" s="236" t="s">
        <v>8</v>
      </c>
      <c r="F295" s="437">
        <v>10</v>
      </c>
      <c r="G295" s="238">
        <f t="shared" si="97"/>
        <v>0.29308058631051748</v>
      </c>
      <c r="H295" s="239"/>
      <c r="I295" s="239">
        <f t="shared" si="98"/>
        <v>0</v>
      </c>
      <c r="J295" s="239">
        <f t="shared" si="99"/>
        <v>0</v>
      </c>
    </row>
    <row r="296" spans="1:10" outlineLevel="1">
      <c r="A296" s="236">
        <v>88488</v>
      </c>
      <c r="B296" s="236" t="s">
        <v>20</v>
      </c>
      <c r="C296" s="236" t="s">
        <v>558</v>
      </c>
      <c r="D296" s="237" t="s">
        <v>528</v>
      </c>
      <c r="E296" s="236" t="s">
        <v>8</v>
      </c>
      <c r="F296" s="437">
        <v>10</v>
      </c>
      <c r="G296" s="238">
        <f t="shared" si="97"/>
        <v>0.29308058631051748</v>
      </c>
      <c r="H296" s="239"/>
      <c r="I296" s="239">
        <f t="shared" si="98"/>
        <v>0</v>
      </c>
      <c r="J296" s="239">
        <f t="shared" si="99"/>
        <v>0</v>
      </c>
    </row>
    <row r="297" spans="1:10" outlineLevel="1">
      <c r="A297" s="236">
        <v>100701</v>
      </c>
      <c r="B297" s="236" t="s">
        <v>20</v>
      </c>
      <c r="C297" s="236" t="s">
        <v>559</v>
      </c>
      <c r="D297" s="237" t="s">
        <v>530</v>
      </c>
      <c r="E297" s="236" t="s">
        <v>8</v>
      </c>
      <c r="F297" s="437">
        <v>5.4</v>
      </c>
      <c r="G297" s="238">
        <f t="shared" si="97"/>
        <v>0.29308058631051748</v>
      </c>
      <c r="H297" s="239"/>
      <c r="I297" s="239">
        <f t="shared" si="98"/>
        <v>0</v>
      </c>
      <c r="J297" s="239">
        <f t="shared" si="99"/>
        <v>0</v>
      </c>
    </row>
    <row r="298" spans="1:10" ht="25.5" outlineLevel="1">
      <c r="A298" s="236">
        <v>100747</v>
      </c>
      <c r="B298" s="236" t="s">
        <v>20</v>
      </c>
      <c r="C298" s="236" t="s">
        <v>560</v>
      </c>
      <c r="D298" s="237" t="s">
        <v>532</v>
      </c>
      <c r="E298" s="236" t="s">
        <v>8</v>
      </c>
      <c r="F298" s="437">
        <v>3.36</v>
      </c>
      <c r="G298" s="238">
        <f t="shared" si="97"/>
        <v>0.29308058631051748</v>
      </c>
      <c r="H298" s="239"/>
      <c r="I298" s="239">
        <f t="shared" si="98"/>
        <v>0</v>
      </c>
      <c r="J298" s="239">
        <f t="shared" si="99"/>
        <v>0</v>
      </c>
    </row>
    <row r="299" spans="1:10" ht="25.5" outlineLevel="1">
      <c r="A299" s="236">
        <v>101963</v>
      </c>
      <c r="B299" s="236" t="s">
        <v>20</v>
      </c>
      <c r="C299" s="236" t="s">
        <v>561</v>
      </c>
      <c r="D299" s="237" t="s">
        <v>534</v>
      </c>
      <c r="E299" s="236" t="s">
        <v>8</v>
      </c>
      <c r="F299" s="437">
        <v>5</v>
      </c>
      <c r="G299" s="238">
        <f t="shared" si="97"/>
        <v>0.29308058631051748</v>
      </c>
      <c r="H299" s="239"/>
      <c r="I299" s="239">
        <f t="shared" si="98"/>
        <v>0</v>
      </c>
      <c r="J299" s="239">
        <f t="shared" si="99"/>
        <v>0</v>
      </c>
    </row>
    <row r="300" spans="1:10" s="246" customFormat="1" outlineLevel="1">
      <c r="A300" s="241"/>
      <c r="B300" s="241"/>
      <c r="C300" s="241" t="s">
        <v>562</v>
      </c>
      <c r="D300" s="242" t="s">
        <v>563</v>
      </c>
      <c r="E300" s="241"/>
      <c r="F300" s="438"/>
      <c r="G300" s="243"/>
      <c r="H300" s="244"/>
      <c r="I300" s="245"/>
      <c r="J300" s="245"/>
    </row>
    <row r="301" spans="1:10" ht="25.5" outlineLevel="1">
      <c r="A301" s="236">
        <v>103325</v>
      </c>
      <c r="B301" s="236" t="s">
        <v>20</v>
      </c>
      <c r="C301" s="236" t="s">
        <v>564</v>
      </c>
      <c r="D301" s="237" t="s">
        <v>565</v>
      </c>
      <c r="E301" s="236" t="s">
        <v>8</v>
      </c>
      <c r="F301" s="437">
        <v>11.4</v>
      </c>
      <c r="G301" s="238">
        <f t="shared" ref="G301:G309" si="100">$I$3</f>
        <v>0.29308058631051748</v>
      </c>
      <c r="H301" s="239"/>
      <c r="I301" s="239">
        <f t="shared" ref="I301:I309" si="101">H301*(1+G301)</f>
        <v>0</v>
      </c>
      <c r="J301" s="239">
        <f t="shared" ref="J301:J309" si="102">TRUNC((I301*F301),2)</f>
        <v>0</v>
      </c>
    </row>
    <row r="302" spans="1:10" ht="25.5" outlineLevel="1">
      <c r="A302" s="236">
        <v>87879</v>
      </c>
      <c r="B302" s="236" t="s">
        <v>20</v>
      </c>
      <c r="C302" s="236" t="s">
        <v>566</v>
      </c>
      <c r="D302" s="237" t="s">
        <v>104</v>
      </c>
      <c r="E302" s="236" t="s">
        <v>8</v>
      </c>
      <c r="F302" s="437">
        <v>11.4</v>
      </c>
      <c r="G302" s="238">
        <f t="shared" si="100"/>
        <v>0.29308058631051748</v>
      </c>
      <c r="H302" s="239"/>
      <c r="I302" s="239">
        <f t="shared" si="101"/>
        <v>0</v>
      </c>
      <c r="J302" s="239">
        <f t="shared" si="102"/>
        <v>0</v>
      </c>
    </row>
    <row r="303" spans="1:10" ht="38.25" outlineLevel="1">
      <c r="A303" s="236">
        <v>87536</v>
      </c>
      <c r="B303" s="236" t="s">
        <v>20</v>
      </c>
      <c r="C303" s="236" t="s">
        <v>567</v>
      </c>
      <c r="D303" s="237" t="s">
        <v>568</v>
      </c>
      <c r="E303" s="236" t="s">
        <v>8</v>
      </c>
      <c r="F303" s="437">
        <v>8.3000000000000007</v>
      </c>
      <c r="G303" s="238">
        <f t="shared" si="100"/>
        <v>0.29308058631051748</v>
      </c>
      <c r="H303" s="239"/>
      <c r="I303" s="239">
        <f t="shared" si="101"/>
        <v>0</v>
      </c>
      <c r="J303" s="239">
        <f t="shared" si="102"/>
        <v>0</v>
      </c>
    </row>
    <row r="304" spans="1:10" ht="38.25" outlineLevel="1">
      <c r="A304" s="236">
        <v>87268</v>
      </c>
      <c r="B304" s="236" t="s">
        <v>20</v>
      </c>
      <c r="C304" s="236" t="s">
        <v>569</v>
      </c>
      <c r="D304" s="237" t="s">
        <v>108</v>
      </c>
      <c r="E304" s="236" t="s">
        <v>8</v>
      </c>
      <c r="F304" s="437">
        <v>8.3000000000000007</v>
      </c>
      <c r="G304" s="238">
        <f t="shared" si="100"/>
        <v>0.29308058631051748</v>
      </c>
      <c r="H304" s="239"/>
      <c r="I304" s="239">
        <f t="shared" si="101"/>
        <v>0</v>
      </c>
      <c r="J304" s="239">
        <f t="shared" si="102"/>
        <v>0</v>
      </c>
    </row>
    <row r="305" spans="1:998" ht="25.5" outlineLevel="1">
      <c r="A305" s="236">
        <v>86877</v>
      </c>
      <c r="B305" s="236" t="s">
        <v>20</v>
      </c>
      <c r="C305" s="236" t="s">
        <v>570</v>
      </c>
      <c r="D305" s="237" t="s">
        <v>571</v>
      </c>
      <c r="E305" s="236" t="s">
        <v>31</v>
      </c>
      <c r="F305" s="437">
        <v>4</v>
      </c>
      <c r="G305" s="238">
        <f t="shared" si="100"/>
        <v>0.29308058631051748</v>
      </c>
      <c r="H305" s="239"/>
      <c r="I305" s="239">
        <f t="shared" si="101"/>
        <v>0</v>
      </c>
      <c r="J305" s="239">
        <f t="shared" si="102"/>
        <v>0</v>
      </c>
    </row>
    <row r="306" spans="1:998" outlineLevel="1">
      <c r="A306" s="236">
        <v>86883</v>
      </c>
      <c r="B306" s="236" t="s">
        <v>20</v>
      </c>
      <c r="C306" s="236" t="s">
        <v>572</v>
      </c>
      <c r="D306" s="237" t="s">
        <v>573</v>
      </c>
      <c r="E306" s="236" t="s">
        <v>31</v>
      </c>
      <c r="F306" s="437">
        <v>4</v>
      </c>
      <c r="G306" s="238">
        <f t="shared" si="100"/>
        <v>0.29308058631051748</v>
      </c>
      <c r="H306" s="239"/>
      <c r="I306" s="239">
        <f t="shared" si="101"/>
        <v>0</v>
      </c>
      <c r="J306" s="239">
        <f t="shared" si="102"/>
        <v>0</v>
      </c>
    </row>
    <row r="307" spans="1:998" s="447" customFormat="1" ht="38.25" outlineLevel="1">
      <c r="A307" s="442" t="s">
        <v>575</v>
      </c>
      <c r="B307" s="442" t="s">
        <v>5</v>
      </c>
      <c r="C307" s="442" t="s">
        <v>574</v>
      </c>
      <c r="D307" s="443" t="s">
        <v>576</v>
      </c>
      <c r="E307" s="442" t="s">
        <v>8</v>
      </c>
      <c r="F307" s="444">
        <v>2.88</v>
      </c>
      <c r="G307" s="445">
        <f t="shared" si="100"/>
        <v>0.29308058631051748</v>
      </c>
      <c r="H307" s="446">
        <f>'Orçamento Analítico'!K2351</f>
        <v>0</v>
      </c>
      <c r="I307" s="446">
        <f t="shared" si="101"/>
        <v>0</v>
      </c>
      <c r="J307" s="446">
        <f t="shared" si="102"/>
        <v>0</v>
      </c>
    </row>
    <row r="308" spans="1:998" ht="25.5" outlineLevel="1">
      <c r="A308" s="236">
        <v>86913</v>
      </c>
      <c r="B308" s="236" t="s">
        <v>20</v>
      </c>
      <c r="C308" s="236" t="s">
        <v>577</v>
      </c>
      <c r="D308" s="237" t="s">
        <v>578</v>
      </c>
      <c r="E308" s="236" t="s">
        <v>31</v>
      </c>
      <c r="F308" s="437">
        <v>15</v>
      </c>
      <c r="G308" s="238">
        <f t="shared" si="100"/>
        <v>0.29308058631051748</v>
      </c>
      <c r="H308" s="239"/>
      <c r="I308" s="239">
        <f t="shared" si="101"/>
        <v>0</v>
      </c>
      <c r="J308" s="239">
        <f t="shared" si="102"/>
        <v>0</v>
      </c>
    </row>
    <row r="309" spans="1:998" ht="25.5" outlineLevel="1">
      <c r="A309" s="236">
        <v>92759</v>
      </c>
      <c r="B309" s="236" t="s">
        <v>20</v>
      </c>
      <c r="C309" s="236" t="s">
        <v>579</v>
      </c>
      <c r="D309" s="237" t="s">
        <v>580</v>
      </c>
      <c r="E309" s="236" t="s">
        <v>63</v>
      </c>
      <c r="F309" s="437">
        <v>2.02</v>
      </c>
      <c r="G309" s="238">
        <f t="shared" si="100"/>
        <v>0.29308058631051748</v>
      </c>
      <c r="H309" s="239"/>
      <c r="I309" s="239">
        <f t="shared" si="101"/>
        <v>0</v>
      </c>
      <c r="J309" s="239">
        <f t="shared" si="102"/>
        <v>0</v>
      </c>
    </row>
    <row r="310" spans="1:998" s="246" customFormat="1" outlineLevel="1">
      <c r="A310" s="241"/>
      <c r="B310" s="241"/>
      <c r="C310" s="241" t="s">
        <v>581</v>
      </c>
      <c r="D310" s="242" t="s">
        <v>582</v>
      </c>
      <c r="E310" s="241"/>
      <c r="F310" s="438"/>
      <c r="G310" s="243"/>
      <c r="H310" s="244"/>
      <c r="I310" s="245"/>
      <c r="J310" s="245"/>
    </row>
    <row r="311" spans="1:998" s="447" customFormat="1" outlineLevel="1">
      <c r="A311" s="442" t="s">
        <v>584</v>
      </c>
      <c r="B311" s="442" t="s">
        <v>5</v>
      </c>
      <c r="C311" s="442" t="s">
        <v>583</v>
      </c>
      <c r="D311" s="443" t="s">
        <v>582</v>
      </c>
      <c r="E311" s="442" t="s">
        <v>8</v>
      </c>
      <c r="F311" s="444">
        <v>3185.33</v>
      </c>
      <c r="G311" s="445">
        <f>$I$3</f>
        <v>0.29308058631051748</v>
      </c>
      <c r="H311" s="446">
        <f>'Orçamento Analítico'!K2460</f>
        <v>0</v>
      </c>
      <c r="I311" s="446">
        <f t="shared" ref="I311:I313" si="103">H311*(1+G311)</f>
        <v>0</v>
      </c>
      <c r="J311" s="446">
        <f t="shared" ref="J311:J313" si="104">TRUNC((I311*F311),2)</f>
        <v>0</v>
      </c>
    </row>
    <row r="312" spans="1:998" s="447" customFormat="1" outlineLevel="1">
      <c r="A312" s="442" t="s">
        <v>586</v>
      </c>
      <c r="B312" s="442" t="s">
        <v>5</v>
      </c>
      <c r="C312" s="442" t="s">
        <v>585</v>
      </c>
      <c r="D312" s="443" t="s">
        <v>587</v>
      </c>
      <c r="E312" s="442" t="s">
        <v>8</v>
      </c>
      <c r="F312" s="444">
        <v>399.55</v>
      </c>
      <c r="G312" s="445">
        <f>$I$3</f>
        <v>0.29308058631051748</v>
      </c>
      <c r="H312" s="446">
        <f>'Orçamento Analítico'!K2453</f>
        <v>0</v>
      </c>
      <c r="I312" s="446">
        <f t="shared" si="103"/>
        <v>0</v>
      </c>
      <c r="J312" s="446">
        <f t="shared" si="104"/>
        <v>0</v>
      </c>
    </row>
    <row r="313" spans="1:998" s="447" customFormat="1" outlineLevel="1">
      <c r="A313" s="442" t="s">
        <v>589</v>
      </c>
      <c r="B313" s="442" t="s">
        <v>5</v>
      </c>
      <c r="C313" s="442" t="s">
        <v>588</v>
      </c>
      <c r="D313" s="443" t="s">
        <v>590</v>
      </c>
      <c r="E313" s="442" t="s">
        <v>8</v>
      </c>
      <c r="F313" s="444">
        <v>1702.95</v>
      </c>
      <c r="G313" s="445">
        <f>$I$3</f>
        <v>0.29308058631051748</v>
      </c>
      <c r="H313" s="446">
        <f>'Orçamento Analítico'!K2446</f>
        <v>0</v>
      </c>
      <c r="I313" s="446">
        <f t="shared" si="103"/>
        <v>0</v>
      </c>
      <c r="J313" s="446">
        <f t="shared" si="104"/>
        <v>0</v>
      </c>
    </row>
    <row r="314" spans="1:998" s="18" customFormat="1" ht="12">
      <c r="A314" s="364" t="s">
        <v>1352</v>
      </c>
      <c r="B314" s="364"/>
      <c r="C314" s="364"/>
      <c r="D314" s="364"/>
      <c r="E314" s="364"/>
      <c r="F314" s="364"/>
      <c r="G314" s="364"/>
      <c r="H314" s="364"/>
      <c r="I314" s="364"/>
      <c r="J314" s="16">
        <f>SUM(J227:J313)</f>
        <v>0</v>
      </c>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c r="IV314" s="17"/>
      <c r="IW314" s="17"/>
      <c r="IX314" s="17"/>
      <c r="IY314" s="17"/>
      <c r="IZ314" s="17"/>
      <c r="JA314" s="17"/>
      <c r="JB314" s="17"/>
      <c r="JC314" s="17"/>
      <c r="JD314" s="17"/>
      <c r="JE314" s="17"/>
      <c r="JF314" s="17"/>
      <c r="JG314" s="17"/>
      <c r="JH314" s="17"/>
      <c r="JI314" s="17"/>
      <c r="JJ314" s="17"/>
      <c r="JK314" s="17"/>
      <c r="JL314" s="17"/>
      <c r="JM314" s="17"/>
      <c r="JN314" s="17"/>
      <c r="JO314" s="17"/>
      <c r="JP314" s="17"/>
      <c r="JQ314" s="17"/>
      <c r="JR314" s="17"/>
      <c r="JS314" s="17"/>
      <c r="JT314" s="17"/>
      <c r="JU314" s="17"/>
      <c r="JV314" s="17"/>
      <c r="JW314" s="17"/>
      <c r="JX314" s="17"/>
      <c r="JY314" s="17"/>
      <c r="JZ314" s="17"/>
      <c r="KA314" s="17"/>
      <c r="KB314" s="17"/>
      <c r="KC314" s="17"/>
      <c r="KD314" s="17"/>
      <c r="KE314" s="17"/>
      <c r="KF314" s="17"/>
      <c r="KG314" s="17"/>
      <c r="KH314" s="17"/>
      <c r="KI314" s="17"/>
      <c r="KJ314" s="17"/>
      <c r="KK314" s="17"/>
      <c r="KL314" s="17"/>
      <c r="KM314" s="17"/>
      <c r="KN314" s="17"/>
      <c r="KO314" s="17"/>
      <c r="KP314" s="17"/>
      <c r="KQ314" s="17"/>
      <c r="KR314" s="17"/>
      <c r="KS314" s="17"/>
      <c r="KT314" s="17"/>
      <c r="KU314" s="17"/>
      <c r="KV314" s="17"/>
      <c r="KW314" s="17"/>
      <c r="KX314" s="17"/>
      <c r="KY314" s="17"/>
      <c r="KZ314" s="17"/>
      <c r="LA314" s="17"/>
      <c r="LB314" s="17"/>
      <c r="LC314" s="17"/>
      <c r="LD314" s="17"/>
      <c r="LE314" s="17"/>
      <c r="LF314" s="17"/>
      <c r="LG314" s="17"/>
      <c r="LH314" s="17"/>
      <c r="LI314" s="17"/>
      <c r="LJ314" s="17"/>
      <c r="LK314" s="17"/>
      <c r="LL314" s="17"/>
      <c r="LM314" s="17"/>
      <c r="LN314" s="17"/>
      <c r="LO314" s="17"/>
      <c r="LP314" s="17"/>
      <c r="LQ314" s="17"/>
      <c r="LR314" s="17"/>
      <c r="LS314" s="17"/>
      <c r="LT314" s="17"/>
      <c r="LU314" s="17"/>
      <c r="LV314" s="17"/>
      <c r="LW314" s="17"/>
      <c r="LX314" s="17"/>
      <c r="LY314" s="17"/>
      <c r="LZ314" s="17"/>
      <c r="MA314" s="17"/>
      <c r="MB314" s="17"/>
      <c r="MC314" s="17"/>
      <c r="MD314" s="17"/>
      <c r="ME314" s="17"/>
      <c r="MF314" s="17"/>
      <c r="MG314" s="17"/>
      <c r="MH314" s="17"/>
      <c r="MI314" s="17"/>
      <c r="MJ314" s="17"/>
      <c r="MK314" s="17"/>
      <c r="ML314" s="17"/>
      <c r="MM314" s="17"/>
      <c r="MN314" s="17"/>
      <c r="MO314" s="17"/>
      <c r="MP314" s="17"/>
      <c r="MQ314" s="17"/>
      <c r="MR314" s="17"/>
      <c r="MS314" s="17"/>
      <c r="MT314" s="17"/>
      <c r="MU314" s="17"/>
      <c r="MV314" s="17"/>
      <c r="MW314" s="17"/>
      <c r="MX314" s="17"/>
      <c r="MY314" s="17"/>
      <c r="MZ314" s="17"/>
      <c r="NA314" s="17"/>
      <c r="NB314" s="17"/>
      <c r="NC314" s="17"/>
      <c r="ND314" s="17"/>
      <c r="NE314" s="17"/>
      <c r="NF314" s="17"/>
      <c r="NG314" s="17"/>
      <c r="NH314" s="17"/>
      <c r="NI314" s="17"/>
      <c r="NJ314" s="17"/>
      <c r="NK314" s="17"/>
      <c r="NL314" s="17"/>
      <c r="NM314" s="17"/>
      <c r="NN314" s="17"/>
      <c r="NO314" s="17"/>
      <c r="NP314" s="17"/>
      <c r="NQ314" s="17"/>
      <c r="NR314" s="17"/>
      <c r="NS314" s="17"/>
      <c r="NT314" s="17"/>
      <c r="NU314" s="17"/>
      <c r="NV314" s="17"/>
      <c r="NW314" s="17"/>
      <c r="NX314" s="17"/>
      <c r="NY314" s="17"/>
      <c r="NZ314" s="17"/>
      <c r="OA314" s="17"/>
      <c r="OB314" s="17"/>
      <c r="OC314" s="17"/>
      <c r="OD314" s="17"/>
      <c r="OE314" s="17"/>
      <c r="OF314" s="17"/>
      <c r="OG314" s="17"/>
      <c r="OH314" s="17"/>
      <c r="OI314" s="17"/>
      <c r="OJ314" s="17"/>
      <c r="OK314" s="17"/>
      <c r="OL314" s="17"/>
      <c r="OM314" s="17"/>
      <c r="ON314" s="17"/>
      <c r="OO314" s="17"/>
      <c r="OP314" s="17"/>
      <c r="OQ314" s="17"/>
      <c r="OR314" s="17"/>
      <c r="OS314" s="17"/>
      <c r="OT314" s="17"/>
      <c r="OU314" s="17"/>
      <c r="OV314" s="17"/>
      <c r="OW314" s="17"/>
      <c r="OX314" s="17"/>
      <c r="OY314" s="17"/>
      <c r="OZ314" s="17"/>
      <c r="PA314" s="17"/>
      <c r="PB314" s="17"/>
      <c r="PC314" s="17"/>
      <c r="PD314" s="17"/>
      <c r="PE314" s="17"/>
      <c r="PF314" s="17"/>
      <c r="PG314" s="17"/>
      <c r="PH314" s="17"/>
      <c r="PI314" s="17"/>
      <c r="PJ314" s="17"/>
      <c r="PK314" s="17"/>
      <c r="PL314" s="17"/>
      <c r="PM314" s="17"/>
      <c r="PN314" s="17"/>
      <c r="PO314" s="17"/>
      <c r="PP314" s="17"/>
      <c r="PQ314" s="17"/>
      <c r="PR314" s="17"/>
      <c r="PS314" s="17"/>
      <c r="PT314" s="17"/>
      <c r="PU314" s="17"/>
      <c r="PV314" s="17"/>
      <c r="PW314" s="17"/>
      <c r="PX314" s="17"/>
      <c r="PY314" s="17"/>
      <c r="PZ314" s="17"/>
      <c r="QA314" s="17"/>
      <c r="QB314" s="17"/>
      <c r="QC314" s="17"/>
      <c r="QD314" s="17"/>
      <c r="QE314" s="17"/>
      <c r="QF314" s="17"/>
      <c r="QG314" s="17"/>
      <c r="QH314" s="17"/>
      <c r="QI314" s="17"/>
      <c r="QJ314" s="17"/>
      <c r="QK314" s="17"/>
      <c r="QL314" s="17"/>
      <c r="QM314" s="17"/>
      <c r="QN314" s="17"/>
      <c r="QO314" s="17"/>
      <c r="QP314" s="17"/>
      <c r="QQ314" s="17"/>
      <c r="QR314" s="17"/>
      <c r="QS314" s="17"/>
      <c r="QT314" s="17"/>
      <c r="QU314" s="17"/>
      <c r="QV314" s="17"/>
      <c r="QW314" s="17"/>
      <c r="QX314" s="17"/>
      <c r="QY314" s="17"/>
      <c r="QZ314" s="17"/>
      <c r="RA314" s="17"/>
      <c r="RB314" s="17"/>
      <c r="RC314" s="17"/>
      <c r="RD314" s="17"/>
      <c r="RE314" s="17"/>
      <c r="RF314" s="17"/>
      <c r="RG314" s="17"/>
      <c r="RH314" s="17"/>
      <c r="RI314" s="17"/>
      <c r="RJ314" s="17"/>
      <c r="RK314" s="17"/>
      <c r="RL314" s="17"/>
      <c r="RM314" s="17"/>
      <c r="RN314" s="17"/>
      <c r="RO314" s="17"/>
      <c r="RP314" s="17"/>
      <c r="RQ314" s="17"/>
      <c r="RR314" s="17"/>
      <c r="RS314" s="17"/>
      <c r="RT314" s="17"/>
      <c r="RU314" s="17"/>
      <c r="RV314" s="17"/>
      <c r="RW314" s="17"/>
      <c r="RX314" s="17"/>
      <c r="RY314" s="17"/>
      <c r="RZ314" s="17"/>
      <c r="SA314" s="17"/>
      <c r="SB314" s="17"/>
      <c r="SC314" s="17"/>
      <c r="SD314" s="17"/>
      <c r="SE314" s="17"/>
      <c r="SF314" s="17"/>
      <c r="SG314" s="17"/>
      <c r="SH314" s="17"/>
      <c r="SI314" s="17"/>
      <c r="SJ314" s="17"/>
      <c r="SK314" s="17"/>
      <c r="SL314" s="17"/>
      <c r="SM314" s="17"/>
      <c r="SN314" s="17"/>
      <c r="SO314" s="17"/>
      <c r="SP314" s="17"/>
      <c r="SQ314" s="17"/>
      <c r="SR314" s="17"/>
      <c r="SS314" s="17"/>
      <c r="ST314" s="17"/>
      <c r="SU314" s="17"/>
      <c r="SV314" s="17"/>
      <c r="SW314" s="17"/>
      <c r="SX314" s="17"/>
      <c r="SY314" s="17"/>
      <c r="SZ314" s="17"/>
      <c r="TA314" s="17"/>
      <c r="TB314" s="17"/>
      <c r="TC314" s="17"/>
      <c r="TD314" s="17"/>
      <c r="TE314" s="17"/>
      <c r="TF314" s="17"/>
      <c r="TG314" s="17"/>
      <c r="TH314" s="17"/>
      <c r="TI314" s="17"/>
      <c r="TJ314" s="17"/>
      <c r="TK314" s="17"/>
      <c r="TL314" s="17"/>
      <c r="TM314" s="17"/>
      <c r="TN314" s="17"/>
      <c r="TO314" s="17"/>
      <c r="TP314" s="17"/>
      <c r="TQ314" s="17"/>
      <c r="TR314" s="17"/>
      <c r="TS314" s="17"/>
      <c r="TT314" s="17"/>
      <c r="TU314" s="17"/>
      <c r="TV314" s="17"/>
      <c r="TW314" s="17"/>
      <c r="TX314" s="17"/>
      <c r="TY314" s="17"/>
      <c r="TZ314" s="17"/>
      <c r="UA314" s="17"/>
      <c r="UB314" s="17"/>
      <c r="UC314" s="17"/>
      <c r="UD314" s="17"/>
      <c r="UE314" s="17"/>
      <c r="UF314" s="17"/>
      <c r="UG314" s="17"/>
      <c r="UH314" s="17"/>
      <c r="UI314" s="17"/>
      <c r="UJ314" s="17"/>
      <c r="UK314" s="17"/>
      <c r="UL314" s="17"/>
      <c r="UM314" s="17"/>
      <c r="UN314" s="17"/>
      <c r="UO314" s="17"/>
      <c r="UP314" s="17"/>
      <c r="UQ314" s="17"/>
      <c r="UR314" s="17"/>
      <c r="US314" s="17"/>
      <c r="UT314" s="17"/>
      <c r="UU314" s="17"/>
      <c r="UV314" s="17"/>
      <c r="UW314" s="17"/>
      <c r="UX314" s="17"/>
      <c r="UY314" s="17"/>
      <c r="UZ314" s="17"/>
      <c r="VA314" s="17"/>
      <c r="VB314" s="17"/>
      <c r="VC314" s="17"/>
      <c r="VD314" s="17"/>
      <c r="VE314" s="17"/>
      <c r="VF314" s="17"/>
      <c r="VG314" s="17"/>
      <c r="VH314" s="17"/>
      <c r="VI314" s="17"/>
      <c r="VJ314" s="17"/>
      <c r="VK314" s="17"/>
      <c r="VL314" s="17"/>
      <c r="VM314" s="17"/>
      <c r="VN314" s="17"/>
      <c r="VO314" s="17"/>
      <c r="VP314" s="17"/>
      <c r="VQ314" s="17"/>
      <c r="VR314" s="17"/>
      <c r="VS314" s="17"/>
      <c r="VT314" s="17"/>
      <c r="VU314" s="17"/>
      <c r="VV314" s="17"/>
      <c r="VW314" s="17"/>
      <c r="VX314" s="17"/>
      <c r="VY314" s="17"/>
      <c r="VZ314" s="17"/>
      <c r="WA314" s="17"/>
      <c r="WB314" s="17"/>
      <c r="WC314" s="17"/>
      <c r="WD314" s="17"/>
      <c r="WE314" s="17"/>
      <c r="WF314" s="17"/>
      <c r="WG314" s="17"/>
      <c r="WH314" s="17"/>
      <c r="WI314" s="17"/>
      <c r="WJ314" s="17"/>
      <c r="WK314" s="17"/>
      <c r="WL314" s="17"/>
      <c r="WM314" s="17"/>
      <c r="WN314" s="17"/>
      <c r="WO314" s="17"/>
      <c r="WP314" s="17"/>
      <c r="WQ314" s="17"/>
      <c r="WR314" s="17"/>
      <c r="WS314" s="17"/>
      <c r="WT314" s="17"/>
      <c r="WU314" s="17"/>
      <c r="WV314" s="17"/>
      <c r="WW314" s="17"/>
      <c r="WX314" s="17"/>
      <c r="WY314" s="17"/>
      <c r="WZ314" s="17"/>
      <c r="XA314" s="17"/>
      <c r="XB314" s="17"/>
      <c r="XC314" s="17"/>
      <c r="XD314" s="17"/>
      <c r="XE314" s="17"/>
      <c r="XF314" s="17"/>
      <c r="XG314" s="17"/>
      <c r="XH314" s="17"/>
      <c r="XI314" s="17"/>
      <c r="XJ314" s="17"/>
      <c r="XK314" s="17"/>
      <c r="XL314" s="17"/>
      <c r="XM314" s="17"/>
      <c r="XN314" s="17"/>
      <c r="XO314" s="17"/>
      <c r="XP314" s="17"/>
      <c r="XQ314" s="17"/>
      <c r="XR314" s="17"/>
      <c r="XS314" s="17"/>
      <c r="XT314" s="17"/>
      <c r="XU314" s="17"/>
      <c r="XV314" s="17"/>
      <c r="XW314" s="17"/>
      <c r="XX314" s="17"/>
      <c r="XY314" s="17"/>
      <c r="XZ314" s="17"/>
      <c r="YA314" s="17"/>
      <c r="YB314" s="17"/>
      <c r="YC314" s="17"/>
      <c r="YD314" s="17"/>
      <c r="YE314" s="17"/>
      <c r="YF314" s="17"/>
      <c r="YG314" s="17"/>
      <c r="YH314" s="17"/>
      <c r="YI314" s="17"/>
      <c r="YJ314" s="17"/>
      <c r="YK314" s="17"/>
      <c r="YL314" s="17"/>
      <c r="YM314" s="17"/>
      <c r="YN314" s="17"/>
      <c r="YO314" s="17"/>
      <c r="YP314" s="17"/>
      <c r="YQ314" s="17"/>
      <c r="YR314" s="17"/>
      <c r="YS314" s="17"/>
      <c r="YT314" s="17"/>
      <c r="YU314" s="17"/>
      <c r="YV314" s="17"/>
      <c r="YW314" s="17"/>
      <c r="YX314" s="17"/>
      <c r="YY314" s="17"/>
      <c r="YZ314" s="17"/>
      <c r="ZA314" s="17"/>
      <c r="ZB314" s="17"/>
      <c r="ZC314" s="17"/>
      <c r="ZD314" s="17"/>
      <c r="ZE314" s="17"/>
      <c r="ZF314" s="17"/>
      <c r="ZG314" s="17"/>
      <c r="ZH314" s="17"/>
      <c r="ZI314" s="17"/>
      <c r="ZJ314" s="17"/>
      <c r="ZK314" s="17"/>
      <c r="ZL314" s="17"/>
      <c r="ZM314" s="17"/>
      <c r="ZN314" s="17"/>
      <c r="ZO314" s="17"/>
      <c r="ZP314" s="17"/>
      <c r="ZQ314" s="17"/>
      <c r="ZR314" s="17"/>
      <c r="ZS314" s="17"/>
      <c r="ZT314" s="17"/>
      <c r="ZU314" s="17"/>
      <c r="ZV314" s="17"/>
      <c r="ZW314" s="17"/>
      <c r="ZX314" s="17"/>
      <c r="ZY314" s="17"/>
      <c r="ZZ314" s="17"/>
      <c r="AAA314" s="17"/>
      <c r="AAB314" s="17"/>
      <c r="AAC314" s="17"/>
      <c r="AAD314" s="17"/>
      <c r="AAE314" s="17"/>
      <c r="AAF314" s="17"/>
      <c r="AAG314" s="17"/>
      <c r="AAH314" s="17"/>
      <c r="AAI314" s="17"/>
      <c r="AAJ314" s="17"/>
      <c r="AAK314" s="17"/>
      <c r="AAL314" s="17"/>
      <c r="AAM314" s="17"/>
      <c r="AAN314" s="17"/>
      <c r="AAO314" s="17"/>
      <c r="AAP314" s="17"/>
      <c r="AAQ314" s="17"/>
      <c r="AAR314" s="17"/>
      <c r="AAS314" s="17"/>
      <c r="AAT314" s="17"/>
      <c r="AAU314" s="17"/>
      <c r="AAV314" s="17"/>
      <c r="AAW314" s="17"/>
      <c r="AAX314" s="17"/>
      <c r="AAY314" s="17"/>
      <c r="AAZ314" s="17"/>
      <c r="ABA314" s="17"/>
      <c r="ABB314" s="17"/>
      <c r="ABC314" s="17"/>
      <c r="ABD314" s="17"/>
      <c r="ABE314" s="17"/>
      <c r="ABF314" s="17"/>
      <c r="ABG314" s="17"/>
      <c r="ABH314" s="17"/>
      <c r="ABI314" s="17"/>
      <c r="ABJ314" s="17"/>
      <c r="ABK314" s="17"/>
      <c r="ABL314" s="17"/>
      <c r="ABM314" s="17"/>
      <c r="ABN314" s="17"/>
      <c r="ABO314" s="17"/>
      <c r="ABP314" s="17"/>
      <c r="ABQ314" s="17"/>
      <c r="ABR314" s="17"/>
      <c r="ABS314" s="17"/>
      <c r="ABT314" s="17"/>
      <c r="ABU314" s="17"/>
      <c r="ABV314" s="17"/>
      <c r="ABW314" s="17"/>
      <c r="ABX314" s="17"/>
      <c r="ABY314" s="17"/>
      <c r="ABZ314" s="17"/>
      <c r="ACA314" s="17"/>
      <c r="ACB314" s="17"/>
      <c r="ACC314" s="17"/>
      <c r="ACD314" s="17"/>
      <c r="ACE314" s="17"/>
      <c r="ACF314" s="17"/>
      <c r="ACG314" s="17"/>
      <c r="ACH314" s="17"/>
      <c r="ACI314" s="17"/>
      <c r="ACJ314" s="17"/>
      <c r="ACK314" s="17"/>
      <c r="ACL314" s="17"/>
      <c r="ACM314" s="17"/>
      <c r="ACN314" s="17"/>
      <c r="ACO314" s="17"/>
      <c r="ACP314" s="17"/>
      <c r="ACQ314" s="17"/>
      <c r="ACR314" s="17"/>
      <c r="ACS314" s="17"/>
      <c r="ACT314" s="17"/>
      <c r="ACU314" s="17"/>
      <c r="ACV314" s="17"/>
      <c r="ACW314" s="17"/>
      <c r="ACX314" s="17"/>
      <c r="ACY314" s="17"/>
      <c r="ACZ314" s="17"/>
      <c r="ADA314" s="17"/>
      <c r="ADB314" s="17"/>
      <c r="ADC314" s="17"/>
      <c r="ADD314" s="17"/>
      <c r="ADE314" s="17"/>
      <c r="ADF314" s="17"/>
      <c r="ADG314" s="17"/>
      <c r="ADH314" s="17"/>
      <c r="ADI314" s="17"/>
      <c r="ADJ314" s="17"/>
      <c r="ADK314" s="17"/>
      <c r="ADL314" s="17"/>
      <c r="ADM314" s="17"/>
      <c r="ADN314" s="17"/>
      <c r="ADO314" s="17"/>
      <c r="ADP314" s="17"/>
      <c r="ADQ314" s="17"/>
      <c r="ADR314" s="17"/>
      <c r="ADS314" s="17"/>
      <c r="ADT314" s="17"/>
      <c r="ADU314" s="17"/>
      <c r="ADV314" s="17"/>
      <c r="ADW314" s="17"/>
      <c r="ADX314" s="17"/>
      <c r="ADY314" s="17"/>
      <c r="ADZ314" s="17"/>
      <c r="AEA314" s="17"/>
      <c r="AEB314" s="17"/>
      <c r="AEC314" s="17"/>
      <c r="AED314" s="17"/>
      <c r="AEE314" s="17"/>
      <c r="AEF314" s="17"/>
      <c r="AEG314" s="17"/>
      <c r="AEH314" s="17"/>
      <c r="AEI314" s="17"/>
      <c r="AEJ314" s="17"/>
      <c r="AEK314" s="17"/>
      <c r="AEL314" s="17"/>
      <c r="AEM314" s="17"/>
      <c r="AEN314" s="17"/>
      <c r="AEO314" s="17"/>
      <c r="AEP314" s="17"/>
      <c r="AEQ314" s="17"/>
      <c r="AER314" s="17"/>
      <c r="AES314" s="17"/>
      <c r="AET314" s="17"/>
      <c r="AEU314" s="17"/>
      <c r="AEV314" s="17"/>
      <c r="AEW314" s="17"/>
      <c r="AEX314" s="17"/>
      <c r="AEY314" s="17"/>
      <c r="AEZ314" s="17"/>
      <c r="AFA314" s="17"/>
      <c r="AFB314" s="17"/>
      <c r="AFC314" s="17"/>
      <c r="AFD314" s="17"/>
      <c r="AFE314" s="17"/>
      <c r="AFF314" s="17"/>
      <c r="AFG314" s="17"/>
      <c r="AFH314" s="17"/>
      <c r="AFI314" s="17"/>
      <c r="AFJ314" s="17"/>
      <c r="AFK314" s="17"/>
      <c r="AFL314" s="17"/>
      <c r="AFM314" s="17"/>
      <c r="AFN314" s="17"/>
      <c r="AFO314" s="17"/>
      <c r="AFP314" s="17"/>
      <c r="AFQ314" s="17"/>
      <c r="AFR314" s="17"/>
      <c r="AFS314" s="17"/>
      <c r="AFT314" s="17"/>
      <c r="AFU314" s="17"/>
      <c r="AFV314" s="17"/>
      <c r="AFW314" s="17"/>
      <c r="AFX314" s="17"/>
      <c r="AFY314" s="17"/>
      <c r="AFZ314" s="17"/>
      <c r="AGA314" s="17"/>
      <c r="AGB314" s="17"/>
      <c r="AGC314" s="17"/>
      <c r="AGD314" s="17"/>
      <c r="AGE314" s="17"/>
      <c r="AGF314" s="17"/>
      <c r="AGG314" s="17"/>
      <c r="AGH314" s="17"/>
      <c r="AGI314" s="17"/>
      <c r="AGJ314" s="17"/>
      <c r="AGK314" s="17"/>
      <c r="AGL314" s="17"/>
      <c r="AGM314" s="17"/>
      <c r="AGN314" s="17"/>
      <c r="AGO314" s="17"/>
      <c r="AGP314" s="17"/>
      <c r="AGQ314" s="17"/>
      <c r="AGR314" s="17"/>
      <c r="AGS314" s="17"/>
      <c r="AGT314" s="17"/>
      <c r="AGU314" s="17"/>
      <c r="AGV314" s="17"/>
      <c r="AGW314" s="17"/>
      <c r="AGX314" s="17"/>
      <c r="AGY314" s="17"/>
      <c r="AGZ314" s="17"/>
      <c r="AHA314" s="17"/>
      <c r="AHB314" s="17"/>
      <c r="AHC314" s="17"/>
      <c r="AHD314" s="17"/>
      <c r="AHE314" s="17"/>
      <c r="AHF314" s="17"/>
      <c r="AHG314" s="17"/>
      <c r="AHH314" s="17"/>
      <c r="AHI314" s="17"/>
      <c r="AHJ314" s="17"/>
      <c r="AHK314" s="17"/>
      <c r="AHL314" s="17"/>
      <c r="AHM314" s="17"/>
      <c r="AHN314" s="17"/>
      <c r="AHO314" s="17"/>
      <c r="AHP314" s="17"/>
      <c r="AHQ314" s="17"/>
      <c r="AHR314" s="17"/>
      <c r="AHS314" s="17"/>
      <c r="AHT314" s="17"/>
      <c r="AHU314" s="17"/>
      <c r="AHV314" s="17"/>
      <c r="AHW314" s="17"/>
      <c r="AHX314" s="17"/>
      <c r="AHY314" s="17"/>
      <c r="AHZ314" s="17"/>
      <c r="AIA314" s="17"/>
      <c r="AIB314" s="17"/>
      <c r="AIC314" s="17"/>
      <c r="AID314" s="17"/>
      <c r="AIE314" s="17"/>
      <c r="AIF314" s="17"/>
      <c r="AIG314" s="17"/>
      <c r="AIH314" s="17"/>
      <c r="AII314" s="17"/>
      <c r="AIJ314" s="17"/>
      <c r="AIK314" s="17"/>
      <c r="AIL314" s="17"/>
      <c r="AIM314" s="17"/>
      <c r="AIN314" s="17"/>
      <c r="AIO314" s="17"/>
      <c r="AIP314" s="17"/>
      <c r="AIQ314" s="17"/>
      <c r="AIR314" s="17"/>
      <c r="AIS314" s="17"/>
      <c r="AIT314" s="17"/>
      <c r="AIU314" s="17"/>
      <c r="AIV314" s="17"/>
      <c r="AIW314" s="17"/>
      <c r="AIX314" s="17"/>
      <c r="AIY314" s="17"/>
      <c r="AIZ314" s="17"/>
      <c r="AJA314" s="17"/>
      <c r="AJB314" s="17"/>
      <c r="AJC314" s="17"/>
      <c r="AJD314" s="17"/>
      <c r="AJE314" s="17"/>
      <c r="AJF314" s="17"/>
      <c r="AJG314" s="17"/>
      <c r="AJH314" s="17"/>
      <c r="AJI314" s="17"/>
      <c r="AJJ314" s="17"/>
      <c r="AJK314" s="17"/>
      <c r="AJL314" s="17"/>
      <c r="AJM314" s="17"/>
      <c r="AJN314" s="17"/>
      <c r="AJO314" s="17"/>
      <c r="AJP314" s="17"/>
      <c r="AJQ314" s="17"/>
      <c r="AJR314" s="17"/>
      <c r="AJS314" s="17"/>
      <c r="AJT314" s="17"/>
      <c r="AJU314" s="17"/>
      <c r="AJV314" s="17"/>
      <c r="AJW314" s="17"/>
      <c r="AJX314" s="17"/>
      <c r="AJY314" s="17"/>
      <c r="AJZ314" s="17"/>
      <c r="AKA314" s="17"/>
      <c r="AKB314" s="17"/>
      <c r="AKC314" s="17"/>
      <c r="AKD314" s="17"/>
      <c r="AKE314" s="17"/>
      <c r="AKF314" s="17"/>
      <c r="AKG314" s="17"/>
      <c r="AKH314" s="17"/>
      <c r="AKI314" s="17"/>
      <c r="AKJ314" s="17"/>
      <c r="AKK314" s="17"/>
      <c r="AKL314" s="17"/>
      <c r="AKM314" s="17"/>
      <c r="AKN314" s="17"/>
      <c r="AKO314" s="17"/>
      <c r="AKP314" s="17"/>
      <c r="AKQ314" s="17"/>
      <c r="AKR314" s="17"/>
      <c r="AKS314" s="17"/>
      <c r="AKT314" s="17"/>
      <c r="AKU314" s="17"/>
      <c r="AKV314" s="17"/>
      <c r="AKW314" s="17"/>
      <c r="AKX314" s="17"/>
      <c r="AKY314" s="17"/>
      <c r="AKZ314" s="17"/>
      <c r="ALA314" s="17"/>
      <c r="ALB314" s="17"/>
      <c r="ALC314" s="17"/>
      <c r="ALD314" s="17"/>
      <c r="ALE314" s="17"/>
      <c r="ALF314" s="17"/>
      <c r="ALG314" s="17"/>
      <c r="ALH314" s="17"/>
      <c r="ALI314" s="17"/>
      <c r="ALJ314" s="17"/>
    </row>
    <row r="315" spans="1:998" s="185" customFormat="1">
      <c r="A315" s="247"/>
      <c r="B315" s="247"/>
      <c r="C315" s="247" t="s">
        <v>591</v>
      </c>
      <c r="D315" s="248" t="s">
        <v>592</v>
      </c>
      <c r="E315" s="247"/>
      <c r="F315" s="439"/>
      <c r="G315" s="249"/>
      <c r="H315" s="250"/>
      <c r="I315" s="250"/>
      <c r="J315" s="251">
        <f>J318+J336+J350+J362+J365+J371+J385+J395+J404+J419+J429+J470+J492+J530</f>
        <v>0</v>
      </c>
    </row>
    <row r="316" spans="1:998" s="4" customFormat="1" ht="12" customHeight="1">
      <c r="A316" s="9"/>
      <c r="B316" s="10"/>
      <c r="C316" s="11" t="s">
        <v>593</v>
      </c>
      <c r="D316" s="12" t="s">
        <v>3</v>
      </c>
      <c r="E316" s="10"/>
      <c r="F316" s="436"/>
      <c r="G316" s="13"/>
      <c r="H316" s="14"/>
      <c r="I316" s="14"/>
      <c r="J316" s="14"/>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row>
    <row r="317" spans="1:998" ht="25.5" outlineLevel="1">
      <c r="A317" s="236">
        <v>99059</v>
      </c>
      <c r="B317" s="236" t="s">
        <v>20</v>
      </c>
      <c r="C317" s="236" t="s">
        <v>594</v>
      </c>
      <c r="D317" s="237" t="s">
        <v>53</v>
      </c>
      <c r="E317" s="236" t="s">
        <v>54</v>
      </c>
      <c r="F317" s="437">
        <v>654.02</v>
      </c>
      <c r="G317" s="238">
        <f>$I$3</f>
        <v>0.29308058631051748</v>
      </c>
      <c r="H317" s="239"/>
      <c r="I317" s="239">
        <f t="shared" ref="I317" si="105">H317*(1+G317)</f>
        <v>0</v>
      </c>
      <c r="J317" s="239">
        <f t="shared" ref="J317" si="106">TRUNC((I317*F317),2)</f>
        <v>0</v>
      </c>
    </row>
    <row r="318" spans="1:998" s="18" customFormat="1" ht="12">
      <c r="A318" s="364" t="s">
        <v>1352</v>
      </c>
      <c r="B318" s="364"/>
      <c r="C318" s="364"/>
      <c r="D318" s="364"/>
      <c r="E318" s="364"/>
      <c r="F318" s="364"/>
      <c r="G318" s="364"/>
      <c r="H318" s="364"/>
      <c r="I318" s="364"/>
      <c r="J318" s="16">
        <f>J317</f>
        <v>0</v>
      </c>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c r="IV318" s="17"/>
      <c r="IW318" s="17"/>
      <c r="IX318" s="17"/>
      <c r="IY318" s="17"/>
      <c r="IZ318" s="17"/>
      <c r="JA318" s="17"/>
      <c r="JB318" s="17"/>
      <c r="JC318" s="17"/>
      <c r="JD318" s="17"/>
      <c r="JE318" s="17"/>
      <c r="JF318" s="17"/>
      <c r="JG318" s="17"/>
      <c r="JH318" s="17"/>
      <c r="JI318" s="17"/>
      <c r="JJ318" s="17"/>
      <c r="JK318" s="17"/>
      <c r="JL318" s="17"/>
      <c r="JM318" s="17"/>
      <c r="JN318" s="17"/>
      <c r="JO318" s="17"/>
      <c r="JP318" s="17"/>
      <c r="JQ318" s="17"/>
      <c r="JR318" s="17"/>
      <c r="JS318" s="17"/>
      <c r="JT318" s="17"/>
      <c r="JU318" s="17"/>
      <c r="JV318" s="17"/>
      <c r="JW318" s="17"/>
      <c r="JX318" s="17"/>
      <c r="JY318" s="17"/>
      <c r="JZ318" s="17"/>
      <c r="KA318" s="17"/>
      <c r="KB318" s="17"/>
      <c r="KC318" s="17"/>
      <c r="KD318" s="17"/>
      <c r="KE318" s="17"/>
      <c r="KF318" s="17"/>
      <c r="KG318" s="17"/>
      <c r="KH318" s="17"/>
      <c r="KI318" s="17"/>
      <c r="KJ318" s="17"/>
      <c r="KK318" s="17"/>
      <c r="KL318" s="17"/>
      <c r="KM318" s="17"/>
      <c r="KN318" s="17"/>
      <c r="KO318" s="17"/>
      <c r="KP318" s="17"/>
      <c r="KQ318" s="17"/>
      <c r="KR318" s="17"/>
      <c r="KS318" s="17"/>
      <c r="KT318" s="17"/>
      <c r="KU318" s="17"/>
      <c r="KV318" s="17"/>
      <c r="KW318" s="17"/>
      <c r="KX318" s="17"/>
      <c r="KY318" s="17"/>
      <c r="KZ318" s="17"/>
      <c r="LA318" s="17"/>
      <c r="LB318" s="17"/>
      <c r="LC318" s="17"/>
      <c r="LD318" s="17"/>
      <c r="LE318" s="17"/>
      <c r="LF318" s="17"/>
      <c r="LG318" s="17"/>
      <c r="LH318" s="17"/>
      <c r="LI318" s="17"/>
      <c r="LJ318" s="17"/>
      <c r="LK318" s="17"/>
      <c r="LL318" s="17"/>
      <c r="LM318" s="17"/>
      <c r="LN318" s="17"/>
      <c r="LO318" s="17"/>
      <c r="LP318" s="17"/>
      <c r="LQ318" s="17"/>
      <c r="LR318" s="17"/>
      <c r="LS318" s="17"/>
      <c r="LT318" s="17"/>
      <c r="LU318" s="17"/>
      <c r="LV318" s="17"/>
      <c r="LW318" s="17"/>
      <c r="LX318" s="17"/>
      <c r="LY318" s="17"/>
      <c r="LZ318" s="17"/>
      <c r="MA318" s="17"/>
      <c r="MB318" s="17"/>
      <c r="MC318" s="17"/>
      <c r="MD318" s="17"/>
      <c r="ME318" s="17"/>
      <c r="MF318" s="17"/>
      <c r="MG318" s="17"/>
      <c r="MH318" s="17"/>
      <c r="MI318" s="17"/>
      <c r="MJ318" s="17"/>
      <c r="MK318" s="17"/>
      <c r="ML318" s="17"/>
      <c r="MM318" s="17"/>
      <c r="MN318" s="17"/>
      <c r="MO318" s="17"/>
      <c r="MP318" s="17"/>
      <c r="MQ318" s="17"/>
      <c r="MR318" s="17"/>
      <c r="MS318" s="17"/>
      <c r="MT318" s="17"/>
      <c r="MU318" s="17"/>
      <c r="MV318" s="17"/>
      <c r="MW318" s="17"/>
      <c r="MX318" s="17"/>
      <c r="MY318" s="17"/>
      <c r="MZ318" s="17"/>
      <c r="NA318" s="17"/>
      <c r="NB318" s="17"/>
      <c r="NC318" s="17"/>
      <c r="ND318" s="17"/>
      <c r="NE318" s="17"/>
      <c r="NF318" s="17"/>
      <c r="NG318" s="17"/>
      <c r="NH318" s="17"/>
      <c r="NI318" s="17"/>
      <c r="NJ318" s="17"/>
      <c r="NK318" s="17"/>
      <c r="NL318" s="17"/>
      <c r="NM318" s="17"/>
      <c r="NN318" s="17"/>
      <c r="NO318" s="17"/>
      <c r="NP318" s="17"/>
      <c r="NQ318" s="17"/>
      <c r="NR318" s="17"/>
      <c r="NS318" s="17"/>
      <c r="NT318" s="17"/>
      <c r="NU318" s="17"/>
      <c r="NV318" s="17"/>
      <c r="NW318" s="17"/>
      <c r="NX318" s="17"/>
      <c r="NY318" s="17"/>
      <c r="NZ318" s="17"/>
      <c r="OA318" s="17"/>
      <c r="OB318" s="17"/>
      <c r="OC318" s="17"/>
      <c r="OD318" s="17"/>
      <c r="OE318" s="17"/>
      <c r="OF318" s="17"/>
      <c r="OG318" s="17"/>
      <c r="OH318" s="17"/>
      <c r="OI318" s="17"/>
      <c r="OJ318" s="17"/>
      <c r="OK318" s="17"/>
      <c r="OL318" s="17"/>
      <c r="OM318" s="17"/>
      <c r="ON318" s="17"/>
      <c r="OO318" s="17"/>
      <c r="OP318" s="17"/>
      <c r="OQ318" s="17"/>
      <c r="OR318" s="17"/>
      <c r="OS318" s="17"/>
      <c r="OT318" s="17"/>
      <c r="OU318" s="17"/>
      <c r="OV318" s="17"/>
      <c r="OW318" s="17"/>
      <c r="OX318" s="17"/>
      <c r="OY318" s="17"/>
      <c r="OZ318" s="17"/>
      <c r="PA318" s="17"/>
      <c r="PB318" s="17"/>
      <c r="PC318" s="17"/>
      <c r="PD318" s="17"/>
      <c r="PE318" s="17"/>
      <c r="PF318" s="17"/>
      <c r="PG318" s="17"/>
      <c r="PH318" s="17"/>
      <c r="PI318" s="17"/>
      <c r="PJ318" s="17"/>
      <c r="PK318" s="17"/>
      <c r="PL318" s="17"/>
      <c r="PM318" s="17"/>
      <c r="PN318" s="17"/>
      <c r="PO318" s="17"/>
      <c r="PP318" s="17"/>
      <c r="PQ318" s="17"/>
      <c r="PR318" s="17"/>
      <c r="PS318" s="17"/>
      <c r="PT318" s="17"/>
      <c r="PU318" s="17"/>
      <c r="PV318" s="17"/>
      <c r="PW318" s="17"/>
      <c r="PX318" s="17"/>
      <c r="PY318" s="17"/>
      <c r="PZ318" s="17"/>
      <c r="QA318" s="17"/>
      <c r="QB318" s="17"/>
      <c r="QC318" s="17"/>
      <c r="QD318" s="17"/>
      <c r="QE318" s="17"/>
      <c r="QF318" s="17"/>
      <c r="QG318" s="17"/>
      <c r="QH318" s="17"/>
      <c r="QI318" s="17"/>
      <c r="QJ318" s="17"/>
      <c r="QK318" s="17"/>
      <c r="QL318" s="17"/>
      <c r="QM318" s="17"/>
      <c r="QN318" s="17"/>
      <c r="QO318" s="17"/>
      <c r="QP318" s="17"/>
      <c r="QQ318" s="17"/>
      <c r="QR318" s="17"/>
      <c r="QS318" s="17"/>
      <c r="QT318" s="17"/>
      <c r="QU318" s="17"/>
      <c r="QV318" s="17"/>
      <c r="QW318" s="17"/>
      <c r="QX318" s="17"/>
      <c r="QY318" s="17"/>
      <c r="QZ318" s="17"/>
      <c r="RA318" s="17"/>
      <c r="RB318" s="17"/>
      <c r="RC318" s="17"/>
      <c r="RD318" s="17"/>
      <c r="RE318" s="17"/>
      <c r="RF318" s="17"/>
      <c r="RG318" s="17"/>
      <c r="RH318" s="17"/>
      <c r="RI318" s="17"/>
      <c r="RJ318" s="17"/>
      <c r="RK318" s="17"/>
      <c r="RL318" s="17"/>
      <c r="RM318" s="17"/>
      <c r="RN318" s="17"/>
      <c r="RO318" s="17"/>
      <c r="RP318" s="17"/>
      <c r="RQ318" s="17"/>
      <c r="RR318" s="17"/>
      <c r="RS318" s="17"/>
      <c r="RT318" s="17"/>
      <c r="RU318" s="17"/>
      <c r="RV318" s="17"/>
      <c r="RW318" s="17"/>
      <c r="RX318" s="17"/>
      <c r="RY318" s="17"/>
      <c r="RZ318" s="17"/>
      <c r="SA318" s="17"/>
      <c r="SB318" s="17"/>
      <c r="SC318" s="17"/>
      <c r="SD318" s="17"/>
      <c r="SE318" s="17"/>
      <c r="SF318" s="17"/>
      <c r="SG318" s="17"/>
      <c r="SH318" s="17"/>
      <c r="SI318" s="17"/>
      <c r="SJ318" s="17"/>
      <c r="SK318" s="17"/>
      <c r="SL318" s="17"/>
      <c r="SM318" s="17"/>
      <c r="SN318" s="17"/>
      <c r="SO318" s="17"/>
      <c r="SP318" s="17"/>
      <c r="SQ318" s="17"/>
      <c r="SR318" s="17"/>
      <c r="SS318" s="17"/>
      <c r="ST318" s="17"/>
      <c r="SU318" s="17"/>
      <c r="SV318" s="17"/>
      <c r="SW318" s="17"/>
      <c r="SX318" s="17"/>
      <c r="SY318" s="17"/>
      <c r="SZ318" s="17"/>
      <c r="TA318" s="17"/>
      <c r="TB318" s="17"/>
      <c r="TC318" s="17"/>
      <c r="TD318" s="17"/>
      <c r="TE318" s="17"/>
      <c r="TF318" s="17"/>
      <c r="TG318" s="17"/>
      <c r="TH318" s="17"/>
      <c r="TI318" s="17"/>
      <c r="TJ318" s="17"/>
      <c r="TK318" s="17"/>
      <c r="TL318" s="17"/>
      <c r="TM318" s="17"/>
      <c r="TN318" s="17"/>
      <c r="TO318" s="17"/>
      <c r="TP318" s="17"/>
      <c r="TQ318" s="17"/>
      <c r="TR318" s="17"/>
      <c r="TS318" s="17"/>
      <c r="TT318" s="17"/>
      <c r="TU318" s="17"/>
      <c r="TV318" s="17"/>
      <c r="TW318" s="17"/>
      <c r="TX318" s="17"/>
      <c r="TY318" s="17"/>
      <c r="TZ318" s="17"/>
      <c r="UA318" s="17"/>
      <c r="UB318" s="17"/>
      <c r="UC318" s="17"/>
      <c r="UD318" s="17"/>
      <c r="UE318" s="17"/>
      <c r="UF318" s="17"/>
      <c r="UG318" s="17"/>
      <c r="UH318" s="17"/>
      <c r="UI318" s="17"/>
      <c r="UJ318" s="17"/>
      <c r="UK318" s="17"/>
      <c r="UL318" s="17"/>
      <c r="UM318" s="17"/>
      <c r="UN318" s="17"/>
      <c r="UO318" s="17"/>
      <c r="UP318" s="17"/>
      <c r="UQ318" s="17"/>
      <c r="UR318" s="17"/>
      <c r="US318" s="17"/>
      <c r="UT318" s="17"/>
      <c r="UU318" s="17"/>
      <c r="UV318" s="17"/>
      <c r="UW318" s="17"/>
      <c r="UX318" s="17"/>
      <c r="UY318" s="17"/>
      <c r="UZ318" s="17"/>
      <c r="VA318" s="17"/>
      <c r="VB318" s="17"/>
      <c r="VC318" s="17"/>
      <c r="VD318" s="17"/>
      <c r="VE318" s="17"/>
      <c r="VF318" s="17"/>
      <c r="VG318" s="17"/>
      <c r="VH318" s="17"/>
      <c r="VI318" s="17"/>
      <c r="VJ318" s="17"/>
      <c r="VK318" s="17"/>
      <c r="VL318" s="17"/>
      <c r="VM318" s="17"/>
      <c r="VN318" s="17"/>
      <c r="VO318" s="17"/>
      <c r="VP318" s="17"/>
      <c r="VQ318" s="17"/>
      <c r="VR318" s="17"/>
      <c r="VS318" s="17"/>
      <c r="VT318" s="17"/>
      <c r="VU318" s="17"/>
      <c r="VV318" s="17"/>
      <c r="VW318" s="17"/>
      <c r="VX318" s="17"/>
      <c r="VY318" s="17"/>
      <c r="VZ318" s="17"/>
      <c r="WA318" s="17"/>
      <c r="WB318" s="17"/>
      <c r="WC318" s="17"/>
      <c r="WD318" s="17"/>
      <c r="WE318" s="17"/>
      <c r="WF318" s="17"/>
      <c r="WG318" s="17"/>
      <c r="WH318" s="17"/>
      <c r="WI318" s="17"/>
      <c r="WJ318" s="17"/>
      <c r="WK318" s="17"/>
      <c r="WL318" s="17"/>
      <c r="WM318" s="17"/>
      <c r="WN318" s="17"/>
      <c r="WO318" s="17"/>
      <c r="WP318" s="17"/>
      <c r="WQ318" s="17"/>
      <c r="WR318" s="17"/>
      <c r="WS318" s="17"/>
      <c r="WT318" s="17"/>
      <c r="WU318" s="17"/>
      <c r="WV318" s="17"/>
      <c r="WW318" s="17"/>
      <c r="WX318" s="17"/>
      <c r="WY318" s="17"/>
      <c r="WZ318" s="17"/>
      <c r="XA318" s="17"/>
      <c r="XB318" s="17"/>
      <c r="XC318" s="17"/>
      <c r="XD318" s="17"/>
      <c r="XE318" s="17"/>
      <c r="XF318" s="17"/>
      <c r="XG318" s="17"/>
      <c r="XH318" s="17"/>
      <c r="XI318" s="17"/>
      <c r="XJ318" s="17"/>
      <c r="XK318" s="17"/>
      <c r="XL318" s="17"/>
      <c r="XM318" s="17"/>
      <c r="XN318" s="17"/>
      <c r="XO318" s="17"/>
      <c r="XP318" s="17"/>
      <c r="XQ318" s="17"/>
      <c r="XR318" s="17"/>
      <c r="XS318" s="17"/>
      <c r="XT318" s="17"/>
      <c r="XU318" s="17"/>
      <c r="XV318" s="17"/>
      <c r="XW318" s="17"/>
      <c r="XX318" s="17"/>
      <c r="XY318" s="17"/>
      <c r="XZ318" s="17"/>
      <c r="YA318" s="17"/>
      <c r="YB318" s="17"/>
      <c r="YC318" s="17"/>
      <c r="YD318" s="17"/>
      <c r="YE318" s="17"/>
      <c r="YF318" s="17"/>
      <c r="YG318" s="17"/>
      <c r="YH318" s="17"/>
      <c r="YI318" s="17"/>
      <c r="YJ318" s="17"/>
      <c r="YK318" s="17"/>
      <c r="YL318" s="17"/>
      <c r="YM318" s="17"/>
      <c r="YN318" s="17"/>
      <c r="YO318" s="17"/>
      <c r="YP318" s="17"/>
      <c r="YQ318" s="17"/>
      <c r="YR318" s="17"/>
      <c r="YS318" s="17"/>
      <c r="YT318" s="17"/>
      <c r="YU318" s="17"/>
      <c r="YV318" s="17"/>
      <c r="YW318" s="17"/>
      <c r="YX318" s="17"/>
      <c r="YY318" s="17"/>
      <c r="YZ318" s="17"/>
      <c r="ZA318" s="17"/>
      <c r="ZB318" s="17"/>
      <c r="ZC318" s="17"/>
      <c r="ZD318" s="17"/>
      <c r="ZE318" s="17"/>
      <c r="ZF318" s="17"/>
      <c r="ZG318" s="17"/>
      <c r="ZH318" s="17"/>
      <c r="ZI318" s="17"/>
      <c r="ZJ318" s="17"/>
      <c r="ZK318" s="17"/>
      <c r="ZL318" s="17"/>
      <c r="ZM318" s="17"/>
      <c r="ZN318" s="17"/>
      <c r="ZO318" s="17"/>
      <c r="ZP318" s="17"/>
      <c r="ZQ318" s="17"/>
      <c r="ZR318" s="17"/>
      <c r="ZS318" s="17"/>
      <c r="ZT318" s="17"/>
      <c r="ZU318" s="17"/>
      <c r="ZV318" s="17"/>
      <c r="ZW318" s="17"/>
      <c r="ZX318" s="17"/>
      <c r="ZY318" s="17"/>
      <c r="ZZ318" s="17"/>
      <c r="AAA318" s="17"/>
      <c r="AAB318" s="17"/>
      <c r="AAC318" s="17"/>
      <c r="AAD318" s="17"/>
      <c r="AAE318" s="17"/>
      <c r="AAF318" s="17"/>
      <c r="AAG318" s="17"/>
      <c r="AAH318" s="17"/>
      <c r="AAI318" s="17"/>
      <c r="AAJ318" s="17"/>
      <c r="AAK318" s="17"/>
      <c r="AAL318" s="17"/>
      <c r="AAM318" s="17"/>
      <c r="AAN318" s="17"/>
      <c r="AAO318" s="17"/>
      <c r="AAP318" s="17"/>
      <c r="AAQ318" s="17"/>
      <c r="AAR318" s="17"/>
      <c r="AAS318" s="17"/>
      <c r="AAT318" s="17"/>
      <c r="AAU318" s="17"/>
      <c r="AAV318" s="17"/>
      <c r="AAW318" s="17"/>
      <c r="AAX318" s="17"/>
      <c r="AAY318" s="17"/>
      <c r="AAZ318" s="17"/>
      <c r="ABA318" s="17"/>
      <c r="ABB318" s="17"/>
      <c r="ABC318" s="17"/>
      <c r="ABD318" s="17"/>
      <c r="ABE318" s="17"/>
      <c r="ABF318" s="17"/>
      <c r="ABG318" s="17"/>
      <c r="ABH318" s="17"/>
      <c r="ABI318" s="17"/>
      <c r="ABJ318" s="17"/>
      <c r="ABK318" s="17"/>
      <c r="ABL318" s="17"/>
      <c r="ABM318" s="17"/>
      <c r="ABN318" s="17"/>
      <c r="ABO318" s="17"/>
      <c r="ABP318" s="17"/>
      <c r="ABQ318" s="17"/>
      <c r="ABR318" s="17"/>
      <c r="ABS318" s="17"/>
      <c r="ABT318" s="17"/>
      <c r="ABU318" s="17"/>
      <c r="ABV318" s="17"/>
      <c r="ABW318" s="17"/>
      <c r="ABX318" s="17"/>
      <c r="ABY318" s="17"/>
      <c r="ABZ318" s="17"/>
      <c r="ACA318" s="17"/>
      <c r="ACB318" s="17"/>
      <c r="ACC318" s="17"/>
      <c r="ACD318" s="17"/>
      <c r="ACE318" s="17"/>
      <c r="ACF318" s="17"/>
      <c r="ACG318" s="17"/>
      <c r="ACH318" s="17"/>
      <c r="ACI318" s="17"/>
      <c r="ACJ318" s="17"/>
      <c r="ACK318" s="17"/>
      <c r="ACL318" s="17"/>
      <c r="ACM318" s="17"/>
      <c r="ACN318" s="17"/>
      <c r="ACO318" s="17"/>
      <c r="ACP318" s="17"/>
      <c r="ACQ318" s="17"/>
      <c r="ACR318" s="17"/>
      <c r="ACS318" s="17"/>
      <c r="ACT318" s="17"/>
      <c r="ACU318" s="17"/>
      <c r="ACV318" s="17"/>
      <c r="ACW318" s="17"/>
      <c r="ACX318" s="17"/>
      <c r="ACY318" s="17"/>
      <c r="ACZ318" s="17"/>
      <c r="ADA318" s="17"/>
      <c r="ADB318" s="17"/>
      <c r="ADC318" s="17"/>
      <c r="ADD318" s="17"/>
      <c r="ADE318" s="17"/>
      <c r="ADF318" s="17"/>
      <c r="ADG318" s="17"/>
      <c r="ADH318" s="17"/>
      <c r="ADI318" s="17"/>
      <c r="ADJ318" s="17"/>
      <c r="ADK318" s="17"/>
      <c r="ADL318" s="17"/>
      <c r="ADM318" s="17"/>
      <c r="ADN318" s="17"/>
      <c r="ADO318" s="17"/>
      <c r="ADP318" s="17"/>
      <c r="ADQ318" s="17"/>
      <c r="ADR318" s="17"/>
      <c r="ADS318" s="17"/>
      <c r="ADT318" s="17"/>
      <c r="ADU318" s="17"/>
      <c r="ADV318" s="17"/>
      <c r="ADW318" s="17"/>
      <c r="ADX318" s="17"/>
      <c r="ADY318" s="17"/>
      <c r="ADZ318" s="17"/>
      <c r="AEA318" s="17"/>
      <c r="AEB318" s="17"/>
      <c r="AEC318" s="17"/>
      <c r="AED318" s="17"/>
      <c r="AEE318" s="17"/>
      <c r="AEF318" s="17"/>
      <c r="AEG318" s="17"/>
      <c r="AEH318" s="17"/>
      <c r="AEI318" s="17"/>
      <c r="AEJ318" s="17"/>
      <c r="AEK318" s="17"/>
      <c r="AEL318" s="17"/>
      <c r="AEM318" s="17"/>
      <c r="AEN318" s="17"/>
      <c r="AEO318" s="17"/>
      <c r="AEP318" s="17"/>
      <c r="AEQ318" s="17"/>
      <c r="AER318" s="17"/>
      <c r="AES318" s="17"/>
      <c r="AET318" s="17"/>
      <c r="AEU318" s="17"/>
      <c r="AEV318" s="17"/>
      <c r="AEW318" s="17"/>
      <c r="AEX318" s="17"/>
      <c r="AEY318" s="17"/>
      <c r="AEZ318" s="17"/>
      <c r="AFA318" s="17"/>
      <c r="AFB318" s="17"/>
      <c r="AFC318" s="17"/>
      <c r="AFD318" s="17"/>
      <c r="AFE318" s="17"/>
      <c r="AFF318" s="17"/>
      <c r="AFG318" s="17"/>
      <c r="AFH318" s="17"/>
      <c r="AFI318" s="17"/>
      <c r="AFJ318" s="17"/>
      <c r="AFK318" s="17"/>
      <c r="AFL318" s="17"/>
      <c r="AFM318" s="17"/>
      <c r="AFN318" s="17"/>
      <c r="AFO318" s="17"/>
      <c r="AFP318" s="17"/>
      <c r="AFQ318" s="17"/>
      <c r="AFR318" s="17"/>
      <c r="AFS318" s="17"/>
      <c r="AFT318" s="17"/>
      <c r="AFU318" s="17"/>
      <c r="AFV318" s="17"/>
      <c r="AFW318" s="17"/>
      <c r="AFX318" s="17"/>
      <c r="AFY318" s="17"/>
      <c r="AFZ318" s="17"/>
      <c r="AGA318" s="17"/>
      <c r="AGB318" s="17"/>
      <c r="AGC318" s="17"/>
      <c r="AGD318" s="17"/>
      <c r="AGE318" s="17"/>
      <c r="AGF318" s="17"/>
      <c r="AGG318" s="17"/>
      <c r="AGH318" s="17"/>
      <c r="AGI318" s="17"/>
      <c r="AGJ318" s="17"/>
      <c r="AGK318" s="17"/>
      <c r="AGL318" s="17"/>
      <c r="AGM318" s="17"/>
      <c r="AGN318" s="17"/>
      <c r="AGO318" s="17"/>
      <c r="AGP318" s="17"/>
      <c r="AGQ318" s="17"/>
      <c r="AGR318" s="17"/>
      <c r="AGS318" s="17"/>
      <c r="AGT318" s="17"/>
      <c r="AGU318" s="17"/>
      <c r="AGV318" s="17"/>
      <c r="AGW318" s="17"/>
      <c r="AGX318" s="17"/>
      <c r="AGY318" s="17"/>
      <c r="AGZ318" s="17"/>
      <c r="AHA318" s="17"/>
      <c r="AHB318" s="17"/>
      <c r="AHC318" s="17"/>
      <c r="AHD318" s="17"/>
      <c r="AHE318" s="17"/>
      <c r="AHF318" s="17"/>
      <c r="AHG318" s="17"/>
      <c r="AHH318" s="17"/>
      <c r="AHI318" s="17"/>
      <c r="AHJ318" s="17"/>
      <c r="AHK318" s="17"/>
      <c r="AHL318" s="17"/>
      <c r="AHM318" s="17"/>
      <c r="AHN318" s="17"/>
      <c r="AHO318" s="17"/>
      <c r="AHP318" s="17"/>
      <c r="AHQ318" s="17"/>
      <c r="AHR318" s="17"/>
      <c r="AHS318" s="17"/>
      <c r="AHT318" s="17"/>
      <c r="AHU318" s="17"/>
      <c r="AHV318" s="17"/>
      <c r="AHW318" s="17"/>
      <c r="AHX318" s="17"/>
      <c r="AHY318" s="17"/>
      <c r="AHZ318" s="17"/>
      <c r="AIA318" s="17"/>
      <c r="AIB318" s="17"/>
      <c r="AIC318" s="17"/>
      <c r="AID318" s="17"/>
      <c r="AIE318" s="17"/>
      <c r="AIF318" s="17"/>
      <c r="AIG318" s="17"/>
      <c r="AIH318" s="17"/>
      <c r="AII318" s="17"/>
      <c r="AIJ318" s="17"/>
      <c r="AIK318" s="17"/>
      <c r="AIL318" s="17"/>
      <c r="AIM318" s="17"/>
      <c r="AIN318" s="17"/>
      <c r="AIO318" s="17"/>
      <c r="AIP318" s="17"/>
      <c r="AIQ318" s="17"/>
      <c r="AIR318" s="17"/>
      <c r="AIS318" s="17"/>
      <c r="AIT318" s="17"/>
      <c r="AIU318" s="17"/>
      <c r="AIV318" s="17"/>
      <c r="AIW318" s="17"/>
      <c r="AIX318" s="17"/>
      <c r="AIY318" s="17"/>
      <c r="AIZ318" s="17"/>
      <c r="AJA318" s="17"/>
      <c r="AJB318" s="17"/>
      <c r="AJC318" s="17"/>
      <c r="AJD318" s="17"/>
      <c r="AJE318" s="17"/>
      <c r="AJF318" s="17"/>
      <c r="AJG318" s="17"/>
      <c r="AJH318" s="17"/>
      <c r="AJI318" s="17"/>
      <c r="AJJ318" s="17"/>
      <c r="AJK318" s="17"/>
      <c r="AJL318" s="17"/>
      <c r="AJM318" s="17"/>
      <c r="AJN318" s="17"/>
      <c r="AJO318" s="17"/>
      <c r="AJP318" s="17"/>
      <c r="AJQ318" s="17"/>
      <c r="AJR318" s="17"/>
      <c r="AJS318" s="17"/>
      <c r="AJT318" s="17"/>
      <c r="AJU318" s="17"/>
      <c r="AJV318" s="17"/>
      <c r="AJW318" s="17"/>
      <c r="AJX318" s="17"/>
      <c r="AJY318" s="17"/>
      <c r="AJZ318" s="17"/>
      <c r="AKA318" s="17"/>
      <c r="AKB318" s="17"/>
      <c r="AKC318" s="17"/>
      <c r="AKD318" s="17"/>
      <c r="AKE318" s="17"/>
      <c r="AKF318" s="17"/>
      <c r="AKG318" s="17"/>
      <c r="AKH318" s="17"/>
      <c r="AKI318" s="17"/>
      <c r="AKJ318" s="17"/>
      <c r="AKK318" s="17"/>
      <c r="AKL318" s="17"/>
      <c r="AKM318" s="17"/>
      <c r="AKN318" s="17"/>
      <c r="AKO318" s="17"/>
      <c r="AKP318" s="17"/>
      <c r="AKQ318" s="17"/>
      <c r="AKR318" s="17"/>
      <c r="AKS318" s="17"/>
      <c r="AKT318" s="17"/>
      <c r="AKU318" s="17"/>
      <c r="AKV318" s="17"/>
      <c r="AKW318" s="17"/>
      <c r="AKX318" s="17"/>
      <c r="AKY318" s="17"/>
      <c r="AKZ318" s="17"/>
      <c r="ALA318" s="17"/>
      <c r="ALB318" s="17"/>
      <c r="ALC318" s="17"/>
      <c r="ALD318" s="17"/>
      <c r="ALE318" s="17"/>
      <c r="ALF318" s="17"/>
      <c r="ALG318" s="17"/>
      <c r="ALH318" s="17"/>
      <c r="ALI318" s="17"/>
      <c r="ALJ318" s="17"/>
    </row>
    <row r="319" spans="1:998" s="4" customFormat="1" ht="12" customHeight="1">
      <c r="A319" s="9"/>
      <c r="B319" s="10"/>
      <c r="C319" s="11" t="s">
        <v>595</v>
      </c>
      <c r="D319" s="12" t="s">
        <v>596</v>
      </c>
      <c r="E319" s="10"/>
      <c r="F319" s="436"/>
      <c r="G319" s="13"/>
      <c r="H319" s="14"/>
      <c r="I319" s="14"/>
      <c r="J319" s="14"/>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row>
    <row r="320" spans="1:998" s="246" customFormat="1" outlineLevel="1">
      <c r="A320" s="241"/>
      <c r="B320" s="241"/>
      <c r="C320" s="241" t="s">
        <v>597</v>
      </c>
      <c r="D320" s="242" t="s">
        <v>598</v>
      </c>
      <c r="E320" s="241"/>
      <c r="F320" s="438"/>
      <c r="G320" s="243"/>
      <c r="H320" s="244"/>
      <c r="I320" s="245"/>
      <c r="J320" s="245"/>
    </row>
    <row r="321" spans="1:998" ht="25.5" outlineLevel="1">
      <c r="A321" s="236">
        <v>96532</v>
      </c>
      <c r="B321" s="236" t="s">
        <v>20</v>
      </c>
      <c r="C321" s="236" t="s">
        <v>599</v>
      </c>
      <c r="D321" s="237" t="s">
        <v>600</v>
      </c>
      <c r="E321" s="236" t="s">
        <v>8</v>
      </c>
      <c r="F321" s="437">
        <v>265.86</v>
      </c>
      <c r="G321" s="238">
        <f t="shared" ref="G321:G335" si="107">$I$3</f>
        <v>0.29308058631051748</v>
      </c>
      <c r="H321" s="239"/>
      <c r="I321" s="239">
        <f t="shared" ref="I321:I335" si="108">H321*(1+G321)</f>
        <v>0</v>
      </c>
      <c r="J321" s="239">
        <f t="shared" ref="J321:J335" si="109">TRUNC((I321*F321),2)</f>
        <v>0</v>
      </c>
    </row>
    <row r="322" spans="1:998" ht="25.5" outlineLevel="1">
      <c r="A322" s="236">
        <v>96545</v>
      </c>
      <c r="B322" s="236" t="s">
        <v>20</v>
      </c>
      <c r="C322" s="236" t="s">
        <v>601</v>
      </c>
      <c r="D322" s="237" t="s">
        <v>79</v>
      </c>
      <c r="E322" s="236" t="s">
        <v>63</v>
      </c>
      <c r="F322" s="437">
        <v>304.70999999999998</v>
      </c>
      <c r="G322" s="238">
        <f t="shared" si="107"/>
        <v>0.29308058631051748</v>
      </c>
      <c r="H322" s="239"/>
      <c r="I322" s="239">
        <f t="shared" si="108"/>
        <v>0</v>
      </c>
      <c r="J322" s="239">
        <f t="shared" si="109"/>
        <v>0</v>
      </c>
    </row>
    <row r="323" spans="1:998" ht="25.5" outlineLevel="1">
      <c r="A323" s="236">
        <v>96546</v>
      </c>
      <c r="B323" s="236" t="s">
        <v>20</v>
      </c>
      <c r="C323" s="236" t="s">
        <v>602</v>
      </c>
      <c r="D323" s="237" t="s">
        <v>67</v>
      </c>
      <c r="E323" s="236" t="s">
        <v>63</v>
      </c>
      <c r="F323" s="437">
        <v>628.54</v>
      </c>
      <c r="G323" s="238">
        <f t="shared" si="107"/>
        <v>0.29308058631051748</v>
      </c>
      <c r="H323" s="239"/>
      <c r="I323" s="239">
        <f t="shared" si="108"/>
        <v>0</v>
      </c>
      <c r="J323" s="239">
        <f t="shared" si="109"/>
        <v>0</v>
      </c>
    </row>
    <row r="324" spans="1:998" ht="25.5" outlineLevel="1">
      <c r="A324" s="236">
        <v>96547</v>
      </c>
      <c r="B324" s="236" t="s">
        <v>20</v>
      </c>
      <c r="C324" s="236" t="s">
        <v>603</v>
      </c>
      <c r="D324" s="237" t="s">
        <v>69</v>
      </c>
      <c r="E324" s="236" t="s">
        <v>63</v>
      </c>
      <c r="F324" s="437">
        <v>274.95999999999998</v>
      </c>
      <c r="G324" s="238">
        <f t="shared" si="107"/>
        <v>0.29308058631051748</v>
      </c>
      <c r="H324" s="239"/>
      <c r="I324" s="239">
        <f t="shared" si="108"/>
        <v>0</v>
      </c>
      <c r="J324" s="239">
        <f t="shared" si="109"/>
        <v>0</v>
      </c>
    </row>
    <row r="325" spans="1:998" ht="25.5" outlineLevel="1">
      <c r="A325" s="236">
        <v>96548</v>
      </c>
      <c r="B325" s="236" t="s">
        <v>20</v>
      </c>
      <c r="C325" s="236" t="s">
        <v>604</v>
      </c>
      <c r="D325" s="237" t="s">
        <v>83</v>
      </c>
      <c r="E325" s="236" t="s">
        <v>63</v>
      </c>
      <c r="F325" s="437">
        <v>1702.17</v>
      </c>
      <c r="G325" s="238">
        <f t="shared" si="107"/>
        <v>0.29308058631051748</v>
      </c>
      <c r="H325" s="239"/>
      <c r="I325" s="239">
        <f t="shared" si="108"/>
        <v>0</v>
      </c>
      <c r="J325" s="239">
        <f t="shared" si="109"/>
        <v>0</v>
      </c>
    </row>
    <row r="326" spans="1:998" ht="25.5" outlineLevel="1">
      <c r="A326" s="236">
        <v>96543</v>
      </c>
      <c r="B326" s="236" t="s">
        <v>20</v>
      </c>
      <c r="C326" s="236" t="s">
        <v>605</v>
      </c>
      <c r="D326" s="237" t="s">
        <v>62</v>
      </c>
      <c r="E326" s="236" t="s">
        <v>63</v>
      </c>
      <c r="F326" s="437">
        <v>454.75</v>
      </c>
      <c r="G326" s="238">
        <f t="shared" si="107"/>
        <v>0.29308058631051748</v>
      </c>
      <c r="H326" s="239"/>
      <c r="I326" s="239">
        <f t="shared" si="108"/>
        <v>0</v>
      </c>
      <c r="J326" s="239">
        <f t="shared" si="109"/>
        <v>0</v>
      </c>
    </row>
    <row r="327" spans="1:998" ht="25.5" outlineLevel="1">
      <c r="A327" s="236">
        <v>101616</v>
      </c>
      <c r="B327" s="236" t="s">
        <v>20</v>
      </c>
      <c r="C327" s="236" t="s">
        <v>606</v>
      </c>
      <c r="D327" s="237" t="s">
        <v>607</v>
      </c>
      <c r="E327" s="236" t="s">
        <v>8</v>
      </c>
      <c r="F327" s="437">
        <v>420.7</v>
      </c>
      <c r="G327" s="238">
        <f t="shared" si="107"/>
        <v>0.29308058631051748</v>
      </c>
      <c r="H327" s="239"/>
      <c r="I327" s="239">
        <f t="shared" si="108"/>
        <v>0</v>
      </c>
      <c r="J327" s="239">
        <f t="shared" si="109"/>
        <v>0</v>
      </c>
    </row>
    <row r="328" spans="1:998" ht="25.5" outlineLevel="1">
      <c r="A328" s="236">
        <v>96619</v>
      </c>
      <c r="B328" s="236" t="s">
        <v>20</v>
      </c>
      <c r="C328" s="236" t="s">
        <v>608</v>
      </c>
      <c r="D328" s="237" t="s">
        <v>609</v>
      </c>
      <c r="E328" s="236" t="s">
        <v>8</v>
      </c>
      <c r="F328" s="437">
        <v>109.36</v>
      </c>
      <c r="G328" s="238">
        <f t="shared" si="107"/>
        <v>0.29308058631051748</v>
      </c>
      <c r="H328" s="239"/>
      <c r="I328" s="239">
        <f t="shared" si="108"/>
        <v>0</v>
      </c>
      <c r="J328" s="239">
        <f t="shared" si="109"/>
        <v>0</v>
      </c>
    </row>
    <row r="329" spans="1:998" ht="38.25" outlineLevel="1">
      <c r="A329" s="236">
        <v>93378</v>
      </c>
      <c r="B329" s="236" t="s">
        <v>20</v>
      </c>
      <c r="C329" s="236" t="s">
        <v>610</v>
      </c>
      <c r="D329" s="237" t="s">
        <v>611</v>
      </c>
      <c r="E329" s="236" t="s">
        <v>44</v>
      </c>
      <c r="F329" s="437">
        <v>105.31</v>
      </c>
      <c r="G329" s="238">
        <f t="shared" si="107"/>
        <v>0.29308058631051748</v>
      </c>
      <c r="H329" s="239"/>
      <c r="I329" s="239">
        <f t="shared" si="108"/>
        <v>0</v>
      </c>
      <c r="J329" s="239">
        <f t="shared" si="109"/>
        <v>0</v>
      </c>
    </row>
    <row r="330" spans="1:998" ht="38.25" outlineLevel="1">
      <c r="A330" s="236">
        <v>100981</v>
      </c>
      <c r="B330" s="236" t="s">
        <v>20</v>
      </c>
      <c r="C330" s="236" t="s">
        <v>612</v>
      </c>
      <c r="D330" s="237" t="s">
        <v>613</v>
      </c>
      <c r="E330" s="236" t="s">
        <v>44</v>
      </c>
      <c r="F330" s="437">
        <v>70.319999999999993</v>
      </c>
      <c r="G330" s="238">
        <f t="shared" si="107"/>
        <v>0.29308058631051748</v>
      </c>
      <c r="H330" s="239"/>
      <c r="I330" s="239">
        <f t="shared" si="108"/>
        <v>0</v>
      </c>
      <c r="J330" s="239">
        <f t="shared" si="109"/>
        <v>0</v>
      </c>
    </row>
    <row r="331" spans="1:998" ht="25.5" outlineLevel="1">
      <c r="A331" s="236">
        <v>97919</v>
      </c>
      <c r="B331" s="236" t="s">
        <v>20</v>
      </c>
      <c r="C331" s="236" t="s">
        <v>614</v>
      </c>
      <c r="D331" s="237" t="s">
        <v>615</v>
      </c>
      <c r="E331" s="236" t="s">
        <v>616</v>
      </c>
      <c r="F331" s="437">
        <v>4641.25</v>
      </c>
      <c r="G331" s="238">
        <f t="shared" si="107"/>
        <v>0.29308058631051748</v>
      </c>
      <c r="H331" s="239"/>
      <c r="I331" s="239">
        <f t="shared" si="108"/>
        <v>0</v>
      </c>
      <c r="J331" s="239">
        <f t="shared" si="109"/>
        <v>0</v>
      </c>
    </row>
    <row r="332" spans="1:998" s="447" customFormat="1" ht="25.5" outlineLevel="1">
      <c r="A332" s="442" t="s">
        <v>618</v>
      </c>
      <c r="B332" s="442" t="s">
        <v>5</v>
      </c>
      <c r="C332" s="442" t="s">
        <v>617</v>
      </c>
      <c r="D332" s="443" t="s">
        <v>619</v>
      </c>
      <c r="E332" s="442" t="s">
        <v>31</v>
      </c>
      <c r="F332" s="444">
        <v>1</v>
      </c>
      <c r="G332" s="445">
        <f t="shared" si="107"/>
        <v>0.29308058631051748</v>
      </c>
      <c r="H332" s="446">
        <f>'Orçamento Analítico'!K2653</f>
        <v>0</v>
      </c>
      <c r="I332" s="446">
        <f t="shared" si="108"/>
        <v>0</v>
      </c>
      <c r="J332" s="446">
        <f t="shared" si="109"/>
        <v>0</v>
      </c>
    </row>
    <row r="333" spans="1:998" ht="25.5" outlineLevel="1">
      <c r="A333" s="236">
        <v>96523</v>
      </c>
      <c r="B333" s="236" t="s">
        <v>20</v>
      </c>
      <c r="C333" s="236" t="s">
        <v>620</v>
      </c>
      <c r="D333" s="237" t="s">
        <v>621</v>
      </c>
      <c r="E333" s="236" t="s">
        <v>44</v>
      </c>
      <c r="F333" s="437">
        <v>138.03</v>
      </c>
      <c r="G333" s="238">
        <f t="shared" si="107"/>
        <v>0.29308058631051748</v>
      </c>
      <c r="H333" s="239"/>
      <c r="I333" s="239">
        <f t="shared" si="108"/>
        <v>0</v>
      </c>
      <c r="J333" s="239">
        <f t="shared" si="109"/>
        <v>0</v>
      </c>
    </row>
    <row r="334" spans="1:998" ht="25.5" outlineLevel="1">
      <c r="A334" s="236">
        <v>96527</v>
      </c>
      <c r="B334" s="236" t="s">
        <v>20</v>
      </c>
      <c r="C334" s="236" t="s">
        <v>622</v>
      </c>
      <c r="D334" s="237" t="s">
        <v>476</v>
      </c>
      <c r="E334" s="236" t="s">
        <v>44</v>
      </c>
      <c r="F334" s="437">
        <v>34.369999999999997</v>
      </c>
      <c r="G334" s="238">
        <f t="shared" si="107"/>
        <v>0.29308058631051748</v>
      </c>
      <c r="H334" s="239"/>
      <c r="I334" s="239">
        <f t="shared" si="108"/>
        <v>0</v>
      </c>
      <c r="J334" s="239">
        <f t="shared" si="109"/>
        <v>0</v>
      </c>
    </row>
    <row r="335" spans="1:998" ht="25.5" outlineLevel="1">
      <c r="A335" s="236">
        <v>96558</v>
      </c>
      <c r="B335" s="236" t="s">
        <v>20</v>
      </c>
      <c r="C335" s="236" t="s">
        <v>623</v>
      </c>
      <c r="D335" s="237" t="s">
        <v>624</v>
      </c>
      <c r="E335" s="236" t="s">
        <v>44</v>
      </c>
      <c r="F335" s="437">
        <v>54.63</v>
      </c>
      <c r="G335" s="238">
        <f t="shared" si="107"/>
        <v>0.29308058631051748</v>
      </c>
      <c r="H335" s="239"/>
      <c r="I335" s="239">
        <f t="shared" si="108"/>
        <v>0</v>
      </c>
      <c r="J335" s="239">
        <f t="shared" si="109"/>
        <v>0</v>
      </c>
    </row>
    <row r="336" spans="1:998" s="18" customFormat="1" ht="12">
      <c r="A336" s="364" t="s">
        <v>1352</v>
      </c>
      <c r="B336" s="364"/>
      <c r="C336" s="364"/>
      <c r="D336" s="364"/>
      <c r="E336" s="364"/>
      <c r="F336" s="364"/>
      <c r="G336" s="364"/>
      <c r="H336" s="364"/>
      <c r="I336" s="364"/>
      <c r="J336" s="16">
        <f>SUM(J321:J335)</f>
        <v>0</v>
      </c>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c r="IV336" s="17"/>
      <c r="IW336" s="17"/>
      <c r="IX336" s="17"/>
      <c r="IY336" s="17"/>
      <c r="IZ336" s="17"/>
      <c r="JA336" s="17"/>
      <c r="JB336" s="17"/>
      <c r="JC336" s="17"/>
      <c r="JD336" s="17"/>
      <c r="JE336" s="17"/>
      <c r="JF336" s="17"/>
      <c r="JG336" s="17"/>
      <c r="JH336" s="17"/>
      <c r="JI336" s="17"/>
      <c r="JJ336" s="17"/>
      <c r="JK336" s="17"/>
      <c r="JL336" s="17"/>
      <c r="JM336" s="17"/>
      <c r="JN336" s="17"/>
      <c r="JO336" s="17"/>
      <c r="JP336" s="17"/>
      <c r="JQ336" s="17"/>
      <c r="JR336" s="17"/>
      <c r="JS336" s="17"/>
      <c r="JT336" s="17"/>
      <c r="JU336" s="17"/>
      <c r="JV336" s="17"/>
      <c r="JW336" s="17"/>
      <c r="JX336" s="17"/>
      <c r="JY336" s="17"/>
      <c r="JZ336" s="17"/>
      <c r="KA336" s="17"/>
      <c r="KB336" s="17"/>
      <c r="KC336" s="17"/>
      <c r="KD336" s="17"/>
      <c r="KE336" s="17"/>
      <c r="KF336" s="17"/>
      <c r="KG336" s="17"/>
      <c r="KH336" s="17"/>
      <c r="KI336" s="17"/>
      <c r="KJ336" s="17"/>
      <c r="KK336" s="17"/>
      <c r="KL336" s="17"/>
      <c r="KM336" s="17"/>
      <c r="KN336" s="17"/>
      <c r="KO336" s="17"/>
      <c r="KP336" s="17"/>
      <c r="KQ336" s="17"/>
      <c r="KR336" s="17"/>
      <c r="KS336" s="17"/>
      <c r="KT336" s="17"/>
      <c r="KU336" s="17"/>
      <c r="KV336" s="17"/>
      <c r="KW336" s="17"/>
      <c r="KX336" s="17"/>
      <c r="KY336" s="17"/>
      <c r="KZ336" s="17"/>
      <c r="LA336" s="17"/>
      <c r="LB336" s="17"/>
      <c r="LC336" s="17"/>
      <c r="LD336" s="17"/>
      <c r="LE336" s="17"/>
      <c r="LF336" s="17"/>
      <c r="LG336" s="17"/>
      <c r="LH336" s="17"/>
      <c r="LI336" s="17"/>
      <c r="LJ336" s="17"/>
      <c r="LK336" s="17"/>
      <c r="LL336" s="17"/>
      <c r="LM336" s="17"/>
      <c r="LN336" s="17"/>
      <c r="LO336" s="17"/>
      <c r="LP336" s="17"/>
      <c r="LQ336" s="17"/>
      <c r="LR336" s="17"/>
      <c r="LS336" s="17"/>
      <c r="LT336" s="17"/>
      <c r="LU336" s="17"/>
      <c r="LV336" s="17"/>
      <c r="LW336" s="17"/>
      <c r="LX336" s="17"/>
      <c r="LY336" s="17"/>
      <c r="LZ336" s="17"/>
      <c r="MA336" s="17"/>
      <c r="MB336" s="17"/>
      <c r="MC336" s="17"/>
      <c r="MD336" s="17"/>
      <c r="ME336" s="17"/>
      <c r="MF336" s="17"/>
      <c r="MG336" s="17"/>
      <c r="MH336" s="17"/>
      <c r="MI336" s="17"/>
      <c r="MJ336" s="17"/>
      <c r="MK336" s="17"/>
      <c r="ML336" s="17"/>
      <c r="MM336" s="17"/>
      <c r="MN336" s="17"/>
      <c r="MO336" s="17"/>
      <c r="MP336" s="17"/>
      <c r="MQ336" s="17"/>
      <c r="MR336" s="17"/>
      <c r="MS336" s="17"/>
      <c r="MT336" s="17"/>
      <c r="MU336" s="17"/>
      <c r="MV336" s="17"/>
      <c r="MW336" s="17"/>
      <c r="MX336" s="17"/>
      <c r="MY336" s="17"/>
      <c r="MZ336" s="17"/>
      <c r="NA336" s="17"/>
      <c r="NB336" s="17"/>
      <c r="NC336" s="17"/>
      <c r="ND336" s="17"/>
      <c r="NE336" s="17"/>
      <c r="NF336" s="17"/>
      <c r="NG336" s="17"/>
      <c r="NH336" s="17"/>
      <c r="NI336" s="17"/>
      <c r="NJ336" s="17"/>
      <c r="NK336" s="17"/>
      <c r="NL336" s="17"/>
      <c r="NM336" s="17"/>
      <c r="NN336" s="17"/>
      <c r="NO336" s="17"/>
      <c r="NP336" s="17"/>
      <c r="NQ336" s="17"/>
      <c r="NR336" s="17"/>
      <c r="NS336" s="17"/>
      <c r="NT336" s="17"/>
      <c r="NU336" s="17"/>
      <c r="NV336" s="17"/>
      <c r="NW336" s="17"/>
      <c r="NX336" s="17"/>
      <c r="NY336" s="17"/>
      <c r="NZ336" s="17"/>
      <c r="OA336" s="17"/>
      <c r="OB336" s="17"/>
      <c r="OC336" s="17"/>
      <c r="OD336" s="17"/>
      <c r="OE336" s="17"/>
      <c r="OF336" s="17"/>
      <c r="OG336" s="17"/>
      <c r="OH336" s="17"/>
      <c r="OI336" s="17"/>
      <c r="OJ336" s="17"/>
      <c r="OK336" s="17"/>
      <c r="OL336" s="17"/>
      <c r="OM336" s="17"/>
      <c r="ON336" s="17"/>
      <c r="OO336" s="17"/>
      <c r="OP336" s="17"/>
      <c r="OQ336" s="17"/>
      <c r="OR336" s="17"/>
      <c r="OS336" s="17"/>
      <c r="OT336" s="17"/>
      <c r="OU336" s="17"/>
      <c r="OV336" s="17"/>
      <c r="OW336" s="17"/>
      <c r="OX336" s="17"/>
      <c r="OY336" s="17"/>
      <c r="OZ336" s="17"/>
      <c r="PA336" s="17"/>
      <c r="PB336" s="17"/>
      <c r="PC336" s="17"/>
      <c r="PD336" s="17"/>
      <c r="PE336" s="17"/>
      <c r="PF336" s="17"/>
      <c r="PG336" s="17"/>
      <c r="PH336" s="17"/>
      <c r="PI336" s="17"/>
      <c r="PJ336" s="17"/>
      <c r="PK336" s="17"/>
      <c r="PL336" s="17"/>
      <c r="PM336" s="17"/>
      <c r="PN336" s="17"/>
      <c r="PO336" s="17"/>
      <c r="PP336" s="17"/>
      <c r="PQ336" s="17"/>
      <c r="PR336" s="17"/>
      <c r="PS336" s="17"/>
      <c r="PT336" s="17"/>
      <c r="PU336" s="17"/>
      <c r="PV336" s="17"/>
      <c r="PW336" s="17"/>
      <c r="PX336" s="17"/>
      <c r="PY336" s="17"/>
      <c r="PZ336" s="17"/>
      <c r="QA336" s="17"/>
      <c r="QB336" s="17"/>
      <c r="QC336" s="17"/>
      <c r="QD336" s="17"/>
      <c r="QE336" s="17"/>
      <c r="QF336" s="17"/>
      <c r="QG336" s="17"/>
      <c r="QH336" s="17"/>
      <c r="QI336" s="17"/>
      <c r="QJ336" s="17"/>
      <c r="QK336" s="17"/>
      <c r="QL336" s="17"/>
      <c r="QM336" s="17"/>
      <c r="QN336" s="17"/>
      <c r="QO336" s="17"/>
      <c r="QP336" s="17"/>
      <c r="QQ336" s="17"/>
      <c r="QR336" s="17"/>
      <c r="QS336" s="17"/>
      <c r="QT336" s="17"/>
      <c r="QU336" s="17"/>
      <c r="QV336" s="17"/>
      <c r="QW336" s="17"/>
      <c r="QX336" s="17"/>
      <c r="QY336" s="17"/>
      <c r="QZ336" s="17"/>
      <c r="RA336" s="17"/>
      <c r="RB336" s="17"/>
      <c r="RC336" s="17"/>
      <c r="RD336" s="17"/>
      <c r="RE336" s="17"/>
      <c r="RF336" s="17"/>
      <c r="RG336" s="17"/>
      <c r="RH336" s="17"/>
      <c r="RI336" s="17"/>
      <c r="RJ336" s="17"/>
      <c r="RK336" s="17"/>
      <c r="RL336" s="17"/>
      <c r="RM336" s="17"/>
      <c r="RN336" s="17"/>
      <c r="RO336" s="17"/>
      <c r="RP336" s="17"/>
      <c r="RQ336" s="17"/>
      <c r="RR336" s="17"/>
      <c r="RS336" s="17"/>
      <c r="RT336" s="17"/>
      <c r="RU336" s="17"/>
      <c r="RV336" s="17"/>
      <c r="RW336" s="17"/>
      <c r="RX336" s="17"/>
      <c r="RY336" s="17"/>
      <c r="RZ336" s="17"/>
      <c r="SA336" s="17"/>
      <c r="SB336" s="17"/>
      <c r="SC336" s="17"/>
      <c r="SD336" s="17"/>
      <c r="SE336" s="17"/>
      <c r="SF336" s="17"/>
      <c r="SG336" s="17"/>
      <c r="SH336" s="17"/>
      <c r="SI336" s="17"/>
      <c r="SJ336" s="17"/>
      <c r="SK336" s="17"/>
      <c r="SL336" s="17"/>
      <c r="SM336" s="17"/>
      <c r="SN336" s="17"/>
      <c r="SO336" s="17"/>
      <c r="SP336" s="17"/>
      <c r="SQ336" s="17"/>
      <c r="SR336" s="17"/>
      <c r="SS336" s="17"/>
      <c r="ST336" s="17"/>
      <c r="SU336" s="17"/>
      <c r="SV336" s="17"/>
      <c r="SW336" s="17"/>
      <c r="SX336" s="17"/>
      <c r="SY336" s="17"/>
      <c r="SZ336" s="17"/>
      <c r="TA336" s="17"/>
      <c r="TB336" s="17"/>
      <c r="TC336" s="17"/>
      <c r="TD336" s="17"/>
      <c r="TE336" s="17"/>
      <c r="TF336" s="17"/>
      <c r="TG336" s="17"/>
      <c r="TH336" s="17"/>
      <c r="TI336" s="17"/>
      <c r="TJ336" s="17"/>
      <c r="TK336" s="17"/>
      <c r="TL336" s="17"/>
      <c r="TM336" s="17"/>
      <c r="TN336" s="17"/>
      <c r="TO336" s="17"/>
      <c r="TP336" s="17"/>
      <c r="TQ336" s="17"/>
      <c r="TR336" s="17"/>
      <c r="TS336" s="17"/>
      <c r="TT336" s="17"/>
      <c r="TU336" s="17"/>
      <c r="TV336" s="17"/>
      <c r="TW336" s="17"/>
      <c r="TX336" s="17"/>
      <c r="TY336" s="17"/>
      <c r="TZ336" s="17"/>
      <c r="UA336" s="17"/>
      <c r="UB336" s="17"/>
      <c r="UC336" s="17"/>
      <c r="UD336" s="17"/>
      <c r="UE336" s="17"/>
      <c r="UF336" s="17"/>
      <c r="UG336" s="17"/>
      <c r="UH336" s="17"/>
      <c r="UI336" s="17"/>
      <c r="UJ336" s="17"/>
      <c r="UK336" s="17"/>
      <c r="UL336" s="17"/>
      <c r="UM336" s="17"/>
      <c r="UN336" s="17"/>
      <c r="UO336" s="17"/>
      <c r="UP336" s="17"/>
      <c r="UQ336" s="17"/>
      <c r="UR336" s="17"/>
      <c r="US336" s="17"/>
      <c r="UT336" s="17"/>
      <c r="UU336" s="17"/>
      <c r="UV336" s="17"/>
      <c r="UW336" s="17"/>
      <c r="UX336" s="17"/>
      <c r="UY336" s="17"/>
      <c r="UZ336" s="17"/>
      <c r="VA336" s="17"/>
      <c r="VB336" s="17"/>
      <c r="VC336" s="17"/>
      <c r="VD336" s="17"/>
      <c r="VE336" s="17"/>
      <c r="VF336" s="17"/>
      <c r="VG336" s="17"/>
      <c r="VH336" s="17"/>
      <c r="VI336" s="17"/>
      <c r="VJ336" s="17"/>
      <c r="VK336" s="17"/>
      <c r="VL336" s="17"/>
      <c r="VM336" s="17"/>
      <c r="VN336" s="17"/>
      <c r="VO336" s="17"/>
      <c r="VP336" s="17"/>
      <c r="VQ336" s="17"/>
      <c r="VR336" s="17"/>
      <c r="VS336" s="17"/>
      <c r="VT336" s="17"/>
      <c r="VU336" s="17"/>
      <c r="VV336" s="17"/>
      <c r="VW336" s="17"/>
      <c r="VX336" s="17"/>
      <c r="VY336" s="17"/>
      <c r="VZ336" s="17"/>
      <c r="WA336" s="17"/>
      <c r="WB336" s="17"/>
      <c r="WC336" s="17"/>
      <c r="WD336" s="17"/>
      <c r="WE336" s="17"/>
      <c r="WF336" s="17"/>
      <c r="WG336" s="17"/>
      <c r="WH336" s="17"/>
      <c r="WI336" s="17"/>
      <c r="WJ336" s="17"/>
      <c r="WK336" s="17"/>
      <c r="WL336" s="17"/>
      <c r="WM336" s="17"/>
      <c r="WN336" s="17"/>
      <c r="WO336" s="17"/>
      <c r="WP336" s="17"/>
      <c r="WQ336" s="17"/>
      <c r="WR336" s="17"/>
      <c r="WS336" s="17"/>
      <c r="WT336" s="17"/>
      <c r="WU336" s="17"/>
      <c r="WV336" s="17"/>
      <c r="WW336" s="17"/>
      <c r="WX336" s="17"/>
      <c r="WY336" s="17"/>
      <c r="WZ336" s="17"/>
      <c r="XA336" s="17"/>
      <c r="XB336" s="17"/>
      <c r="XC336" s="17"/>
      <c r="XD336" s="17"/>
      <c r="XE336" s="17"/>
      <c r="XF336" s="17"/>
      <c r="XG336" s="17"/>
      <c r="XH336" s="17"/>
      <c r="XI336" s="17"/>
      <c r="XJ336" s="17"/>
      <c r="XK336" s="17"/>
      <c r="XL336" s="17"/>
      <c r="XM336" s="17"/>
      <c r="XN336" s="17"/>
      <c r="XO336" s="17"/>
      <c r="XP336" s="17"/>
      <c r="XQ336" s="17"/>
      <c r="XR336" s="17"/>
      <c r="XS336" s="17"/>
      <c r="XT336" s="17"/>
      <c r="XU336" s="17"/>
      <c r="XV336" s="17"/>
      <c r="XW336" s="17"/>
      <c r="XX336" s="17"/>
      <c r="XY336" s="17"/>
      <c r="XZ336" s="17"/>
      <c r="YA336" s="17"/>
      <c r="YB336" s="17"/>
      <c r="YC336" s="17"/>
      <c r="YD336" s="17"/>
      <c r="YE336" s="17"/>
      <c r="YF336" s="17"/>
      <c r="YG336" s="17"/>
      <c r="YH336" s="17"/>
      <c r="YI336" s="17"/>
      <c r="YJ336" s="17"/>
      <c r="YK336" s="17"/>
      <c r="YL336" s="17"/>
      <c r="YM336" s="17"/>
      <c r="YN336" s="17"/>
      <c r="YO336" s="17"/>
      <c r="YP336" s="17"/>
      <c r="YQ336" s="17"/>
      <c r="YR336" s="17"/>
      <c r="YS336" s="17"/>
      <c r="YT336" s="17"/>
      <c r="YU336" s="17"/>
      <c r="YV336" s="17"/>
      <c r="YW336" s="17"/>
      <c r="YX336" s="17"/>
      <c r="YY336" s="17"/>
      <c r="YZ336" s="17"/>
      <c r="ZA336" s="17"/>
      <c r="ZB336" s="17"/>
      <c r="ZC336" s="17"/>
      <c r="ZD336" s="17"/>
      <c r="ZE336" s="17"/>
      <c r="ZF336" s="17"/>
      <c r="ZG336" s="17"/>
      <c r="ZH336" s="17"/>
      <c r="ZI336" s="17"/>
      <c r="ZJ336" s="17"/>
      <c r="ZK336" s="17"/>
      <c r="ZL336" s="17"/>
      <c r="ZM336" s="17"/>
      <c r="ZN336" s="17"/>
      <c r="ZO336" s="17"/>
      <c r="ZP336" s="17"/>
      <c r="ZQ336" s="17"/>
      <c r="ZR336" s="17"/>
      <c r="ZS336" s="17"/>
      <c r="ZT336" s="17"/>
      <c r="ZU336" s="17"/>
      <c r="ZV336" s="17"/>
      <c r="ZW336" s="17"/>
      <c r="ZX336" s="17"/>
      <c r="ZY336" s="17"/>
      <c r="ZZ336" s="17"/>
      <c r="AAA336" s="17"/>
      <c r="AAB336" s="17"/>
      <c r="AAC336" s="17"/>
      <c r="AAD336" s="17"/>
      <c r="AAE336" s="17"/>
      <c r="AAF336" s="17"/>
      <c r="AAG336" s="17"/>
      <c r="AAH336" s="17"/>
      <c r="AAI336" s="17"/>
      <c r="AAJ336" s="17"/>
      <c r="AAK336" s="17"/>
      <c r="AAL336" s="17"/>
      <c r="AAM336" s="17"/>
      <c r="AAN336" s="17"/>
      <c r="AAO336" s="17"/>
      <c r="AAP336" s="17"/>
      <c r="AAQ336" s="17"/>
      <c r="AAR336" s="17"/>
      <c r="AAS336" s="17"/>
      <c r="AAT336" s="17"/>
      <c r="AAU336" s="17"/>
      <c r="AAV336" s="17"/>
      <c r="AAW336" s="17"/>
      <c r="AAX336" s="17"/>
      <c r="AAY336" s="17"/>
      <c r="AAZ336" s="17"/>
      <c r="ABA336" s="17"/>
      <c r="ABB336" s="17"/>
      <c r="ABC336" s="17"/>
      <c r="ABD336" s="17"/>
      <c r="ABE336" s="17"/>
      <c r="ABF336" s="17"/>
      <c r="ABG336" s="17"/>
      <c r="ABH336" s="17"/>
      <c r="ABI336" s="17"/>
      <c r="ABJ336" s="17"/>
      <c r="ABK336" s="17"/>
      <c r="ABL336" s="17"/>
      <c r="ABM336" s="17"/>
      <c r="ABN336" s="17"/>
      <c r="ABO336" s="17"/>
      <c r="ABP336" s="17"/>
      <c r="ABQ336" s="17"/>
      <c r="ABR336" s="17"/>
      <c r="ABS336" s="17"/>
      <c r="ABT336" s="17"/>
      <c r="ABU336" s="17"/>
      <c r="ABV336" s="17"/>
      <c r="ABW336" s="17"/>
      <c r="ABX336" s="17"/>
      <c r="ABY336" s="17"/>
      <c r="ABZ336" s="17"/>
      <c r="ACA336" s="17"/>
      <c r="ACB336" s="17"/>
      <c r="ACC336" s="17"/>
      <c r="ACD336" s="17"/>
      <c r="ACE336" s="17"/>
      <c r="ACF336" s="17"/>
      <c r="ACG336" s="17"/>
      <c r="ACH336" s="17"/>
      <c r="ACI336" s="17"/>
      <c r="ACJ336" s="17"/>
      <c r="ACK336" s="17"/>
      <c r="ACL336" s="17"/>
      <c r="ACM336" s="17"/>
      <c r="ACN336" s="17"/>
      <c r="ACO336" s="17"/>
      <c r="ACP336" s="17"/>
      <c r="ACQ336" s="17"/>
      <c r="ACR336" s="17"/>
      <c r="ACS336" s="17"/>
      <c r="ACT336" s="17"/>
      <c r="ACU336" s="17"/>
      <c r="ACV336" s="17"/>
      <c r="ACW336" s="17"/>
      <c r="ACX336" s="17"/>
      <c r="ACY336" s="17"/>
      <c r="ACZ336" s="17"/>
      <c r="ADA336" s="17"/>
      <c r="ADB336" s="17"/>
      <c r="ADC336" s="17"/>
      <c r="ADD336" s="17"/>
      <c r="ADE336" s="17"/>
      <c r="ADF336" s="17"/>
      <c r="ADG336" s="17"/>
      <c r="ADH336" s="17"/>
      <c r="ADI336" s="17"/>
      <c r="ADJ336" s="17"/>
      <c r="ADK336" s="17"/>
      <c r="ADL336" s="17"/>
      <c r="ADM336" s="17"/>
      <c r="ADN336" s="17"/>
      <c r="ADO336" s="17"/>
      <c r="ADP336" s="17"/>
      <c r="ADQ336" s="17"/>
      <c r="ADR336" s="17"/>
      <c r="ADS336" s="17"/>
      <c r="ADT336" s="17"/>
      <c r="ADU336" s="17"/>
      <c r="ADV336" s="17"/>
      <c r="ADW336" s="17"/>
      <c r="ADX336" s="17"/>
      <c r="ADY336" s="17"/>
      <c r="ADZ336" s="17"/>
      <c r="AEA336" s="17"/>
      <c r="AEB336" s="17"/>
      <c r="AEC336" s="17"/>
      <c r="AED336" s="17"/>
      <c r="AEE336" s="17"/>
      <c r="AEF336" s="17"/>
      <c r="AEG336" s="17"/>
      <c r="AEH336" s="17"/>
      <c r="AEI336" s="17"/>
      <c r="AEJ336" s="17"/>
      <c r="AEK336" s="17"/>
      <c r="AEL336" s="17"/>
      <c r="AEM336" s="17"/>
      <c r="AEN336" s="17"/>
      <c r="AEO336" s="17"/>
      <c r="AEP336" s="17"/>
      <c r="AEQ336" s="17"/>
      <c r="AER336" s="17"/>
      <c r="AES336" s="17"/>
      <c r="AET336" s="17"/>
      <c r="AEU336" s="17"/>
      <c r="AEV336" s="17"/>
      <c r="AEW336" s="17"/>
      <c r="AEX336" s="17"/>
      <c r="AEY336" s="17"/>
      <c r="AEZ336" s="17"/>
      <c r="AFA336" s="17"/>
      <c r="AFB336" s="17"/>
      <c r="AFC336" s="17"/>
      <c r="AFD336" s="17"/>
      <c r="AFE336" s="17"/>
      <c r="AFF336" s="17"/>
      <c r="AFG336" s="17"/>
      <c r="AFH336" s="17"/>
      <c r="AFI336" s="17"/>
      <c r="AFJ336" s="17"/>
      <c r="AFK336" s="17"/>
      <c r="AFL336" s="17"/>
      <c r="AFM336" s="17"/>
      <c r="AFN336" s="17"/>
      <c r="AFO336" s="17"/>
      <c r="AFP336" s="17"/>
      <c r="AFQ336" s="17"/>
      <c r="AFR336" s="17"/>
      <c r="AFS336" s="17"/>
      <c r="AFT336" s="17"/>
      <c r="AFU336" s="17"/>
      <c r="AFV336" s="17"/>
      <c r="AFW336" s="17"/>
      <c r="AFX336" s="17"/>
      <c r="AFY336" s="17"/>
      <c r="AFZ336" s="17"/>
      <c r="AGA336" s="17"/>
      <c r="AGB336" s="17"/>
      <c r="AGC336" s="17"/>
      <c r="AGD336" s="17"/>
      <c r="AGE336" s="17"/>
      <c r="AGF336" s="17"/>
      <c r="AGG336" s="17"/>
      <c r="AGH336" s="17"/>
      <c r="AGI336" s="17"/>
      <c r="AGJ336" s="17"/>
      <c r="AGK336" s="17"/>
      <c r="AGL336" s="17"/>
      <c r="AGM336" s="17"/>
      <c r="AGN336" s="17"/>
      <c r="AGO336" s="17"/>
      <c r="AGP336" s="17"/>
      <c r="AGQ336" s="17"/>
      <c r="AGR336" s="17"/>
      <c r="AGS336" s="17"/>
      <c r="AGT336" s="17"/>
      <c r="AGU336" s="17"/>
      <c r="AGV336" s="17"/>
      <c r="AGW336" s="17"/>
      <c r="AGX336" s="17"/>
      <c r="AGY336" s="17"/>
      <c r="AGZ336" s="17"/>
      <c r="AHA336" s="17"/>
      <c r="AHB336" s="17"/>
      <c r="AHC336" s="17"/>
      <c r="AHD336" s="17"/>
      <c r="AHE336" s="17"/>
      <c r="AHF336" s="17"/>
      <c r="AHG336" s="17"/>
      <c r="AHH336" s="17"/>
      <c r="AHI336" s="17"/>
      <c r="AHJ336" s="17"/>
      <c r="AHK336" s="17"/>
      <c r="AHL336" s="17"/>
      <c r="AHM336" s="17"/>
      <c r="AHN336" s="17"/>
      <c r="AHO336" s="17"/>
      <c r="AHP336" s="17"/>
      <c r="AHQ336" s="17"/>
      <c r="AHR336" s="17"/>
      <c r="AHS336" s="17"/>
      <c r="AHT336" s="17"/>
      <c r="AHU336" s="17"/>
      <c r="AHV336" s="17"/>
      <c r="AHW336" s="17"/>
      <c r="AHX336" s="17"/>
      <c r="AHY336" s="17"/>
      <c r="AHZ336" s="17"/>
      <c r="AIA336" s="17"/>
      <c r="AIB336" s="17"/>
      <c r="AIC336" s="17"/>
      <c r="AID336" s="17"/>
      <c r="AIE336" s="17"/>
      <c r="AIF336" s="17"/>
      <c r="AIG336" s="17"/>
      <c r="AIH336" s="17"/>
      <c r="AII336" s="17"/>
      <c r="AIJ336" s="17"/>
      <c r="AIK336" s="17"/>
      <c r="AIL336" s="17"/>
      <c r="AIM336" s="17"/>
      <c r="AIN336" s="17"/>
      <c r="AIO336" s="17"/>
      <c r="AIP336" s="17"/>
      <c r="AIQ336" s="17"/>
      <c r="AIR336" s="17"/>
      <c r="AIS336" s="17"/>
      <c r="AIT336" s="17"/>
      <c r="AIU336" s="17"/>
      <c r="AIV336" s="17"/>
      <c r="AIW336" s="17"/>
      <c r="AIX336" s="17"/>
      <c r="AIY336" s="17"/>
      <c r="AIZ336" s="17"/>
      <c r="AJA336" s="17"/>
      <c r="AJB336" s="17"/>
      <c r="AJC336" s="17"/>
      <c r="AJD336" s="17"/>
      <c r="AJE336" s="17"/>
      <c r="AJF336" s="17"/>
      <c r="AJG336" s="17"/>
      <c r="AJH336" s="17"/>
      <c r="AJI336" s="17"/>
      <c r="AJJ336" s="17"/>
      <c r="AJK336" s="17"/>
      <c r="AJL336" s="17"/>
      <c r="AJM336" s="17"/>
      <c r="AJN336" s="17"/>
      <c r="AJO336" s="17"/>
      <c r="AJP336" s="17"/>
      <c r="AJQ336" s="17"/>
      <c r="AJR336" s="17"/>
      <c r="AJS336" s="17"/>
      <c r="AJT336" s="17"/>
      <c r="AJU336" s="17"/>
      <c r="AJV336" s="17"/>
      <c r="AJW336" s="17"/>
      <c r="AJX336" s="17"/>
      <c r="AJY336" s="17"/>
      <c r="AJZ336" s="17"/>
      <c r="AKA336" s="17"/>
      <c r="AKB336" s="17"/>
      <c r="AKC336" s="17"/>
      <c r="AKD336" s="17"/>
      <c r="AKE336" s="17"/>
      <c r="AKF336" s="17"/>
      <c r="AKG336" s="17"/>
      <c r="AKH336" s="17"/>
      <c r="AKI336" s="17"/>
      <c r="AKJ336" s="17"/>
      <c r="AKK336" s="17"/>
      <c r="AKL336" s="17"/>
      <c r="AKM336" s="17"/>
      <c r="AKN336" s="17"/>
      <c r="AKO336" s="17"/>
      <c r="AKP336" s="17"/>
      <c r="AKQ336" s="17"/>
      <c r="AKR336" s="17"/>
      <c r="AKS336" s="17"/>
      <c r="AKT336" s="17"/>
      <c r="AKU336" s="17"/>
      <c r="AKV336" s="17"/>
      <c r="AKW336" s="17"/>
      <c r="AKX336" s="17"/>
      <c r="AKY336" s="17"/>
      <c r="AKZ336" s="17"/>
      <c r="ALA336" s="17"/>
      <c r="ALB336" s="17"/>
      <c r="ALC336" s="17"/>
      <c r="ALD336" s="17"/>
      <c r="ALE336" s="17"/>
      <c r="ALF336" s="17"/>
      <c r="ALG336" s="17"/>
      <c r="ALH336" s="17"/>
      <c r="ALI336" s="17"/>
      <c r="ALJ336" s="17"/>
    </row>
    <row r="337" spans="1:998" s="4" customFormat="1" ht="12" customHeight="1">
      <c r="A337" s="9"/>
      <c r="B337" s="10"/>
      <c r="C337" s="11" t="s">
        <v>625</v>
      </c>
      <c r="D337" s="12" t="s">
        <v>626</v>
      </c>
      <c r="E337" s="10"/>
      <c r="F337" s="436"/>
      <c r="G337" s="13"/>
      <c r="H337" s="14"/>
      <c r="I337" s="14"/>
      <c r="J337" s="14"/>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row>
    <row r="338" spans="1:998" s="447" customFormat="1" ht="38.25" outlineLevel="1">
      <c r="A338" s="442" t="s">
        <v>628</v>
      </c>
      <c r="B338" s="442" t="s">
        <v>5</v>
      </c>
      <c r="C338" s="442" t="s">
        <v>627</v>
      </c>
      <c r="D338" s="443" t="s">
        <v>629</v>
      </c>
      <c r="E338" s="442" t="s">
        <v>44</v>
      </c>
      <c r="F338" s="444">
        <v>2</v>
      </c>
      <c r="G338" s="445">
        <f t="shared" ref="G338:G349" si="110">$I$3</f>
        <v>0.29308058631051748</v>
      </c>
      <c r="H338" s="446">
        <f>'Orçamento Analítico'!K853</f>
        <v>0</v>
      </c>
      <c r="I338" s="446">
        <f t="shared" ref="I338:I349" si="111">H338*(1+G338)</f>
        <v>0</v>
      </c>
      <c r="J338" s="446">
        <f t="shared" ref="J338:J349" si="112">TRUNC((I338*F338),2)</f>
        <v>0</v>
      </c>
    </row>
    <row r="339" spans="1:998" ht="25.5" outlineLevel="1">
      <c r="A339" s="236">
        <v>92761</v>
      </c>
      <c r="B339" s="236" t="s">
        <v>20</v>
      </c>
      <c r="C339" s="236" t="s">
        <v>630</v>
      </c>
      <c r="D339" s="237" t="s">
        <v>631</v>
      </c>
      <c r="E339" s="236" t="s">
        <v>63</v>
      </c>
      <c r="F339" s="437">
        <v>24.93</v>
      </c>
      <c r="G339" s="238">
        <f t="shared" si="110"/>
        <v>0.29308058631051748</v>
      </c>
      <c r="H339" s="239"/>
      <c r="I339" s="239">
        <f t="shared" si="111"/>
        <v>0</v>
      </c>
      <c r="J339" s="239">
        <f t="shared" si="112"/>
        <v>0</v>
      </c>
    </row>
    <row r="340" spans="1:998" ht="25.5" outlineLevel="1">
      <c r="A340" s="236">
        <v>92762</v>
      </c>
      <c r="B340" s="236" t="s">
        <v>20</v>
      </c>
      <c r="C340" s="236" t="s">
        <v>632</v>
      </c>
      <c r="D340" s="237" t="s">
        <v>633</v>
      </c>
      <c r="E340" s="236" t="s">
        <v>63</v>
      </c>
      <c r="F340" s="437">
        <v>192.6</v>
      </c>
      <c r="G340" s="238">
        <f t="shared" si="110"/>
        <v>0.29308058631051748</v>
      </c>
      <c r="H340" s="239"/>
      <c r="I340" s="239">
        <f t="shared" si="111"/>
        <v>0</v>
      </c>
      <c r="J340" s="239">
        <f t="shared" si="112"/>
        <v>0</v>
      </c>
    </row>
    <row r="341" spans="1:998" ht="38.25" outlineLevel="1">
      <c r="A341" s="236">
        <v>92435</v>
      </c>
      <c r="B341" s="236" t="s">
        <v>20</v>
      </c>
      <c r="C341" s="236" t="s">
        <v>634</v>
      </c>
      <c r="D341" s="237" t="s">
        <v>635</v>
      </c>
      <c r="E341" s="236" t="s">
        <v>8</v>
      </c>
      <c r="F341" s="437">
        <v>21.8</v>
      </c>
      <c r="G341" s="238">
        <f t="shared" si="110"/>
        <v>0.29308058631051748</v>
      </c>
      <c r="H341" s="239"/>
      <c r="I341" s="239">
        <f t="shared" si="111"/>
        <v>0</v>
      </c>
      <c r="J341" s="239">
        <f t="shared" si="112"/>
        <v>0</v>
      </c>
    </row>
    <row r="342" spans="1:998" ht="25.5" outlineLevel="1">
      <c r="A342" s="236">
        <v>92448</v>
      </c>
      <c r="B342" s="236" t="s">
        <v>20</v>
      </c>
      <c r="C342" s="236" t="s">
        <v>636</v>
      </c>
      <c r="D342" s="237" t="s">
        <v>637</v>
      </c>
      <c r="E342" s="236" t="s">
        <v>8</v>
      </c>
      <c r="F342" s="437">
        <v>33.799999999999997</v>
      </c>
      <c r="G342" s="238">
        <f t="shared" si="110"/>
        <v>0.29308058631051748</v>
      </c>
      <c r="H342" s="239"/>
      <c r="I342" s="239">
        <f t="shared" si="111"/>
        <v>0</v>
      </c>
      <c r="J342" s="239">
        <f t="shared" si="112"/>
        <v>0</v>
      </c>
    </row>
    <row r="343" spans="1:998" s="447" customFormat="1" ht="38.25" outlineLevel="1">
      <c r="A343" s="442" t="s">
        <v>628</v>
      </c>
      <c r="B343" s="442" t="s">
        <v>5</v>
      </c>
      <c r="C343" s="442" t="s">
        <v>638</v>
      </c>
      <c r="D343" s="443" t="s">
        <v>629</v>
      </c>
      <c r="E343" s="442" t="s">
        <v>44</v>
      </c>
      <c r="F343" s="444">
        <v>0.5</v>
      </c>
      <c r="G343" s="445">
        <f t="shared" si="110"/>
        <v>0.29308058631051748</v>
      </c>
      <c r="H343" s="446">
        <f>'Orçamento Analítico'!K853</f>
        <v>0</v>
      </c>
      <c r="I343" s="446">
        <f t="shared" si="111"/>
        <v>0</v>
      </c>
      <c r="J343" s="446">
        <f t="shared" si="112"/>
        <v>0</v>
      </c>
    </row>
    <row r="344" spans="1:998" ht="25.5" outlineLevel="1">
      <c r="A344" s="236">
        <v>92761</v>
      </c>
      <c r="B344" s="236" t="s">
        <v>20</v>
      </c>
      <c r="C344" s="236" t="s">
        <v>639</v>
      </c>
      <c r="D344" s="237" t="s">
        <v>631</v>
      </c>
      <c r="E344" s="236" t="s">
        <v>63</v>
      </c>
      <c r="F344" s="437">
        <v>11.79</v>
      </c>
      <c r="G344" s="238">
        <f t="shared" si="110"/>
        <v>0.29308058631051748</v>
      </c>
      <c r="H344" s="239"/>
      <c r="I344" s="239">
        <f t="shared" si="111"/>
        <v>0</v>
      </c>
      <c r="J344" s="239">
        <f t="shared" si="112"/>
        <v>0</v>
      </c>
    </row>
    <row r="345" spans="1:998" ht="25.5" outlineLevel="1">
      <c r="A345" s="236">
        <v>92762</v>
      </c>
      <c r="B345" s="236" t="s">
        <v>20</v>
      </c>
      <c r="C345" s="236" t="s">
        <v>640</v>
      </c>
      <c r="D345" s="237" t="s">
        <v>633</v>
      </c>
      <c r="E345" s="236" t="s">
        <v>63</v>
      </c>
      <c r="F345" s="437">
        <v>28.17</v>
      </c>
      <c r="G345" s="238">
        <f t="shared" si="110"/>
        <v>0.29308058631051748</v>
      </c>
      <c r="H345" s="239"/>
      <c r="I345" s="239">
        <f t="shared" si="111"/>
        <v>0</v>
      </c>
      <c r="J345" s="239">
        <f t="shared" si="112"/>
        <v>0</v>
      </c>
    </row>
    <row r="346" spans="1:998" ht="25.5" outlineLevel="1">
      <c r="A346" s="236">
        <v>92763</v>
      </c>
      <c r="B346" s="236" t="s">
        <v>20</v>
      </c>
      <c r="C346" s="236" t="s">
        <v>641</v>
      </c>
      <c r="D346" s="237" t="s">
        <v>642</v>
      </c>
      <c r="E346" s="236" t="s">
        <v>63</v>
      </c>
      <c r="F346" s="437">
        <v>10.44</v>
      </c>
      <c r="G346" s="238">
        <f t="shared" si="110"/>
        <v>0.29308058631051748</v>
      </c>
      <c r="H346" s="239"/>
      <c r="I346" s="239">
        <f t="shared" si="111"/>
        <v>0</v>
      </c>
      <c r="J346" s="239">
        <f t="shared" si="112"/>
        <v>0</v>
      </c>
    </row>
    <row r="347" spans="1:998" ht="25.5" outlineLevel="1">
      <c r="A347" s="236">
        <v>92759</v>
      </c>
      <c r="B347" s="236" t="s">
        <v>20</v>
      </c>
      <c r="C347" s="236" t="s">
        <v>643</v>
      </c>
      <c r="D347" s="237" t="s">
        <v>580</v>
      </c>
      <c r="E347" s="236" t="s">
        <v>63</v>
      </c>
      <c r="F347" s="437">
        <v>24.21</v>
      </c>
      <c r="G347" s="238">
        <f t="shared" si="110"/>
        <v>0.29308058631051748</v>
      </c>
      <c r="H347" s="239"/>
      <c r="I347" s="239">
        <f t="shared" si="111"/>
        <v>0</v>
      </c>
      <c r="J347" s="239">
        <f t="shared" si="112"/>
        <v>0</v>
      </c>
    </row>
    <row r="348" spans="1:998" ht="25.5" outlineLevel="1">
      <c r="A348" s="236">
        <v>103672</v>
      </c>
      <c r="B348" s="236" t="s">
        <v>20</v>
      </c>
      <c r="C348" s="236" t="s">
        <v>644</v>
      </c>
      <c r="D348" s="237" t="s">
        <v>645</v>
      </c>
      <c r="E348" s="236" t="s">
        <v>44</v>
      </c>
      <c r="F348" s="437">
        <v>1.1000000000000001</v>
      </c>
      <c r="G348" s="238">
        <f t="shared" si="110"/>
        <v>0.29308058631051748</v>
      </c>
      <c r="H348" s="239"/>
      <c r="I348" s="239">
        <f t="shared" si="111"/>
        <v>0</v>
      </c>
      <c r="J348" s="239">
        <f t="shared" si="112"/>
        <v>0</v>
      </c>
    </row>
    <row r="349" spans="1:998" ht="25.5" outlineLevel="1">
      <c r="A349" s="236">
        <v>92763</v>
      </c>
      <c r="B349" s="236" t="s">
        <v>20</v>
      </c>
      <c r="C349" s="236" t="s">
        <v>646</v>
      </c>
      <c r="D349" s="237" t="s">
        <v>642</v>
      </c>
      <c r="E349" s="236" t="s">
        <v>63</v>
      </c>
      <c r="F349" s="437">
        <v>64.349999999999994</v>
      </c>
      <c r="G349" s="238">
        <f t="shared" si="110"/>
        <v>0.29308058631051748</v>
      </c>
      <c r="H349" s="239"/>
      <c r="I349" s="239">
        <f t="shared" si="111"/>
        <v>0</v>
      </c>
      <c r="J349" s="239">
        <f t="shared" si="112"/>
        <v>0</v>
      </c>
    </row>
    <row r="350" spans="1:998" s="18" customFormat="1" ht="12">
      <c r="A350" s="364" t="s">
        <v>1352</v>
      </c>
      <c r="B350" s="364"/>
      <c r="C350" s="364"/>
      <c r="D350" s="364"/>
      <c r="E350" s="364"/>
      <c r="F350" s="364"/>
      <c r="G350" s="364"/>
      <c r="H350" s="364"/>
      <c r="I350" s="364"/>
      <c r="J350" s="16">
        <f>SUM(J338:J349)</f>
        <v>0</v>
      </c>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c r="IT350" s="17"/>
      <c r="IU350" s="17"/>
      <c r="IV350" s="17"/>
      <c r="IW350" s="17"/>
      <c r="IX350" s="17"/>
      <c r="IY350" s="17"/>
      <c r="IZ350" s="17"/>
      <c r="JA350" s="17"/>
      <c r="JB350" s="17"/>
      <c r="JC350" s="17"/>
      <c r="JD350" s="17"/>
      <c r="JE350" s="17"/>
      <c r="JF350" s="17"/>
      <c r="JG350" s="17"/>
      <c r="JH350" s="17"/>
      <c r="JI350" s="17"/>
      <c r="JJ350" s="17"/>
      <c r="JK350" s="17"/>
      <c r="JL350" s="17"/>
      <c r="JM350" s="17"/>
      <c r="JN350" s="17"/>
      <c r="JO350" s="17"/>
      <c r="JP350" s="17"/>
      <c r="JQ350" s="17"/>
      <c r="JR350" s="17"/>
      <c r="JS350" s="17"/>
      <c r="JT350" s="17"/>
      <c r="JU350" s="17"/>
      <c r="JV350" s="17"/>
      <c r="JW350" s="17"/>
      <c r="JX350" s="17"/>
      <c r="JY350" s="17"/>
      <c r="JZ350" s="17"/>
      <c r="KA350" s="17"/>
      <c r="KB350" s="17"/>
      <c r="KC350" s="17"/>
      <c r="KD350" s="17"/>
      <c r="KE350" s="17"/>
      <c r="KF350" s="17"/>
      <c r="KG350" s="17"/>
      <c r="KH350" s="17"/>
      <c r="KI350" s="17"/>
      <c r="KJ350" s="17"/>
      <c r="KK350" s="17"/>
      <c r="KL350" s="17"/>
      <c r="KM350" s="17"/>
      <c r="KN350" s="17"/>
      <c r="KO350" s="17"/>
      <c r="KP350" s="17"/>
      <c r="KQ350" s="17"/>
      <c r="KR350" s="17"/>
      <c r="KS350" s="17"/>
      <c r="KT350" s="17"/>
      <c r="KU350" s="17"/>
      <c r="KV350" s="17"/>
      <c r="KW350" s="17"/>
      <c r="KX350" s="17"/>
      <c r="KY350" s="17"/>
      <c r="KZ350" s="17"/>
      <c r="LA350" s="17"/>
      <c r="LB350" s="17"/>
      <c r="LC350" s="17"/>
      <c r="LD350" s="17"/>
      <c r="LE350" s="17"/>
      <c r="LF350" s="17"/>
      <c r="LG350" s="17"/>
      <c r="LH350" s="17"/>
      <c r="LI350" s="17"/>
      <c r="LJ350" s="17"/>
      <c r="LK350" s="17"/>
      <c r="LL350" s="17"/>
      <c r="LM350" s="17"/>
      <c r="LN350" s="17"/>
      <c r="LO350" s="17"/>
      <c r="LP350" s="17"/>
      <c r="LQ350" s="17"/>
      <c r="LR350" s="17"/>
      <c r="LS350" s="17"/>
      <c r="LT350" s="17"/>
      <c r="LU350" s="17"/>
      <c r="LV350" s="17"/>
      <c r="LW350" s="17"/>
      <c r="LX350" s="17"/>
      <c r="LY350" s="17"/>
      <c r="LZ350" s="17"/>
      <c r="MA350" s="17"/>
      <c r="MB350" s="17"/>
      <c r="MC350" s="17"/>
      <c r="MD350" s="17"/>
      <c r="ME350" s="17"/>
      <c r="MF350" s="17"/>
      <c r="MG350" s="17"/>
      <c r="MH350" s="17"/>
      <c r="MI350" s="17"/>
      <c r="MJ350" s="17"/>
      <c r="MK350" s="17"/>
      <c r="ML350" s="17"/>
      <c r="MM350" s="17"/>
      <c r="MN350" s="17"/>
      <c r="MO350" s="17"/>
      <c r="MP350" s="17"/>
      <c r="MQ350" s="17"/>
      <c r="MR350" s="17"/>
      <c r="MS350" s="17"/>
      <c r="MT350" s="17"/>
      <c r="MU350" s="17"/>
      <c r="MV350" s="17"/>
      <c r="MW350" s="17"/>
      <c r="MX350" s="17"/>
      <c r="MY350" s="17"/>
      <c r="MZ350" s="17"/>
      <c r="NA350" s="17"/>
      <c r="NB350" s="17"/>
      <c r="NC350" s="17"/>
      <c r="ND350" s="17"/>
      <c r="NE350" s="17"/>
      <c r="NF350" s="17"/>
      <c r="NG350" s="17"/>
      <c r="NH350" s="17"/>
      <c r="NI350" s="17"/>
      <c r="NJ350" s="17"/>
      <c r="NK350" s="17"/>
      <c r="NL350" s="17"/>
      <c r="NM350" s="17"/>
      <c r="NN350" s="17"/>
      <c r="NO350" s="17"/>
      <c r="NP350" s="17"/>
      <c r="NQ350" s="17"/>
      <c r="NR350" s="17"/>
      <c r="NS350" s="17"/>
      <c r="NT350" s="17"/>
      <c r="NU350" s="17"/>
      <c r="NV350" s="17"/>
      <c r="NW350" s="17"/>
      <c r="NX350" s="17"/>
      <c r="NY350" s="17"/>
      <c r="NZ350" s="17"/>
      <c r="OA350" s="17"/>
      <c r="OB350" s="17"/>
      <c r="OC350" s="17"/>
      <c r="OD350" s="17"/>
      <c r="OE350" s="17"/>
      <c r="OF350" s="17"/>
      <c r="OG350" s="17"/>
      <c r="OH350" s="17"/>
      <c r="OI350" s="17"/>
      <c r="OJ350" s="17"/>
      <c r="OK350" s="17"/>
      <c r="OL350" s="17"/>
      <c r="OM350" s="17"/>
      <c r="ON350" s="17"/>
      <c r="OO350" s="17"/>
      <c r="OP350" s="17"/>
      <c r="OQ350" s="17"/>
      <c r="OR350" s="17"/>
      <c r="OS350" s="17"/>
      <c r="OT350" s="17"/>
      <c r="OU350" s="17"/>
      <c r="OV350" s="17"/>
      <c r="OW350" s="17"/>
      <c r="OX350" s="17"/>
      <c r="OY350" s="17"/>
      <c r="OZ350" s="17"/>
      <c r="PA350" s="17"/>
      <c r="PB350" s="17"/>
      <c r="PC350" s="17"/>
      <c r="PD350" s="17"/>
      <c r="PE350" s="17"/>
      <c r="PF350" s="17"/>
      <c r="PG350" s="17"/>
      <c r="PH350" s="17"/>
      <c r="PI350" s="17"/>
      <c r="PJ350" s="17"/>
      <c r="PK350" s="17"/>
      <c r="PL350" s="17"/>
      <c r="PM350" s="17"/>
      <c r="PN350" s="17"/>
      <c r="PO350" s="17"/>
      <c r="PP350" s="17"/>
      <c r="PQ350" s="17"/>
      <c r="PR350" s="17"/>
      <c r="PS350" s="17"/>
      <c r="PT350" s="17"/>
      <c r="PU350" s="17"/>
      <c r="PV350" s="17"/>
      <c r="PW350" s="17"/>
      <c r="PX350" s="17"/>
      <c r="PY350" s="17"/>
      <c r="PZ350" s="17"/>
      <c r="QA350" s="17"/>
      <c r="QB350" s="17"/>
      <c r="QC350" s="17"/>
      <c r="QD350" s="17"/>
      <c r="QE350" s="17"/>
      <c r="QF350" s="17"/>
      <c r="QG350" s="17"/>
      <c r="QH350" s="17"/>
      <c r="QI350" s="17"/>
      <c r="QJ350" s="17"/>
      <c r="QK350" s="17"/>
      <c r="QL350" s="17"/>
      <c r="QM350" s="17"/>
      <c r="QN350" s="17"/>
      <c r="QO350" s="17"/>
      <c r="QP350" s="17"/>
      <c r="QQ350" s="17"/>
      <c r="QR350" s="17"/>
      <c r="QS350" s="17"/>
      <c r="QT350" s="17"/>
      <c r="QU350" s="17"/>
      <c r="QV350" s="17"/>
      <c r="QW350" s="17"/>
      <c r="QX350" s="17"/>
      <c r="QY350" s="17"/>
      <c r="QZ350" s="17"/>
      <c r="RA350" s="17"/>
      <c r="RB350" s="17"/>
      <c r="RC350" s="17"/>
      <c r="RD350" s="17"/>
      <c r="RE350" s="17"/>
      <c r="RF350" s="17"/>
      <c r="RG350" s="17"/>
      <c r="RH350" s="17"/>
      <c r="RI350" s="17"/>
      <c r="RJ350" s="17"/>
      <c r="RK350" s="17"/>
      <c r="RL350" s="17"/>
      <c r="RM350" s="17"/>
      <c r="RN350" s="17"/>
      <c r="RO350" s="17"/>
      <c r="RP350" s="17"/>
      <c r="RQ350" s="17"/>
      <c r="RR350" s="17"/>
      <c r="RS350" s="17"/>
      <c r="RT350" s="17"/>
      <c r="RU350" s="17"/>
      <c r="RV350" s="17"/>
      <c r="RW350" s="17"/>
      <c r="RX350" s="17"/>
      <c r="RY350" s="17"/>
      <c r="RZ350" s="17"/>
      <c r="SA350" s="17"/>
      <c r="SB350" s="17"/>
      <c r="SC350" s="17"/>
      <c r="SD350" s="17"/>
      <c r="SE350" s="17"/>
      <c r="SF350" s="17"/>
      <c r="SG350" s="17"/>
      <c r="SH350" s="17"/>
      <c r="SI350" s="17"/>
      <c r="SJ350" s="17"/>
      <c r="SK350" s="17"/>
      <c r="SL350" s="17"/>
      <c r="SM350" s="17"/>
      <c r="SN350" s="17"/>
      <c r="SO350" s="17"/>
      <c r="SP350" s="17"/>
      <c r="SQ350" s="17"/>
      <c r="SR350" s="17"/>
      <c r="SS350" s="17"/>
      <c r="ST350" s="17"/>
      <c r="SU350" s="17"/>
      <c r="SV350" s="17"/>
      <c r="SW350" s="17"/>
      <c r="SX350" s="17"/>
      <c r="SY350" s="17"/>
      <c r="SZ350" s="17"/>
      <c r="TA350" s="17"/>
      <c r="TB350" s="17"/>
      <c r="TC350" s="17"/>
      <c r="TD350" s="17"/>
      <c r="TE350" s="17"/>
      <c r="TF350" s="17"/>
      <c r="TG350" s="17"/>
      <c r="TH350" s="17"/>
      <c r="TI350" s="17"/>
      <c r="TJ350" s="17"/>
      <c r="TK350" s="17"/>
      <c r="TL350" s="17"/>
      <c r="TM350" s="17"/>
      <c r="TN350" s="17"/>
      <c r="TO350" s="17"/>
      <c r="TP350" s="17"/>
      <c r="TQ350" s="17"/>
      <c r="TR350" s="17"/>
      <c r="TS350" s="17"/>
      <c r="TT350" s="17"/>
      <c r="TU350" s="17"/>
      <c r="TV350" s="17"/>
      <c r="TW350" s="17"/>
      <c r="TX350" s="17"/>
      <c r="TY350" s="17"/>
      <c r="TZ350" s="17"/>
      <c r="UA350" s="17"/>
      <c r="UB350" s="17"/>
      <c r="UC350" s="17"/>
      <c r="UD350" s="17"/>
      <c r="UE350" s="17"/>
      <c r="UF350" s="17"/>
      <c r="UG350" s="17"/>
      <c r="UH350" s="17"/>
      <c r="UI350" s="17"/>
      <c r="UJ350" s="17"/>
      <c r="UK350" s="17"/>
      <c r="UL350" s="17"/>
      <c r="UM350" s="17"/>
      <c r="UN350" s="17"/>
      <c r="UO350" s="17"/>
      <c r="UP350" s="17"/>
      <c r="UQ350" s="17"/>
      <c r="UR350" s="17"/>
      <c r="US350" s="17"/>
      <c r="UT350" s="17"/>
      <c r="UU350" s="17"/>
      <c r="UV350" s="17"/>
      <c r="UW350" s="17"/>
      <c r="UX350" s="17"/>
      <c r="UY350" s="17"/>
      <c r="UZ350" s="17"/>
      <c r="VA350" s="17"/>
      <c r="VB350" s="17"/>
      <c r="VC350" s="17"/>
      <c r="VD350" s="17"/>
      <c r="VE350" s="17"/>
      <c r="VF350" s="17"/>
      <c r="VG350" s="17"/>
      <c r="VH350" s="17"/>
      <c r="VI350" s="17"/>
      <c r="VJ350" s="17"/>
      <c r="VK350" s="17"/>
      <c r="VL350" s="17"/>
      <c r="VM350" s="17"/>
      <c r="VN350" s="17"/>
      <c r="VO350" s="17"/>
      <c r="VP350" s="17"/>
      <c r="VQ350" s="17"/>
      <c r="VR350" s="17"/>
      <c r="VS350" s="17"/>
      <c r="VT350" s="17"/>
      <c r="VU350" s="17"/>
      <c r="VV350" s="17"/>
      <c r="VW350" s="17"/>
      <c r="VX350" s="17"/>
      <c r="VY350" s="17"/>
      <c r="VZ350" s="17"/>
      <c r="WA350" s="17"/>
      <c r="WB350" s="17"/>
      <c r="WC350" s="17"/>
      <c r="WD350" s="17"/>
      <c r="WE350" s="17"/>
      <c r="WF350" s="17"/>
      <c r="WG350" s="17"/>
      <c r="WH350" s="17"/>
      <c r="WI350" s="17"/>
      <c r="WJ350" s="17"/>
      <c r="WK350" s="17"/>
      <c r="WL350" s="17"/>
      <c r="WM350" s="17"/>
      <c r="WN350" s="17"/>
      <c r="WO350" s="17"/>
      <c r="WP350" s="17"/>
      <c r="WQ350" s="17"/>
      <c r="WR350" s="17"/>
      <c r="WS350" s="17"/>
      <c r="WT350" s="17"/>
      <c r="WU350" s="17"/>
      <c r="WV350" s="17"/>
      <c r="WW350" s="17"/>
      <c r="WX350" s="17"/>
      <c r="WY350" s="17"/>
      <c r="WZ350" s="17"/>
      <c r="XA350" s="17"/>
      <c r="XB350" s="17"/>
      <c r="XC350" s="17"/>
      <c r="XD350" s="17"/>
      <c r="XE350" s="17"/>
      <c r="XF350" s="17"/>
      <c r="XG350" s="17"/>
      <c r="XH350" s="17"/>
      <c r="XI350" s="17"/>
      <c r="XJ350" s="17"/>
      <c r="XK350" s="17"/>
      <c r="XL350" s="17"/>
      <c r="XM350" s="17"/>
      <c r="XN350" s="17"/>
      <c r="XO350" s="17"/>
      <c r="XP350" s="17"/>
      <c r="XQ350" s="17"/>
      <c r="XR350" s="17"/>
      <c r="XS350" s="17"/>
      <c r="XT350" s="17"/>
      <c r="XU350" s="17"/>
      <c r="XV350" s="17"/>
      <c r="XW350" s="17"/>
      <c r="XX350" s="17"/>
      <c r="XY350" s="17"/>
      <c r="XZ350" s="17"/>
      <c r="YA350" s="17"/>
      <c r="YB350" s="17"/>
      <c r="YC350" s="17"/>
      <c r="YD350" s="17"/>
      <c r="YE350" s="17"/>
      <c r="YF350" s="17"/>
      <c r="YG350" s="17"/>
      <c r="YH350" s="17"/>
      <c r="YI350" s="17"/>
      <c r="YJ350" s="17"/>
      <c r="YK350" s="17"/>
      <c r="YL350" s="17"/>
      <c r="YM350" s="17"/>
      <c r="YN350" s="17"/>
      <c r="YO350" s="17"/>
      <c r="YP350" s="17"/>
      <c r="YQ350" s="17"/>
      <c r="YR350" s="17"/>
      <c r="YS350" s="17"/>
      <c r="YT350" s="17"/>
      <c r="YU350" s="17"/>
      <c r="YV350" s="17"/>
      <c r="YW350" s="17"/>
      <c r="YX350" s="17"/>
      <c r="YY350" s="17"/>
      <c r="YZ350" s="17"/>
      <c r="ZA350" s="17"/>
      <c r="ZB350" s="17"/>
      <c r="ZC350" s="17"/>
      <c r="ZD350" s="17"/>
      <c r="ZE350" s="17"/>
      <c r="ZF350" s="17"/>
      <c r="ZG350" s="17"/>
      <c r="ZH350" s="17"/>
      <c r="ZI350" s="17"/>
      <c r="ZJ350" s="17"/>
      <c r="ZK350" s="17"/>
      <c r="ZL350" s="17"/>
      <c r="ZM350" s="17"/>
      <c r="ZN350" s="17"/>
      <c r="ZO350" s="17"/>
      <c r="ZP350" s="17"/>
      <c r="ZQ350" s="17"/>
      <c r="ZR350" s="17"/>
      <c r="ZS350" s="17"/>
      <c r="ZT350" s="17"/>
      <c r="ZU350" s="17"/>
      <c r="ZV350" s="17"/>
      <c r="ZW350" s="17"/>
      <c r="ZX350" s="17"/>
      <c r="ZY350" s="17"/>
      <c r="ZZ350" s="17"/>
      <c r="AAA350" s="17"/>
      <c r="AAB350" s="17"/>
      <c r="AAC350" s="17"/>
      <c r="AAD350" s="17"/>
      <c r="AAE350" s="17"/>
      <c r="AAF350" s="17"/>
      <c r="AAG350" s="17"/>
      <c r="AAH350" s="17"/>
      <c r="AAI350" s="17"/>
      <c r="AAJ350" s="17"/>
      <c r="AAK350" s="17"/>
      <c r="AAL350" s="17"/>
      <c r="AAM350" s="17"/>
      <c r="AAN350" s="17"/>
      <c r="AAO350" s="17"/>
      <c r="AAP350" s="17"/>
      <c r="AAQ350" s="17"/>
      <c r="AAR350" s="17"/>
      <c r="AAS350" s="17"/>
      <c r="AAT350" s="17"/>
      <c r="AAU350" s="17"/>
      <c r="AAV350" s="17"/>
      <c r="AAW350" s="17"/>
      <c r="AAX350" s="17"/>
      <c r="AAY350" s="17"/>
      <c r="AAZ350" s="17"/>
      <c r="ABA350" s="17"/>
      <c r="ABB350" s="17"/>
      <c r="ABC350" s="17"/>
      <c r="ABD350" s="17"/>
      <c r="ABE350" s="17"/>
      <c r="ABF350" s="17"/>
      <c r="ABG350" s="17"/>
      <c r="ABH350" s="17"/>
      <c r="ABI350" s="17"/>
      <c r="ABJ350" s="17"/>
      <c r="ABK350" s="17"/>
      <c r="ABL350" s="17"/>
      <c r="ABM350" s="17"/>
      <c r="ABN350" s="17"/>
      <c r="ABO350" s="17"/>
      <c r="ABP350" s="17"/>
      <c r="ABQ350" s="17"/>
      <c r="ABR350" s="17"/>
      <c r="ABS350" s="17"/>
      <c r="ABT350" s="17"/>
      <c r="ABU350" s="17"/>
      <c r="ABV350" s="17"/>
      <c r="ABW350" s="17"/>
      <c r="ABX350" s="17"/>
      <c r="ABY350" s="17"/>
      <c r="ABZ350" s="17"/>
      <c r="ACA350" s="17"/>
      <c r="ACB350" s="17"/>
      <c r="ACC350" s="17"/>
      <c r="ACD350" s="17"/>
      <c r="ACE350" s="17"/>
      <c r="ACF350" s="17"/>
      <c r="ACG350" s="17"/>
      <c r="ACH350" s="17"/>
      <c r="ACI350" s="17"/>
      <c r="ACJ350" s="17"/>
      <c r="ACK350" s="17"/>
      <c r="ACL350" s="17"/>
      <c r="ACM350" s="17"/>
      <c r="ACN350" s="17"/>
      <c r="ACO350" s="17"/>
      <c r="ACP350" s="17"/>
      <c r="ACQ350" s="17"/>
      <c r="ACR350" s="17"/>
      <c r="ACS350" s="17"/>
      <c r="ACT350" s="17"/>
      <c r="ACU350" s="17"/>
      <c r="ACV350" s="17"/>
      <c r="ACW350" s="17"/>
      <c r="ACX350" s="17"/>
      <c r="ACY350" s="17"/>
      <c r="ACZ350" s="17"/>
      <c r="ADA350" s="17"/>
      <c r="ADB350" s="17"/>
      <c r="ADC350" s="17"/>
      <c r="ADD350" s="17"/>
      <c r="ADE350" s="17"/>
      <c r="ADF350" s="17"/>
      <c r="ADG350" s="17"/>
      <c r="ADH350" s="17"/>
      <c r="ADI350" s="17"/>
      <c r="ADJ350" s="17"/>
      <c r="ADK350" s="17"/>
      <c r="ADL350" s="17"/>
      <c r="ADM350" s="17"/>
      <c r="ADN350" s="17"/>
      <c r="ADO350" s="17"/>
      <c r="ADP350" s="17"/>
      <c r="ADQ350" s="17"/>
      <c r="ADR350" s="17"/>
      <c r="ADS350" s="17"/>
      <c r="ADT350" s="17"/>
      <c r="ADU350" s="17"/>
      <c r="ADV350" s="17"/>
      <c r="ADW350" s="17"/>
      <c r="ADX350" s="17"/>
      <c r="ADY350" s="17"/>
      <c r="ADZ350" s="17"/>
      <c r="AEA350" s="17"/>
      <c r="AEB350" s="17"/>
      <c r="AEC350" s="17"/>
      <c r="AED350" s="17"/>
      <c r="AEE350" s="17"/>
      <c r="AEF350" s="17"/>
      <c r="AEG350" s="17"/>
      <c r="AEH350" s="17"/>
      <c r="AEI350" s="17"/>
      <c r="AEJ350" s="17"/>
      <c r="AEK350" s="17"/>
      <c r="AEL350" s="17"/>
      <c r="AEM350" s="17"/>
      <c r="AEN350" s="17"/>
      <c r="AEO350" s="17"/>
      <c r="AEP350" s="17"/>
      <c r="AEQ350" s="17"/>
      <c r="AER350" s="17"/>
      <c r="AES350" s="17"/>
      <c r="AET350" s="17"/>
      <c r="AEU350" s="17"/>
      <c r="AEV350" s="17"/>
      <c r="AEW350" s="17"/>
      <c r="AEX350" s="17"/>
      <c r="AEY350" s="17"/>
      <c r="AEZ350" s="17"/>
      <c r="AFA350" s="17"/>
      <c r="AFB350" s="17"/>
      <c r="AFC350" s="17"/>
      <c r="AFD350" s="17"/>
      <c r="AFE350" s="17"/>
      <c r="AFF350" s="17"/>
      <c r="AFG350" s="17"/>
      <c r="AFH350" s="17"/>
      <c r="AFI350" s="17"/>
      <c r="AFJ350" s="17"/>
      <c r="AFK350" s="17"/>
      <c r="AFL350" s="17"/>
      <c r="AFM350" s="17"/>
      <c r="AFN350" s="17"/>
      <c r="AFO350" s="17"/>
      <c r="AFP350" s="17"/>
      <c r="AFQ350" s="17"/>
      <c r="AFR350" s="17"/>
      <c r="AFS350" s="17"/>
      <c r="AFT350" s="17"/>
      <c r="AFU350" s="17"/>
      <c r="AFV350" s="17"/>
      <c r="AFW350" s="17"/>
      <c r="AFX350" s="17"/>
      <c r="AFY350" s="17"/>
      <c r="AFZ350" s="17"/>
      <c r="AGA350" s="17"/>
      <c r="AGB350" s="17"/>
      <c r="AGC350" s="17"/>
      <c r="AGD350" s="17"/>
      <c r="AGE350" s="17"/>
      <c r="AGF350" s="17"/>
      <c r="AGG350" s="17"/>
      <c r="AGH350" s="17"/>
      <c r="AGI350" s="17"/>
      <c r="AGJ350" s="17"/>
      <c r="AGK350" s="17"/>
      <c r="AGL350" s="17"/>
      <c r="AGM350" s="17"/>
      <c r="AGN350" s="17"/>
      <c r="AGO350" s="17"/>
      <c r="AGP350" s="17"/>
      <c r="AGQ350" s="17"/>
      <c r="AGR350" s="17"/>
      <c r="AGS350" s="17"/>
      <c r="AGT350" s="17"/>
      <c r="AGU350" s="17"/>
      <c r="AGV350" s="17"/>
      <c r="AGW350" s="17"/>
      <c r="AGX350" s="17"/>
      <c r="AGY350" s="17"/>
      <c r="AGZ350" s="17"/>
      <c r="AHA350" s="17"/>
      <c r="AHB350" s="17"/>
      <c r="AHC350" s="17"/>
      <c r="AHD350" s="17"/>
      <c r="AHE350" s="17"/>
      <c r="AHF350" s="17"/>
      <c r="AHG350" s="17"/>
      <c r="AHH350" s="17"/>
      <c r="AHI350" s="17"/>
      <c r="AHJ350" s="17"/>
      <c r="AHK350" s="17"/>
      <c r="AHL350" s="17"/>
      <c r="AHM350" s="17"/>
      <c r="AHN350" s="17"/>
      <c r="AHO350" s="17"/>
      <c r="AHP350" s="17"/>
      <c r="AHQ350" s="17"/>
      <c r="AHR350" s="17"/>
      <c r="AHS350" s="17"/>
      <c r="AHT350" s="17"/>
      <c r="AHU350" s="17"/>
      <c r="AHV350" s="17"/>
      <c r="AHW350" s="17"/>
      <c r="AHX350" s="17"/>
      <c r="AHY350" s="17"/>
      <c r="AHZ350" s="17"/>
      <c r="AIA350" s="17"/>
      <c r="AIB350" s="17"/>
      <c r="AIC350" s="17"/>
      <c r="AID350" s="17"/>
      <c r="AIE350" s="17"/>
      <c r="AIF350" s="17"/>
      <c r="AIG350" s="17"/>
      <c r="AIH350" s="17"/>
      <c r="AII350" s="17"/>
      <c r="AIJ350" s="17"/>
      <c r="AIK350" s="17"/>
      <c r="AIL350" s="17"/>
      <c r="AIM350" s="17"/>
      <c r="AIN350" s="17"/>
      <c r="AIO350" s="17"/>
      <c r="AIP350" s="17"/>
      <c r="AIQ350" s="17"/>
      <c r="AIR350" s="17"/>
      <c r="AIS350" s="17"/>
      <c r="AIT350" s="17"/>
      <c r="AIU350" s="17"/>
      <c r="AIV350" s="17"/>
      <c r="AIW350" s="17"/>
      <c r="AIX350" s="17"/>
      <c r="AIY350" s="17"/>
      <c r="AIZ350" s="17"/>
      <c r="AJA350" s="17"/>
      <c r="AJB350" s="17"/>
      <c r="AJC350" s="17"/>
      <c r="AJD350" s="17"/>
      <c r="AJE350" s="17"/>
      <c r="AJF350" s="17"/>
      <c r="AJG350" s="17"/>
      <c r="AJH350" s="17"/>
      <c r="AJI350" s="17"/>
      <c r="AJJ350" s="17"/>
      <c r="AJK350" s="17"/>
      <c r="AJL350" s="17"/>
      <c r="AJM350" s="17"/>
      <c r="AJN350" s="17"/>
      <c r="AJO350" s="17"/>
      <c r="AJP350" s="17"/>
      <c r="AJQ350" s="17"/>
      <c r="AJR350" s="17"/>
      <c r="AJS350" s="17"/>
      <c r="AJT350" s="17"/>
      <c r="AJU350" s="17"/>
      <c r="AJV350" s="17"/>
      <c r="AJW350" s="17"/>
      <c r="AJX350" s="17"/>
      <c r="AJY350" s="17"/>
      <c r="AJZ350" s="17"/>
      <c r="AKA350" s="17"/>
      <c r="AKB350" s="17"/>
      <c r="AKC350" s="17"/>
      <c r="AKD350" s="17"/>
      <c r="AKE350" s="17"/>
      <c r="AKF350" s="17"/>
      <c r="AKG350" s="17"/>
      <c r="AKH350" s="17"/>
      <c r="AKI350" s="17"/>
      <c r="AKJ350" s="17"/>
      <c r="AKK350" s="17"/>
      <c r="AKL350" s="17"/>
      <c r="AKM350" s="17"/>
      <c r="AKN350" s="17"/>
      <c r="AKO350" s="17"/>
      <c r="AKP350" s="17"/>
      <c r="AKQ350" s="17"/>
      <c r="AKR350" s="17"/>
      <c r="AKS350" s="17"/>
      <c r="AKT350" s="17"/>
      <c r="AKU350" s="17"/>
      <c r="AKV350" s="17"/>
      <c r="AKW350" s="17"/>
      <c r="AKX350" s="17"/>
      <c r="AKY350" s="17"/>
      <c r="AKZ350" s="17"/>
      <c r="ALA350" s="17"/>
      <c r="ALB350" s="17"/>
      <c r="ALC350" s="17"/>
      <c r="ALD350" s="17"/>
      <c r="ALE350" s="17"/>
      <c r="ALF350" s="17"/>
      <c r="ALG350" s="17"/>
      <c r="ALH350" s="17"/>
      <c r="ALI350" s="17"/>
      <c r="ALJ350" s="17"/>
    </row>
    <row r="351" spans="1:998" s="4" customFormat="1" ht="12" customHeight="1">
      <c r="A351" s="9"/>
      <c r="B351" s="10"/>
      <c r="C351" s="11" t="s">
        <v>647</v>
      </c>
      <c r="D351" s="12" t="s">
        <v>648</v>
      </c>
      <c r="E351" s="10"/>
      <c r="F351" s="436"/>
      <c r="G351" s="13"/>
      <c r="H351" s="14"/>
      <c r="I351" s="14"/>
      <c r="J351" s="14"/>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row>
    <row r="352" spans="1:998" ht="25.5" outlineLevel="1">
      <c r="A352" s="236">
        <v>88489</v>
      </c>
      <c r="B352" s="236" t="s">
        <v>20</v>
      </c>
      <c r="C352" s="236" t="s">
        <v>649</v>
      </c>
      <c r="D352" s="237" t="s">
        <v>228</v>
      </c>
      <c r="E352" s="236" t="s">
        <v>8</v>
      </c>
      <c r="F352" s="437">
        <v>105.66</v>
      </c>
      <c r="G352" s="238">
        <f t="shared" ref="G352:G361" si="113">$I$3</f>
        <v>0.29308058631051748</v>
      </c>
      <c r="H352" s="239"/>
      <c r="I352" s="239">
        <f t="shared" ref="I352:I361" si="114">H352*(1+G352)</f>
        <v>0</v>
      </c>
      <c r="J352" s="239">
        <f t="shared" ref="J352:J361" si="115">TRUNC((I352*F352),2)</f>
        <v>0</v>
      </c>
    </row>
    <row r="353" spans="1:998" outlineLevel="1">
      <c r="A353" s="236">
        <v>92802</v>
      </c>
      <c r="B353" s="236" t="s">
        <v>20</v>
      </c>
      <c r="C353" s="236" t="s">
        <v>650</v>
      </c>
      <c r="D353" s="237" t="s">
        <v>651</v>
      </c>
      <c r="E353" s="236" t="s">
        <v>63</v>
      </c>
      <c r="F353" s="437">
        <v>50.4</v>
      </c>
      <c r="G353" s="238">
        <f t="shared" si="113"/>
        <v>0.29308058631051748</v>
      </c>
      <c r="H353" s="239"/>
      <c r="I353" s="239">
        <f t="shared" si="114"/>
        <v>0</v>
      </c>
      <c r="J353" s="239">
        <f t="shared" si="115"/>
        <v>0</v>
      </c>
    </row>
    <row r="354" spans="1:998" ht="38.25" outlineLevel="1">
      <c r="A354" s="236">
        <v>87775</v>
      </c>
      <c r="B354" s="236" t="s">
        <v>20</v>
      </c>
      <c r="C354" s="236" t="s">
        <v>652</v>
      </c>
      <c r="D354" s="237" t="s">
        <v>118</v>
      </c>
      <c r="E354" s="236" t="s">
        <v>8</v>
      </c>
      <c r="F354" s="437">
        <v>105.66</v>
      </c>
      <c r="G354" s="238">
        <f t="shared" si="113"/>
        <v>0.29308058631051748</v>
      </c>
      <c r="H354" s="239"/>
      <c r="I354" s="239">
        <f t="shared" si="114"/>
        <v>0</v>
      </c>
      <c r="J354" s="239">
        <f t="shared" si="115"/>
        <v>0</v>
      </c>
    </row>
    <row r="355" spans="1:998" outlineLevel="1">
      <c r="A355" s="236">
        <v>94342</v>
      </c>
      <c r="B355" s="236" t="s">
        <v>20</v>
      </c>
      <c r="C355" s="236" t="s">
        <v>653</v>
      </c>
      <c r="D355" s="237" t="s">
        <v>654</v>
      </c>
      <c r="E355" s="236" t="s">
        <v>44</v>
      </c>
      <c r="F355" s="437">
        <v>17.260000000000002</v>
      </c>
      <c r="G355" s="238">
        <f t="shared" si="113"/>
        <v>0.29308058631051748</v>
      </c>
      <c r="H355" s="239"/>
      <c r="I355" s="239">
        <f t="shared" si="114"/>
        <v>0</v>
      </c>
      <c r="J355" s="239">
        <f t="shared" si="115"/>
        <v>0</v>
      </c>
    </row>
    <row r="356" spans="1:998" ht="25.5" outlineLevel="1">
      <c r="A356" s="236">
        <v>91595</v>
      </c>
      <c r="B356" s="236" t="s">
        <v>20</v>
      </c>
      <c r="C356" s="236" t="s">
        <v>655</v>
      </c>
      <c r="D356" s="237" t="s">
        <v>656</v>
      </c>
      <c r="E356" s="236" t="s">
        <v>63</v>
      </c>
      <c r="F356" s="437">
        <v>46</v>
      </c>
      <c r="G356" s="238">
        <f t="shared" si="113"/>
        <v>0.29308058631051748</v>
      </c>
      <c r="H356" s="239"/>
      <c r="I356" s="239">
        <f t="shared" si="114"/>
        <v>0</v>
      </c>
      <c r="J356" s="239">
        <f t="shared" si="115"/>
        <v>0</v>
      </c>
    </row>
    <row r="357" spans="1:998" ht="38.25" outlineLevel="1">
      <c r="A357" s="236">
        <v>94779</v>
      </c>
      <c r="B357" s="236" t="s">
        <v>20</v>
      </c>
      <c r="C357" s="236" t="s">
        <v>657</v>
      </c>
      <c r="D357" s="237" t="s">
        <v>658</v>
      </c>
      <c r="E357" s="236" t="s">
        <v>8</v>
      </c>
      <c r="F357" s="437">
        <v>43.16</v>
      </c>
      <c r="G357" s="238">
        <f t="shared" si="113"/>
        <v>0.29308058631051748</v>
      </c>
      <c r="H357" s="239"/>
      <c r="I357" s="239">
        <f t="shared" si="114"/>
        <v>0</v>
      </c>
      <c r="J357" s="239">
        <f t="shared" si="115"/>
        <v>0</v>
      </c>
    </row>
    <row r="358" spans="1:998" ht="25.5" outlineLevel="1">
      <c r="A358" s="236">
        <v>103351</v>
      </c>
      <c r="B358" s="236" t="s">
        <v>20</v>
      </c>
      <c r="C358" s="236" t="s">
        <v>659</v>
      </c>
      <c r="D358" s="237" t="s">
        <v>660</v>
      </c>
      <c r="E358" s="236" t="s">
        <v>8</v>
      </c>
      <c r="F358" s="437">
        <v>105.65</v>
      </c>
      <c r="G358" s="238">
        <f t="shared" si="113"/>
        <v>0.29308058631051748</v>
      </c>
      <c r="H358" s="239"/>
      <c r="I358" s="239">
        <f t="shared" si="114"/>
        <v>0</v>
      </c>
      <c r="J358" s="239">
        <f t="shared" si="115"/>
        <v>0</v>
      </c>
    </row>
    <row r="359" spans="1:998" s="447" customFormat="1" ht="25.5" outlineLevel="1">
      <c r="A359" s="442" t="s">
        <v>662</v>
      </c>
      <c r="B359" s="442" t="s">
        <v>5</v>
      </c>
      <c r="C359" s="442" t="s">
        <v>661</v>
      </c>
      <c r="D359" s="443" t="s">
        <v>663</v>
      </c>
      <c r="E359" s="442" t="s">
        <v>8</v>
      </c>
      <c r="F359" s="444">
        <v>48.8</v>
      </c>
      <c r="G359" s="445">
        <f t="shared" si="113"/>
        <v>0.29308058631051748</v>
      </c>
      <c r="H359" s="446">
        <f>'Orçamento Analítico'!K1783</f>
        <v>0</v>
      </c>
      <c r="I359" s="446">
        <f t="shared" si="114"/>
        <v>0</v>
      </c>
      <c r="J359" s="446">
        <f t="shared" si="115"/>
        <v>0</v>
      </c>
    </row>
    <row r="360" spans="1:998" ht="25.5" outlineLevel="1">
      <c r="A360" s="236">
        <v>94971</v>
      </c>
      <c r="B360" s="236" t="s">
        <v>20</v>
      </c>
      <c r="C360" s="236" t="s">
        <v>664</v>
      </c>
      <c r="D360" s="237" t="s">
        <v>665</v>
      </c>
      <c r="E360" s="236" t="s">
        <v>44</v>
      </c>
      <c r="F360" s="437">
        <v>1.8</v>
      </c>
      <c r="G360" s="238">
        <f t="shared" si="113"/>
        <v>0.29308058631051748</v>
      </c>
      <c r="H360" s="239"/>
      <c r="I360" s="239">
        <f t="shared" si="114"/>
        <v>0</v>
      </c>
      <c r="J360" s="239">
        <f t="shared" si="115"/>
        <v>0</v>
      </c>
    </row>
    <row r="361" spans="1:998" ht="25.5" outlineLevel="1">
      <c r="A361" s="236">
        <v>88412</v>
      </c>
      <c r="B361" s="236" t="s">
        <v>20</v>
      </c>
      <c r="C361" s="236" t="s">
        <v>666</v>
      </c>
      <c r="D361" s="237" t="s">
        <v>496</v>
      </c>
      <c r="E361" s="236" t="s">
        <v>8</v>
      </c>
      <c r="F361" s="437">
        <v>106</v>
      </c>
      <c r="G361" s="238">
        <f t="shared" si="113"/>
        <v>0.29308058631051748</v>
      </c>
      <c r="H361" s="239"/>
      <c r="I361" s="239">
        <f t="shared" si="114"/>
        <v>0</v>
      </c>
      <c r="J361" s="239">
        <f t="shared" si="115"/>
        <v>0</v>
      </c>
    </row>
    <row r="362" spans="1:998" s="18" customFormat="1" ht="12">
      <c r="A362" s="364" t="s">
        <v>1352</v>
      </c>
      <c r="B362" s="364"/>
      <c r="C362" s="364"/>
      <c r="D362" s="364"/>
      <c r="E362" s="364"/>
      <c r="F362" s="364"/>
      <c r="G362" s="364"/>
      <c r="H362" s="364"/>
      <c r="I362" s="364"/>
      <c r="J362" s="16">
        <f>SUM(J352:J361)</f>
        <v>0</v>
      </c>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c r="IS362" s="17"/>
      <c r="IT362" s="17"/>
      <c r="IU362" s="17"/>
      <c r="IV362" s="17"/>
      <c r="IW362" s="17"/>
      <c r="IX362" s="17"/>
      <c r="IY362" s="17"/>
      <c r="IZ362" s="17"/>
      <c r="JA362" s="17"/>
      <c r="JB362" s="17"/>
      <c r="JC362" s="17"/>
      <c r="JD362" s="17"/>
      <c r="JE362" s="17"/>
      <c r="JF362" s="17"/>
      <c r="JG362" s="17"/>
      <c r="JH362" s="17"/>
      <c r="JI362" s="17"/>
      <c r="JJ362" s="17"/>
      <c r="JK362" s="17"/>
      <c r="JL362" s="17"/>
      <c r="JM362" s="17"/>
      <c r="JN362" s="17"/>
      <c r="JO362" s="17"/>
      <c r="JP362" s="17"/>
      <c r="JQ362" s="17"/>
      <c r="JR362" s="17"/>
      <c r="JS362" s="17"/>
      <c r="JT362" s="17"/>
      <c r="JU362" s="17"/>
      <c r="JV362" s="17"/>
      <c r="JW362" s="17"/>
      <c r="JX362" s="17"/>
      <c r="JY362" s="17"/>
      <c r="JZ362" s="17"/>
      <c r="KA362" s="17"/>
      <c r="KB362" s="17"/>
      <c r="KC362" s="17"/>
      <c r="KD362" s="17"/>
      <c r="KE362" s="17"/>
      <c r="KF362" s="17"/>
      <c r="KG362" s="17"/>
      <c r="KH362" s="17"/>
      <c r="KI362" s="17"/>
      <c r="KJ362" s="17"/>
      <c r="KK362" s="17"/>
      <c r="KL362" s="17"/>
      <c r="KM362" s="17"/>
      <c r="KN362" s="17"/>
      <c r="KO362" s="17"/>
      <c r="KP362" s="17"/>
      <c r="KQ362" s="17"/>
      <c r="KR362" s="17"/>
      <c r="KS362" s="17"/>
      <c r="KT362" s="17"/>
      <c r="KU362" s="17"/>
      <c r="KV362" s="17"/>
      <c r="KW362" s="17"/>
      <c r="KX362" s="17"/>
      <c r="KY362" s="17"/>
      <c r="KZ362" s="17"/>
      <c r="LA362" s="17"/>
      <c r="LB362" s="17"/>
      <c r="LC362" s="17"/>
      <c r="LD362" s="17"/>
      <c r="LE362" s="17"/>
      <c r="LF362" s="17"/>
      <c r="LG362" s="17"/>
      <c r="LH362" s="17"/>
      <c r="LI362" s="17"/>
      <c r="LJ362" s="17"/>
      <c r="LK362" s="17"/>
      <c r="LL362" s="17"/>
      <c r="LM362" s="17"/>
      <c r="LN362" s="17"/>
      <c r="LO362" s="17"/>
      <c r="LP362" s="17"/>
      <c r="LQ362" s="17"/>
      <c r="LR362" s="17"/>
      <c r="LS362" s="17"/>
      <c r="LT362" s="17"/>
      <c r="LU362" s="17"/>
      <c r="LV362" s="17"/>
      <c r="LW362" s="17"/>
      <c r="LX362" s="17"/>
      <c r="LY362" s="17"/>
      <c r="LZ362" s="17"/>
      <c r="MA362" s="17"/>
      <c r="MB362" s="17"/>
      <c r="MC362" s="17"/>
      <c r="MD362" s="17"/>
      <c r="ME362" s="17"/>
      <c r="MF362" s="17"/>
      <c r="MG362" s="17"/>
      <c r="MH362" s="17"/>
      <c r="MI362" s="17"/>
      <c r="MJ362" s="17"/>
      <c r="MK362" s="17"/>
      <c r="ML362" s="17"/>
      <c r="MM362" s="17"/>
      <c r="MN362" s="17"/>
      <c r="MO362" s="17"/>
      <c r="MP362" s="17"/>
      <c r="MQ362" s="17"/>
      <c r="MR362" s="17"/>
      <c r="MS362" s="17"/>
      <c r="MT362" s="17"/>
      <c r="MU362" s="17"/>
      <c r="MV362" s="17"/>
      <c r="MW362" s="17"/>
      <c r="MX362" s="17"/>
      <c r="MY362" s="17"/>
      <c r="MZ362" s="17"/>
      <c r="NA362" s="17"/>
      <c r="NB362" s="17"/>
      <c r="NC362" s="17"/>
      <c r="ND362" s="17"/>
      <c r="NE362" s="17"/>
      <c r="NF362" s="17"/>
      <c r="NG362" s="17"/>
      <c r="NH362" s="17"/>
      <c r="NI362" s="17"/>
      <c r="NJ362" s="17"/>
      <c r="NK362" s="17"/>
      <c r="NL362" s="17"/>
      <c r="NM362" s="17"/>
      <c r="NN362" s="17"/>
      <c r="NO362" s="17"/>
      <c r="NP362" s="17"/>
      <c r="NQ362" s="17"/>
      <c r="NR362" s="17"/>
      <c r="NS362" s="17"/>
      <c r="NT362" s="17"/>
      <c r="NU362" s="17"/>
      <c r="NV362" s="17"/>
      <c r="NW362" s="17"/>
      <c r="NX362" s="17"/>
      <c r="NY362" s="17"/>
      <c r="NZ362" s="17"/>
      <c r="OA362" s="17"/>
      <c r="OB362" s="17"/>
      <c r="OC362" s="17"/>
      <c r="OD362" s="17"/>
      <c r="OE362" s="17"/>
      <c r="OF362" s="17"/>
      <c r="OG362" s="17"/>
      <c r="OH362" s="17"/>
      <c r="OI362" s="17"/>
      <c r="OJ362" s="17"/>
      <c r="OK362" s="17"/>
      <c r="OL362" s="17"/>
      <c r="OM362" s="17"/>
      <c r="ON362" s="17"/>
      <c r="OO362" s="17"/>
      <c r="OP362" s="17"/>
      <c r="OQ362" s="17"/>
      <c r="OR362" s="17"/>
      <c r="OS362" s="17"/>
      <c r="OT362" s="17"/>
      <c r="OU362" s="17"/>
      <c r="OV362" s="17"/>
      <c r="OW362" s="17"/>
      <c r="OX362" s="17"/>
      <c r="OY362" s="17"/>
      <c r="OZ362" s="17"/>
      <c r="PA362" s="17"/>
      <c r="PB362" s="17"/>
      <c r="PC362" s="17"/>
      <c r="PD362" s="17"/>
      <c r="PE362" s="17"/>
      <c r="PF362" s="17"/>
      <c r="PG362" s="17"/>
      <c r="PH362" s="17"/>
      <c r="PI362" s="17"/>
      <c r="PJ362" s="17"/>
      <c r="PK362" s="17"/>
      <c r="PL362" s="17"/>
      <c r="PM362" s="17"/>
      <c r="PN362" s="17"/>
      <c r="PO362" s="17"/>
      <c r="PP362" s="17"/>
      <c r="PQ362" s="17"/>
      <c r="PR362" s="17"/>
      <c r="PS362" s="17"/>
      <c r="PT362" s="17"/>
      <c r="PU362" s="17"/>
      <c r="PV362" s="17"/>
      <c r="PW362" s="17"/>
      <c r="PX362" s="17"/>
      <c r="PY362" s="17"/>
      <c r="PZ362" s="17"/>
      <c r="QA362" s="17"/>
      <c r="QB362" s="17"/>
      <c r="QC362" s="17"/>
      <c r="QD362" s="17"/>
      <c r="QE362" s="17"/>
      <c r="QF362" s="17"/>
      <c r="QG362" s="17"/>
      <c r="QH362" s="17"/>
      <c r="QI362" s="17"/>
      <c r="QJ362" s="17"/>
      <c r="QK362" s="17"/>
      <c r="QL362" s="17"/>
      <c r="QM362" s="17"/>
      <c r="QN362" s="17"/>
      <c r="QO362" s="17"/>
      <c r="QP362" s="17"/>
      <c r="QQ362" s="17"/>
      <c r="QR362" s="17"/>
      <c r="QS362" s="17"/>
      <c r="QT362" s="17"/>
      <c r="QU362" s="17"/>
      <c r="QV362" s="17"/>
      <c r="QW362" s="17"/>
      <c r="QX362" s="17"/>
      <c r="QY362" s="17"/>
      <c r="QZ362" s="17"/>
      <c r="RA362" s="17"/>
      <c r="RB362" s="17"/>
      <c r="RC362" s="17"/>
      <c r="RD362" s="17"/>
      <c r="RE362" s="17"/>
      <c r="RF362" s="17"/>
      <c r="RG362" s="17"/>
      <c r="RH362" s="17"/>
      <c r="RI362" s="17"/>
      <c r="RJ362" s="17"/>
      <c r="RK362" s="17"/>
      <c r="RL362" s="17"/>
      <c r="RM362" s="17"/>
      <c r="RN362" s="17"/>
      <c r="RO362" s="17"/>
      <c r="RP362" s="17"/>
      <c r="RQ362" s="17"/>
      <c r="RR362" s="17"/>
      <c r="RS362" s="17"/>
      <c r="RT362" s="17"/>
      <c r="RU362" s="17"/>
      <c r="RV362" s="17"/>
      <c r="RW362" s="17"/>
      <c r="RX362" s="17"/>
      <c r="RY362" s="17"/>
      <c r="RZ362" s="17"/>
      <c r="SA362" s="17"/>
      <c r="SB362" s="17"/>
      <c r="SC362" s="17"/>
      <c r="SD362" s="17"/>
      <c r="SE362" s="17"/>
      <c r="SF362" s="17"/>
      <c r="SG362" s="17"/>
      <c r="SH362" s="17"/>
      <c r="SI362" s="17"/>
      <c r="SJ362" s="17"/>
      <c r="SK362" s="17"/>
      <c r="SL362" s="17"/>
      <c r="SM362" s="17"/>
      <c r="SN362" s="17"/>
      <c r="SO362" s="17"/>
      <c r="SP362" s="17"/>
      <c r="SQ362" s="17"/>
      <c r="SR362" s="17"/>
      <c r="SS362" s="17"/>
      <c r="ST362" s="17"/>
      <c r="SU362" s="17"/>
      <c r="SV362" s="17"/>
      <c r="SW362" s="17"/>
      <c r="SX362" s="17"/>
      <c r="SY362" s="17"/>
      <c r="SZ362" s="17"/>
      <c r="TA362" s="17"/>
      <c r="TB362" s="17"/>
      <c r="TC362" s="17"/>
      <c r="TD362" s="17"/>
      <c r="TE362" s="17"/>
      <c r="TF362" s="17"/>
      <c r="TG362" s="17"/>
      <c r="TH362" s="17"/>
      <c r="TI362" s="17"/>
      <c r="TJ362" s="17"/>
      <c r="TK362" s="17"/>
      <c r="TL362" s="17"/>
      <c r="TM362" s="17"/>
      <c r="TN362" s="17"/>
      <c r="TO362" s="17"/>
      <c r="TP362" s="17"/>
      <c r="TQ362" s="17"/>
      <c r="TR362" s="17"/>
      <c r="TS362" s="17"/>
      <c r="TT362" s="17"/>
      <c r="TU362" s="17"/>
      <c r="TV362" s="17"/>
      <c r="TW362" s="17"/>
      <c r="TX362" s="17"/>
      <c r="TY362" s="17"/>
      <c r="TZ362" s="17"/>
      <c r="UA362" s="17"/>
      <c r="UB362" s="17"/>
      <c r="UC362" s="17"/>
      <c r="UD362" s="17"/>
      <c r="UE362" s="17"/>
      <c r="UF362" s="17"/>
      <c r="UG362" s="17"/>
      <c r="UH362" s="17"/>
      <c r="UI362" s="17"/>
      <c r="UJ362" s="17"/>
      <c r="UK362" s="17"/>
      <c r="UL362" s="17"/>
      <c r="UM362" s="17"/>
      <c r="UN362" s="17"/>
      <c r="UO362" s="17"/>
      <c r="UP362" s="17"/>
      <c r="UQ362" s="17"/>
      <c r="UR362" s="17"/>
      <c r="US362" s="17"/>
      <c r="UT362" s="17"/>
      <c r="UU362" s="17"/>
      <c r="UV362" s="17"/>
      <c r="UW362" s="17"/>
      <c r="UX362" s="17"/>
      <c r="UY362" s="17"/>
      <c r="UZ362" s="17"/>
      <c r="VA362" s="17"/>
      <c r="VB362" s="17"/>
      <c r="VC362" s="17"/>
      <c r="VD362" s="17"/>
      <c r="VE362" s="17"/>
      <c r="VF362" s="17"/>
      <c r="VG362" s="17"/>
      <c r="VH362" s="17"/>
      <c r="VI362" s="17"/>
      <c r="VJ362" s="17"/>
      <c r="VK362" s="17"/>
      <c r="VL362" s="17"/>
      <c r="VM362" s="17"/>
      <c r="VN362" s="17"/>
      <c r="VO362" s="17"/>
      <c r="VP362" s="17"/>
      <c r="VQ362" s="17"/>
      <c r="VR362" s="17"/>
      <c r="VS362" s="17"/>
      <c r="VT362" s="17"/>
      <c r="VU362" s="17"/>
      <c r="VV362" s="17"/>
      <c r="VW362" s="17"/>
      <c r="VX362" s="17"/>
      <c r="VY362" s="17"/>
      <c r="VZ362" s="17"/>
      <c r="WA362" s="17"/>
      <c r="WB362" s="17"/>
      <c r="WC362" s="17"/>
      <c r="WD362" s="17"/>
      <c r="WE362" s="17"/>
      <c r="WF362" s="17"/>
      <c r="WG362" s="17"/>
      <c r="WH362" s="17"/>
      <c r="WI362" s="17"/>
      <c r="WJ362" s="17"/>
      <c r="WK362" s="17"/>
      <c r="WL362" s="17"/>
      <c r="WM362" s="17"/>
      <c r="WN362" s="17"/>
      <c r="WO362" s="17"/>
      <c r="WP362" s="17"/>
      <c r="WQ362" s="17"/>
      <c r="WR362" s="17"/>
      <c r="WS362" s="17"/>
      <c r="WT362" s="17"/>
      <c r="WU362" s="17"/>
      <c r="WV362" s="17"/>
      <c r="WW362" s="17"/>
      <c r="WX362" s="17"/>
      <c r="WY362" s="17"/>
      <c r="WZ362" s="17"/>
      <c r="XA362" s="17"/>
      <c r="XB362" s="17"/>
      <c r="XC362" s="17"/>
      <c r="XD362" s="17"/>
      <c r="XE362" s="17"/>
      <c r="XF362" s="17"/>
      <c r="XG362" s="17"/>
      <c r="XH362" s="17"/>
      <c r="XI362" s="17"/>
      <c r="XJ362" s="17"/>
      <c r="XK362" s="17"/>
      <c r="XL362" s="17"/>
      <c r="XM362" s="17"/>
      <c r="XN362" s="17"/>
      <c r="XO362" s="17"/>
      <c r="XP362" s="17"/>
      <c r="XQ362" s="17"/>
      <c r="XR362" s="17"/>
      <c r="XS362" s="17"/>
      <c r="XT362" s="17"/>
      <c r="XU362" s="17"/>
      <c r="XV362" s="17"/>
      <c r="XW362" s="17"/>
      <c r="XX362" s="17"/>
      <c r="XY362" s="17"/>
      <c r="XZ362" s="17"/>
      <c r="YA362" s="17"/>
      <c r="YB362" s="17"/>
      <c r="YC362" s="17"/>
      <c r="YD362" s="17"/>
      <c r="YE362" s="17"/>
      <c r="YF362" s="17"/>
      <c r="YG362" s="17"/>
      <c r="YH362" s="17"/>
      <c r="YI362" s="17"/>
      <c r="YJ362" s="17"/>
      <c r="YK362" s="17"/>
      <c r="YL362" s="17"/>
      <c r="YM362" s="17"/>
      <c r="YN362" s="17"/>
      <c r="YO362" s="17"/>
      <c r="YP362" s="17"/>
      <c r="YQ362" s="17"/>
      <c r="YR362" s="17"/>
      <c r="YS362" s="17"/>
      <c r="YT362" s="17"/>
      <c r="YU362" s="17"/>
      <c r="YV362" s="17"/>
      <c r="YW362" s="17"/>
      <c r="YX362" s="17"/>
      <c r="YY362" s="17"/>
      <c r="YZ362" s="17"/>
      <c r="ZA362" s="17"/>
      <c r="ZB362" s="17"/>
      <c r="ZC362" s="17"/>
      <c r="ZD362" s="17"/>
      <c r="ZE362" s="17"/>
      <c r="ZF362" s="17"/>
      <c r="ZG362" s="17"/>
      <c r="ZH362" s="17"/>
      <c r="ZI362" s="17"/>
      <c r="ZJ362" s="17"/>
      <c r="ZK362" s="17"/>
      <c r="ZL362" s="17"/>
      <c r="ZM362" s="17"/>
      <c r="ZN362" s="17"/>
      <c r="ZO362" s="17"/>
      <c r="ZP362" s="17"/>
      <c r="ZQ362" s="17"/>
      <c r="ZR362" s="17"/>
      <c r="ZS362" s="17"/>
      <c r="ZT362" s="17"/>
      <c r="ZU362" s="17"/>
      <c r="ZV362" s="17"/>
      <c r="ZW362" s="17"/>
      <c r="ZX362" s="17"/>
      <c r="ZY362" s="17"/>
      <c r="ZZ362" s="17"/>
      <c r="AAA362" s="17"/>
      <c r="AAB362" s="17"/>
      <c r="AAC362" s="17"/>
      <c r="AAD362" s="17"/>
      <c r="AAE362" s="17"/>
      <c r="AAF362" s="17"/>
      <c r="AAG362" s="17"/>
      <c r="AAH362" s="17"/>
      <c r="AAI362" s="17"/>
      <c r="AAJ362" s="17"/>
      <c r="AAK362" s="17"/>
      <c r="AAL362" s="17"/>
      <c r="AAM362" s="17"/>
      <c r="AAN362" s="17"/>
      <c r="AAO362" s="17"/>
      <c r="AAP362" s="17"/>
      <c r="AAQ362" s="17"/>
      <c r="AAR362" s="17"/>
      <c r="AAS362" s="17"/>
      <c r="AAT362" s="17"/>
      <c r="AAU362" s="17"/>
      <c r="AAV362" s="17"/>
      <c r="AAW362" s="17"/>
      <c r="AAX362" s="17"/>
      <c r="AAY362" s="17"/>
      <c r="AAZ362" s="17"/>
      <c r="ABA362" s="17"/>
      <c r="ABB362" s="17"/>
      <c r="ABC362" s="17"/>
      <c r="ABD362" s="17"/>
      <c r="ABE362" s="17"/>
      <c r="ABF362" s="17"/>
      <c r="ABG362" s="17"/>
      <c r="ABH362" s="17"/>
      <c r="ABI362" s="17"/>
      <c r="ABJ362" s="17"/>
      <c r="ABK362" s="17"/>
      <c r="ABL362" s="17"/>
      <c r="ABM362" s="17"/>
      <c r="ABN362" s="17"/>
      <c r="ABO362" s="17"/>
      <c r="ABP362" s="17"/>
      <c r="ABQ362" s="17"/>
      <c r="ABR362" s="17"/>
      <c r="ABS362" s="17"/>
      <c r="ABT362" s="17"/>
      <c r="ABU362" s="17"/>
      <c r="ABV362" s="17"/>
      <c r="ABW362" s="17"/>
      <c r="ABX362" s="17"/>
      <c r="ABY362" s="17"/>
      <c r="ABZ362" s="17"/>
      <c r="ACA362" s="17"/>
      <c r="ACB362" s="17"/>
      <c r="ACC362" s="17"/>
      <c r="ACD362" s="17"/>
      <c r="ACE362" s="17"/>
      <c r="ACF362" s="17"/>
      <c r="ACG362" s="17"/>
      <c r="ACH362" s="17"/>
      <c r="ACI362" s="17"/>
      <c r="ACJ362" s="17"/>
      <c r="ACK362" s="17"/>
      <c r="ACL362" s="17"/>
      <c r="ACM362" s="17"/>
      <c r="ACN362" s="17"/>
      <c r="ACO362" s="17"/>
      <c r="ACP362" s="17"/>
      <c r="ACQ362" s="17"/>
      <c r="ACR362" s="17"/>
      <c r="ACS362" s="17"/>
      <c r="ACT362" s="17"/>
      <c r="ACU362" s="17"/>
      <c r="ACV362" s="17"/>
      <c r="ACW362" s="17"/>
      <c r="ACX362" s="17"/>
      <c r="ACY362" s="17"/>
      <c r="ACZ362" s="17"/>
      <c r="ADA362" s="17"/>
      <c r="ADB362" s="17"/>
      <c r="ADC362" s="17"/>
      <c r="ADD362" s="17"/>
      <c r="ADE362" s="17"/>
      <c r="ADF362" s="17"/>
      <c r="ADG362" s="17"/>
      <c r="ADH362" s="17"/>
      <c r="ADI362" s="17"/>
      <c r="ADJ362" s="17"/>
      <c r="ADK362" s="17"/>
      <c r="ADL362" s="17"/>
      <c r="ADM362" s="17"/>
      <c r="ADN362" s="17"/>
      <c r="ADO362" s="17"/>
      <c r="ADP362" s="17"/>
      <c r="ADQ362" s="17"/>
      <c r="ADR362" s="17"/>
      <c r="ADS362" s="17"/>
      <c r="ADT362" s="17"/>
      <c r="ADU362" s="17"/>
      <c r="ADV362" s="17"/>
      <c r="ADW362" s="17"/>
      <c r="ADX362" s="17"/>
      <c r="ADY362" s="17"/>
      <c r="ADZ362" s="17"/>
      <c r="AEA362" s="17"/>
      <c r="AEB362" s="17"/>
      <c r="AEC362" s="17"/>
      <c r="AED362" s="17"/>
      <c r="AEE362" s="17"/>
      <c r="AEF362" s="17"/>
      <c r="AEG362" s="17"/>
      <c r="AEH362" s="17"/>
      <c r="AEI362" s="17"/>
      <c r="AEJ362" s="17"/>
      <c r="AEK362" s="17"/>
      <c r="AEL362" s="17"/>
      <c r="AEM362" s="17"/>
      <c r="AEN362" s="17"/>
      <c r="AEO362" s="17"/>
      <c r="AEP362" s="17"/>
      <c r="AEQ362" s="17"/>
      <c r="AER362" s="17"/>
      <c r="AES362" s="17"/>
      <c r="AET362" s="17"/>
      <c r="AEU362" s="17"/>
      <c r="AEV362" s="17"/>
      <c r="AEW362" s="17"/>
      <c r="AEX362" s="17"/>
      <c r="AEY362" s="17"/>
      <c r="AEZ362" s="17"/>
      <c r="AFA362" s="17"/>
      <c r="AFB362" s="17"/>
      <c r="AFC362" s="17"/>
      <c r="AFD362" s="17"/>
      <c r="AFE362" s="17"/>
      <c r="AFF362" s="17"/>
      <c r="AFG362" s="17"/>
      <c r="AFH362" s="17"/>
      <c r="AFI362" s="17"/>
      <c r="AFJ362" s="17"/>
      <c r="AFK362" s="17"/>
      <c r="AFL362" s="17"/>
      <c r="AFM362" s="17"/>
      <c r="AFN362" s="17"/>
      <c r="AFO362" s="17"/>
      <c r="AFP362" s="17"/>
      <c r="AFQ362" s="17"/>
      <c r="AFR362" s="17"/>
      <c r="AFS362" s="17"/>
      <c r="AFT362" s="17"/>
      <c r="AFU362" s="17"/>
      <c r="AFV362" s="17"/>
      <c r="AFW362" s="17"/>
      <c r="AFX362" s="17"/>
      <c r="AFY362" s="17"/>
      <c r="AFZ362" s="17"/>
      <c r="AGA362" s="17"/>
      <c r="AGB362" s="17"/>
      <c r="AGC362" s="17"/>
      <c r="AGD362" s="17"/>
      <c r="AGE362" s="17"/>
      <c r="AGF362" s="17"/>
      <c r="AGG362" s="17"/>
      <c r="AGH362" s="17"/>
      <c r="AGI362" s="17"/>
      <c r="AGJ362" s="17"/>
      <c r="AGK362" s="17"/>
      <c r="AGL362" s="17"/>
      <c r="AGM362" s="17"/>
      <c r="AGN362" s="17"/>
      <c r="AGO362" s="17"/>
      <c r="AGP362" s="17"/>
      <c r="AGQ362" s="17"/>
      <c r="AGR362" s="17"/>
      <c r="AGS362" s="17"/>
      <c r="AGT362" s="17"/>
      <c r="AGU362" s="17"/>
      <c r="AGV362" s="17"/>
      <c r="AGW362" s="17"/>
      <c r="AGX362" s="17"/>
      <c r="AGY362" s="17"/>
      <c r="AGZ362" s="17"/>
      <c r="AHA362" s="17"/>
      <c r="AHB362" s="17"/>
      <c r="AHC362" s="17"/>
      <c r="AHD362" s="17"/>
      <c r="AHE362" s="17"/>
      <c r="AHF362" s="17"/>
      <c r="AHG362" s="17"/>
      <c r="AHH362" s="17"/>
      <c r="AHI362" s="17"/>
      <c r="AHJ362" s="17"/>
      <c r="AHK362" s="17"/>
      <c r="AHL362" s="17"/>
      <c r="AHM362" s="17"/>
      <c r="AHN362" s="17"/>
      <c r="AHO362" s="17"/>
      <c r="AHP362" s="17"/>
      <c r="AHQ362" s="17"/>
      <c r="AHR362" s="17"/>
      <c r="AHS362" s="17"/>
      <c r="AHT362" s="17"/>
      <c r="AHU362" s="17"/>
      <c r="AHV362" s="17"/>
      <c r="AHW362" s="17"/>
      <c r="AHX362" s="17"/>
      <c r="AHY362" s="17"/>
      <c r="AHZ362" s="17"/>
      <c r="AIA362" s="17"/>
      <c r="AIB362" s="17"/>
      <c r="AIC362" s="17"/>
      <c r="AID362" s="17"/>
      <c r="AIE362" s="17"/>
      <c r="AIF362" s="17"/>
      <c r="AIG362" s="17"/>
      <c r="AIH362" s="17"/>
      <c r="AII362" s="17"/>
      <c r="AIJ362" s="17"/>
      <c r="AIK362" s="17"/>
      <c r="AIL362" s="17"/>
      <c r="AIM362" s="17"/>
      <c r="AIN362" s="17"/>
      <c r="AIO362" s="17"/>
      <c r="AIP362" s="17"/>
      <c r="AIQ362" s="17"/>
      <c r="AIR362" s="17"/>
      <c r="AIS362" s="17"/>
      <c r="AIT362" s="17"/>
      <c r="AIU362" s="17"/>
      <c r="AIV362" s="17"/>
      <c r="AIW362" s="17"/>
      <c r="AIX362" s="17"/>
      <c r="AIY362" s="17"/>
      <c r="AIZ362" s="17"/>
      <c r="AJA362" s="17"/>
      <c r="AJB362" s="17"/>
      <c r="AJC362" s="17"/>
      <c r="AJD362" s="17"/>
      <c r="AJE362" s="17"/>
      <c r="AJF362" s="17"/>
      <c r="AJG362" s="17"/>
      <c r="AJH362" s="17"/>
      <c r="AJI362" s="17"/>
      <c r="AJJ362" s="17"/>
      <c r="AJK362" s="17"/>
      <c r="AJL362" s="17"/>
      <c r="AJM362" s="17"/>
      <c r="AJN362" s="17"/>
      <c r="AJO362" s="17"/>
      <c r="AJP362" s="17"/>
      <c r="AJQ362" s="17"/>
      <c r="AJR362" s="17"/>
      <c r="AJS362" s="17"/>
      <c r="AJT362" s="17"/>
      <c r="AJU362" s="17"/>
      <c r="AJV362" s="17"/>
      <c r="AJW362" s="17"/>
      <c r="AJX362" s="17"/>
      <c r="AJY362" s="17"/>
      <c r="AJZ362" s="17"/>
      <c r="AKA362" s="17"/>
      <c r="AKB362" s="17"/>
      <c r="AKC362" s="17"/>
      <c r="AKD362" s="17"/>
      <c r="AKE362" s="17"/>
      <c r="AKF362" s="17"/>
      <c r="AKG362" s="17"/>
      <c r="AKH362" s="17"/>
      <c r="AKI362" s="17"/>
      <c r="AKJ362" s="17"/>
      <c r="AKK362" s="17"/>
      <c r="AKL362" s="17"/>
      <c r="AKM362" s="17"/>
      <c r="AKN362" s="17"/>
      <c r="AKO362" s="17"/>
      <c r="AKP362" s="17"/>
      <c r="AKQ362" s="17"/>
      <c r="AKR362" s="17"/>
      <c r="AKS362" s="17"/>
      <c r="AKT362" s="17"/>
      <c r="AKU362" s="17"/>
      <c r="AKV362" s="17"/>
      <c r="AKW362" s="17"/>
      <c r="AKX362" s="17"/>
      <c r="AKY362" s="17"/>
      <c r="AKZ362" s="17"/>
      <c r="ALA362" s="17"/>
      <c r="ALB362" s="17"/>
      <c r="ALC362" s="17"/>
      <c r="ALD362" s="17"/>
      <c r="ALE362" s="17"/>
      <c r="ALF362" s="17"/>
      <c r="ALG362" s="17"/>
      <c r="ALH362" s="17"/>
      <c r="ALI362" s="17"/>
      <c r="ALJ362" s="17"/>
    </row>
    <row r="363" spans="1:998" s="4" customFormat="1" ht="12" customHeight="1">
      <c r="A363" s="9"/>
      <c r="B363" s="10"/>
      <c r="C363" s="11" t="s">
        <v>667</v>
      </c>
      <c r="D363" s="12" t="s">
        <v>668</v>
      </c>
      <c r="E363" s="10"/>
      <c r="F363" s="436"/>
      <c r="G363" s="13"/>
      <c r="H363" s="14"/>
      <c r="I363" s="14"/>
      <c r="J363" s="14"/>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row>
    <row r="364" spans="1:998" s="453" customFormat="1" ht="27.75" customHeight="1" outlineLevel="1">
      <c r="A364" s="448">
        <v>286</v>
      </c>
      <c r="B364" s="448" t="s">
        <v>5</v>
      </c>
      <c r="C364" s="448" t="s">
        <v>669</v>
      </c>
      <c r="D364" s="449" t="s">
        <v>670</v>
      </c>
      <c r="E364" s="448" t="s">
        <v>8</v>
      </c>
      <c r="F364" s="450">
        <v>113.85</v>
      </c>
      <c r="G364" s="451">
        <f>$I$3</f>
        <v>0.29308058631051748</v>
      </c>
      <c r="H364" s="452">
        <f>'Orçamento Analítico'!K1996</f>
        <v>0</v>
      </c>
      <c r="I364" s="452">
        <f t="shared" ref="I364" si="116">H364*(1+G364)</f>
        <v>0</v>
      </c>
      <c r="J364" s="452">
        <f t="shared" ref="J364" si="117">TRUNC((I364*F364),2)</f>
        <v>0</v>
      </c>
    </row>
    <row r="365" spans="1:998" s="18" customFormat="1" ht="12">
      <c r="A365" s="364" t="s">
        <v>1352</v>
      </c>
      <c r="B365" s="364"/>
      <c r="C365" s="364"/>
      <c r="D365" s="364"/>
      <c r="E365" s="364"/>
      <c r="F365" s="364"/>
      <c r="G365" s="364"/>
      <c r="H365" s="364"/>
      <c r="I365" s="364"/>
      <c r="J365" s="16">
        <f>J364</f>
        <v>0</v>
      </c>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c r="HJ365" s="17"/>
      <c r="HK365" s="17"/>
      <c r="HL365" s="17"/>
      <c r="HM365" s="17"/>
      <c r="HN365" s="17"/>
      <c r="HO365" s="17"/>
      <c r="HP365" s="17"/>
      <c r="HQ365" s="17"/>
      <c r="HR365" s="17"/>
      <c r="HS365" s="17"/>
      <c r="HT365" s="17"/>
      <c r="HU365" s="17"/>
      <c r="HV365" s="17"/>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c r="IS365" s="17"/>
      <c r="IT365" s="17"/>
      <c r="IU365" s="17"/>
      <c r="IV365" s="17"/>
      <c r="IW365" s="17"/>
      <c r="IX365" s="17"/>
      <c r="IY365" s="17"/>
      <c r="IZ365" s="17"/>
      <c r="JA365" s="17"/>
      <c r="JB365" s="17"/>
      <c r="JC365" s="17"/>
      <c r="JD365" s="17"/>
      <c r="JE365" s="17"/>
      <c r="JF365" s="17"/>
      <c r="JG365" s="17"/>
      <c r="JH365" s="17"/>
      <c r="JI365" s="17"/>
      <c r="JJ365" s="17"/>
      <c r="JK365" s="17"/>
      <c r="JL365" s="17"/>
      <c r="JM365" s="17"/>
      <c r="JN365" s="17"/>
      <c r="JO365" s="17"/>
      <c r="JP365" s="17"/>
      <c r="JQ365" s="17"/>
      <c r="JR365" s="17"/>
      <c r="JS365" s="17"/>
      <c r="JT365" s="17"/>
      <c r="JU365" s="17"/>
      <c r="JV365" s="17"/>
      <c r="JW365" s="17"/>
      <c r="JX365" s="17"/>
      <c r="JY365" s="17"/>
      <c r="JZ365" s="17"/>
      <c r="KA365" s="17"/>
      <c r="KB365" s="17"/>
      <c r="KC365" s="17"/>
      <c r="KD365" s="17"/>
      <c r="KE365" s="17"/>
      <c r="KF365" s="17"/>
      <c r="KG365" s="17"/>
      <c r="KH365" s="17"/>
      <c r="KI365" s="17"/>
      <c r="KJ365" s="17"/>
      <c r="KK365" s="17"/>
      <c r="KL365" s="17"/>
      <c r="KM365" s="17"/>
      <c r="KN365" s="17"/>
      <c r="KO365" s="17"/>
      <c r="KP365" s="17"/>
      <c r="KQ365" s="17"/>
      <c r="KR365" s="17"/>
      <c r="KS365" s="17"/>
      <c r="KT365" s="17"/>
      <c r="KU365" s="17"/>
      <c r="KV365" s="17"/>
      <c r="KW365" s="17"/>
      <c r="KX365" s="17"/>
      <c r="KY365" s="17"/>
      <c r="KZ365" s="17"/>
      <c r="LA365" s="17"/>
      <c r="LB365" s="17"/>
      <c r="LC365" s="17"/>
      <c r="LD365" s="17"/>
      <c r="LE365" s="17"/>
      <c r="LF365" s="17"/>
      <c r="LG365" s="17"/>
      <c r="LH365" s="17"/>
      <c r="LI365" s="17"/>
      <c r="LJ365" s="17"/>
      <c r="LK365" s="17"/>
      <c r="LL365" s="17"/>
      <c r="LM365" s="17"/>
      <c r="LN365" s="17"/>
      <c r="LO365" s="17"/>
      <c r="LP365" s="17"/>
      <c r="LQ365" s="17"/>
      <c r="LR365" s="17"/>
      <c r="LS365" s="17"/>
      <c r="LT365" s="17"/>
      <c r="LU365" s="17"/>
      <c r="LV365" s="17"/>
      <c r="LW365" s="17"/>
      <c r="LX365" s="17"/>
      <c r="LY365" s="17"/>
      <c r="LZ365" s="17"/>
      <c r="MA365" s="17"/>
      <c r="MB365" s="17"/>
      <c r="MC365" s="17"/>
      <c r="MD365" s="17"/>
      <c r="ME365" s="17"/>
      <c r="MF365" s="17"/>
      <c r="MG365" s="17"/>
      <c r="MH365" s="17"/>
      <c r="MI365" s="17"/>
      <c r="MJ365" s="17"/>
      <c r="MK365" s="17"/>
      <c r="ML365" s="17"/>
      <c r="MM365" s="17"/>
      <c r="MN365" s="17"/>
      <c r="MO365" s="17"/>
      <c r="MP365" s="17"/>
      <c r="MQ365" s="17"/>
      <c r="MR365" s="17"/>
      <c r="MS365" s="17"/>
      <c r="MT365" s="17"/>
      <c r="MU365" s="17"/>
      <c r="MV365" s="17"/>
      <c r="MW365" s="17"/>
      <c r="MX365" s="17"/>
      <c r="MY365" s="17"/>
      <c r="MZ365" s="17"/>
      <c r="NA365" s="17"/>
      <c r="NB365" s="17"/>
      <c r="NC365" s="17"/>
      <c r="ND365" s="17"/>
      <c r="NE365" s="17"/>
      <c r="NF365" s="17"/>
      <c r="NG365" s="17"/>
      <c r="NH365" s="17"/>
      <c r="NI365" s="17"/>
      <c r="NJ365" s="17"/>
      <c r="NK365" s="17"/>
      <c r="NL365" s="17"/>
      <c r="NM365" s="17"/>
      <c r="NN365" s="17"/>
      <c r="NO365" s="17"/>
      <c r="NP365" s="17"/>
      <c r="NQ365" s="17"/>
      <c r="NR365" s="17"/>
      <c r="NS365" s="17"/>
      <c r="NT365" s="17"/>
      <c r="NU365" s="17"/>
      <c r="NV365" s="17"/>
      <c r="NW365" s="17"/>
      <c r="NX365" s="17"/>
      <c r="NY365" s="17"/>
      <c r="NZ365" s="17"/>
      <c r="OA365" s="17"/>
      <c r="OB365" s="17"/>
      <c r="OC365" s="17"/>
      <c r="OD365" s="17"/>
      <c r="OE365" s="17"/>
      <c r="OF365" s="17"/>
      <c r="OG365" s="17"/>
      <c r="OH365" s="17"/>
      <c r="OI365" s="17"/>
      <c r="OJ365" s="17"/>
      <c r="OK365" s="17"/>
      <c r="OL365" s="17"/>
      <c r="OM365" s="17"/>
      <c r="ON365" s="17"/>
      <c r="OO365" s="17"/>
      <c r="OP365" s="17"/>
      <c r="OQ365" s="17"/>
      <c r="OR365" s="17"/>
      <c r="OS365" s="17"/>
      <c r="OT365" s="17"/>
      <c r="OU365" s="17"/>
      <c r="OV365" s="17"/>
      <c r="OW365" s="17"/>
      <c r="OX365" s="17"/>
      <c r="OY365" s="17"/>
      <c r="OZ365" s="17"/>
      <c r="PA365" s="17"/>
      <c r="PB365" s="17"/>
      <c r="PC365" s="17"/>
      <c r="PD365" s="17"/>
      <c r="PE365" s="17"/>
      <c r="PF365" s="17"/>
      <c r="PG365" s="17"/>
      <c r="PH365" s="17"/>
      <c r="PI365" s="17"/>
      <c r="PJ365" s="17"/>
      <c r="PK365" s="17"/>
      <c r="PL365" s="17"/>
      <c r="PM365" s="17"/>
      <c r="PN365" s="17"/>
      <c r="PO365" s="17"/>
      <c r="PP365" s="17"/>
      <c r="PQ365" s="17"/>
      <c r="PR365" s="17"/>
      <c r="PS365" s="17"/>
      <c r="PT365" s="17"/>
      <c r="PU365" s="17"/>
      <c r="PV365" s="17"/>
      <c r="PW365" s="17"/>
      <c r="PX365" s="17"/>
      <c r="PY365" s="17"/>
      <c r="PZ365" s="17"/>
      <c r="QA365" s="17"/>
      <c r="QB365" s="17"/>
      <c r="QC365" s="17"/>
      <c r="QD365" s="17"/>
      <c r="QE365" s="17"/>
      <c r="QF365" s="17"/>
      <c r="QG365" s="17"/>
      <c r="QH365" s="17"/>
      <c r="QI365" s="17"/>
      <c r="QJ365" s="17"/>
      <c r="QK365" s="17"/>
      <c r="QL365" s="17"/>
      <c r="QM365" s="17"/>
      <c r="QN365" s="17"/>
      <c r="QO365" s="17"/>
      <c r="QP365" s="17"/>
      <c r="QQ365" s="17"/>
      <c r="QR365" s="17"/>
      <c r="QS365" s="17"/>
      <c r="QT365" s="17"/>
      <c r="QU365" s="17"/>
      <c r="QV365" s="17"/>
      <c r="QW365" s="17"/>
      <c r="QX365" s="17"/>
      <c r="QY365" s="17"/>
      <c r="QZ365" s="17"/>
      <c r="RA365" s="17"/>
      <c r="RB365" s="17"/>
      <c r="RC365" s="17"/>
      <c r="RD365" s="17"/>
      <c r="RE365" s="17"/>
      <c r="RF365" s="17"/>
      <c r="RG365" s="17"/>
      <c r="RH365" s="17"/>
      <c r="RI365" s="17"/>
      <c r="RJ365" s="17"/>
      <c r="RK365" s="17"/>
      <c r="RL365" s="17"/>
      <c r="RM365" s="17"/>
      <c r="RN365" s="17"/>
      <c r="RO365" s="17"/>
      <c r="RP365" s="17"/>
      <c r="RQ365" s="17"/>
      <c r="RR365" s="17"/>
      <c r="RS365" s="17"/>
      <c r="RT365" s="17"/>
      <c r="RU365" s="17"/>
      <c r="RV365" s="17"/>
      <c r="RW365" s="17"/>
      <c r="RX365" s="17"/>
      <c r="RY365" s="17"/>
      <c r="RZ365" s="17"/>
      <c r="SA365" s="17"/>
      <c r="SB365" s="17"/>
      <c r="SC365" s="17"/>
      <c r="SD365" s="17"/>
      <c r="SE365" s="17"/>
      <c r="SF365" s="17"/>
      <c r="SG365" s="17"/>
      <c r="SH365" s="17"/>
      <c r="SI365" s="17"/>
      <c r="SJ365" s="17"/>
      <c r="SK365" s="17"/>
      <c r="SL365" s="17"/>
      <c r="SM365" s="17"/>
      <c r="SN365" s="17"/>
      <c r="SO365" s="17"/>
      <c r="SP365" s="17"/>
      <c r="SQ365" s="17"/>
      <c r="SR365" s="17"/>
      <c r="SS365" s="17"/>
      <c r="ST365" s="17"/>
      <c r="SU365" s="17"/>
      <c r="SV365" s="17"/>
      <c r="SW365" s="17"/>
      <c r="SX365" s="17"/>
      <c r="SY365" s="17"/>
      <c r="SZ365" s="17"/>
      <c r="TA365" s="17"/>
      <c r="TB365" s="17"/>
      <c r="TC365" s="17"/>
      <c r="TD365" s="17"/>
      <c r="TE365" s="17"/>
      <c r="TF365" s="17"/>
      <c r="TG365" s="17"/>
      <c r="TH365" s="17"/>
      <c r="TI365" s="17"/>
      <c r="TJ365" s="17"/>
      <c r="TK365" s="17"/>
      <c r="TL365" s="17"/>
      <c r="TM365" s="17"/>
      <c r="TN365" s="17"/>
      <c r="TO365" s="17"/>
      <c r="TP365" s="17"/>
      <c r="TQ365" s="17"/>
      <c r="TR365" s="17"/>
      <c r="TS365" s="17"/>
      <c r="TT365" s="17"/>
      <c r="TU365" s="17"/>
      <c r="TV365" s="17"/>
      <c r="TW365" s="17"/>
      <c r="TX365" s="17"/>
      <c r="TY365" s="17"/>
      <c r="TZ365" s="17"/>
      <c r="UA365" s="17"/>
      <c r="UB365" s="17"/>
      <c r="UC365" s="17"/>
      <c r="UD365" s="17"/>
      <c r="UE365" s="17"/>
      <c r="UF365" s="17"/>
      <c r="UG365" s="17"/>
      <c r="UH365" s="17"/>
      <c r="UI365" s="17"/>
      <c r="UJ365" s="17"/>
      <c r="UK365" s="17"/>
      <c r="UL365" s="17"/>
      <c r="UM365" s="17"/>
      <c r="UN365" s="17"/>
      <c r="UO365" s="17"/>
      <c r="UP365" s="17"/>
      <c r="UQ365" s="17"/>
      <c r="UR365" s="17"/>
      <c r="US365" s="17"/>
      <c r="UT365" s="17"/>
      <c r="UU365" s="17"/>
      <c r="UV365" s="17"/>
      <c r="UW365" s="17"/>
      <c r="UX365" s="17"/>
      <c r="UY365" s="17"/>
      <c r="UZ365" s="17"/>
      <c r="VA365" s="17"/>
      <c r="VB365" s="17"/>
      <c r="VC365" s="17"/>
      <c r="VD365" s="17"/>
      <c r="VE365" s="17"/>
      <c r="VF365" s="17"/>
      <c r="VG365" s="17"/>
      <c r="VH365" s="17"/>
      <c r="VI365" s="17"/>
      <c r="VJ365" s="17"/>
      <c r="VK365" s="17"/>
      <c r="VL365" s="17"/>
      <c r="VM365" s="17"/>
      <c r="VN365" s="17"/>
      <c r="VO365" s="17"/>
      <c r="VP365" s="17"/>
      <c r="VQ365" s="17"/>
      <c r="VR365" s="17"/>
      <c r="VS365" s="17"/>
      <c r="VT365" s="17"/>
      <c r="VU365" s="17"/>
      <c r="VV365" s="17"/>
      <c r="VW365" s="17"/>
      <c r="VX365" s="17"/>
      <c r="VY365" s="17"/>
      <c r="VZ365" s="17"/>
      <c r="WA365" s="17"/>
      <c r="WB365" s="17"/>
      <c r="WC365" s="17"/>
      <c r="WD365" s="17"/>
      <c r="WE365" s="17"/>
      <c r="WF365" s="17"/>
      <c r="WG365" s="17"/>
      <c r="WH365" s="17"/>
      <c r="WI365" s="17"/>
      <c r="WJ365" s="17"/>
      <c r="WK365" s="17"/>
      <c r="WL365" s="17"/>
      <c r="WM365" s="17"/>
      <c r="WN365" s="17"/>
      <c r="WO365" s="17"/>
      <c r="WP365" s="17"/>
      <c r="WQ365" s="17"/>
      <c r="WR365" s="17"/>
      <c r="WS365" s="17"/>
      <c r="WT365" s="17"/>
      <c r="WU365" s="17"/>
      <c r="WV365" s="17"/>
      <c r="WW365" s="17"/>
      <c r="WX365" s="17"/>
      <c r="WY365" s="17"/>
      <c r="WZ365" s="17"/>
      <c r="XA365" s="17"/>
      <c r="XB365" s="17"/>
      <c r="XC365" s="17"/>
      <c r="XD365" s="17"/>
      <c r="XE365" s="17"/>
      <c r="XF365" s="17"/>
      <c r="XG365" s="17"/>
      <c r="XH365" s="17"/>
      <c r="XI365" s="17"/>
      <c r="XJ365" s="17"/>
      <c r="XK365" s="17"/>
      <c r="XL365" s="17"/>
      <c r="XM365" s="17"/>
      <c r="XN365" s="17"/>
      <c r="XO365" s="17"/>
      <c r="XP365" s="17"/>
      <c r="XQ365" s="17"/>
      <c r="XR365" s="17"/>
      <c r="XS365" s="17"/>
      <c r="XT365" s="17"/>
      <c r="XU365" s="17"/>
      <c r="XV365" s="17"/>
      <c r="XW365" s="17"/>
      <c r="XX365" s="17"/>
      <c r="XY365" s="17"/>
      <c r="XZ365" s="17"/>
      <c r="YA365" s="17"/>
      <c r="YB365" s="17"/>
      <c r="YC365" s="17"/>
      <c r="YD365" s="17"/>
      <c r="YE365" s="17"/>
      <c r="YF365" s="17"/>
      <c r="YG365" s="17"/>
      <c r="YH365" s="17"/>
      <c r="YI365" s="17"/>
      <c r="YJ365" s="17"/>
      <c r="YK365" s="17"/>
      <c r="YL365" s="17"/>
      <c r="YM365" s="17"/>
      <c r="YN365" s="17"/>
      <c r="YO365" s="17"/>
      <c r="YP365" s="17"/>
      <c r="YQ365" s="17"/>
      <c r="YR365" s="17"/>
      <c r="YS365" s="17"/>
      <c r="YT365" s="17"/>
      <c r="YU365" s="17"/>
      <c r="YV365" s="17"/>
      <c r="YW365" s="17"/>
      <c r="YX365" s="17"/>
      <c r="YY365" s="17"/>
      <c r="YZ365" s="17"/>
      <c r="ZA365" s="17"/>
      <c r="ZB365" s="17"/>
      <c r="ZC365" s="17"/>
      <c r="ZD365" s="17"/>
      <c r="ZE365" s="17"/>
      <c r="ZF365" s="17"/>
      <c r="ZG365" s="17"/>
      <c r="ZH365" s="17"/>
      <c r="ZI365" s="17"/>
      <c r="ZJ365" s="17"/>
      <c r="ZK365" s="17"/>
      <c r="ZL365" s="17"/>
      <c r="ZM365" s="17"/>
      <c r="ZN365" s="17"/>
      <c r="ZO365" s="17"/>
      <c r="ZP365" s="17"/>
      <c r="ZQ365" s="17"/>
      <c r="ZR365" s="17"/>
      <c r="ZS365" s="17"/>
      <c r="ZT365" s="17"/>
      <c r="ZU365" s="17"/>
      <c r="ZV365" s="17"/>
      <c r="ZW365" s="17"/>
      <c r="ZX365" s="17"/>
      <c r="ZY365" s="17"/>
      <c r="ZZ365" s="17"/>
      <c r="AAA365" s="17"/>
      <c r="AAB365" s="17"/>
      <c r="AAC365" s="17"/>
      <c r="AAD365" s="17"/>
      <c r="AAE365" s="17"/>
      <c r="AAF365" s="17"/>
      <c r="AAG365" s="17"/>
      <c r="AAH365" s="17"/>
      <c r="AAI365" s="17"/>
      <c r="AAJ365" s="17"/>
      <c r="AAK365" s="17"/>
      <c r="AAL365" s="17"/>
      <c r="AAM365" s="17"/>
      <c r="AAN365" s="17"/>
      <c r="AAO365" s="17"/>
      <c r="AAP365" s="17"/>
      <c r="AAQ365" s="17"/>
      <c r="AAR365" s="17"/>
      <c r="AAS365" s="17"/>
      <c r="AAT365" s="17"/>
      <c r="AAU365" s="17"/>
      <c r="AAV365" s="17"/>
      <c r="AAW365" s="17"/>
      <c r="AAX365" s="17"/>
      <c r="AAY365" s="17"/>
      <c r="AAZ365" s="17"/>
      <c r="ABA365" s="17"/>
      <c r="ABB365" s="17"/>
      <c r="ABC365" s="17"/>
      <c r="ABD365" s="17"/>
      <c r="ABE365" s="17"/>
      <c r="ABF365" s="17"/>
      <c r="ABG365" s="17"/>
      <c r="ABH365" s="17"/>
      <c r="ABI365" s="17"/>
      <c r="ABJ365" s="17"/>
      <c r="ABK365" s="17"/>
      <c r="ABL365" s="17"/>
      <c r="ABM365" s="17"/>
      <c r="ABN365" s="17"/>
      <c r="ABO365" s="17"/>
      <c r="ABP365" s="17"/>
      <c r="ABQ365" s="17"/>
      <c r="ABR365" s="17"/>
      <c r="ABS365" s="17"/>
      <c r="ABT365" s="17"/>
      <c r="ABU365" s="17"/>
      <c r="ABV365" s="17"/>
      <c r="ABW365" s="17"/>
      <c r="ABX365" s="17"/>
      <c r="ABY365" s="17"/>
      <c r="ABZ365" s="17"/>
      <c r="ACA365" s="17"/>
      <c r="ACB365" s="17"/>
      <c r="ACC365" s="17"/>
      <c r="ACD365" s="17"/>
      <c r="ACE365" s="17"/>
      <c r="ACF365" s="17"/>
      <c r="ACG365" s="17"/>
      <c r="ACH365" s="17"/>
      <c r="ACI365" s="17"/>
      <c r="ACJ365" s="17"/>
      <c r="ACK365" s="17"/>
      <c r="ACL365" s="17"/>
      <c r="ACM365" s="17"/>
      <c r="ACN365" s="17"/>
      <c r="ACO365" s="17"/>
      <c r="ACP365" s="17"/>
      <c r="ACQ365" s="17"/>
      <c r="ACR365" s="17"/>
      <c r="ACS365" s="17"/>
      <c r="ACT365" s="17"/>
      <c r="ACU365" s="17"/>
      <c r="ACV365" s="17"/>
      <c r="ACW365" s="17"/>
      <c r="ACX365" s="17"/>
      <c r="ACY365" s="17"/>
      <c r="ACZ365" s="17"/>
      <c r="ADA365" s="17"/>
      <c r="ADB365" s="17"/>
      <c r="ADC365" s="17"/>
      <c r="ADD365" s="17"/>
      <c r="ADE365" s="17"/>
      <c r="ADF365" s="17"/>
      <c r="ADG365" s="17"/>
      <c r="ADH365" s="17"/>
      <c r="ADI365" s="17"/>
      <c r="ADJ365" s="17"/>
      <c r="ADK365" s="17"/>
      <c r="ADL365" s="17"/>
      <c r="ADM365" s="17"/>
      <c r="ADN365" s="17"/>
      <c r="ADO365" s="17"/>
      <c r="ADP365" s="17"/>
      <c r="ADQ365" s="17"/>
      <c r="ADR365" s="17"/>
      <c r="ADS365" s="17"/>
      <c r="ADT365" s="17"/>
      <c r="ADU365" s="17"/>
      <c r="ADV365" s="17"/>
      <c r="ADW365" s="17"/>
      <c r="ADX365" s="17"/>
      <c r="ADY365" s="17"/>
      <c r="ADZ365" s="17"/>
      <c r="AEA365" s="17"/>
      <c r="AEB365" s="17"/>
      <c r="AEC365" s="17"/>
      <c r="AED365" s="17"/>
      <c r="AEE365" s="17"/>
      <c r="AEF365" s="17"/>
      <c r="AEG365" s="17"/>
      <c r="AEH365" s="17"/>
      <c r="AEI365" s="17"/>
      <c r="AEJ365" s="17"/>
      <c r="AEK365" s="17"/>
      <c r="AEL365" s="17"/>
      <c r="AEM365" s="17"/>
      <c r="AEN365" s="17"/>
      <c r="AEO365" s="17"/>
      <c r="AEP365" s="17"/>
      <c r="AEQ365" s="17"/>
      <c r="AER365" s="17"/>
      <c r="AES365" s="17"/>
      <c r="AET365" s="17"/>
      <c r="AEU365" s="17"/>
      <c r="AEV365" s="17"/>
      <c r="AEW365" s="17"/>
      <c r="AEX365" s="17"/>
      <c r="AEY365" s="17"/>
      <c r="AEZ365" s="17"/>
      <c r="AFA365" s="17"/>
      <c r="AFB365" s="17"/>
      <c r="AFC365" s="17"/>
      <c r="AFD365" s="17"/>
      <c r="AFE365" s="17"/>
      <c r="AFF365" s="17"/>
      <c r="AFG365" s="17"/>
      <c r="AFH365" s="17"/>
      <c r="AFI365" s="17"/>
      <c r="AFJ365" s="17"/>
      <c r="AFK365" s="17"/>
      <c r="AFL365" s="17"/>
      <c r="AFM365" s="17"/>
      <c r="AFN365" s="17"/>
      <c r="AFO365" s="17"/>
      <c r="AFP365" s="17"/>
      <c r="AFQ365" s="17"/>
      <c r="AFR365" s="17"/>
      <c r="AFS365" s="17"/>
      <c r="AFT365" s="17"/>
      <c r="AFU365" s="17"/>
      <c r="AFV365" s="17"/>
      <c r="AFW365" s="17"/>
      <c r="AFX365" s="17"/>
      <c r="AFY365" s="17"/>
      <c r="AFZ365" s="17"/>
      <c r="AGA365" s="17"/>
      <c r="AGB365" s="17"/>
      <c r="AGC365" s="17"/>
      <c r="AGD365" s="17"/>
      <c r="AGE365" s="17"/>
      <c r="AGF365" s="17"/>
      <c r="AGG365" s="17"/>
      <c r="AGH365" s="17"/>
      <c r="AGI365" s="17"/>
      <c r="AGJ365" s="17"/>
      <c r="AGK365" s="17"/>
      <c r="AGL365" s="17"/>
      <c r="AGM365" s="17"/>
      <c r="AGN365" s="17"/>
      <c r="AGO365" s="17"/>
      <c r="AGP365" s="17"/>
      <c r="AGQ365" s="17"/>
      <c r="AGR365" s="17"/>
      <c r="AGS365" s="17"/>
      <c r="AGT365" s="17"/>
      <c r="AGU365" s="17"/>
      <c r="AGV365" s="17"/>
      <c r="AGW365" s="17"/>
      <c r="AGX365" s="17"/>
      <c r="AGY365" s="17"/>
      <c r="AGZ365" s="17"/>
      <c r="AHA365" s="17"/>
      <c r="AHB365" s="17"/>
      <c r="AHC365" s="17"/>
      <c r="AHD365" s="17"/>
      <c r="AHE365" s="17"/>
      <c r="AHF365" s="17"/>
      <c r="AHG365" s="17"/>
      <c r="AHH365" s="17"/>
      <c r="AHI365" s="17"/>
      <c r="AHJ365" s="17"/>
      <c r="AHK365" s="17"/>
      <c r="AHL365" s="17"/>
      <c r="AHM365" s="17"/>
      <c r="AHN365" s="17"/>
      <c r="AHO365" s="17"/>
      <c r="AHP365" s="17"/>
      <c r="AHQ365" s="17"/>
      <c r="AHR365" s="17"/>
      <c r="AHS365" s="17"/>
      <c r="AHT365" s="17"/>
      <c r="AHU365" s="17"/>
      <c r="AHV365" s="17"/>
      <c r="AHW365" s="17"/>
      <c r="AHX365" s="17"/>
      <c r="AHY365" s="17"/>
      <c r="AHZ365" s="17"/>
      <c r="AIA365" s="17"/>
      <c r="AIB365" s="17"/>
      <c r="AIC365" s="17"/>
      <c r="AID365" s="17"/>
      <c r="AIE365" s="17"/>
      <c r="AIF365" s="17"/>
      <c r="AIG365" s="17"/>
      <c r="AIH365" s="17"/>
      <c r="AII365" s="17"/>
      <c r="AIJ365" s="17"/>
      <c r="AIK365" s="17"/>
      <c r="AIL365" s="17"/>
      <c r="AIM365" s="17"/>
      <c r="AIN365" s="17"/>
      <c r="AIO365" s="17"/>
      <c r="AIP365" s="17"/>
      <c r="AIQ365" s="17"/>
      <c r="AIR365" s="17"/>
      <c r="AIS365" s="17"/>
      <c r="AIT365" s="17"/>
      <c r="AIU365" s="17"/>
      <c r="AIV365" s="17"/>
      <c r="AIW365" s="17"/>
      <c r="AIX365" s="17"/>
      <c r="AIY365" s="17"/>
      <c r="AIZ365" s="17"/>
      <c r="AJA365" s="17"/>
      <c r="AJB365" s="17"/>
      <c r="AJC365" s="17"/>
      <c r="AJD365" s="17"/>
      <c r="AJE365" s="17"/>
      <c r="AJF365" s="17"/>
      <c r="AJG365" s="17"/>
      <c r="AJH365" s="17"/>
      <c r="AJI365" s="17"/>
      <c r="AJJ365" s="17"/>
      <c r="AJK365" s="17"/>
      <c r="AJL365" s="17"/>
      <c r="AJM365" s="17"/>
      <c r="AJN365" s="17"/>
      <c r="AJO365" s="17"/>
      <c r="AJP365" s="17"/>
      <c r="AJQ365" s="17"/>
      <c r="AJR365" s="17"/>
      <c r="AJS365" s="17"/>
      <c r="AJT365" s="17"/>
      <c r="AJU365" s="17"/>
      <c r="AJV365" s="17"/>
      <c r="AJW365" s="17"/>
      <c r="AJX365" s="17"/>
      <c r="AJY365" s="17"/>
      <c r="AJZ365" s="17"/>
      <c r="AKA365" s="17"/>
      <c r="AKB365" s="17"/>
      <c r="AKC365" s="17"/>
      <c r="AKD365" s="17"/>
      <c r="AKE365" s="17"/>
      <c r="AKF365" s="17"/>
      <c r="AKG365" s="17"/>
      <c r="AKH365" s="17"/>
      <c r="AKI365" s="17"/>
      <c r="AKJ365" s="17"/>
      <c r="AKK365" s="17"/>
      <c r="AKL365" s="17"/>
      <c r="AKM365" s="17"/>
      <c r="AKN365" s="17"/>
      <c r="AKO365" s="17"/>
      <c r="AKP365" s="17"/>
      <c r="AKQ365" s="17"/>
      <c r="AKR365" s="17"/>
      <c r="AKS365" s="17"/>
      <c r="AKT365" s="17"/>
      <c r="AKU365" s="17"/>
      <c r="AKV365" s="17"/>
      <c r="AKW365" s="17"/>
      <c r="AKX365" s="17"/>
      <c r="AKY365" s="17"/>
      <c r="AKZ365" s="17"/>
      <c r="ALA365" s="17"/>
      <c r="ALB365" s="17"/>
      <c r="ALC365" s="17"/>
      <c r="ALD365" s="17"/>
      <c r="ALE365" s="17"/>
      <c r="ALF365" s="17"/>
      <c r="ALG365" s="17"/>
      <c r="ALH365" s="17"/>
      <c r="ALI365" s="17"/>
      <c r="ALJ365" s="17"/>
    </row>
    <row r="366" spans="1:998" s="4" customFormat="1" ht="12" customHeight="1">
      <c r="A366" s="9"/>
      <c r="B366" s="10"/>
      <c r="C366" s="11" t="s">
        <v>671</v>
      </c>
      <c r="D366" s="12" t="s">
        <v>136</v>
      </c>
      <c r="E366" s="10"/>
      <c r="F366" s="436"/>
      <c r="G366" s="13"/>
      <c r="H366" s="14"/>
      <c r="I366" s="14"/>
      <c r="J366" s="14"/>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row>
    <row r="367" spans="1:998" ht="25.5" outlineLevel="1">
      <c r="A367" s="236">
        <v>103324</v>
      </c>
      <c r="B367" s="236" t="s">
        <v>20</v>
      </c>
      <c r="C367" s="236" t="s">
        <v>672</v>
      </c>
      <c r="D367" s="237" t="s">
        <v>673</v>
      </c>
      <c r="E367" s="236" t="s">
        <v>8</v>
      </c>
      <c r="F367" s="437">
        <v>176.9</v>
      </c>
      <c r="G367" s="238">
        <f>$I$3</f>
        <v>0.29308058631051748</v>
      </c>
      <c r="H367" s="239"/>
      <c r="I367" s="239">
        <f t="shared" ref="I367:I370" si="118">H367*(1+G367)</f>
        <v>0</v>
      </c>
      <c r="J367" s="239">
        <f t="shared" ref="J367:J370" si="119">TRUNC((I367*F367),2)</f>
        <v>0</v>
      </c>
    </row>
    <row r="368" spans="1:998" outlineLevel="1">
      <c r="A368" s="236">
        <v>93186</v>
      </c>
      <c r="B368" s="236" t="s">
        <v>20</v>
      </c>
      <c r="C368" s="236" t="s">
        <v>674</v>
      </c>
      <c r="D368" s="237" t="s">
        <v>142</v>
      </c>
      <c r="E368" s="236" t="s">
        <v>54</v>
      </c>
      <c r="F368" s="437">
        <v>1.8</v>
      </c>
      <c r="G368" s="238">
        <f>$I$3</f>
        <v>0.29308058631051748</v>
      </c>
      <c r="H368" s="239"/>
      <c r="I368" s="239">
        <f t="shared" si="118"/>
        <v>0</v>
      </c>
      <c r="J368" s="239">
        <f t="shared" si="119"/>
        <v>0</v>
      </c>
    </row>
    <row r="369" spans="1:998" ht="25.5" outlineLevel="1">
      <c r="A369" s="236">
        <v>93196</v>
      </c>
      <c r="B369" s="236" t="s">
        <v>20</v>
      </c>
      <c r="C369" s="236" t="s">
        <v>675</v>
      </c>
      <c r="D369" s="237" t="s">
        <v>146</v>
      </c>
      <c r="E369" s="236" t="s">
        <v>54</v>
      </c>
      <c r="F369" s="437">
        <v>1.8</v>
      </c>
      <c r="G369" s="238">
        <f>$I$3</f>
        <v>0.29308058631051748</v>
      </c>
      <c r="H369" s="239"/>
      <c r="I369" s="239">
        <f t="shared" si="118"/>
        <v>0</v>
      </c>
      <c r="J369" s="239">
        <f t="shared" si="119"/>
        <v>0</v>
      </c>
    </row>
    <row r="370" spans="1:998" outlineLevel="1">
      <c r="A370" s="236">
        <v>93188</v>
      </c>
      <c r="B370" s="236" t="s">
        <v>20</v>
      </c>
      <c r="C370" s="236" t="s">
        <v>676</v>
      </c>
      <c r="D370" s="237" t="s">
        <v>148</v>
      </c>
      <c r="E370" s="236" t="s">
        <v>54</v>
      </c>
      <c r="F370" s="437">
        <v>2.7</v>
      </c>
      <c r="G370" s="238">
        <f>$I$3</f>
        <v>0.29308058631051748</v>
      </c>
      <c r="H370" s="239"/>
      <c r="I370" s="239">
        <f t="shared" si="118"/>
        <v>0</v>
      </c>
      <c r="J370" s="239">
        <f t="shared" si="119"/>
        <v>0</v>
      </c>
    </row>
    <row r="371" spans="1:998" s="18" customFormat="1" ht="12">
      <c r="A371" s="364" t="s">
        <v>1352</v>
      </c>
      <c r="B371" s="364"/>
      <c r="C371" s="364"/>
      <c r="D371" s="364"/>
      <c r="E371" s="364"/>
      <c r="F371" s="364"/>
      <c r="G371" s="364"/>
      <c r="H371" s="364"/>
      <c r="I371" s="364"/>
      <c r="J371" s="16">
        <f>SUM(J367:J370)</f>
        <v>0</v>
      </c>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c r="HY371" s="17"/>
      <c r="HZ371" s="17"/>
      <c r="IA371" s="17"/>
      <c r="IB371" s="17"/>
      <c r="IC371" s="17"/>
      <c r="ID371" s="17"/>
      <c r="IE371" s="17"/>
      <c r="IF371" s="17"/>
      <c r="IG371" s="17"/>
      <c r="IH371" s="17"/>
      <c r="II371" s="17"/>
      <c r="IJ371" s="17"/>
      <c r="IK371" s="17"/>
      <c r="IL371" s="17"/>
      <c r="IM371" s="17"/>
      <c r="IN371" s="17"/>
      <c r="IO371" s="17"/>
      <c r="IP371" s="17"/>
      <c r="IQ371" s="17"/>
      <c r="IR371" s="17"/>
      <c r="IS371" s="17"/>
      <c r="IT371" s="17"/>
      <c r="IU371" s="17"/>
      <c r="IV371" s="17"/>
      <c r="IW371" s="17"/>
      <c r="IX371" s="17"/>
      <c r="IY371" s="17"/>
      <c r="IZ371" s="17"/>
      <c r="JA371" s="17"/>
      <c r="JB371" s="17"/>
      <c r="JC371" s="17"/>
      <c r="JD371" s="17"/>
      <c r="JE371" s="17"/>
      <c r="JF371" s="17"/>
      <c r="JG371" s="17"/>
      <c r="JH371" s="17"/>
      <c r="JI371" s="17"/>
      <c r="JJ371" s="17"/>
      <c r="JK371" s="17"/>
      <c r="JL371" s="17"/>
      <c r="JM371" s="17"/>
      <c r="JN371" s="17"/>
      <c r="JO371" s="17"/>
      <c r="JP371" s="17"/>
      <c r="JQ371" s="17"/>
      <c r="JR371" s="17"/>
      <c r="JS371" s="17"/>
      <c r="JT371" s="17"/>
      <c r="JU371" s="17"/>
      <c r="JV371" s="17"/>
      <c r="JW371" s="17"/>
      <c r="JX371" s="17"/>
      <c r="JY371" s="17"/>
      <c r="JZ371" s="17"/>
      <c r="KA371" s="17"/>
      <c r="KB371" s="17"/>
      <c r="KC371" s="17"/>
      <c r="KD371" s="17"/>
      <c r="KE371" s="17"/>
      <c r="KF371" s="17"/>
      <c r="KG371" s="17"/>
      <c r="KH371" s="17"/>
      <c r="KI371" s="17"/>
      <c r="KJ371" s="17"/>
      <c r="KK371" s="17"/>
      <c r="KL371" s="17"/>
      <c r="KM371" s="17"/>
      <c r="KN371" s="17"/>
      <c r="KO371" s="17"/>
      <c r="KP371" s="17"/>
      <c r="KQ371" s="17"/>
      <c r="KR371" s="17"/>
      <c r="KS371" s="17"/>
      <c r="KT371" s="17"/>
      <c r="KU371" s="17"/>
      <c r="KV371" s="17"/>
      <c r="KW371" s="17"/>
      <c r="KX371" s="17"/>
      <c r="KY371" s="17"/>
      <c r="KZ371" s="17"/>
      <c r="LA371" s="17"/>
      <c r="LB371" s="17"/>
      <c r="LC371" s="17"/>
      <c r="LD371" s="17"/>
      <c r="LE371" s="17"/>
      <c r="LF371" s="17"/>
      <c r="LG371" s="17"/>
      <c r="LH371" s="17"/>
      <c r="LI371" s="17"/>
      <c r="LJ371" s="17"/>
      <c r="LK371" s="17"/>
      <c r="LL371" s="17"/>
      <c r="LM371" s="17"/>
      <c r="LN371" s="17"/>
      <c r="LO371" s="17"/>
      <c r="LP371" s="17"/>
      <c r="LQ371" s="17"/>
      <c r="LR371" s="17"/>
      <c r="LS371" s="17"/>
      <c r="LT371" s="17"/>
      <c r="LU371" s="17"/>
      <c r="LV371" s="17"/>
      <c r="LW371" s="17"/>
      <c r="LX371" s="17"/>
      <c r="LY371" s="17"/>
      <c r="LZ371" s="17"/>
      <c r="MA371" s="17"/>
      <c r="MB371" s="17"/>
      <c r="MC371" s="17"/>
      <c r="MD371" s="17"/>
      <c r="ME371" s="17"/>
      <c r="MF371" s="17"/>
      <c r="MG371" s="17"/>
      <c r="MH371" s="17"/>
      <c r="MI371" s="17"/>
      <c r="MJ371" s="17"/>
      <c r="MK371" s="17"/>
      <c r="ML371" s="17"/>
      <c r="MM371" s="17"/>
      <c r="MN371" s="17"/>
      <c r="MO371" s="17"/>
      <c r="MP371" s="17"/>
      <c r="MQ371" s="17"/>
      <c r="MR371" s="17"/>
      <c r="MS371" s="17"/>
      <c r="MT371" s="17"/>
      <c r="MU371" s="17"/>
      <c r="MV371" s="17"/>
      <c r="MW371" s="17"/>
      <c r="MX371" s="17"/>
      <c r="MY371" s="17"/>
      <c r="MZ371" s="17"/>
      <c r="NA371" s="17"/>
      <c r="NB371" s="17"/>
      <c r="NC371" s="17"/>
      <c r="ND371" s="17"/>
      <c r="NE371" s="17"/>
      <c r="NF371" s="17"/>
      <c r="NG371" s="17"/>
      <c r="NH371" s="17"/>
      <c r="NI371" s="17"/>
      <c r="NJ371" s="17"/>
      <c r="NK371" s="17"/>
      <c r="NL371" s="17"/>
      <c r="NM371" s="17"/>
      <c r="NN371" s="17"/>
      <c r="NO371" s="17"/>
      <c r="NP371" s="17"/>
      <c r="NQ371" s="17"/>
      <c r="NR371" s="17"/>
      <c r="NS371" s="17"/>
      <c r="NT371" s="17"/>
      <c r="NU371" s="17"/>
      <c r="NV371" s="17"/>
      <c r="NW371" s="17"/>
      <c r="NX371" s="17"/>
      <c r="NY371" s="17"/>
      <c r="NZ371" s="17"/>
      <c r="OA371" s="17"/>
      <c r="OB371" s="17"/>
      <c r="OC371" s="17"/>
      <c r="OD371" s="17"/>
      <c r="OE371" s="17"/>
      <c r="OF371" s="17"/>
      <c r="OG371" s="17"/>
      <c r="OH371" s="17"/>
      <c r="OI371" s="17"/>
      <c r="OJ371" s="17"/>
      <c r="OK371" s="17"/>
      <c r="OL371" s="17"/>
      <c r="OM371" s="17"/>
      <c r="ON371" s="17"/>
      <c r="OO371" s="17"/>
      <c r="OP371" s="17"/>
      <c r="OQ371" s="17"/>
      <c r="OR371" s="17"/>
      <c r="OS371" s="17"/>
      <c r="OT371" s="17"/>
      <c r="OU371" s="17"/>
      <c r="OV371" s="17"/>
      <c r="OW371" s="17"/>
      <c r="OX371" s="17"/>
      <c r="OY371" s="17"/>
      <c r="OZ371" s="17"/>
      <c r="PA371" s="17"/>
      <c r="PB371" s="17"/>
      <c r="PC371" s="17"/>
      <c r="PD371" s="17"/>
      <c r="PE371" s="17"/>
      <c r="PF371" s="17"/>
      <c r="PG371" s="17"/>
      <c r="PH371" s="17"/>
      <c r="PI371" s="17"/>
      <c r="PJ371" s="17"/>
      <c r="PK371" s="17"/>
      <c r="PL371" s="17"/>
      <c r="PM371" s="17"/>
      <c r="PN371" s="17"/>
      <c r="PO371" s="17"/>
      <c r="PP371" s="17"/>
      <c r="PQ371" s="17"/>
      <c r="PR371" s="17"/>
      <c r="PS371" s="17"/>
      <c r="PT371" s="17"/>
      <c r="PU371" s="17"/>
      <c r="PV371" s="17"/>
      <c r="PW371" s="17"/>
      <c r="PX371" s="17"/>
      <c r="PY371" s="17"/>
      <c r="PZ371" s="17"/>
      <c r="QA371" s="17"/>
      <c r="QB371" s="17"/>
      <c r="QC371" s="17"/>
      <c r="QD371" s="17"/>
      <c r="QE371" s="17"/>
      <c r="QF371" s="17"/>
      <c r="QG371" s="17"/>
      <c r="QH371" s="17"/>
      <c r="QI371" s="17"/>
      <c r="QJ371" s="17"/>
      <c r="QK371" s="17"/>
      <c r="QL371" s="17"/>
      <c r="QM371" s="17"/>
      <c r="QN371" s="17"/>
      <c r="QO371" s="17"/>
      <c r="QP371" s="17"/>
      <c r="QQ371" s="17"/>
      <c r="QR371" s="17"/>
      <c r="QS371" s="17"/>
      <c r="QT371" s="17"/>
      <c r="QU371" s="17"/>
      <c r="QV371" s="17"/>
      <c r="QW371" s="17"/>
      <c r="QX371" s="17"/>
      <c r="QY371" s="17"/>
      <c r="QZ371" s="17"/>
      <c r="RA371" s="17"/>
      <c r="RB371" s="17"/>
      <c r="RC371" s="17"/>
      <c r="RD371" s="17"/>
      <c r="RE371" s="17"/>
      <c r="RF371" s="17"/>
      <c r="RG371" s="17"/>
      <c r="RH371" s="17"/>
      <c r="RI371" s="17"/>
      <c r="RJ371" s="17"/>
      <c r="RK371" s="17"/>
      <c r="RL371" s="17"/>
      <c r="RM371" s="17"/>
      <c r="RN371" s="17"/>
      <c r="RO371" s="17"/>
      <c r="RP371" s="17"/>
      <c r="RQ371" s="17"/>
      <c r="RR371" s="17"/>
      <c r="RS371" s="17"/>
      <c r="RT371" s="17"/>
      <c r="RU371" s="17"/>
      <c r="RV371" s="17"/>
      <c r="RW371" s="17"/>
      <c r="RX371" s="17"/>
      <c r="RY371" s="17"/>
      <c r="RZ371" s="17"/>
      <c r="SA371" s="17"/>
      <c r="SB371" s="17"/>
      <c r="SC371" s="17"/>
      <c r="SD371" s="17"/>
      <c r="SE371" s="17"/>
      <c r="SF371" s="17"/>
      <c r="SG371" s="17"/>
      <c r="SH371" s="17"/>
      <c r="SI371" s="17"/>
      <c r="SJ371" s="17"/>
      <c r="SK371" s="17"/>
      <c r="SL371" s="17"/>
      <c r="SM371" s="17"/>
      <c r="SN371" s="17"/>
      <c r="SO371" s="17"/>
      <c r="SP371" s="17"/>
      <c r="SQ371" s="17"/>
      <c r="SR371" s="17"/>
      <c r="SS371" s="17"/>
      <c r="ST371" s="17"/>
      <c r="SU371" s="17"/>
      <c r="SV371" s="17"/>
      <c r="SW371" s="17"/>
      <c r="SX371" s="17"/>
      <c r="SY371" s="17"/>
      <c r="SZ371" s="17"/>
      <c r="TA371" s="17"/>
      <c r="TB371" s="17"/>
      <c r="TC371" s="17"/>
      <c r="TD371" s="17"/>
      <c r="TE371" s="17"/>
      <c r="TF371" s="17"/>
      <c r="TG371" s="17"/>
      <c r="TH371" s="17"/>
      <c r="TI371" s="17"/>
      <c r="TJ371" s="17"/>
      <c r="TK371" s="17"/>
      <c r="TL371" s="17"/>
      <c r="TM371" s="17"/>
      <c r="TN371" s="17"/>
      <c r="TO371" s="17"/>
      <c r="TP371" s="17"/>
      <c r="TQ371" s="17"/>
      <c r="TR371" s="17"/>
      <c r="TS371" s="17"/>
      <c r="TT371" s="17"/>
      <c r="TU371" s="17"/>
      <c r="TV371" s="17"/>
      <c r="TW371" s="17"/>
      <c r="TX371" s="17"/>
      <c r="TY371" s="17"/>
      <c r="TZ371" s="17"/>
      <c r="UA371" s="17"/>
      <c r="UB371" s="17"/>
      <c r="UC371" s="17"/>
      <c r="UD371" s="17"/>
      <c r="UE371" s="17"/>
      <c r="UF371" s="17"/>
      <c r="UG371" s="17"/>
      <c r="UH371" s="17"/>
      <c r="UI371" s="17"/>
      <c r="UJ371" s="17"/>
      <c r="UK371" s="17"/>
      <c r="UL371" s="17"/>
      <c r="UM371" s="17"/>
      <c r="UN371" s="17"/>
      <c r="UO371" s="17"/>
      <c r="UP371" s="17"/>
      <c r="UQ371" s="17"/>
      <c r="UR371" s="17"/>
      <c r="US371" s="17"/>
      <c r="UT371" s="17"/>
      <c r="UU371" s="17"/>
      <c r="UV371" s="17"/>
      <c r="UW371" s="17"/>
      <c r="UX371" s="17"/>
      <c r="UY371" s="17"/>
      <c r="UZ371" s="17"/>
      <c r="VA371" s="17"/>
      <c r="VB371" s="17"/>
      <c r="VC371" s="17"/>
      <c r="VD371" s="17"/>
      <c r="VE371" s="17"/>
      <c r="VF371" s="17"/>
      <c r="VG371" s="17"/>
      <c r="VH371" s="17"/>
      <c r="VI371" s="17"/>
      <c r="VJ371" s="17"/>
      <c r="VK371" s="17"/>
      <c r="VL371" s="17"/>
      <c r="VM371" s="17"/>
      <c r="VN371" s="17"/>
      <c r="VO371" s="17"/>
      <c r="VP371" s="17"/>
      <c r="VQ371" s="17"/>
      <c r="VR371" s="17"/>
      <c r="VS371" s="17"/>
      <c r="VT371" s="17"/>
      <c r="VU371" s="17"/>
      <c r="VV371" s="17"/>
      <c r="VW371" s="17"/>
      <c r="VX371" s="17"/>
      <c r="VY371" s="17"/>
      <c r="VZ371" s="17"/>
      <c r="WA371" s="17"/>
      <c r="WB371" s="17"/>
      <c r="WC371" s="17"/>
      <c r="WD371" s="17"/>
      <c r="WE371" s="17"/>
      <c r="WF371" s="17"/>
      <c r="WG371" s="17"/>
      <c r="WH371" s="17"/>
      <c r="WI371" s="17"/>
      <c r="WJ371" s="17"/>
      <c r="WK371" s="17"/>
      <c r="WL371" s="17"/>
      <c r="WM371" s="17"/>
      <c r="WN371" s="17"/>
      <c r="WO371" s="17"/>
      <c r="WP371" s="17"/>
      <c r="WQ371" s="17"/>
      <c r="WR371" s="17"/>
      <c r="WS371" s="17"/>
      <c r="WT371" s="17"/>
      <c r="WU371" s="17"/>
      <c r="WV371" s="17"/>
      <c r="WW371" s="17"/>
      <c r="WX371" s="17"/>
      <c r="WY371" s="17"/>
      <c r="WZ371" s="17"/>
      <c r="XA371" s="17"/>
      <c r="XB371" s="17"/>
      <c r="XC371" s="17"/>
      <c r="XD371" s="17"/>
      <c r="XE371" s="17"/>
      <c r="XF371" s="17"/>
      <c r="XG371" s="17"/>
      <c r="XH371" s="17"/>
      <c r="XI371" s="17"/>
      <c r="XJ371" s="17"/>
      <c r="XK371" s="17"/>
      <c r="XL371" s="17"/>
      <c r="XM371" s="17"/>
      <c r="XN371" s="17"/>
      <c r="XO371" s="17"/>
      <c r="XP371" s="17"/>
      <c r="XQ371" s="17"/>
      <c r="XR371" s="17"/>
      <c r="XS371" s="17"/>
      <c r="XT371" s="17"/>
      <c r="XU371" s="17"/>
      <c r="XV371" s="17"/>
      <c r="XW371" s="17"/>
      <c r="XX371" s="17"/>
      <c r="XY371" s="17"/>
      <c r="XZ371" s="17"/>
      <c r="YA371" s="17"/>
      <c r="YB371" s="17"/>
      <c r="YC371" s="17"/>
      <c r="YD371" s="17"/>
      <c r="YE371" s="17"/>
      <c r="YF371" s="17"/>
      <c r="YG371" s="17"/>
      <c r="YH371" s="17"/>
      <c r="YI371" s="17"/>
      <c r="YJ371" s="17"/>
      <c r="YK371" s="17"/>
      <c r="YL371" s="17"/>
      <c r="YM371" s="17"/>
      <c r="YN371" s="17"/>
      <c r="YO371" s="17"/>
      <c r="YP371" s="17"/>
      <c r="YQ371" s="17"/>
      <c r="YR371" s="17"/>
      <c r="YS371" s="17"/>
      <c r="YT371" s="17"/>
      <c r="YU371" s="17"/>
      <c r="YV371" s="17"/>
      <c r="YW371" s="17"/>
      <c r="YX371" s="17"/>
      <c r="YY371" s="17"/>
      <c r="YZ371" s="17"/>
      <c r="ZA371" s="17"/>
      <c r="ZB371" s="17"/>
      <c r="ZC371" s="17"/>
      <c r="ZD371" s="17"/>
      <c r="ZE371" s="17"/>
      <c r="ZF371" s="17"/>
      <c r="ZG371" s="17"/>
      <c r="ZH371" s="17"/>
      <c r="ZI371" s="17"/>
      <c r="ZJ371" s="17"/>
      <c r="ZK371" s="17"/>
      <c r="ZL371" s="17"/>
      <c r="ZM371" s="17"/>
      <c r="ZN371" s="17"/>
      <c r="ZO371" s="17"/>
      <c r="ZP371" s="17"/>
      <c r="ZQ371" s="17"/>
      <c r="ZR371" s="17"/>
      <c r="ZS371" s="17"/>
      <c r="ZT371" s="17"/>
      <c r="ZU371" s="17"/>
      <c r="ZV371" s="17"/>
      <c r="ZW371" s="17"/>
      <c r="ZX371" s="17"/>
      <c r="ZY371" s="17"/>
      <c r="ZZ371" s="17"/>
      <c r="AAA371" s="17"/>
      <c r="AAB371" s="17"/>
      <c r="AAC371" s="17"/>
      <c r="AAD371" s="17"/>
      <c r="AAE371" s="17"/>
      <c r="AAF371" s="17"/>
      <c r="AAG371" s="17"/>
      <c r="AAH371" s="17"/>
      <c r="AAI371" s="17"/>
      <c r="AAJ371" s="17"/>
      <c r="AAK371" s="17"/>
      <c r="AAL371" s="17"/>
      <c r="AAM371" s="17"/>
      <c r="AAN371" s="17"/>
      <c r="AAO371" s="17"/>
      <c r="AAP371" s="17"/>
      <c r="AAQ371" s="17"/>
      <c r="AAR371" s="17"/>
      <c r="AAS371" s="17"/>
      <c r="AAT371" s="17"/>
      <c r="AAU371" s="17"/>
      <c r="AAV371" s="17"/>
      <c r="AAW371" s="17"/>
      <c r="AAX371" s="17"/>
      <c r="AAY371" s="17"/>
      <c r="AAZ371" s="17"/>
      <c r="ABA371" s="17"/>
      <c r="ABB371" s="17"/>
      <c r="ABC371" s="17"/>
      <c r="ABD371" s="17"/>
      <c r="ABE371" s="17"/>
      <c r="ABF371" s="17"/>
      <c r="ABG371" s="17"/>
      <c r="ABH371" s="17"/>
      <c r="ABI371" s="17"/>
      <c r="ABJ371" s="17"/>
      <c r="ABK371" s="17"/>
      <c r="ABL371" s="17"/>
      <c r="ABM371" s="17"/>
      <c r="ABN371" s="17"/>
      <c r="ABO371" s="17"/>
      <c r="ABP371" s="17"/>
      <c r="ABQ371" s="17"/>
      <c r="ABR371" s="17"/>
      <c r="ABS371" s="17"/>
      <c r="ABT371" s="17"/>
      <c r="ABU371" s="17"/>
      <c r="ABV371" s="17"/>
      <c r="ABW371" s="17"/>
      <c r="ABX371" s="17"/>
      <c r="ABY371" s="17"/>
      <c r="ABZ371" s="17"/>
      <c r="ACA371" s="17"/>
      <c r="ACB371" s="17"/>
      <c r="ACC371" s="17"/>
      <c r="ACD371" s="17"/>
      <c r="ACE371" s="17"/>
      <c r="ACF371" s="17"/>
      <c r="ACG371" s="17"/>
      <c r="ACH371" s="17"/>
      <c r="ACI371" s="17"/>
      <c r="ACJ371" s="17"/>
      <c r="ACK371" s="17"/>
      <c r="ACL371" s="17"/>
      <c r="ACM371" s="17"/>
      <c r="ACN371" s="17"/>
      <c r="ACO371" s="17"/>
      <c r="ACP371" s="17"/>
      <c r="ACQ371" s="17"/>
      <c r="ACR371" s="17"/>
      <c r="ACS371" s="17"/>
      <c r="ACT371" s="17"/>
      <c r="ACU371" s="17"/>
      <c r="ACV371" s="17"/>
      <c r="ACW371" s="17"/>
      <c r="ACX371" s="17"/>
      <c r="ACY371" s="17"/>
      <c r="ACZ371" s="17"/>
      <c r="ADA371" s="17"/>
      <c r="ADB371" s="17"/>
      <c r="ADC371" s="17"/>
      <c r="ADD371" s="17"/>
      <c r="ADE371" s="17"/>
      <c r="ADF371" s="17"/>
      <c r="ADG371" s="17"/>
      <c r="ADH371" s="17"/>
      <c r="ADI371" s="17"/>
      <c r="ADJ371" s="17"/>
      <c r="ADK371" s="17"/>
      <c r="ADL371" s="17"/>
      <c r="ADM371" s="17"/>
      <c r="ADN371" s="17"/>
      <c r="ADO371" s="17"/>
      <c r="ADP371" s="17"/>
      <c r="ADQ371" s="17"/>
      <c r="ADR371" s="17"/>
      <c r="ADS371" s="17"/>
      <c r="ADT371" s="17"/>
      <c r="ADU371" s="17"/>
      <c r="ADV371" s="17"/>
      <c r="ADW371" s="17"/>
      <c r="ADX371" s="17"/>
      <c r="ADY371" s="17"/>
      <c r="ADZ371" s="17"/>
      <c r="AEA371" s="17"/>
      <c r="AEB371" s="17"/>
      <c r="AEC371" s="17"/>
      <c r="AED371" s="17"/>
      <c r="AEE371" s="17"/>
      <c r="AEF371" s="17"/>
      <c r="AEG371" s="17"/>
      <c r="AEH371" s="17"/>
      <c r="AEI371" s="17"/>
      <c r="AEJ371" s="17"/>
      <c r="AEK371" s="17"/>
      <c r="AEL371" s="17"/>
      <c r="AEM371" s="17"/>
      <c r="AEN371" s="17"/>
      <c r="AEO371" s="17"/>
      <c r="AEP371" s="17"/>
      <c r="AEQ371" s="17"/>
      <c r="AER371" s="17"/>
      <c r="AES371" s="17"/>
      <c r="AET371" s="17"/>
      <c r="AEU371" s="17"/>
      <c r="AEV371" s="17"/>
      <c r="AEW371" s="17"/>
      <c r="AEX371" s="17"/>
      <c r="AEY371" s="17"/>
      <c r="AEZ371" s="17"/>
      <c r="AFA371" s="17"/>
      <c r="AFB371" s="17"/>
      <c r="AFC371" s="17"/>
      <c r="AFD371" s="17"/>
      <c r="AFE371" s="17"/>
      <c r="AFF371" s="17"/>
      <c r="AFG371" s="17"/>
      <c r="AFH371" s="17"/>
      <c r="AFI371" s="17"/>
      <c r="AFJ371" s="17"/>
      <c r="AFK371" s="17"/>
      <c r="AFL371" s="17"/>
      <c r="AFM371" s="17"/>
      <c r="AFN371" s="17"/>
      <c r="AFO371" s="17"/>
      <c r="AFP371" s="17"/>
      <c r="AFQ371" s="17"/>
      <c r="AFR371" s="17"/>
      <c r="AFS371" s="17"/>
      <c r="AFT371" s="17"/>
      <c r="AFU371" s="17"/>
      <c r="AFV371" s="17"/>
      <c r="AFW371" s="17"/>
      <c r="AFX371" s="17"/>
      <c r="AFY371" s="17"/>
      <c r="AFZ371" s="17"/>
      <c r="AGA371" s="17"/>
      <c r="AGB371" s="17"/>
      <c r="AGC371" s="17"/>
      <c r="AGD371" s="17"/>
      <c r="AGE371" s="17"/>
      <c r="AGF371" s="17"/>
      <c r="AGG371" s="17"/>
      <c r="AGH371" s="17"/>
      <c r="AGI371" s="17"/>
      <c r="AGJ371" s="17"/>
      <c r="AGK371" s="17"/>
      <c r="AGL371" s="17"/>
      <c r="AGM371" s="17"/>
      <c r="AGN371" s="17"/>
      <c r="AGO371" s="17"/>
      <c r="AGP371" s="17"/>
      <c r="AGQ371" s="17"/>
      <c r="AGR371" s="17"/>
      <c r="AGS371" s="17"/>
      <c r="AGT371" s="17"/>
      <c r="AGU371" s="17"/>
      <c r="AGV371" s="17"/>
      <c r="AGW371" s="17"/>
      <c r="AGX371" s="17"/>
      <c r="AGY371" s="17"/>
      <c r="AGZ371" s="17"/>
      <c r="AHA371" s="17"/>
      <c r="AHB371" s="17"/>
      <c r="AHC371" s="17"/>
      <c r="AHD371" s="17"/>
      <c r="AHE371" s="17"/>
      <c r="AHF371" s="17"/>
      <c r="AHG371" s="17"/>
      <c r="AHH371" s="17"/>
      <c r="AHI371" s="17"/>
      <c r="AHJ371" s="17"/>
      <c r="AHK371" s="17"/>
      <c r="AHL371" s="17"/>
      <c r="AHM371" s="17"/>
      <c r="AHN371" s="17"/>
      <c r="AHO371" s="17"/>
      <c r="AHP371" s="17"/>
      <c r="AHQ371" s="17"/>
      <c r="AHR371" s="17"/>
      <c r="AHS371" s="17"/>
      <c r="AHT371" s="17"/>
      <c r="AHU371" s="17"/>
      <c r="AHV371" s="17"/>
      <c r="AHW371" s="17"/>
      <c r="AHX371" s="17"/>
      <c r="AHY371" s="17"/>
      <c r="AHZ371" s="17"/>
      <c r="AIA371" s="17"/>
      <c r="AIB371" s="17"/>
      <c r="AIC371" s="17"/>
      <c r="AID371" s="17"/>
      <c r="AIE371" s="17"/>
      <c r="AIF371" s="17"/>
      <c r="AIG371" s="17"/>
      <c r="AIH371" s="17"/>
      <c r="AII371" s="17"/>
      <c r="AIJ371" s="17"/>
      <c r="AIK371" s="17"/>
      <c r="AIL371" s="17"/>
      <c r="AIM371" s="17"/>
      <c r="AIN371" s="17"/>
      <c r="AIO371" s="17"/>
      <c r="AIP371" s="17"/>
      <c r="AIQ371" s="17"/>
      <c r="AIR371" s="17"/>
      <c r="AIS371" s="17"/>
      <c r="AIT371" s="17"/>
      <c r="AIU371" s="17"/>
      <c r="AIV371" s="17"/>
      <c r="AIW371" s="17"/>
      <c r="AIX371" s="17"/>
      <c r="AIY371" s="17"/>
      <c r="AIZ371" s="17"/>
      <c r="AJA371" s="17"/>
      <c r="AJB371" s="17"/>
      <c r="AJC371" s="17"/>
      <c r="AJD371" s="17"/>
      <c r="AJE371" s="17"/>
      <c r="AJF371" s="17"/>
      <c r="AJG371" s="17"/>
      <c r="AJH371" s="17"/>
      <c r="AJI371" s="17"/>
      <c r="AJJ371" s="17"/>
      <c r="AJK371" s="17"/>
      <c r="AJL371" s="17"/>
      <c r="AJM371" s="17"/>
      <c r="AJN371" s="17"/>
      <c r="AJO371" s="17"/>
      <c r="AJP371" s="17"/>
      <c r="AJQ371" s="17"/>
      <c r="AJR371" s="17"/>
      <c r="AJS371" s="17"/>
      <c r="AJT371" s="17"/>
      <c r="AJU371" s="17"/>
      <c r="AJV371" s="17"/>
      <c r="AJW371" s="17"/>
      <c r="AJX371" s="17"/>
      <c r="AJY371" s="17"/>
      <c r="AJZ371" s="17"/>
      <c r="AKA371" s="17"/>
      <c r="AKB371" s="17"/>
      <c r="AKC371" s="17"/>
      <c r="AKD371" s="17"/>
      <c r="AKE371" s="17"/>
      <c r="AKF371" s="17"/>
      <c r="AKG371" s="17"/>
      <c r="AKH371" s="17"/>
      <c r="AKI371" s="17"/>
      <c r="AKJ371" s="17"/>
      <c r="AKK371" s="17"/>
      <c r="AKL371" s="17"/>
      <c r="AKM371" s="17"/>
      <c r="AKN371" s="17"/>
      <c r="AKO371" s="17"/>
      <c r="AKP371" s="17"/>
      <c r="AKQ371" s="17"/>
      <c r="AKR371" s="17"/>
      <c r="AKS371" s="17"/>
      <c r="AKT371" s="17"/>
      <c r="AKU371" s="17"/>
      <c r="AKV371" s="17"/>
      <c r="AKW371" s="17"/>
      <c r="AKX371" s="17"/>
      <c r="AKY371" s="17"/>
      <c r="AKZ371" s="17"/>
      <c r="ALA371" s="17"/>
      <c r="ALB371" s="17"/>
      <c r="ALC371" s="17"/>
      <c r="ALD371" s="17"/>
      <c r="ALE371" s="17"/>
      <c r="ALF371" s="17"/>
      <c r="ALG371" s="17"/>
      <c r="ALH371" s="17"/>
      <c r="ALI371" s="17"/>
      <c r="ALJ371" s="17"/>
    </row>
    <row r="372" spans="1:998" s="4" customFormat="1" ht="12" customHeight="1">
      <c r="A372" s="9"/>
      <c r="B372" s="10"/>
      <c r="C372" s="11" t="s">
        <v>677</v>
      </c>
      <c r="D372" s="12" t="s">
        <v>100</v>
      </c>
      <c r="E372" s="10"/>
      <c r="F372" s="436"/>
      <c r="G372" s="13"/>
      <c r="H372" s="14"/>
      <c r="I372" s="14"/>
      <c r="J372" s="14"/>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row>
    <row r="373" spans="1:998" s="246" customFormat="1" outlineLevel="1">
      <c r="A373" s="241"/>
      <c r="B373" s="241"/>
      <c r="C373" s="241" t="s">
        <v>678</v>
      </c>
      <c r="D373" s="242" t="s">
        <v>102</v>
      </c>
      <c r="E373" s="241"/>
      <c r="F373" s="438"/>
      <c r="G373" s="243"/>
      <c r="H373" s="244"/>
      <c r="I373" s="245"/>
      <c r="J373" s="245"/>
    </row>
    <row r="374" spans="1:998" s="447" customFormat="1" ht="38.25" outlineLevel="1">
      <c r="A374" s="442" t="s">
        <v>680</v>
      </c>
      <c r="B374" s="442" t="s">
        <v>5</v>
      </c>
      <c r="C374" s="442" t="s">
        <v>679</v>
      </c>
      <c r="D374" s="443" t="s">
        <v>681</v>
      </c>
      <c r="E374" s="442" t="s">
        <v>8</v>
      </c>
      <c r="F374" s="444">
        <v>127.53</v>
      </c>
      <c r="G374" s="445">
        <f>$I$3</f>
        <v>0.29308058631051748</v>
      </c>
      <c r="H374" s="446">
        <f>'Orçamento Analítico'!K784</f>
        <v>0</v>
      </c>
      <c r="I374" s="446">
        <f t="shared" ref="I374:I378" si="120">H374*(1+G374)</f>
        <v>0</v>
      </c>
      <c r="J374" s="446">
        <f t="shared" ref="J374:J378" si="121">TRUNC((I374*F374),2)</f>
        <v>0</v>
      </c>
    </row>
    <row r="375" spans="1:998" ht="38.25" outlineLevel="1">
      <c r="A375" s="236">
        <v>93393</v>
      </c>
      <c r="B375" s="236" t="s">
        <v>20</v>
      </c>
      <c r="C375" s="236" t="s">
        <v>682</v>
      </c>
      <c r="D375" s="237" t="s">
        <v>683</v>
      </c>
      <c r="E375" s="236" t="s">
        <v>8</v>
      </c>
      <c r="F375" s="437">
        <v>127.53</v>
      </c>
      <c r="G375" s="238">
        <f>$I$3</f>
        <v>0.29308058631051748</v>
      </c>
      <c r="H375" s="239"/>
      <c r="I375" s="239">
        <f t="shared" si="120"/>
        <v>0</v>
      </c>
      <c r="J375" s="239">
        <f t="shared" si="121"/>
        <v>0</v>
      </c>
    </row>
    <row r="376" spans="1:998" ht="51" outlineLevel="1">
      <c r="A376" s="236">
        <v>87531</v>
      </c>
      <c r="B376" s="236" t="s">
        <v>20</v>
      </c>
      <c r="C376" s="236" t="s">
        <v>684</v>
      </c>
      <c r="D376" s="237" t="s">
        <v>106</v>
      </c>
      <c r="E376" s="236" t="s">
        <v>8</v>
      </c>
      <c r="F376" s="437">
        <v>127.53</v>
      </c>
      <c r="G376" s="238">
        <f>$I$3</f>
        <v>0.29308058631051748</v>
      </c>
      <c r="H376" s="239"/>
      <c r="I376" s="239">
        <f t="shared" si="120"/>
        <v>0</v>
      </c>
      <c r="J376" s="239">
        <f t="shared" si="121"/>
        <v>0</v>
      </c>
    </row>
    <row r="377" spans="1:998" s="447" customFormat="1" ht="38.25" outlineLevel="1">
      <c r="A377" s="442" t="s">
        <v>680</v>
      </c>
      <c r="B377" s="442" t="s">
        <v>5</v>
      </c>
      <c r="C377" s="442" t="s">
        <v>685</v>
      </c>
      <c r="D377" s="443" t="s">
        <v>681</v>
      </c>
      <c r="E377" s="442" t="s">
        <v>8</v>
      </c>
      <c r="F377" s="444">
        <v>49.37</v>
      </c>
      <c r="G377" s="445">
        <f>$I$3</f>
        <v>0.29308058631051748</v>
      </c>
      <c r="H377" s="446">
        <f>'Orçamento Analítico'!K784</f>
        <v>0</v>
      </c>
      <c r="I377" s="446">
        <f t="shared" si="120"/>
        <v>0</v>
      </c>
      <c r="J377" s="446">
        <f t="shared" si="121"/>
        <v>0</v>
      </c>
    </row>
    <row r="378" spans="1:998" ht="38.25" outlineLevel="1">
      <c r="A378" s="236">
        <v>87775</v>
      </c>
      <c r="B378" s="236" t="s">
        <v>20</v>
      </c>
      <c r="C378" s="236" t="s">
        <v>686</v>
      </c>
      <c r="D378" s="237" t="s">
        <v>118</v>
      </c>
      <c r="E378" s="236" t="s">
        <v>8</v>
      </c>
      <c r="F378" s="437">
        <v>49.37</v>
      </c>
      <c r="G378" s="238">
        <f>$I$3</f>
        <v>0.29308058631051748</v>
      </c>
      <c r="H378" s="239"/>
      <c r="I378" s="239">
        <f t="shared" si="120"/>
        <v>0</v>
      </c>
      <c r="J378" s="239">
        <f t="shared" si="121"/>
        <v>0</v>
      </c>
    </row>
    <row r="379" spans="1:998" s="246" customFormat="1" outlineLevel="1">
      <c r="A379" s="241"/>
      <c r="B379" s="241"/>
      <c r="C379" s="241" t="s">
        <v>687</v>
      </c>
      <c r="D379" s="242" t="s">
        <v>114</v>
      </c>
      <c r="E379" s="241"/>
      <c r="F379" s="438"/>
      <c r="G379" s="243"/>
      <c r="H379" s="244"/>
      <c r="I379" s="245"/>
      <c r="J379" s="245"/>
    </row>
    <row r="380" spans="1:998" s="447" customFormat="1" ht="38.25" outlineLevel="1">
      <c r="A380" s="442" t="s">
        <v>680</v>
      </c>
      <c r="B380" s="442" t="s">
        <v>5</v>
      </c>
      <c r="C380" s="442" t="s">
        <v>688</v>
      </c>
      <c r="D380" s="443" t="s">
        <v>681</v>
      </c>
      <c r="E380" s="442" t="s">
        <v>8</v>
      </c>
      <c r="F380" s="444">
        <v>176.9</v>
      </c>
      <c r="G380" s="445">
        <f>$I$3</f>
        <v>0.29308058631051748</v>
      </c>
      <c r="H380" s="446">
        <f>'Orçamento Analítico'!K784</f>
        <v>0</v>
      </c>
      <c r="I380" s="446">
        <f t="shared" ref="I380:I381" si="122">H380*(1+G380)</f>
        <v>0</v>
      </c>
      <c r="J380" s="446">
        <f t="shared" ref="J380:J381" si="123">TRUNC((I380*F380),2)</f>
        <v>0</v>
      </c>
    </row>
    <row r="381" spans="1:998" ht="38.25" outlineLevel="1">
      <c r="A381" s="236">
        <v>87775</v>
      </c>
      <c r="B381" s="236" t="s">
        <v>20</v>
      </c>
      <c r="C381" s="236" t="s">
        <v>689</v>
      </c>
      <c r="D381" s="237" t="s">
        <v>118</v>
      </c>
      <c r="E381" s="236" t="s">
        <v>8</v>
      </c>
      <c r="F381" s="437">
        <v>176.9</v>
      </c>
      <c r="G381" s="238">
        <f>$I$3</f>
        <v>0.29308058631051748</v>
      </c>
      <c r="H381" s="239"/>
      <c r="I381" s="239">
        <f t="shared" si="122"/>
        <v>0</v>
      </c>
      <c r="J381" s="239">
        <f t="shared" si="123"/>
        <v>0</v>
      </c>
    </row>
    <row r="382" spans="1:998" s="246" customFormat="1" outlineLevel="1">
      <c r="A382" s="241"/>
      <c r="B382" s="241"/>
      <c r="C382" s="241" t="s">
        <v>690</v>
      </c>
      <c r="D382" s="242" t="s">
        <v>691</v>
      </c>
      <c r="E382" s="241"/>
      <c r="F382" s="438"/>
      <c r="G382" s="243"/>
      <c r="H382" s="244"/>
      <c r="I382" s="245"/>
      <c r="J382" s="245"/>
    </row>
    <row r="383" spans="1:998" ht="25.5" outlineLevel="1">
      <c r="A383" s="236">
        <v>96116</v>
      </c>
      <c r="B383" s="236" t="s">
        <v>20</v>
      </c>
      <c r="C383" s="236" t="s">
        <v>692</v>
      </c>
      <c r="D383" s="237" t="s">
        <v>693</v>
      </c>
      <c r="E383" s="236" t="s">
        <v>8</v>
      </c>
      <c r="F383" s="437">
        <v>49.92</v>
      </c>
      <c r="G383" s="238">
        <f>$I$3</f>
        <v>0.29308058631051748</v>
      </c>
      <c r="H383" s="239"/>
      <c r="I383" s="239">
        <f t="shared" ref="I383:I384" si="124">H383*(1+G383)</f>
        <v>0</v>
      </c>
      <c r="J383" s="239">
        <f t="shared" ref="J383:J384" si="125">TRUNC((I383*F383),2)</f>
        <v>0</v>
      </c>
    </row>
    <row r="384" spans="1:998" outlineLevel="1">
      <c r="A384" s="236">
        <v>96121</v>
      </c>
      <c r="B384" s="236" t="s">
        <v>20</v>
      </c>
      <c r="C384" s="236" t="s">
        <v>694</v>
      </c>
      <c r="D384" s="237" t="s">
        <v>695</v>
      </c>
      <c r="E384" s="236" t="s">
        <v>54</v>
      </c>
      <c r="F384" s="437">
        <v>49.9</v>
      </c>
      <c r="G384" s="238">
        <f>$I$3</f>
        <v>0.29308058631051748</v>
      </c>
      <c r="H384" s="239"/>
      <c r="I384" s="239">
        <f t="shared" si="124"/>
        <v>0</v>
      </c>
      <c r="J384" s="239">
        <f t="shared" si="125"/>
        <v>0</v>
      </c>
    </row>
    <row r="385" spans="1:998" s="18" customFormat="1" ht="12">
      <c r="A385" s="364" t="s">
        <v>1352</v>
      </c>
      <c r="B385" s="364"/>
      <c r="C385" s="364"/>
      <c r="D385" s="364"/>
      <c r="E385" s="364"/>
      <c r="F385" s="364"/>
      <c r="G385" s="364"/>
      <c r="H385" s="364"/>
      <c r="I385" s="364"/>
      <c r="J385" s="16">
        <f>SUM(J374:J384)</f>
        <v>0</v>
      </c>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FC385" s="17"/>
      <c r="FD385" s="17"/>
      <c r="FE385" s="17"/>
      <c r="FF385" s="17"/>
      <c r="FG385" s="17"/>
      <c r="FH385" s="17"/>
      <c r="FI385" s="17"/>
      <c r="FJ385" s="17"/>
      <c r="FK385" s="17"/>
      <c r="FL385" s="17"/>
      <c r="FM385" s="17"/>
      <c r="FN385" s="17"/>
      <c r="FO385" s="17"/>
      <c r="FP385" s="17"/>
      <c r="FQ385" s="17"/>
      <c r="FR385" s="17"/>
      <c r="FS385" s="17"/>
      <c r="FT385" s="17"/>
      <c r="FU385" s="17"/>
      <c r="FV385" s="17"/>
      <c r="FW385" s="17"/>
      <c r="FX385" s="17"/>
      <c r="FY385" s="17"/>
      <c r="FZ385" s="17"/>
      <c r="GA385" s="17"/>
      <c r="GB385" s="17"/>
      <c r="GC385" s="17"/>
      <c r="GD385" s="17"/>
      <c r="GE385" s="17"/>
      <c r="GF385" s="17"/>
      <c r="GG385" s="17"/>
      <c r="GH385" s="17"/>
      <c r="GI385" s="17"/>
      <c r="GJ385" s="17"/>
      <c r="GK385" s="17"/>
      <c r="GL385" s="17"/>
      <c r="GM385" s="17"/>
      <c r="GN385" s="17"/>
      <c r="GO385" s="17"/>
      <c r="GP385" s="17"/>
      <c r="GQ385" s="17"/>
      <c r="GR385" s="17"/>
      <c r="GS385" s="17"/>
      <c r="GT385" s="17"/>
      <c r="GU385" s="17"/>
      <c r="GV385" s="17"/>
      <c r="GW385" s="17"/>
      <c r="GX385" s="17"/>
      <c r="GY385" s="17"/>
      <c r="GZ385" s="17"/>
      <c r="HA385" s="17"/>
      <c r="HB385" s="17"/>
      <c r="HC385" s="17"/>
      <c r="HD385" s="17"/>
      <c r="HE385" s="17"/>
      <c r="HF385" s="17"/>
      <c r="HG385" s="17"/>
      <c r="HH385" s="17"/>
      <c r="HI385" s="17"/>
      <c r="HJ385" s="17"/>
      <c r="HK385" s="17"/>
      <c r="HL385" s="17"/>
      <c r="HM385" s="17"/>
      <c r="HN385" s="17"/>
      <c r="HO385" s="17"/>
      <c r="HP385" s="17"/>
      <c r="HQ385" s="17"/>
      <c r="HR385" s="17"/>
      <c r="HS385" s="17"/>
      <c r="HT385" s="17"/>
      <c r="HU385" s="17"/>
      <c r="HV385" s="17"/>
      <c r="HW385" s="17"/>
      <c r="HX385" s="17"/>
      <c r="HY385" s="17"/>
      <c r="HZ385" s="17"/>
      <c r="IA385" s="17"/>
      <c r="IB385" s="17"/>
      <c r="IC385" s="17"/>
      <c r="ID385" s="17"/>
      <c r="IE385" s="17"/>
      <c r="IF385" s="17"/>
      <c r="IG385" s="17"/>
      <c r="IH385" s="17"/>
      <c r="II385" s="17"/>
      <c r="IJ385" s="17"/>
      <c r="IK385" s="17"/>
      <c r="IL385" s="17"/>
      <c r="IM385" s="17"/>
      <c r="IN385" s="17"/>
      <c r="IO385" s="17"/>
      <c r="IP385" s="17"/>
      <c r="IQ385" s="17"/>
      <c r="IR385" s="17"/>
      <c r="IS385" s="17"/>
      <c r="IT385" s="17"/>
      <c r="IU385" s="17"/>
      <c r="IV385" s="17"/>
      <c r="IW385" s="17"/>
      <c r="IX385" s="17"/>
      <c r="IY385" s="17"/>
      <c r="IZ385" s="17"/>
      <c r="JA385" s="17"/>
      <c r="JB385" s="17"/>
      <c r="JC385" s="17"/>
      <c r="JD385" s="17"/>
      <c r="JE385" s="17"/>
      <c r="JF385" s="17"/>
      <c r="JG385" s="17"/>
      <c r="JH385" s="17"/>
      <c r="JI385" s="17"/>
      <c r="JJ385" s="17"/>
      <c r="JK385" s="17"/>
      <c r="JL385" s="17"/>
      <c r="JM385" s="17"/>
      <c r="JN385" s="17"/>
      <c r="JO385" s="17"/>
      <c r="JP385" s="17"/>
      <c r="JQ385" s="17"/>
      <c r="JR385" s="17"/>
      <c r="JS385" s="17"/>
      <c r="JT385" s="17"/>
      <c r="JU385" s="17"/>
      <c r="JV385" s="17"/>
      <c r="JW385" s="17"/>
      <c r="JX385" s="17"/>
      <c r="JY385" s="17"/>
      <c r="JZ385" s="17"/>
      <c r="KA385" s="17"/>
      <c r="KB385" s="17"/>
      <c r="KC385" s="17"/>
      <c r="KD385" s="17"/>
      <c r="KE385" s="17"/>
      <c r="KF385" s="17"/>
      <c r="KG385" s="17"/>
      <c r="KH385" s="17"/>
      <c r="KI385" s="17"/>
      <c r="KJ385" s="17"/>
      <c r="KK385" s="17"/>
      <c r="KL385" s="17"/>
      <c r="KM385" s="17"/>
      <c r="KN385" s="17"/>
      <c r="KO385" s="17"/>
      <c r="KP385" s="17"/>
      <c r="KQ385" s="17"/>
      <c r="KR385" s="17"/>
      <c r="KS385" s="17"/>
      <c r="KT385" s="17"/>
      <c r="KU385" s="17"/>
      <c r="KV385" s="17"/>
      <c r="KW385" s="17"/>
      <c r="KX385" s="17"/>
      <c r="KY385" s="17"/>
      <c r="KZ385" s="17"/>
      <c r="LA385" s="17"/>
      <c r="LB385" s="17"/>
      <c r="LC385" s="17"/>
      <c r="LD385" s="17"/>
      <c r="LE385" s="17"/>
      <c r="LF385" s="17"/>
      <c r="LG385" s="17"/>
      <c r="LH385" s="17"/>
      <c r="LI385" s="17"/>
      <c r="LJ385" s="17"/>
      <c r="LK385" s="17"/>
      <c r="LL385" s="17"/>
      <c r="LM385" s="17"/>
      <c r="LN385" s="17"/>
      <c r="LO385" s="17"/>
      <c r="LP385" s="17"/>
      <c r="LQ385" s="17"/>
      <c r="LR385" s="17"/>
      <c r="LS385" s="17"/>
      <c r="LT385" s="17"/>
      <c r="LU385" s="17"/>
      <c r="LV385" s="17"/>
      <c r="LW385" s="17"/>
      <c r="LX385" s="17"/>
      <c r="LY385" s="17"/>
      <c r="LZ385" s="17"/>
      <c r="MA385" s="17"/>
      <c r="MB385" s="17"/>
      <c r="MC385" s="17"/>
      <c r="MD385" s="17"/>
      <c r="ME385" s="17"/>
      <c r="MF385" s="17"/>
      <c r="MG385" s="17"/>
      <c r="MH385" s="17"/>
      <c r="MI385" s="17"/>
      <c r="MJ385" s="17"/>
      <c r="MK385" s="17"/>
      <c r="ML385" s="17"/>
      <c r="MM385" s="17"/>
      <c r="MN385" s="17"/>
      <c r="MO385" s="17"/>
      <c r="MP385" s="17"/>
      <c r="MQ385" s="17"/>
      <c r="MR385" s="17"/>
      <c r="MS385" s="17"/>
      <c r="MT385" s="17"/>
      <c r="MU385" s="17"/>
      <c r="MV385" s="17"/>
      <c r="MW385" s="17"/>
      <c r="MX385" s="17"/>
      <c r="MY385" s="17"/>
      <c r="MZ385" s="17"/>
      <c r="NA385" s="17"/>
      <c r="NB385" s="17"/>
      <c r="NC385" s="17"/>
      <c r="ND385" s="17"/>
      <c r="NE385" s="17"/>
      <c r="NF385" s="17"/>
      <c r="NG385" s="17"/>
      <c r="NH385" s="17"/>
      <c r="NI385" s="17"/>
      <c r="NJ385" s="17"/>
      <c r="NK385" s="17"/>
      <c r="NL385" s="17"/>
      <c r="NM385" s="17"/>
      <c r="NN385" s="17"/>
      <c r="NO385" s="17"/>
      <c r="NP385" s="17"/>
      <c r="NQ385" s="17"/>
      <c r="NR385" s="17"/>
      <c r="NS385" s="17"/>
      <c r="NT385" s="17"/>
      <c r="NU385" s="17"/>
      <c r="NV385" s="17"/>
      <c r="NW385" s="17"/>
      <c r="NX385" s="17"/>
      <c r="NY385" s="17"/>
      <c r="NZ385" s="17"/>
      <c r="OA385" s="17"/>
      <c r="OB385" s="17"/>
      <c r="OC385" s="17"/>
      <c r="OD385" s="17"/>
      <c r="OE385" s="17"/>
      <c r="OF385" s="17"/>
      <c r="OG385" s="17"/>
      <c r="OH385" s="17"/>
      <c r="OI385" s="17"/>
      <c r="OJ385" s="17"/>
      <c r="OK385" s="17"/>
      <c r="OL385" s="17"/>
      <c r="OM385" s="17"/>
      <c r="ON385" s="17"/>
      <c r="OO385" s="17"/>
      <c r="OP385" s="17"/>
      <c r="OQ385" s="17"/>
      <c r="OR385" s="17"/>
      <c r="OS385" s="17"/>
      <c r="OT385" s="17"/>
      <c r="OU385" s="17"/>
      <c r="OV385" s="17"/>
      <c r="OW385" s="17"/>
      <c r="OX385" s="17"/>
      <c r="OY385" s="17"/>
      <c r="OZ385" s="17"/>
      <c r="PA385" s="17"/>
      <c r="PB385" s="17"/>
      <c r="PC385" s="17"/>
      <c r="PD385" s="17"/>
      <c r="PE385" s="17"/>
      <c r="PF385" s="17"/>
      <c r="PG385" s="17"/>
      <c r="PH385" s="17"/>
      <c r="PI385" s="17"/>
      <c r="PJ385" s="17"/>
      <c r="PK385" s="17"/>
      <c r="PL385" s="17"/>
      <c r="PM385" s="17"/>
      <c r="PN385" s="17"/>
      <c r="PO385" s="17"/>
      <c r="PP385" s="17"/>
      <c r="PQ385" s="17"/>
      <c r="PR385" s="17"/>
      <c r="PS385" s="17"/>
      <c r="PT385" s="17"/>
      <c r="PU385" s="17"/>
      <c r="PV385" s="17"/>
      <c r="PW385" s="17"/>
      <c r="PX385" s="17"/>
      <c r="PY385" s="17"/>
      <c r="PZ385" s="17"/>
      <c r="QA385" s="17"/>
      <c r="QB385" s="17"/>
      <c r="QC385" s="17"/>
      <c r="QD385" s="17"/>
      <c r="QE385" s="17"/>
      <c r="QF385" s="17"/>
      <c r="QG385" s="17"/>
      <c r="QH385" s="17"/>
      <c r="QI385" s="17"/>
      <c r="QJ385" s="17"/>
      <c r="QK385" s="17"/>
      <c r="QL385" s="17"/>
      <c r="QM385" s="17"/>
      <c r="QN385" s="17"/>
      <c r="QO385" s="17"/>
      <c r="QP385" s="17"/>
      <c r="QQ385" s="17"/>
      <c r="QR385" s="17"/>
      <c r="QS385" s="17"/>
      <c r="QT385" s="17"/>
      <c r="QU385" s="17"/>
      <c r="QV385" s="17"/>
      <c r="QW385" s="17"/>
      <c r="QX385" s="17"/>
      <c r="QY385" s="17"/>
      <c r="QZ385" s="17"/>
      <c r="RA385" s="17"/>
      <c r="RB385" s="17"/>
      <c r="RC385" s="17"/>
      <c r="RD385" s="17"/>
      <c r="RE385" s="17"/>
      <c r="RF385" s="17"/>
      <c r="RG385" s="17"/>
      <c r="RH385" s="17"/>
      <c r="RI385" s="17"/>
      <c r="RJ385" s="17"/>
      <c r="RK385" s="17"/>
      <c r="RL385" s="17"/>
      <c r="RM385" s="17"/>
      <c r="RN385" s="17"/>
      <c r="RO385" s="17"/>
      <c r="RP385" s="17"/>
      <c r="RQ385" s="17"/>
      <c r="RR385" s="17"/>
      <c r="RS385" s="17"/>
      <c r="RT385" s="17"/>
      <c r="RU385" s="17"/>
      <c r="RV385" s="17"/>
      <c r="RW385" s="17"/>
      <c r="RX385" s="17"/>
      <c r="RY385" s="17"/>
      <c r="RZ385" s="17"/>
      <c r="SA385" s="17"/>
      <c r="SB385" s="17"/>
      <c r="SC385" s="17"/>
      <c r="SD385" s="17"/>
      <c r="SE385" s="17"/>
      <c r="SF385" s="17"/>
      <c r="SG385" s="17"/>
      <c r="SH385" s="17"/>
      <c r="SI385" s="17"/>
      <c r="SJ385" s="17"/>
      <c r="SK385" s="17"/>
      <c r="SL385" s="17"/>
      <c r="SM385" s="17"/>
      <c r="SN385" s="17"/>
      <c r="SO385" s="17"/>
      <c r="SP385" s="17"/>
      <c r="SQ385" s="17"/>
      <c r="SR385" s="17"/>
      <c r="SS385" s="17"/>
      <c r="ST385" s="17"/>
      <c r="SU385" s="17"/>
      <c r="SV385" s="17"/>
      <c r="SW385" s="17"/>
      <c r="SX385" s="17"/>
      <c r="SY385" s="17"/>
      <c r="SZ385" s="17"/>
      <c r="TA385" s="17"/>
      <c r="TB385" s="17"/>
      <c r="TC385" s="17"/>
      <c r="TD385" s="17"/>
      <c r="TE385" s="17"/>
      <c r="TF385" s="17"/>
      <c r="TG385" s="17"/>
      <c r="TH385" s="17"/>
      <c r="TI385" s="17"/>
      <c r="TJ385" s="17"/>
      <c r="TK385" s="17"/>
      <c r="TL385" s="17"/>
      <c r="TM385" s="17"/>
      <c r="TN385" s="17"/>
      <c r="TO385" s="17"/>
      <c r="TP385" s="17"/>
      <c r="TQ385" s="17"/>
      <c r="TR385" s="17"/>
      <c r="TS385" s="17"/>
      <c r="TT385" s="17"/>
      <c r="TU385" s="17"/>
      <c r="TV385" s="17"/>
      <c r="TW385" s="17"/>
      <c r="TX385" s="17"/>
      <c r="TY385" s="17"/>
      <c r="TZ385" s="17"/>
      <c r="UA385" s="17"/>
      <c r="UB385" s="17"/>
      <c r="UC385" s="17"/>
      <c r="UD385" s="17"/>
      <c r="UE385" s="17"/>
      <c r="UF385" s="17"/>
      <c r="UG385" s="17"/>
      <c r="UH385" s="17"/>
      <c r="UI385" s="17"/>
      <c r="UJ385" s="17"/>
      <c r="UK385" s="17"/>
      <c r="UL385" s="17"/>
      <c r="UM385" s="17"/>
      <c r="UN385" s="17"/>
      <c r="UO385" s="17"/>
      <c r="UP385" s="17"/>
      <c r="UQ385" s="17"/>
      <c r="UR385" s="17"/>
      <c r="US385" s="17"/>
      <c r="UT385" s="17"/>
      <c r="UU385" s="17"/>
      <c r="UV385" s="17"/>
      <c r="UW385" s="17"/>
      <c r="UX385" s="17"/>
      <c r="UY385" s="17"/>
      <c r="UZ385" s="17"/>
      <c r="VA385" s="17"/>
      <c r="VB385" s="17"/>
      <c r="VC385" s="17"/>
      <c r="VD385" s="17"/>
      <c r="VE385" s="17"/>
      <c r="VF385" s="17"/>
      <c r="VG385" s="17"/>
      <c r="VH385" s="17"/>
      <c r="VI385" s="17"/>
      <c r="VJ385" s="17"/>
      <c r="VK385" s="17"/>
      <c r="VL385" s="17"/>
      <c r="VM385" s="17"/>
      <c r="VN385" s="17"/>
      <c r="VO385" s="17"/>
      <c r="VP385" s="17"/>
      <c r="VQ385" s="17"/>
      <c r="VR385" s="17"/>
      <c r="VS385" s="17"/>
      <c r="VT385" s="17"/>
      <c r="VU385" s="17"/>
      <c r="VV385" s="17"/>
      <c r="VW385" s="17"/>
      <c r="VX385" s="17"/>
      <c r="VY385" s="17"/>
      <c r="VZ385" s="17"/>
      <c r="WA385" s="17"/>
      <c r="WB385" s="17"/>
      <c r="WC385" s="17"/>
      <c r="WD385" s="17"/>
      <c r="WE385" s="17"/>
      <c r="WF385" s="17"/>
      <c r="WG385" s="17"/>
      <c r="WH385" s="17"/>
      <c r="WI385" s="17"/>
      <c r="WJ385" s="17"/>
      <c r="WK385" s="17"/>
      <c r="WL385" s="17"/>
      <c r="WM385" s="17"/>
      <c r="WN385" s="17"/>
      <c r="WO385" s="17"/>
      <c r="WP385" s="17"/>
      <c r="WQ385" s="17"/>
      <c r="WR385" s="17"/>
      <c r="WS385" s="17"/>
      <c r="WT385" s="17"/>
      <c r="WU385" s="17"/>
      <c r="WV385" s="17"/>
      <c r="WW385" s="17"/>
      <c r="WX385" s="17"/>
      <c r="WY385" s="17"/>
      <c r="WZ385" s="17"/>
      <c r="XA385" s="17"/>
      <c r="XB385" s="17"/>
      <c r="XC385" s="17"/>
      <c r="XD385" s="17"/>
      <c r="XE385" s="17"/>
      <c r="XF385" s="17"/>
      <c r="XG385" s="17"/>
      <c r="XH385" s="17"/>
      <c r="XI385" s="17"/>
      <c r="XJ385" s="17"/>
      <c r="XK385" s="17"/>
      <c r="XL385" s="17"/>
      <c r="XM385" s="17"/>
      <c r="XN385" s="17"/>
      <c r="XO385" s="17"/>
      <c r="XP385" s="17"/>
      <c r="XQ385" s="17"/>
      <c r="XR385" s="17"/>
      <c r="XS385" s="17"/>
      <c r="XT385" s="17"/>
      <c r="XU385" s="17"/>
      <c r="XV385" s="17"/>
      <c r="XW385" s="17"/>
      <c r="XX385" s="17"/>
      <c r="XY385" s="17"/>
      <c r="XZ385" s="17"/>
      <c r="YA385" s="17"/>
      <c r="YB385" s="17"/>
      <c r="YC385" s="17"/>
      <c r="YD385" s="17"/>
      <c r="YE385" s="17"/>
      <c r="YF385" s="17"/>
      <c r="YG385" s="17"/>
      <c r="YH385" s="17"/>
      <c r="YI385" s="17"/>
      <c r="YJ385" s="17"/>
      <c r="YK385" s="17"/>
      <c r="YL385" s="17"/>
      <c r="YM385" s="17"/>
      <c r="YN385" s="17"/>
      <c r="YO385" s="17"/>
      <c r="YP385" s="17"/>
      <c r="YQ385" s="17"/>
      <c r="YR385" s="17"/>
      <c r="YS385" s="17"/>
      <c r="YT385" s="17"/>
      <c r="YU385" s="17"/>
      <c r="YV385" s="17"/>
      <c r="YW385" s="17"/>
      <c r="YX385" s="17"/>
      <c r="YY385" s="17"/>
      <c r="YZ385" s="17"/>
      <c r="ZA385" s="17"/>
      <c r="ZB385" s="17"/>
      <c r="ZC385" s="17"/>
      <c r="ZD385" s="17"/>
      <c r="ZE385" s="17"/>
      <c r="ZF385" s="17"/>
      <c r="ZG385" s="17"/>
      <c r="ZH385" s="17"/>
      <c r="ZI385" s="17"/>
      <c r="ZJ385" s="17"/>
      <c r="ZK385" s="17"/>
      <c r="ZL385" s="17"/>
      <c r="ZM385" s="17"/>
      <c r="ZN385" s="17"/>
      <c r="ZO385" s="17"/>
      <c r="ZP385" s="17"/>
      <c r="ZQ385" s="17"/>
      <c r="ZR385" s="17"/>
      <c r="ZS385" s="17"/>
      <c r="ZT385" s="17"/>
      <c r="ZU385" s="17"/>
      <c r="ZV385" s="17"/>
      <c r="ZW385" s="17"/>
      <c r="ZX385" s="17"/>
      <c r="ZY385" s="17"/>
      <c r="ZZ385" s="17"/>
      <c r="AAA385" s="17"/>
      <c r="AAB385" s="17"/>
      <c r="AAC385" s="17"/>
      <c r="AAD385" s="17"/>
      <c r="AAE385" s="17"/>
      <c r="AAF385" s="17"/>
      <c r="AAG385" s="17"/>
      <c r="AAH385" s="17"/>
      <c r="AAI385" s="17"/>
      <c r="AAJ385" s="17"/>
      <c r="AAK385" s="17"/>
      <c r="AAL385" s="17"/>
      <c r="AAM385" s="17"/>
      <c r="AAN385" s="17"/>
      <c r="AAO385" s="17"/>
      <c r="AAP385" s="17"/>
      <c r="AAQ385" s="17"/>
      <c r="AAR385" s="17"/>
      <c r="AAS385" s="17"/>
      <c r="AAT385" s="17"/>
      <c r="AAU385" s="17"/>
      <c r="AAV385" s="17"/>
      <c r="AAW385" s="17"/>
      <c r="AAX385" s="17"/>
      <c r="AAY385" s="17"/>
      <c r="AAZ385" s="17"/>
      <c r="ABA385" s="17"/>
      <c r="ABB385" s="17"/>
      <c r="ABC385" s="17"/>
      <c r="ABD385" s="17"/>
      <c r="ABE385" s="17"/>
      <c r="ABF385" s="17"/>
      <c r="ABG385" s="17"/>
      <c r="ABH385" s="17"/>
      <c r="ABI385" s="17"/>
      <c r="ABJ385" s="17"/>
      <c r="ABK385" s="17"/>
      <c r="ABL385" s="17"/>
      <c r="ABM385" s="17"/>
      <c r="ABN385" s="17"/>
      <c r="ABO385" s="17"/>
      <c r="ABP385" s="17"/>
      <c r="ABQ385" s="17"/>
      <c r="ABR385" s="17"/>
      <c r="ABS385" s="17"/>
      <c r="ABT385" s="17"/>
      <c r="ABU385" s="17"/>
      <c r="ABV385" s="17"/>
      <c r="ABW385" s="17"/>
      <c r="ABX385" s="17"/>
      <c r="ABY385" s="17"/>
      <c r="ABZ385" s="17"/>
      <c r="ACA385" s="17"/>
      <c r="ACB385" s="17"/>
      <c r="ACC385" s="17"/>
      <c r="ACD385" s="17"/>
      <c r="ACE385" s="17"/>
      <c r="ACF385" s="17"/>
      <c r="ACG385" s="17"/>
      <c r="ACH385" s="17"/>
      <c r="ACI385" s="17"/>
      <c r="ACJ385" s="17"/>
      <c r="ACK385" s="17"/>
      <c r="ACL385" s="17"/>
      <c r="ACM385" s="17"/>
      <c r="ACN385" s="17"/>
      <c r="ACO385" s="17"/>
      <c r="ACP385" s="17"/>
      <c r="ACQ385" s="17"/>
      <c r="ACR385" s="17"/>
      <c r="ACS385" s="17"/>
      <c r="ACT385" s="17"/>
      <c r="ACU385" s="17"/>
      <c r="ACV385" s="17"/>
      <c r="ACW385" s="17"/>
      <c r="ACX385" s="17"/>
      <c r="ACY385" s="17"/>
      <c r="ACZ385" s="17"/>
      <c r="ADA385" s="17"/>
      <c r="ADB385" s="17"/>
      <c r="ADC385" s="17"/>
      <c r="ADD385" s="17"/>
      <c r="ADE385" s="17"/>
      <c r="ADF385" s="17"/>
      <c r="ADG385" s="17"/>
      <c r="ADH385" s="17"/>
      <c r="ADI385" s="17"/>
      <c r="ADJ385" s="17"/>
      <c r="ADK385" s="17"/>
      <c r="ADL385" s="17"/>
      <c r="ADM385" s="17"/>
      <c r="ADN385" s="17"/>
      <c r="ADO385" s="17"/>
      <c r="ADP385" s="17"/>
      <c r="ADQ385" s="17"/>
      <c r="ADR385" s="17"/>
      <c r="ADS385" s="17"/>
      <c r="ADT385" s="17"/>
      <c r="ADU385" s="17"/>
      <c r="ADV385" s="17"/>
      <c r="ADW385" s="17"/>
      <c r="ADX385" s="17"/>
      <c r="ADY385" s="17"/>
      <c r="ADZ385" s="17"/>
      <c r="AEA385" s="17"/>
      <c r="AEB385" s="17"/>
      <c r="AEC385" s="17"/>
      <c r="AED385" s="17"/>
      <c r="AEE385" s="17"/>
      <c r="AEF385" s="17"/>
      <c r="AEG385" s="17"/>
      <c r="AEH385" s="17"/>
      <c r="AEI385" s="17"/>
      <c r="AEJ385" s="17"/>
      <c r="AEK385" s="17"/>
      <c r="AEL385" s="17"/>
      <c r="AEM385" s="17"/>
      <c r="AEN385" s="17"/>
      <c r="AEO385" s="17"/>
      <c r="AEP385" s="17"/>
      <c r="AEQ385" s="17"/>
      <c r="AER385" s="17"/>
      <c r="AES385" s="17"/>
      <c r="AET385" s="17"/>
      <c r="AEU385" s="17"/>
      <c r="AEV385" s="17"/>
      <c r="AEW385" s="17"/>
      <c r="AEX385" s="17"/>
      <c r="AEY385" s="17"/>
      <c r="AEZ385" s="17"/>
      <c r="AFA385" s="17"/>
      <c r="AFB385" s="17"/>
      <c r="AFC385" s="17"/>
      <c r="AFD385" s="17"/>
      <c r="AFE385" s="17"/>
      <c r="AFF385" s="17"/>
      <c r="AFG385" s="17"/>
      <c r="AFH385" s="17"/>
      <c r="AFI385" s="17"/>
      <c r="AFJ385" s="17"/>
      <c r="AFK385" s="17"/>
      <c r="AFL385" s="17"/>
      <c r="AFM385" s="17"/>
      <c r="AFN385" s="17"/>
      <c r="AFO385" s="17"/>
      <c r="AFP385" s="17"/>
      <c r="AFQ385" s="17"/>
      <c r="AFR385" s="17"/>
      <c r="AFS385" s="17"/>
      <c r="AFT385" s="17"/>
      <c r="AFU385" s="17"/>
      <c r="AFV385" s="17"/>
      <c r="AFW385" s="17"/>
      <c r="AFX385" s="17"/>
      <c r="AFY385" s="17"/>
      <c r="AFZ385" s="17"/>
      <c r="AGA385" s="17"/>
      <c r="AGB385" s="17"/>
      <c r="AGC385" s="17"/>
      <c r="AGD385" s="17"/>
      <c r="AGE385" s="17"/>
      <c r="AGF385" s="17"/>
      <c r="AGG385" s="17"/>
      <c r="AGH385" s="17"/>
      <c r="AGI385" s="17"/>
      <c r="AGJ385" s="17"/>
      <c r="AGK385" s="17"/>
      <c r="AGL385" s="17"/>
      <c r="AGM385" s="17"/>
      <c r="AGN385" s="17"/>
      <c r="AGO385" s="17"/>
      <c r="AGP385" s="17"/>
      <c r="AGQ385" s="17"/>
      <c r="AGR385" s="17"/>
      <c r="AGS385" s="17"/>
      <c r="AGT385" s="17"/>
      <c r="AGU385" s="17"/>
      <c r="AGV385" s="17"/>
      <c r="AGW385" s="17"/>
      <c r="AGX385" s="17"/>
      <c r="AGY385" s="17"/>
      <c r="AGZ385" s="17"/>
      <c r="AHA385" s="17"/>
      <c r="AHB385" s="17"/>
      <c r="AHC385" s="17"/>
      <c r="AHD385" s="17"/>
      <c r="AHE385" s="17"/>
      <c r="AHF385" s="17"/>
      <c r="AHG385" s="17"/>
      <c r="AHH385" s="17"/>
      <c r="AHI385" s="17"/>
      <c r="AHJ385" s="17"/>
      <c r="AHK385" s="17"/>
      <c r="AHL385" s="17"/>
      <c r="AHM385" s="17"/>
      <c r="AHN385" s="17"/>
      <c r="AHO385" s="17"/>
      <c r="AHP385" s="17"/>
      <c r="AHQ385" s="17"/>
      <c r="AHR385" s="17"/>
      <c r="AHS385" s="17"/>
      <c r="AHT385" s="17"/>
      <c r="AHU385" s="17"/>
      <c r="AHV385" s="17"/>
      <c r="AHW385" s="17"/>
      <c r="AHX385" s="17"/>
      <c r="AHY385" s="17"/>
      <c r="AHZ385" s="17"/>
      <c r="AIA385" s="17"/>
      <c r="AIB385" s="17"/>
      <c r="AIC385" s="17"/>
      <c r="AID385" s="17"/>
      <c r="AIE385" s="17"/>
      <c r="AIF385" s="17"/>
      <c r="AIG385" s="17"/>
      <c r="AIH385" s="17"/>
      <c r="AII385" s="17"/>
      <c r="AIJ385" s="17"/>
      <c r="AIK385" s="17"/>
      <c r="AIL385" s="17"/>
      <c r="AIM385" s="17"/>
      <c r="AIN385" s="17"/>
      <c r="AIO385" s="17"/>
      <c r="AIP385" s="17"/>
      <c r="AIQ385" s="17"/>
      <c r="AIR385" s="17"/>
      <c r="AIS385" s="17"/>
      <c r="AIT385" s="17"/>
      <c r="AIU385" s="17"/>
      <c r="AIV385" s="17"/>
      <c r="AIW385" s="17"/>
      <c r="AIX385" s="17"/>
      <c r="AIY385" s="17"/>
      <c r="AIZ385" s="17"/>
      <c r="AJA385" s="17"/>
      <c r="AJB385" s="17"/>
      <c r="AJC385" s="17"/>
      <c r="AJD385" s="17"/>
      <c r="AJE385" s="17"/>
      <c r="AJF385" s="17"/>
      <c r="AJG385" s="17"/>
      <c r="AJH385" s="17"/>
      <c r="AJI385" s="17"/>
      <c r="AJJ385" s="17"/>
      <c r="AJK385" s="17"/>
      <c r="AJL385" s="17"/>
      <c r="AJM385" s="17"/>
      <c r="AJN385" s="17"/>
      <c r="AJO385" s="17"/>
      <c r="AJP385" s="17"/>
      <c r="AJQ385" s="17"/>
      <c r="AJR385" s="17"/>
      <c r="AJS385" s="17"/>
      <c r="AJT385" s="17"/>
      <c r="AJU385" s="17"/>
      <c r="AJV385" s="17"/>
      <c r="AJW385" s="17"/>
      <c r="AJX385" s="17"/>
      <c r="AJY385" s="17"/>
      <c r="AJZ385" s="17"/>
      <c r="AKA385" s="17"/>
      <c r="AKB385" s="17"/>
      <c r="AKC385" s="17"/>
      <c r="AKD385" s="17"/>
      <c r="AKE385" s="17"/>
      <c r="AKF385" s="17"/>
      <c r="AKG385" s="17"/>
      <c r="AKH385" s="17"/>
      <c r="AKI385" s="17"/>
      <c r="AKJ385" s="17"/>
      <c r="AKK385" s="17"/>
      <c r="AKL385" s="17"/>
      <c r="AKM385" s="17"/>
      <c r="AKN385" s="17"/>
      <c r="AKO385" s="17"/>
      <c r="AKP385" s="17"/>
      <c r="AKQ385" s="17"/>
      <c r="AKR385" s="17"/>
      <c r="AKS385" s="17"/>
      <c r="AKT385" s="17"/>
      <c r="AKU385" s="17"/>
      <c r="AKV385" s="17"/>
      <c r="AKW385" s="17"/>
      <c r="AKX385" s="17"/>
      <c r="AKY385" s="17"/>
      <c r="AKZ385" s="17"/>
      <c r="ALA385" s="17"/>
      <c r="ALB385" s="17"/>
      <c r="ALC385" s="17"/>
      <c r="ALD385" s="17"/>
      <c r="ALE385" s="17"/>
      <c r="ALF385" s="17"/>
      <c r="ALG385" s="17"/>
      <c r="ALH385" s="17"/>
      <c r="ALI385" s="17"/>
      <c r="ALJ385" s="17"/>
    </row>
    <row r="386" spans="1:998" s="4" customFormat="1" ht="12" customHeight="1">
      <c r="A386" s="9"/>
      <c r="B386" s="10"/>
      <c r="C386" s="11" t="s">
        <v>696</v>
      </c>
      <c r="D386" s="12" t="s">
        <v>120</v>
      </c>
      <c r="E386" s="10"/>
      <c r="F386" s="436"/>
      <c r="G386" s="13"/>
      <c r="H386" s="14"/>
      <c r="I386" s="14"/>
      <c r="J386" s="14"/>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row>
    <row r="387" spans="1:998" ht="38.25" outlineLevel="1">
      <c r="A387" s="236">
        <v>100773</v>
      </c>
      <c r="B387" s="236" t="s">
        <v>20</v>
      </c>
      <c r="C387" s="236" t="s">
        <v>697</v>
      </c>
      <c r="D387" s="237" t="s">
        <v>698</v>
      </c>
      <c r="E387" s="236" t="s">
        <v>63</v>
      </c>
      <c r="F387" s="437">
        <v>11733.99</v>
      </c>
      <c r="G387" s="238">
        <f t="shared" ref="G387:G394" si="126">$I$3</f>
        <v>0.29308058631051748</v>
      </c>
      <c r="H387" s="239"/>
      <c r="I387" s="239">
        <f t="shared" ref="I387:I394" si="127">H387*(1+G387)</f>
        <v>0</v>
      </c>
      <c r="J387" s="239">
        <f t="shared" ref="J387:J394" si="128">TRUNC((I387*F387),2)</f>
        <v>0</v>
      </c>
    </row>
    <row r="388" spans="1:998" s="447" customFormat="1" ht="25.5" outlineLevel="1">
      <c r="A388" s="442" t="s">
        <v>124</v>
      </c>
      <c r="B388" s="442" t="s">
        <v>5</v>
      </c>
      <c r="C388" s="442" t="s">
        <v>699</v>
      </c>
      <c r="D388" s="443" t="s">
        <v>125</v>
      </c>
      <c r="E388" s="442" t="s">
        <v>8</v>
      </c>
      <c r="F388" s="444">
        <v>956.71</v>
      </c>
      <c r="G388" s="445">
        <f t="shared" si="126"/>
        <v>0.29308058631051748</v>
      </c>
      <c r="H388" s="446">
        <f>'Orçamento Analítico'!K2770</f>
        <v>0</v>
      </c>
      <c r="I388" s="446">
        <f t="shared" si="127"/>
        <v>0</v>
      </c>
      <c r="J388" s="446">
        <f t="shared" si="128"/>
        <v>0</v>
      </c>
    </row>
    <row r="389" spans="1:998" ht="25.5" outlineLevel="1">
      <c r="A389" s="236">
        <v>94228</v>
      </c>
      <c r="B389" s="236" t="s">
        <v>20</v>
      </c>
      <c r="C389" s="236" t="s">
        <v>700</v>
      </c>
      <c r="D389" s="237" t="s">
        <v>127</v>
      </c>
      <c r="E389" s="236" t="s">
        <v>54</v>
      </c>
      <c r="F389" s="437">
        <v>15.2</v>
      </c>
      <c r="G389" s="238">
        <f t="shared" si="126"/>
        <v>0.29308058631051748</v>
      </c>
      <c r="H389" s="239"/>
      <c r="I389" s="239">
        <f t="shared" si="127"/>
        <v>0</v>
      </c>
      <c r="J389" s="239">
        <f t="shared" si="128"/>
        <v>0</v>
      </c>
    </row>
    <row r="390" spans="1:998" ht="25.5" outlineLevel="1">
      <c r="A390" s="236">
        <v>94231</v>
      </c>
      <c r="B390" s="236" t="s">
        <v>20</v>
      </c>
      <c r="C390" s="236" t="s">
        <v>701</v>
      </c>
      <c r="D390" s="237" t="s">
        <v>129</v>
      </c>
      <c r="E390" s="236" t="s">
        <v>54</v>
      </c>
      <c r="F390" s="437">
        <v>22.2</v>
      </c>
      <c r="G390" s="238">
        <f t="shared" si="126"/>
        <v>0.29308058631051748</v>
      </c>
      <c r="H390" s="239"/>
      <c r="I390" s="239">
        <f t="shared" si="127"/>
        <v>0</v>
      </c>
      <c r="J390" s="239">
        <f t="shared" si="128"/>
        <v>0</v>
      </c>
    </row>
    <row r="391" spans="1:998" ht="38.25" outlineLevel="1">
      <c r="A391" s="236">
        <v>100745</v>
      </c>
      <c r="B391" s="236" t="s">
        <v>20</v>
      </c>
      <c r="C391" s="236" t="s">
        <v>702</v>
      </c>
      <c r="D391" s="237" t="s">
        <v>703</v>
      </c>
      <c r="E391" s="236" t="s">
        <v>8</v>
      </c>
      <c r="F391" s="437">
        <v>27</v>
      </c>
      <c r="G391" s="238">
        <f t="shared" si="126"/>
        <v>0.29308058631051748</v>
      </c>
      <c r="H391" s="239"/>
      <c r="I391" s="239">
        <f t="shared" si="127"/>
        <v>0</v>
      </c>
      <c r="J391" s="239">
        <f t="shared" si="128"/>
        <v>0</v>
      </c>
    </row>
    <row r="392" spans="1:998" ht="25.5" outlineLevel="1">
      <c r="A392" s="236">
        <v>94213</v>
      </c>
      <c r="B392" s="236" t="s">
        <v>20</v>
      </c>
      <c r="C392" s="236" t="s">
        <v>704</v>
      </c>
      <c r="D392" s="237" t="s">
        <v>705</v>
      </c>
      <c r="E392" s="236" t="s">
        <v>8</v>
      </c>
      <c r="F392" s="437">
        <v>1072.23</v>
      </c>
      <c r="G392" s="238">
        <f t="shared" si="126"/>
        <v>0.29308058631051748</v>
      </c>
      <c r="H392" s="239"/>
      <c r="I392" s="239">
        <f t="shared" si="127"/>
        <v>0</v>
      </c>
      <c r="J392" s="239">
        <f t="shared" si="128"/>
        <v>0</v>
      </c>
    </row>
    <row r="393" spans="1:998" ht="25.5" outlineLevel="1">
      <c r="A393" s="236">
        <v>94216</v>
      </c>
      <c r="B393" s="236" t="s">
        <v>20</v>
      </c>
      <c r="C393" s="236" t="s">
        <v>706</v>
      </c>
      <c r="D393" s="237" t="s">
        <v>134</v>
      </c>
      <c r="E393" s="236" t="s">
        <v>8</v>
      </c>
      <c r="F393" s="437">
        <v>58.52</v>
      </c>
      <c r="G393" s="238">
        <f t="shared" si="126"/>
        <v>0.29308058631051748</v>
      </c>
      <c r="H393" s="239"/>
      <c r="I393" s="239">
        <f t="shared" si="127"/>
        <v>0</v>
      </c>
      <c r="J393" s="239">
        <f t="shared" si="128"/>
        <v>0</v>
      </c>
    </row>
    <row r="394" spans="1:998" ht="38.25" outlineLevel="1">
      <c r="A394" s="236">
        <v>100775</v>
      </c>
      <c r="B394" s="236" t="s">
        <v>20</v>
      </c>
      <c r="C394" s="236" t="s">
        <v>707</v>
      </c>
      <c r="D394" s="237" t="s">
        <v>122</v>
      </c>
      <c r="E394" s="236" t="s">
        <v>63</v>
      </c>
      <c r="F394" s="437">
        <v>455.57</v>
      </c>
      <c r="G394" s="238">
        <f t="shared" si="126"/>
        <v>0.29308058631051748</v>
      </c>
      <c r="H394" s="239"/>
      <c r="I394" s="239">
        <f t="shared" si="127"/>
        <v>0</v>
      </c>
      <c r="J394" s="239">
        <f t="shared" si="128"/>
        <v>0</v>
      </c>
    </row>
    <row r="395" spans="1:998" s="18" customFormat="1" ht="11.25" customHeight="1">
      <c r="A395" s="364" t="s">
        <v>1352</v>
      </c>
      <c r="B395" s="364"/>
      <c r="C395" s="364"/>
      <c r="D395" s="364"/>
      <c r="E395" s="364"/>
      <c r="F395" s="364"/>
      <c r="G395" s="364"/>
      <c r="H395" s="364"/>
      <c r="I395" s="364"/>
      <c r="J395" s="16">
        <f>SUM(J387:J394)</f>
        <v>0</v>
      </c>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c r="HB395" s="17"/>
      <c r="HC395" s="17"/>
      <c r="HD395" s="17"/>
      <c r="HE395" s="17"/>
      <c r="HF395" s="17"/>
      <c r="HG395" s="17"/>
      <c r="HH395" s="17"/>
      <c r="HI395" s="17"/>
      <c r="HJ395" s="17"/>
      <c r="HK395" s="17"/>
      <c r="HL395" s="17"/>
      <c r="HM395" s="17"/>
      <c r="HN395" s="17"/>
      <c r="HO395" s="17"/>
      <c r="HP395" s="17"/>
      <c r="HQ395" s="17"/>
      <c r="HR395" s="17"/>
      <c r="HS395" s="17"/>
      <c r="HT395" s="17"/>
      <c r="HU395" s="17"/>
      <c r="HV395" s="17"/>
      <c r="HW395" s="17"/>
      <c r="HX395" s="17"/>
      <c r="HY395" s="17"/>
      <c r="HZ395" s="17"/>
      <c r="IA395" s="17"/>
      <c r="IB395" s="17"/>
      <c r="IC395" s="17"/>
      <c r="ID395" s="17"/>
      <c r="IE395" s="17"/>
      <c r="IF395" s="17"/>
      <c r="IG395" s="17"/>
      <c r="IH395" s="17"/>
      <c r="II395" s="17"/>
      <c r="IJ395" s="17"/>
      <c r="IK395" s="17"/>
      <c r="IL395" s="17"/>
      <c r="IM395" s="17"/>
      <c r="IN395" s="17"/>
      <c r="IO395" s="17"/>
      <c r="IP395" s="17"/>
      <c r="IQ395" s="17"/>
      <c r="IR395" s="17"/>
      <c r="IS395" s="17"/>
      <c r="IT395" s="17"/>
      <c r="IU395" s="17"/>
      <c r="IV395" s="17"/>
      <c r="IW395" s="17"/>
      <c r="IX395" s="17"/>
      <c r="IY395" s="17"/>
      <c r="IZ395" s="17"/>
      <c r="JA395" s="17"/>
      <c r="JB395" s="17"/>
      <c r="JC395" s="17"/>
      <c r="JD395" s="17"/>
      <c r="JE395" s="17"/>
      <c r="JF395" s="17"/>
      <c r="JG395" s="17"/>
      <c r="JH395" s="17"/>
      <c r="JI395" s="17"/>
      <c r="JJ395" s="17"/>
      <c r="JK395" s="17"/>
      <c r="JL395" s="17"/>
      <c r="JM395" s="17"/>
      <c r="JN395" s="17"/>
      <c r="JO395" s="17"/>
      <c r="JP395" s="17"/>
      <c r="JQ395" s="17"/>
      <c r="JR395" s="17"/>
      <c r="JS395" s="17"/>
      <c r="JT395" s="17"/>
      <c r="JU395" s="17"/>
      <c r="JV395" s="17"/>
      <c r="JW395" s="17"/>
      <c r="JX395" s="17"/>
      <c r="JY395" s="17"/>
      <c r="JZ395" s="17"/>
      <c r="KA395" s="17"/>
      <c r="KB395" s="17"/>
      <c r="KC395" s="17"/>
      <c r="KD395" s="17"/>
      <c r="KE395" s="17"/>
      <c r="KF395" s="17"/>
      <c r="KG395" s="17"/>
      <c r="KH395" s="17"/>
      <c r="KI395" s="17"/>
      <c r="KJ395" s="17"/>
      <c r="KK395" s="17"/>
      <c r="KL395" s="17"/>
      <c r="KM395" s="17"/>
      <c r="KN395" s="17"/>
      <c r="KO395" s="17"/>
      <c r="KP395" s="17"/>
      <c r="KQ395" s="17"/>
      <c r="KR395" s="17"/>
      <c r="KS395" s="17"/>
      <c r="KT395" s="17"/>
      <c r="KU395" s="17"/>
      <c r="KV395" s="17"/>
      <c r="KW395" s="17"/>
      <c r="KX395" s="17"/>
      <c r="KY395" s="17"/>
      <c r="KZ395" s="17"/>
      <c r="LA395" s="17"/>
      <c r="LB395" s="17"/>
      <c r="LC395" s="17"/>
      <c r="LD395" s="17"/>
      <c r="LE395" s="17"/>
      <c r="LF395" s="17"/>
      <c r="LG395" s="17"/>
      <c r="LH395" s="17"/>
      <c r="LI395" s="17"/>
      <c r="LJ395" s="17"/>
      <c r="LK395" s="17"/>
      <c r="LL395" s="17"/>
      <c r="LM395" s="17"/>
      <c r="LN395" s="17"/>
      <c r="LO395" s="17"/>
      <c r="LP395" s="17"/>
      <c r="LQ395" s="17"/>
      <c r="LR395" s="17"/>
      <c r="LS395" s="17"/>
      <c r="LT395" s="17"/>
      <c r="LU395" s="17"/>
      <c r="LV395" s="17"/>
      <c r="LW395" s="17"/>
      <c r="LX395" s="17"/>
      <c r="LY395" s="17"/>
      <c r="LZ395" s="17"/>
      <c r="MA395" s="17"/>
      <c r="MB395" s="17"/>
      <c r="MC395" s="17"/>
      <c r="MD395" s="17"/>
      <c r="ME395" s="17"/>
      <c r="MF395" s="17"/>
      <c r="MG395" s="17"/>
      <c r="MH395" s="17"/>
      <c r="MI395" s="17"/>
      <c r="MJ395" s="17"/>
      <c r="MK395" s="17"/>
      <c r="ML395" s="17"/>
      <c r="MM395" s="17"/>
      <c r="MN395" s="17"/>
      <c r="MO395" s="17"/>
      <c r="MP395" s="17"/>
      <c r="MQ395" s="17"/>
      <c r="MR395" s="17"/>
      <c r="MS395" s="17"/>
      <c r="MT395" s="17"/>
      <c r="MU395" s="17"/>
      <c r="MV395" s="17"/>
      <c r="MW395" s="17"/>
      <c r="MX395" s="17"/>
      <c r="MY395" s="17"/>
      <c r="MZ395" s="17"/>
      <c r="NA395" s="17"/>
      <c r="NB395" s="17"/>
      <c r="NC395" s="17"/>
      <c r="ND395" s="17"/>
      <c r="NE395" s="17"/>
      <c r="NF395" s="17"/>
      <c r="NG395" s="17"/>
      <c r="NH395" s="17"/>
      <c r="NI395" s="17"/>
      <c r="NJ395" s="17"/>
      <c r="NK395" s="17"/>
      <c r="NL395" s="17"/>
      <c r="NM395" s="17"/>
      <c r="NN395" s="17"/>
      <c r="NO395" s="17"/>
      <c r="NP395" s="17"/>
      <c r="NQ395" s="17"/>
      <c r="NR395" s="17"/>
      <c r="NS395" s="17"/>
      <c r="NT395" s="17"/>
      <c r="NU395" s="17"/>
      <c r="NV395" s="17"/>
      <c r="NW395" s="17"/>
      <c r="NX395" s="17"/>
      <c r="NY395" s="17"/>
      <c r="NZ395" s="17"/>
      <c r="OA395" s="17"/>
      <c r="OB395" s="17"/>
      <c r="OC395" s="17"/>
      <c r="OD395" s="17"/>
      <c r="OE395" s="17"/>
      <c r="OF395" s="17"/>
      <c r="OG395" s="17"/>
      <c r="OH395" s="17"/>
      <c r="OI395" s="17"/>
      <c r="OJ395" s="17"/>
      <c r="OK395" s="17"/>
      <c r="OL395" s="17"/>
      <c r="OM395" s="17"/>
      <c r="ON395" s="17"/>
      <c r="OO395" s="17"/>
      <c r="OP395" s="17"/>
      <c r="OQ395" s="17"/>
      <c r="OR395" s="17"/>
      <c r="OS395" s="17"/>
      <c r="OT395" s="17"/>
      <c r="OU395" s="17"/>
      <c r="OV395" s="17"/>
      <c r="OW395" s="17"/>
      <c r="OX395" s="17"/>
      <c r="OY395" s="17"/>
      <c r="OZ395" s="17"/>
      <c r="PA395" s="17"/>
      <c r="PB395" s="17"/>
      <c r="PC395" s="17"/>
      <c r="PD395" s="17"/>
      <c r="PE395" s="17"/>
      <c r="PF395" s="17"/>
      <c r="PG395" s="17"/>
      <c r="PH395" s="17"/>
      <c r="PI395" s="17"/>
      <c r="PJ395" s="17"/>
      <c r="PK395" s="17"/>
      <c r="PL395" s="17"/>
      <c r="PM395" s="17"/>
      <c r="PN395" s="17"/>
      <c r="PO395" s="17"/>
      <c r="PP395" s="17"/>
      <c r="PQ395" s="17"/>
      <c r="PR395" s="17"/>
      <c r="PS395" s="17"/>
      <c r="PT395" s="17"/>
      <c r="PU395" s="17"/>
      <c r="PV395" s="17"/>
      <c r="PW395" s="17"/>
      <c r="PX395" s="17"/>
      <c r="PY395" s="17"/>
      <c r="PZ395" s="17"/>
      <c r="QA395" s="17"/>
      <c r="QB395" s="17"/>
      <c r="QC395" s="17"/>
      <c r="QD395" s="17"/>
      <c r="QE395" s="17"/>
      <c r="QF395" s="17"/>
      <c r="QG395" s="17"/>
      <c r="QH395" s="17"/>
      <c r="QI395" s="17"/>
      <c r="QJ395" s="17"/>
      <c r="QK395" s="17"/>
      <c r="QL395" s="17"/>
      <c r="QM395" s="17"/>
      <c r="QN395" s="17"/>
      <c r="QO395" s="17"/>
      <c r="QP395" s="17"/>
      <c r="QQ395" s="17"/>
      <c r="QR395" s="17"/>
      <c r="QS395" s="17"/>
      <c r="QT395" s="17"/>
      <c r="QU395" s="17"/>
      <c r="QV395" s="17"/>
      <c r="QW395" s="17"/>
      <c r="QX395" s="17"/>
      <c r="QY395" s="17"/>
      <c r="QZ395" s="17"/>
      <c r="RA395" s="17"/>
      <c r="RB395" s="17"/>
      <c r="RC395" s="17"/>
      <c r="RD395" s="17"/>
      <c r="RE395" s="17"/>
      <c r="RF395" s="17"/>
      <c r="RG395" s="17"/>
      <c r="RH395" s="17"/>
      <c r="RI395" s="17"/>
      <c r="RJ395" s="17"/>
      <c r="RK395" s="17"/>
      <c r="RL395" s="17"/>
      <c r="RM395" s="17"/>
      <c r="RN395" s="17"/>
      <c r="RO395" s="17"/>
      <c r="RP395" s="17"/>
      <c r="RQ395" s="17"/>
      <c r="RR395" s="17"/>
      <c r="RS395" s="17"/>
      <c r="RT395" s="17"/>
      <c r="RU395" s="17"/>
      <c r="RV395" s="17"/>
      <c r="RW395" s="17"/>
      <c r="RX395" s="17"/>
      <c r="RY395" s="17"/>
      <c r="RZ395" s="17"/>
      <c r="SA395" s="17"/>
      <c r="SB395" s="17"/>
      <c r="SC395" s="17"/>
      <c r="SD395" s="17"/>
      <c r="SE395" s="17"/>
      <c r="SF395" s="17"/>
      <c r="SG395" s="17"/>
      <c r="SH395" s="17"/>
      <c r="SI395" s="17"/>
      <c r="SJ395" s="17"/>
      <c r="SK395" s="17"/>
      <c r="SL395" s="17"/>
      <c r="SM395" s="17"/>
      <c r="SN395" s="17"/>
      <c r="SO395" s="17"/>
      <c r="SP395" s="17"/>
      <c r="SQ395" s="17"/>
      <c r="SR395" s="17"/>
      <c r="SS395" s="17"/>
      <c r="ST395" s="17"/>
      <c r="SU395" s="17"/>
      <c r="SV395" s="17"/>
      <c r="SW395" s="17"/>
      <c r="SX395" s="17"/>
      <c r="SY395" s="17"/>
      <c r="SZ395" s="17"/>
      <c r="TA395" s="17"/>
      <c r="TB395" s="17"/>
      <c r="TC395" s="17"/>
      <c r="TD395" s="17"/>
      <c r="TE395" s="17"/>
      <c r="TF395" s="17"/>
      <c r="TG395" s="17"/>
      <c r="TH395" s="17"/>
      <c r="TI395" s="17"/>
      <c r="TJ395" s="17"/>
      <c r="TK395" s="17"/>
      <c r="TL395" s="17"/>
      <c r="TM395" s="17"/>
      <c r="TN395" s="17"/>
      <c r="TO395" s="17"/>
      <c r="TP395" s="17"/>
      <c r="TQ395" s="17"/>
      <c r="TR395" s="17"/>
      <c r="TS395" s="17"/>
      <c r="TT395" s="17"/>
      <c r="TU395" s="17"/>
      <c r="TV395" s="17"/>
      <c r="TW395" s="17"/>
      <c r="TX395" s="17"/>
      <c r="TY395" s="17"/>
      <c r="TZ395" s="17"/>
      <c r="UA395" s="17"/>
      <c r="UB395" s="17"/>
      <c r="UC395" s="17"/>
      <c r="UD395" s="17"/>
      <c r="UE395" s="17"/>
      <c r="UF395" s="17"/>
      <c r="UG395" s="17"/>
      <c r="UH395" s="17"/>
      <c r="UI395" s="17"/>
      <c r="UJ395" s="17"/>
      <c r="UK395" s="17"/>
      <c r="UL395" s="17"/>
      <c r="UM395" s="17"/>
      <c r="UN395" s="17"/>
      <c r="UO395" s="17"/>
      <c r="UP395" s="17"/>
      <c r="UQ395" s="17"/>
      <c r="UR395" s="17"/>
      <c r="US395" s="17"/>
      <c r="UT395" s="17"/>
      <c r="UU395" s="17"/>
      <c r="UV395" s="17"/>
      <c r="UW395" s="17"/>
      <c r="UX395" s="17"/>
      <c r="UY395" s="17"/>
      <c r="UZ395" s="17"/>
      <c r="VA395" s="17"/>
      <c r="VB395" s="17"/>
      <c r="VC395" s="17"/>
      <c r="VD395" s="17"/>
      <c r="VE395" s="17"/>
      <c r="VF395" s="17"/>
      <c r="VG395" s="17"/>
      <c r="VH395" s="17"/>
      <c r="VI395" s="17"/>
      <c r="VJ395" s="17"/>
      <c r="VK395" s="17"/>
      <c r="VL395" s="17"/>
      <c r="VM395" s="17"/>
      <c r="VN395" s="17"/>
      <c r="VO395" s="17"/>
      <c r="VP395" s="17"/>
      <c r="VQ395" s="17"/>
      <c r="VR395" s="17"/>
      <c r="VS395" s="17"/>
      <c r="VT395" s="17"/>
      <c r="VU395" s="17"/>
      <c r="VV395" s="17"/>
      <c r="VW395" s="17"/>
      <c r="VX395" s="17"/>
      <c r="VY395" s="17"/>
      <c r="VZ395" s="17"/>
      <c r="WA395" s="17"/>
      <c r="WB395" s="17"/>
      <c r="WC395" s="17"/>
      <c r="WD395" s="17"/>
      <c r="WE395" s="17"/>
      <c r="WF395" s="17"/>
      <c r="WG395" s="17"/>
      <c r="WH395" s="17"/>
      <c r="WI395" s="17"/>
      <c r="WJ395" s="17"/>
      <c r="WK395" s="17"/>
      <c r="WL395" s="17"/>
      <c r="WM395" s="17"/>
      <c r="WN395" s="17"/>
      <c r="WO395" s="17"/>
      <c r="WP395" s="17"/>
      <c r="WQ395" s="17"/>
      <c r="WR395" s="17"/>
      <c r="WS395" s="17"/>
      <c r="WT395" s="17"/>
      <c r="WU395" s="17"/>
      <c r="WV395" s="17"/>
      <c r="WW395" s="17"/>
      <c r="WX395" s="17"/>
      <c r="WY395" s="17"/>
      <c r="WZ395" s="17"/>
      <c r="XA395" s="17"/>
      <c r="XB395" s="17"/>
      <c r="XC395" s="17"/>
      <c r="XD395" s="17"/>
      <c r="XE395" s="17"/>
      <c r="XF395" s="17"/>
      <c r="XG395" s="17"/>
      <c r="XH395" s="17"/>
      <c r="XI395" s="17"/>
      <c r="XJ395" s="17"/>
      <c r="XK395" s="17"/>
      <c r="XL395" s="17"/>
      <c r="XM395" s="17"/>
      <c r="XN395" s="17"/>
      <c r="XO395" s="17"/>
      <c r="XP395" s="17"/>
      <c r="XQ395" s="17"/>
      <c r="XR395" s="17"/>
      <c r="XS395" s="17"/>
      <c r="XT395" s="17"/>
      <c r="XU395" s="17"/>
      <c r="XV395" s="17"/>
      <c r="XW395" s="17"/>
      <c r="XX395" s="17"/>
      <c r="XY395" s="17"/>
      <c r="XZ395" s="17"/>
      <c r="YA395" s="17"/>
      <c r="YB395" s="17"/>
      <c r="YC395" s="17"/>
      <c r="YD395" s="17"/>
      <c r="YE395" s="17"/>
      <c r="YF395" s="17"/>
      <c r="YG395" s="17"/>
      <c r="YH395" s="17"/>
      <c r="YI395" s="17"/>
      <c r="YJ395" s="17"/>
      <c r="YK395" s="17"/>
      <c r="YL395" s="17"/>
      <c r="YM395" s="17"/>
      <c r="YN395" s="17"/>
      <c r="YO395" s="17"/>
      <c r="YP395" s="17"/>
      <c r="YQ395" s="17"/>
      <c r="YR395" s="17"/>
      <c r="YS395" s="17"/>
      <c r="YT395" s="17"/>
      <c r="YU395" s="17"/>
      <c r="YV395" s="17"/>
      <c r="YW395" s="17"/>
      <c r="YX395" s="17"/>
      <c r="YY395" s="17"/>
      <c r="YZ395" s="17"/>
      <c r="ZA395" s="17"/>
      <c r="ZB395" s="17"/>
      <c r="ZC395" s="17"/>
      <c r="ZD395" s="17"/>
      <c r="ZE395" s="17"/>
      <c r="ZF395" s="17"/>
      <c r="ZG395" s="17"/>
      <c r="ZH395" s="17"/>
      <c r="ZI395" s="17"/>
      <c r="ZJ395" s="17"/>
      <c r="ZK395" s="17"/>
      <c r="ZL395" s="17"/>
      <c r="ZM395" s="17"/>
      <c r="ZN395" s="17"/>
      <c r="ZO395" s="17"/>
      <c r="ZP395" s="17"/>
      <c r="ZQ395" s="17"/>
      <c r="ZR395" s="17"/>
      <c r="ZS395" s="17"/>
      <c r="ZT395" s="17"/>
      <c r="ZU395" s="17"/>
      <c r="ZV395" s="17"/>
      <c r="ZW395" s="17"/>
      <c r="ZX395" s="17"/>
      <c r="ZY395" s="17"/>
      <c r="ZZ395" s="17"/>
      <c r="AAA395" s="17"/>
      <c r="AAB395" s="17"/>
      <c r="AAC395" s="17"/>
      <c r="AAD395" s="17"/>
      <c r="AAE395" s="17"/>
      <c r="AAF395" s="17"/>
      <c r="AAG395" s="17"/>
      <c r="AAH395" s="17"/>
      <c r="AAI395" s="17"/>
      <c r="AAJ395" s="17"/>
      <c r="AAK395" s="17"/>
      <c r="AAL395" s="17"/>
      <c r="AAM395" s="17"/>
      <c r="AAN395" s="17"/>
      <c r="AAO395" s="17"/>
      <c r="AAP395" s="17"/>
      <c r="AAQ395" s="17"/>
      <c r="AAR395" s="17"/>
      <c r="AAS395" s="17"/>
      <c r="AAT395" s="17"/>
      <c r="AAU395" s="17"/>
      <c r="AAV395" s="17"/>
      <c r="AAW395" s="17"/>
      <c r="AAX395" s="17"/>
      <c r="AAY395" s="17"/>
      <c r="AAZ395" s="17"/>
      <c r="ABA395" s="17"/>
      <c r="ABB395" s="17"/>
      <c r="ABC395" s="17"/>
      <c r="ABD395" s="17"/>
      <c r="ABE395" s="17"/>
      <c r="ABF395" s="17"/>
      <c r="ABG395" s="17"/>
      <c r="ABH395" s="17"/>
      <c r="ABI395" s="17"/>
      <c r="ABJ395" s="17"/>
      <c r="ABK395" s="17"/>
      <c r="ABL395" s="17"/>
      <c r="ABM395" s="17"/>
      <c r="ABN395" s="17"/>
      <c r="ABO395" s="17"/>
      <c r="ABP395" s="17"/>
      <c r="ABQ395" s="17"/>
      <c r="ABR395" s="17"/>
      <c r="ABS395" s="17"/>
      <c r="ABT395" s="17"/>
      <c r="ABU395" s="17"/>
      <c r="ABV395" s="17"/>
      <c r="ABW395" s="17"/>
      <c r="ABX395" s="17"/>
      <c r="ABY395" s="17"/>
      <c r="ABZ395" s="17"/>
      <c r="ACA395" s="17"/>
      <c r="ACB395" s="17"/>
      <c r="ACC395" s="17"/>
      <c r="ACD395" s="17"/>
      <c r="ACE395" s="17"/>
      <c r="ACF395" s="17"/>
      <c r="ACG395" s="17"/>
      <c r="ACH395" s="17"/>
      <c r="ACI395" s="17"/>
      <c r="ACJ395" s="17"/>
      <c r="ACK395" s="17"/>
      <c r="ACL395" s="17"/>
      <c r="ACM395" s="17"/>
      <c r="ACN395" s="17"/>
      <c r="ACO395" s="17"/>
      <c r="ACP395" s="17"/>
      <c r="ACQ395" s="17"/>
      <c r="ACR395" s="17"/>
      <c r="ACS395" s="17"/>
      <c r="ACT395" s="17"/>
      <c r="ACU395" s="17"/>
      <c r="ACV395" s="17"/>
      <c r="ACW395" s="17"/>
      <c r="ACX395" s="17"/>
      <c r="ACY395" s="17"/>
      <c r="ACZ395" s="17"/>
      <c r="ADA395" s="17"/>
      <c r="ADB395" s="17"/>
      <c r="ADC395" s="17"/>
      <c r="ADD395" s="17"/>
      <c r="ADE395" s="17"/>
      <c r="ADF395" s="17"/>
      <c r="ADG395" s="17"/>
      <c r="ADH395" s="17"/>
      <c r="ADI395" s="17"/>
      <c r="ADJ395" s="17"/>
      <c r="ADK395" s="17"/>
      <c r="ADL395" s="17"/>
      <c r="ADM395" s="17"/>
      <c r="ADN395" s="17"/>
      <c r="ADO395" s="17"/>
      <c r="ADP395" s="17"/>
      <c r="ADQ395" s="17"/>
      <c r="ADR395" s="17"/>
      <c r="ADS395" s="17"/>
      <c r="ADT395" s="17"/>
      <c r="ADU395" s="17"/>
      <c r="ADV395" s="17"/>
      <c r="ADW395" s="17"/>
      <c r="ADX395" s="17"/>
      <c r="ADY395" s="17"/>
      <c r="ADZ395" s="17"/>
      <c r="AEA395" s="17"/>
      <c r="AEB395" s="17"/>
      <c r="AEC395" s="17"/>
      <c r="AED395" s="17"/>
      <c r="AEE395" s="17"/>
      <c r="AEF395" s="17"/>
      <c r="AEG395" s="17"/>
      <c r="AEH395" s="17"/>
      <c r="AEI395" s="17"/>
      <c r="AEJ395" s="17"/>
      <c r="AEK395" s="17"/>
      <c r="AEL395" s="17"/>
      <c r="AEM395" s="17"/>
      <c r="AEN395" s="17"/>
      <c r="AEO395" s="17"/>
      <c r="AEP395" s="17"/>
      <c r="AEQ395" s="17"/>
      <c r="AER395" s="17"/>
      <c r="AES395" s="17"/>
      <c r="AET395" s="17"/>
      <c r="AEU395" s="17"/>
      <c r="AEV395" s="17"/>
      <c r="AEW395" s="17"/>
      <c r="AEX395" s="17"/>
      <c r="AEY395" s="17"/>
      <c r="AEZ395" s="17"/>
      <c r="AFA395" s="17"/>
      <c r="AFB395" s="17"/>
      <c r="AFC395" s="17"/>
      <c r="AFD395" s="17"/>
      <c r="AFE395" s="17"/>
      <c r="AFF395" s="17"/>
      <c r="AFG395" s="17"/>
      <c r="AFH395" s="17"/>
      <c r="AFI395" s="17"/>
      <c r="AFJ395" s="17"/>
      <c r="AFK395" s="17"/>
      <c r="AFL395" s="17"/>
      <c r="AFM395" s="17"/>
      <c r="AFN395" s="17"/>
      <c r="AFO395" s="17"/>
      <c r="AFP395" s="17"/>
      <c r="AFQ395" s="17"/>
      <c r="AFR395" s="17"/>
      <c r="AFS395" s="17"/>
      <c r="AFT395" s="17"/>
      <c r="AFU395" s="17"/>
      <c r="AFV395" s="17"/>
      <c r="AFW395" s="17"/>
      <c r="AFX395" s="17"/>
      <c r="AFY395" s="17"/>
      <c r="AFZ395" s="17"/>
      <c r="AGA395" s="17"/>
      <c r="AGB395" s="17"/>
      <c r="AGC395" s="17"/>
      <c r="AGD395" s="17"/>
      <c r="AGE395" s="17"/>
      <c r="AGF395" s="17"/>
      <c r="AGG395" s="17"/>
      <c r="AGH395" s="17"/>
      <c r="AGI395" s="17"/>
      <c r="AGJ395" s="17"/>
      <c r="AGK395" s="17"/>
      <c r="AGL395" s="17"/>
      <c r="AGM395" s="17"/>
      <c r="AGN395" s="17"/>
      <c r="AGO395" s="17"/>
      <c r="AGP395" s="17"/>
      <c r="AGQ395" s="17"/>
      <c r="AGR395" s="17"/>
      <c r="AGS395" s="17"/>
      <c r="AGT395" s="17"/>
      <c r="AGU395" s="17"/>
      <c r="AGV395" s="17"/>
      <c r="AGW395" s="17"/>
      <c r="AGX395" s="17"/>
      <c r="AGY395" s="17"/>
      <c r="AGZ395" s="17"/>
      <c r="AHA395" s="17"/>
      <c r="AHB395" s="17"/>
      <c r="AHC395" s="17"/>
      <c r="AHD395" s="17"/>
      <c r="AHE395" s="17"/>
      <c r="AHF395" s="17"/>
      <c r="AHG395" s="17"/>
      <c r="AHH395" s="17"/>
      <c r="AHI395" s="17"/>
      <c r="AHJ395" s="17"/>
      <c r="AHK395" s="17"/>
      <c r="AHL395" s="17"/>
      <c r="AHM395" s="17"/>
      <c r="AHN395" s="17"/>
      <c r="AHO395" s="17"/>
      <c r="AHP395" s="17"/>
      <c r="AHQ395" s="17"/>
      <c r="AHR395" s="17"/>
      <c r="AHS395" s="17"/>
      <c r="AHT395" s="17"/>
      <c r="AHU395" s="17"/>
      <c r="AHV395" s="17"/>
      <c r="AHW395" s="17"/>
      <c r="AHX395" s="17"/>
      <c r="AHY395" s="17"/>
      <c r="AHZ395" s="17"/>
      <c r="AIA395" s="17"/>
      <c r="AIB395" s="17"/>
      <c r="AIC395" s="17"/>
      <c r="AID395" s="17"/>
      <c r="AIE395" s="17"/>
      <c r="AIF395" s="17"/>
      <c r="AIG395" s="17"/>
      <c r="AIH395" s="17"/>
      <c r="AII395" s="17"/>
      <c r="AIJ395" s="17"/>
      <c r="AIK395" s="17"/>
      <c r="AIL395" s="17"/>
      <c r="AIM395" s="17"/>
      <c r="AIN395" s="17"/>
      <c r="AIO395" s="17"/>
      <c r="AIP395" s="17"/>
      <c r="AIQ395" s="17"/>
      <c r="AIR395" s="17"/>
      <c r="AIS395" s="17"/>
      <c r="AIT395" s="17"/>
      <c r="AIU395" s="17"/>
      <c r="AIV395" s="17"/>
      <c r="AIW395" s="17"/>
      <c r="AIX395" s="17"/>
      <c r="AIY395" s="17"/>
      <c r="AIZ395" s="17"/>
      <c r="AJA395" s="17"/>
      <c r="AJB395" s="17"/>
      <c r="AJC395" s="17"/>
      <c r="AJD395" s="17"/>
      <c r="AJE395" s="17"/>
      <c r="AJF395" s="17"/>
      <c r="AJG395" s="17"/>
      <c r="AJH395" s="17"/>
      <c r="AJI395" s="17"/>
      <c r="AJJ395" s="17"/>
      <c r="AJK395" s="17"/>
      <c r="AJL395" s="17"/>
      <c r="AJM395" s="17"/>
      <c r="AJN395" s="17"/>
      <c r="AJO395" s="17"/>
      <c r="AJP395" s="17"/>
      <c r="AJQ395" s="17"/>
      <c r="AJR395" s="17"/>
      <c r="AJS395" s="17"/>
      <c r="AJT395" s="17"/>
      <c r="AJU395" s="17"/>
      <c r="AJV395" s="17"/>
      <c r="AJW395" s="17"/>
      <c r="AJX395" s="17"/>
      <c r="AJY395" s="17"/>
      <c r="AJZ395" s="17"/>
      <c r="AKA395" s="17"/>
      <c r="AKB395" s="17"/>
      <c r="AKC395" s="17"/>
      <c r="AKD395" s="17"/>
      <c r="AKE395" s="17"/>
      <c r="AKF395" s="17"/>
      <c r="AKG395" s="17"/>
      <c r="AKH395" s="17"/>
      <c r="AKI395" s="17"/>
      <c r="AKJ395" s="17"/>
      <c r="AKK395" s="17"/>
      <c r="AKL395" s="17"/>
      <c r="AKM395" s="17"/>
      <c r="AKN395" s="17"/>
      <c r="AKO395" s="17"/>
      <c r="AKP395" s="17"/>
      <c r="AKQ395" s="17"/>
      <c r="AKR395" s="17"/>
      <c r="AKS395" s="17"/>
      <c r="AKT395" s="17"/>
      <c r="AKU395" s="17"/>
      <c r="AKV395" s="17"/>
      <c r="AKW395" s="17"/>
      <c r="AKX395" s="17"/>
      <c r="AKY395" s="17"/>
      <c r="AKZ395" s="17"/>
      <c r="ALA395" s="17"/>
      <c r="ALB395" s="17"/>
      <c r="ALC395" s="17"/>
      <c r="ALD395" s="17"/>
      <c r="ALE395" s="17"/>
      <c r="ALF395" s="17"/>
      <c r="ALG395" s="17"/>
      <c r="ALH395" s="17"/>
      <c r="ALI395" s="17"/>
      <c r="ALJ395" s="17"/>
    </row>
    <row r="396" spans="1:998" s="4" customFormat="1" ht="12" customHeight="1">
      <c r="A396" s="9"/>
      <c r="B396" s="10"/>
      <c r="C396" s="11" t="s">
        <v>708</v>
      </c>
      <c r="D396" s="12" t="s">
        <v>152</v>
      </c>
      <c r="E396" s="10"/>
      <c r="F396" s="436"/>
      <c r="G396" s="13"/>
      <c r="H396" s="14"/>
      <c r="I396" s="14"/>
      <c r="J396" s="14"/>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row>
    <row r="397" spans="1:998" s="246" customFormat="1" outlineLevel="1">
      <c r="A397" s="241"/>
      <c r="B397" s="241"/>
      <c r="C397" s="241" t="s">
        <v>709</v>
      </c>
      <c r="D397" s="242" t="s">
        <v>154</v>
      </c>
      <c r="E397" s="241"/>
      <c r="F397" s="438"/>
      <c r="G397" s="243"/>
      <c r="H397" s="244"/>
      <c r="I397" s="245"/>
      <c r="J397" s="245"/>
    </row>
    <row r="398" spans="1:998" s="447" customFormat="1" outlineLevel="1">
      <c r="A398" s="442" t="s">
        <v>711</v>
      </c>
      <c r="B398" s="442" t="s">
        <v>5</v>
      </c>
      <c r="C398" s="442" t="s">
        <v>710</v>
      </c>
      <c r="D398" s="443" t="s">
        <v>712</v>
      </c>
      <c r="E398" s="442" t="s">
        <v>8</v>
      </c>
      <c r="F398" s="444">
        <v>5.28</v>
      </c>
      <c r="G398" s="445">
        <f>$I$3</f>
        <v>0.29308058631051748</v>
      </c>
      <c r="H398" s="446">
        <f>'Orçamento Analítico'!K2917</f>
        <v>0</v>
      </c>
      <c r="I398" s="446">
        <f t="shared" ref="I398:I400" si="129">H398*(1+G398)</f>
        <v>0</v>
      </c>
      <c r="J398" s="446">
        <f t="shared" ref="J398:J400" si="130">TRUNC((I398*F398),2)</f>
        <v>0</v>
      </c>
    </row>
    <row r="399" spans="1:998" ht="25.5" outlineLevel="1">
      <c r="A399" s="236">
        <v>91341</v>
      </c>
      <c r="B399" s="236" t="s">
        <v>20</v>
      </c>
      <c r="C399" s="236" t="s">
        <v>713</v>
      </c>
      <c r="D399" s="237" t="s">
        <v>161</v>
      </c>
      <c r="E399" s="236" t="s">
        <v>8</v>
      </c>
      <c r="F399" s="437">
        <v>12.54</v>
      </c>
      <c r="G399" s="238">
        <f>$I$3</f>
        <v>0.29308058631051748</v>
      </c>
      <c r="H399" s="239"/>
      <c r="I399" s="239">
        <f t="shared" si="129"/>
        <v>0</v>
      </c>
      <c r="J399" s="239">
        <f t="shared" si="130"/>
        <v>0</v>
      </c>
    </row>
    <row r="400" spans="1:998" s="447" customFormat="1" ht="25.5" outlineLevel="1">
      <c r="A400" s="442" t="s">
        <v>715</v>
      </c>
      <c r="B400" s="442" t="s">
        <v>5</v>
      </c>
      <c r="C400" s="442" t="s">
        <v>714</v>
      </c>
      <c r="D400" s="443" t="s">
        <v>716</v>
      </c>
      <c r="E400" s="442" t="s">
        <v>8</v>
      </c>
      <c r="F400" s="444">
        <v>5.67</v>
      </c>
      <c r="G400" s="445">
        <f>$I$3</f>
        <v>0.29308058631051748</v>
      </c>
      <c r="H400" s="446">
        <f>'Orçamento Analítico'!K2880</f>
        <v>0</v>
      </c>
      <c r="I400" s="446">
        <f t="shared" si="129"/>
        <v>0</v>
      </c>
      <c r="J400" s="446">
        <f t="shared" si="130"/>
        <v>0</v>
      </c>
    </row>
    <row r="401" spans="1:998" s="246" customFormat="1" outlineLevel="1">
      <c r="A401" s="241"/>
      <c r="B401" s="241"/>
      <c r="C401" s="241" t="s">
        <v>717</v>
      </c>
      <c r="D401" s="242" t="s">
        <v>718</v>
      </c>
      <c r="E401" s="241"/>
      <c r="F401" s="438"/>
      <c r="G401" s="243"/>
      <c r="H401" s="244"/>
      <c r="I401" s="245"/>
      <c r="J401" s="245"/>
    </row>
    <row r="402" spans="1:998" ht="25.5" outlineLevel="1">
      <c r="A402" s="236">
        <v>101965</v>
      </c>
      <c r="B402" s="236" t="s">
        <v>20</v>
      </c>
      <c r="C402" s="236" t="s">
        <v>719</v>
      </c>
      <c r="D402" s="237" t="s">
        <v>178</v>
      </c>
      <c r="E402" s="236" t="s">
        <v>54</v>
      </c>
      <c r="F402" s="437">
        <v>3</v>
      </c>
      <c r="G402" s="238">
        <f>$I$3</f>
        <v>0.29308058631051748</v>
      </c>
      <c r="H402" s="239"/>
      <c r="I402" s="239">
        <f t="shared" ref="I402:I403" si="131">H402*(1+G402)</f>
        <v>0</v>
      </c>
      <c r="J402" s="239">
        <f t="shared" ref="J402:J403" si="132">TRUNC((I402*F402),2)</f>
        <v>0</v>
      </c>
    </row>
    <row r="403" spans="1:998" ht="25.5" outlineLevel="1">
      <c r="A403" s="236">
        <v>94569</v>
      </c>
      <c r="B403" s="236" t="s">
        <v>20</v>
      </c>
      <c r="C403" s="236" t="s">
        <v>720</v>
      </c>
      <c r="D403" s="237" t="s">
        <v>188</v>
      </c>
      <c r="E403" s="236" t="s">
        <v>8</v>
      </c>
      <c r="F403" s="437">
        <v>1.8</v>
      </c>
      <c r="G403" s="238">
        <f>$I$3</f>
        <v>0.29308058631051748</v>
      </c>
      <c r="H403" s="239"/>
      <c r="I403" s="239">
        <f t="shared" si="131"/>
        <v>0</v>
      </c>
      <c r="J403" s="239">
        <f t="shared" si="132"/>
        <v>0</v>
      </c>
    </row>
    <row r="404" spans="1:998" s="18" customFormat="1" ht="12">
      <c r="A404" s="364" t="s">
        <v>1352</v>
      </c>
      <c r="B404" s="364"/>
      <c r="C404" s="364"/>
      <c r="D404" s="364"/>
      <c r="E404" s="364"/>
      <c r="F404" s="364"/>
      <c r="G404" s="364"/>
      <c r="H404" s="364"/>
      <c r="I404" s="364"/>
      <c r="J404" s="16">
        <f>SUM(J398:J403)</f>
        <v>0</v>
      </c>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c r="HB404" s="17"/>
      <c r="HC404" s="17"/>
      <c r="HD404" s="17"/>
      <c r="HE404" s="17"/>
      <c r="HF404" s="17"/>
      <c r="HG404" s="17"/>
      <c r="HH404" s="17"/>
      <c r="HI404" s="17"/>
      <c r="HJ404" s="17"/>
      <c r="HK404" s="17"/>
      <c r="HL404" s="17"/>
      <c r="HM404" s="17"/>
      <c r="HN404" s="17"/>
      <c r="HO404" s="17"/>
      <c r="HP404" s="17"/>
      <c r="HQ404" s="17"/>
      <c r="HR404" s="17"/>
      <c r="HS404" s="17"/>
      <c r="HT404" s="17"/>
      <c r="HU404" s="17"/>
      <c r="HV404" s="17"/>
      <c r="HW404" s="17"/>
      <c r="HX404" s="17"/>
      <c r="HY404" s="17"/>
      <c r="HZ404" s="17"/>
      <c r="IA404" s="17"/>
      <c r="IB404" s="17"/>
      <c r="IC404" s="17"/>
      <c r="ID404" s="17"/>
      <c r="IE404" s="17"/>
      <c r="IF404" s="17"/>
      <c r="IG404" s="17"/>
      <c r="IH404" s="17"/>
      <c r="II404" s="17"/>
      <c r="IJ404" s="17"/>
      <c r="IK404" s="17"/>
      <c r="IL404" s="17"/>
      <c r="IM404" s="17"/>
      <c r="IN404" s="17"/>
      <c r="IO404" s="17"/>
      <c r="IP404" s="17"/>
      <c r="IQ404" s="17"/>
      <c r="IR404" s="17"/>
      <c r="IS404" s="17"/>
      <c r="IT404" s="17"/>
      <c r="IU404" s="17"/>
      <c r="IV404" s="17"/>
      <c r="IW404" s="17"/>
      <c r="IX404" s="17"/>
      <c r="IY404" s="17"/>
      <c r="IZ404" s="17"/>
      <c r="JA404" s="17"/>
      <c r="JB404" s="17"/>
      <c r="JC404" s="17"/>
      <c r="JD404" s="17"/>
      <c r="JE404" s="17"/>
      <c r="JF404" s="17"/>
      <c r="JG404" s="17"/>
      <c r="JH404" s="17"/>
      <c r="JI404" s="17"/>
      <c r="JJ404" s="17"/>
      <c r="JK404" s="17"/>
      <c r="JL404" s="17"/>
      <c r="JM404" s="17"/>
      <c r="JN404" s="17"/>
      <c r="JO404" s="17"/>
      <c r="JP404" s="17"/>
      <c r="JQ404" s="17"/>
      <c r="JR404" s="17"/>
      <c r="JS404" s="17"/>
      <c r="JT404" s="17"/>
      <c r="JU404" s="17"/>
      <c r="JV404" s="17"/>
      <c r="JW404" s="17"/>
      <c r="JX404" s="17"/>
      <c r="JY404" s="17"/>
      <c r="JZ404" s="17"/>
      <c r="KA404" s="17"/>
      <c r="KB404" s="17"/>
      <c r="KC404" s="17"/>
      <c r="KD404" s="17"/>
      <c r="KE404" s="17"/>
      <c r="KF404" s="17"/>
      <c r="KG404" s="17"/>
      <c r="KH404" s="17"/>
      <c r="KI404" s="17"/>
      <c r="KJ404" s="17"/>
      <c r="KK404" s="17"/>
      <c r="KL404" s="17"/>
      <c r="KM404" s="17"/>
      <c r="KN404" s="17"/>
      <c r="KO404" s="17"/>
      <c r="KP404" s="17"/>
      <c r="KQ404" s="17"/>
      <c r="KR404" s="17"/>
      <c r="KS404" s="17"/>
      <c r="KT404" s="17"/>
      <c r="KU404" s="17"/>
      <c r="KV404" s="17"/>
      <c r="KW404" s="17"/>
      <c r="KX404" s="17"/>
      <c r="KY404" s="17"/>
      <c r="KZ404" s="17"/>
      <c r="LA404" s="17"/>
      <c r="LB404" s="17"/>
      <c r="LC404" s="17"/>
      <c r="LD404" s="17"/>
      <c r="LE404" s="17"/>
      <c r="LF404" s="17"/>
      <c r="LG404" s="17"/>
      <c r="LH404" s="17"/>
      <c r="LI404" s="17"/>
      <c r="LJ404" s="17"/>
      <c r="LK404" s="17"/>
      <c r="LL404" s="17"/>
      <c r="LM404" s="17"/>
      <c r="LN404" s="17"/>
      <c r="LO404" s="17"/>
      <c r="LP404" s="17"/>
      <c r="LQ404" s="17"/>
      <c r="LR404" s="17"/>
      <c r="LS404" s="17"/>
      <c r="LT404" s="17"/>
      <c r="LU404" s="17"/>
      <c r="LV404" s="17"/>
      <c r="LW404" s="17"/>
      <c r="LX404" s="17"/>
      <c r="LY404" s="17"/>
      <c r="LZ404" s="17"/>
      <c r="MA404" s="17"/>
      <c r="MB404" s="17"/>
      <c r="MC404" s="17"/>
      <c r="MD404" s="17"/>
      <c r="ME404" s="17"/>
      <c r="MF404" s="17"/>
      <c r="MG404" s="17"/>
      <c r="MH404" s="17"/>
      <c r="MI404" s="17"/>
      <c r="MJ404" s="17"/>
      <c r="MK404" s="17"/>
      <c r="ML404" s="17"/>
      <c r="MM404" s="17"/>
      <c r="MN404" s="17"/>
      <c r="MO404" s="17"/>
      <c r="MP404" s="17"/>
      <c r="MQ404" s="17"/>
      <c r="MR404" s="17"/>
      <c r="MS404" s="17"/>
      <c r="MT404" s="17"/>
      <c r="MU404" s="17"/>
      <c r="MV404" s="17"/>
      <c r="MW404" s="17"/>
      <c r="MX404" s="17"/>
      <c r="MY404" s="17"/>
      <c r="MZ404" s="17"/>
      <c r="NA404" s="17"/>
      <c r="NB404" s="17"/>
      <c r="NC404" s="17"/>
      <c r="ND404" s="17"/>
      <c r="NE404" s="17"/>
      <c r="NF404" s="17"/>
      <c r="NG404" s="17"/>
      <c r="NH404" s="17"/>
      <c r="NI404" s="17"/>
      <c r="NJ404" s="17"/>
      <c r="NK404" s="17"/>
      <c r="NL404" s="17"/>
      <c r="NM404" s="17"/>
      <c r="NN404" s="17"/>
      <c r="NO404" s="17"/>
      <c r="NP404" s="17"/>
      <c r="NQ404" s="17"/>
      <c r="NR404" s="17"/>
      <c r="NS404" s="17"/>
      <c r="NT404" s="17"/>
      <c r="NU404" s="17"/>
      <c r="NV404" s="17"/>
      <c r="NW404" s="17"/>
      <c r="NX404" s="17"/>
      <c r="NY404" s="17"/>
      <c r="NZ404" s="17"/>
      <c r="OA404" s="17"/>
      <c r="OB404" s="17"/>
      <c r="OC404" s="17"/>
      <c r="OD404" s="17"/>
      <c r="OE404" s="17"/>
      <c r="OF404" s="17"/>
      <c r="OG404" s="17"/>
      <c r="OH404" s="17"/>
      <c r="OI404" s="17"/>
      <c r="OJ404" s="17"/>
      <c r="OK404" s="17"/>
      <c r="OL404" s="17"/>
      <c r="OM404" s="17"/>
      <c r="ON404" s="17"/>
      <c r="OO404" s="17"/>
      <c r="OP404" s="17"/>
      <c r="OQ404" s="17"/>
      <c r="OR404" s="17"/>
      <c r="OS404" s="17"/>
      <c r="OT404" s="17"/>
      <c r="OU404" s="17"/>
      <c r="OV404" s="17"/>
      <c r="OW404" s="17"/>
      <c r="OX404" s="17"/>
      <c r="OY404" s="17"/>
      <c r="OZ404" s="17"/>
      <c r="PA404" s="17"/>
      <c r="PB404" s="17"/>
      <c r="PC404" s="17"/>
      <c r="PD404" s="17"/>
      <c r="PE404" s="17"/>
      <c r="PF404" s="17"/>
      <c r="PG404" s="17"/>
      <c r="PH404" s="17"/>
      <c r="PI404" s="17"/>
      <c r="PJ404" s="17"/>
      <c r="PK404" s="17"/>
      <c r="PL404" s="17"/>
      <c r="PM404" s="17"/>
      <c r="PN404" s="17"/>
      <c r="PO404" s="17"/>
      <c r="PP404" s="17"/>
      <c r="PQ404" s="17"/>
      <c r="PR404" s="17"/>
      <c r="PS404" s="17"/>
      <c r="PT404" s="17"/>
      <c r="PU404" s="17"/>
      <c r="PV404" s="17"/>
      <c r="PW404" s="17"/>
      <c r="PX404" s="17"/>
      <c r="PY404" s="17"/>
      <c r="PZ404" s="17"/>
      <c r="QA404" s="17"/>
      <c r="QB404" s="17"/>
      <c r="QC404" s="17"/>
      <c r="QD404" s="17"/>
      <c r="QE404" s="17"/>
      <c r="QF404" s="17"/>
      <c r="QG404" s="17"/>
      <c r="QH404" s="17"/>
      <c r="QI404" s="17"/>
      <c r="QJ404" s="17"/>
      <c r="QK404" s="17"/>
      <c r="QL404" s="17"/>
      <c r="QM404" s="17"/>
      <c r="QN404" s="17"/>
      <c r="QO404" s="17"/>
      <c r="QP404" s="17"/>
      <c r="QQ404" s="17"/>
      <c r="QR404" s="17"/>
      <c r="QS404" s="17"/>
      <c r="QT404" s="17"/>
      <c r="QU404" s="17"/>
      <c r="QV404" s="17"/>
      <c r="QW404" s="17"/>
      <c r="QX404" s="17"/>
      <c r="QY404" s="17"/>
      <c r="QZ404" s="17"/>
      <c r="RA404" s="17"/>
      <c r="RB404" s="17"/>
      <c r="RC404" s="17"/>
      <c r="RD404" s="17"/>
      <c r="RE404" s="17"/>
      <c r="RF404" s="17"/>
      <c r="RG404" s="17"/>
      <c r="RH404" s="17"/>
      <c r="RI404" s="17"/>
      <c r="RJ404" s="17"/>
      <c r="RK404" s="17"/>
      <c r="RL404" s="17"/>
      <c r="RM404" s="17"/>
      <c r="RN404" s="17"/>
      <c r="RO404" s="17"/>
      <c r="RP404" s="17"/>
      <c r="RQ404" s="17"/>
      <c r="RR404" s="17"/>
      <c r="RS404" s="17"/>
      <c r="RT404" s="17"/>
      <c r="RU404" s="17"/>
      <c r="RV404" s="17"/>
      <c r="RW404" s="17"/>
      <c r="RX404" s="17"/>
      <c r="RY404" s="17"/>
      <c r="RZ404" s="17"/>
      <c r="SA404" s="17"/>
      <c r="SB404" s="17"/>
      <c r="SC404" s="17"/>
      <c r="SD404" s="17"/>
      <c r="SE404" s="17"/>
      <c r="SF404" s="17"/>
      <c r="SG404" s="17"/>
      <c r="SH404" s="17"/>
      <c r="SI404" s="17"/>
      <c r="SJ404" s="17"/>
      <c r="SK404" s="17"/>
      <c r="SL404" s="17"/>
      <c r="SM404" s="17"/>
      <c r="SN404" s="17"/>
      <c r="SO404" s="17"/>
      <c r="SP404" s="17"/>
      <c r="SQ404" s="17"/>
      <c r="SR404" s="17"/>
      <c r="SS404" s="17"/>
      <c r="ST404" s="17"/>
      <c r="SU404" s="17"/>
      <c r="SV404" s="17"/>
      <c r="SW404" s="17"/>
      <c r="SX404" s="17"/>
      <c r="SY404" s="17"/>
      <c r="SZ404" s="17"/>
      <c r="TA404" s="17"/>
      <c r="TB404" s="17"/>
      <c r="TC404" s="17"/>
      <c r="TD404" s="17"/>
      <c r="TE404" s="17"/>
      <c r="TF404" s="17"/>
      <c r="TG404" s="17"/>
      <c r="TH404" s="17"/>
      <c r="TI404" s="17"/>
      <c r="TJ404" s="17"/>
      <c r="TK404" s="17"/>
      <c r="TL404" s="17"/>
      <c r="TM404" s="17"/>
      <c r="TN404" s="17"/>
      <c r="TO404" s="17"/>
      <c r="TP404" s="17"/>
      <c r="TQ404" s="17"/>
      <c r="TR404" s="17"/>
      <c r="TS404" s="17"/>
      <c r="TT404" s="17"/>
      <c r="TU404" s="17"/>
      <c r="TV404" s="17"/>
      <c r="TW404" s="17"/>
      <c r="TX404" s="17"/>
      <c r="TY404" s="17"/>
      <c r="TZ404" s="17"/>
      <c r="UA404" s="17"/>
      <c r="UB404" s="17"/>
      <c r="UC404" s="17"/>
      <c r="UD404" s="17"/>
      <c r="UE404" s="17"/>
      <c r="UF404" s="17"/>
      <c r="UG404" s="17"/>
      <c r="UH404" s="17"/>
      <c r="UI404" s="17"/>
      <c r="UJ404" s="17"/>
      <c r="UK404" s="17"/>
      <c r="UL404" s="17"/>
      <c r="UM404" s="17"/>
      <c r="UN404" s="17"/>
      <c r="UO404" s="17"/>
      <c r="UP404" s="17"/>
      <c r="UQ404" s="17"/>
      <c r="UR404" s="17"/>
      <c r="US404" s="17"/>
      <c r="UT404" s="17"/>
      <c r="UU404" s="17"/>
      <c r="UV404" s="17"/>
      <c r="UW404" s="17"/>
      <c r="UX404" s="17"/>
      <c r="UY404" s="17"/>
      <c r="UZ404" s="17"/>
      <c r="VA404" s="17"/>
      <c r="VB404" s="17"/>
      <c r="VC404" s="17"/>
      <c r="VD404" s="17"/>
      <c r="VE404" s="17"/>
      <c r="VF404" s="17"/>
      <c r="VG404" s="17"/>
      <c r="VH404" s="17"/>
      <c r="VI404" s="17"/>
      <c r="VJ404" s="17"/>
      <c r="VK404" s="17"/>
      <c r="VL404" s="17"/>
      <c r="VM404" s="17"/>
      <c r="VN404" s="17"/>
      <c r="VO404" s="17"/>
      <c r="VP404" s="17"/>
      <c r="VQ404" s="17"/>
      <c r="VR404" s="17"/>
      <c r="VS404" s="17"/>
      <c r="VT404" s="17"/>
      <c r="VU404" s="17"/>
      <c r="VV404" s="17"/>
      <c r="VW404" s="17"/>
      <c r="VX404" s="17"/>
      <c r="VY404" s="17"/>
      <c r="VZ404" s="17"/>
      <c r="WA404" s="17"/>
      <c r="WB404" s="17"/>
      <c r="WC404" s="17"/>
      <c r="WD404" s="17"/>
      <c r="WE404" s="17"/>
      <c r="WF404" s="17"/>
      <c r="WG404" s="17"/>
      <c r="WH404" s="17"/>
      <c r="WI404" s="17"/>
      <c r="WJ404" s="17"/>
      <c r="WK404" s="17"/>
      <c r="WL404" s="17"/>
      <c r="WM404" s="17"/>
      <c r="WN404" s="17"/>
      <c r="WO404" s="17"/>
      <c r="WP404" s="17"/>
      <c r="WQ404" s="17"/>
      <c r="WR404" s="17"/>
      <c r="WS404" s="17"/>
      <c r="WT404" s="17"/>
      <c r="WU404" s="17"/>
      <c r="WV404" s="17"/>
      <c r="WW404" s="17"/>
      <c r="WX404" s="17"/>
      <c r="WY404" s="17"/>
      <c r="WZ404" s="17"/>
      <c r="XA404" s="17"/>
      <c r="XB404" s="17"/>
      <c r="XC404" s="17"/>
      <c r="XD404" s="17"/>
      <c r="XE404" s="17"/>
      <c r="XF404" s="17"/>
      <c r="XG404" s="17"/>
      <c r="XH404" s="17"/>
      <c r="XI404" s="17"/>
      <c r="XJ404" s="17"/>
      <c r="XK404" s="17"/>
      <c r="XL404" s="17"/>
      <c r="XM404" s="17"/>
      <c r="XN404" s="17"/>
      <c r="XO404" s="17"/>
      <c r="XP404" s="17"/>
      <c r="XQ404" s="17"/>
      <c r="XR404" s="17"/>
      <c r="XS404" s="17"/>
      <c r="XT404" s="17"/>
      <c r="XU404" s="17"/>
      <c r="XV404" s="17"/>
      <c r="XW404" s="17"/>
      <c r="XX404" s="17"/>
      <c r="XY404" s="17"/>
      <c r="XZ404" s="17"/>
      <c r="YA404" s="17"/>
      <c r="YB404" s="17"/>
      <c r="YC404" s="17"/>
      <c r="YD404" s="17"/>
      <c r="YE404" s="17"/>
      <c r="YF404" s="17"/>
      <c r="YG404" s="17"/>
      <c r="YH404" s="17"/>
      <c r="YI404" s="17"/>
      <c r="YJ404" s="17"/>
      <c r="YK404" s="17"/>
      <c r="YL404" s="17"/>
      <c r="YM404" s="17"/>
      <c r="YN404" s="17"/>
      <c r="YO404" s="17"/>
      <c r="YP404" s="17"/>
      <c r="YQ404" s="17"/>
      <c r="YR404" s="17"/>
      <c r="YS404" s="17"/>
      <c r="YT404" s="17"/>
      <c r="YU404" s="17"/>
      <c r="YV404" s="17"/>
      <c r="YW404" s="17"/>
      <c r="YX404" s="17"/>
      <c r="YY404" s="17"/>
      <c r="YZ404" s="17"/>
      <c r="ZA404" s="17"/>
      <c r="ZB404" s="17"/>
      <c r="ZC404" s="17"/>
      <c r="ZD404" s="17"/>
      <c r="ZE404" s="17"/>
      <c r="ZF404" s="17"/>
      <c r="ZG404" s="17"/>
      <c r="ZH404" s="17"/>
      <c r="ZI404" s="17"/>
      <c r="ZJ404" s="17"/>
      <c r="ZK404" s="17"/>
      <c r="ZL404" s="17"/>
      <c r="ZM404" s="17"/>
      <c r="ZN404" s="17"/>
      <c r="ZO404" s="17"/>
      <c r="ZP404" s="17"/>
      <c r="ZQ404" s="17"/>
      <c r="ZR404" s="17"/>
      <c r="ZS404" s="17"/>
      <c r="ZT404" s="17"/>
      <c r="ZU404" s="17"/>
      <c r="ZV404" s="17"/>
      <c r="ZW404" s="17"/>
      <c r="ZX404" s="17"/>
      <c r="ZY404" s="17"/>
      <c r="ZZ404" s="17"/>
      <c r="AAA404" s="17"/>
      <c r="AAB404" s="17"/>
      <c r="AAC404" s="17"/>
      <c r="AAD404" s="17"/>
      <c r="AAE404" s="17"/>
      <c r="AAF404" s="17"/>
      <c r="AAG404" s="17"/>
      <c r="AAH404" s="17"/>
      <c r="AAI404" s="17"/>
      <c r="AAJ404" s="17"/>
      <c r="AAK404" s="17"/>
      <c r="AAL404" s="17"/>
      <c r="AAM404" s="17"/>
      <c r="AAN404" s="17"/>
      <c r="AAO404" s="17"/>
      <c r="AAP404" s="17"/>
      <c r="AAQ404" s="17"/>
      <c r="AAR404" s="17"/>
      <c r="AAS404" s="17"/>
      <c r="AAT404" s="17"/>
      <c r="AAU404" s="17"/>
      <c r="AAV404" s="17"/>
      <c r="AAW404" s="17"/>
      <c r="AAX404" s="17"/>
      <c r="AAY404" s="17"/>
      <c r="AAZ404" s="17"/>
      <c r="ABA404" s="17"/>
      <c r="ABB404" s="17"/>
      <c r="ABC404" s="17"/>
      <c r="ABD404" s="17"/>
      <c r="ABE404" s="17"/>
      <c r="ABF404" s="17"/>
      <c r="ABG404" s="17"/>
      <c r="ABH404" s="17"/>
      <c r="ABI404" s="17"/>
      <c r="ABJ404" s="17"/>
      <c r="ABK404" s="17"/>
      <c r="ABL404" s="17"/>
      <c r="ABM404" s="17"/>
      <c r="ABN404" s="17"/>
      <c r="ABO404" s="17"/>
      <c r="ABP404" s="17"/>
      <c r="ABQ404" s="17"/>
      <c r="ABR404" s="17"/>
      <c r="ABS404" s="17"/>
      <c r="ABT404" s="17"/>
      <c r="ABU404" s="17"/>
      <c r="ABV404" s="17"/>
      <c r="ABW404" s="17"/>
      <c r="ABX404" s="17"/>
      <c r="ABY404" s="17"/>
      <c r="ABZ404" s="17"/>
      <c r="ACA404" s="17"/>
      <c r="ACB404" s="17"/>
      <c r="ACC404" s="17"/>
      <c r="ACD404" s="17"/>
      <c r="ACE404" s="17"/>
      <c r="ACF404" s="17"/>
      <c r="ACG404" s="17"/>
      <c r="ACH404" s="17"/>
      <c r="ACI404" s="17"/>
      <c r="ACJ404" s="17"/>
      <c r="ACK404" s="17"/>
      <c r="ACL404" s="17"/>
      <c r="ACM404" s="17"/>
      <c r="ACN404" s="17"/>
      <c r="ACO404" s="17"/>
      <c r="ACP404" s="17"/>
      <c r="ACQ404" s="17"/>
      <c r="ACR404" s="17"/>
      <c r="ACS404" s="17"/>
      <c r="ACT404" s="17"/>
      <c r="ACU404" s="17"/>
      <c r="ACV404" s="17"/>
      <c r="ACW404" s="17"/>
      <c r="ACX404" s="17"/>
      <c r="ACY404" s="17"/>
      <c r="ACZ404" s="17"/>
      <c r="ADA404" s="17"/>
      <c r="ADB404" s="17"/>
      <c r="ADC404" s="17"/>
      <c r="ADD404" s="17"/>
      <c r="ADE404" s="17"/>
      <c r="ADF404" s="17"/>
      <c r="ADG404" s="17"/>
      <c r="ADH404" s="17"/>
      <c r="ADI404" s="17"/>
      <c r="ADJ404" s="17"/>
      <c r="ADK404" s="17"/>
      <c r="ADL404" s="17"/>
      <c r="ADM404" s="17"/>
      <c r="ADN404" s="17"/>
      <c r="ADO404" s="17"/>
      <c r="ADP404" s="17"/>
      <c r="ADQ404" s="17"/>
      <c r="ADR404" s="17"/>
      <c r="ADS404" s="17"/>
      <c r="ADT404" s="17"/>
      <c r="ADU404" s="17"/>
      <c r="ADV404" s="17"/>
      <c r="ADW404" s="17"/>
      <c r="ADX404" s="17"/>
      <c r="ADY404" s="17"/>
      <c r="ADZ404" s="17"/>
      <c r="AEA404" s="17"/>
      <c r="AEB404" s="17"/>
      <c r="AEC404" s="17"/>
      <c r="AED404" s="17"/>
      <c r="AEE404" s="17"/>
      <c r="AEF404" s="17"/>
      <c r="AEG404" s="17"/>
      <c r="AEH404" s="17"/>
      <c r="AEI404" s="17"/>
      <c r="AEJ404" s="17"/>
      <c r="AEK404" s="17"/>
      <c r="AEL404" s="17"/>
      <c r="AEM404" s="17"/>
      <c r="AEN404" s="17"/>
      <c r="AEO404" s="17"/>
      <c r="AEP404" s="17"/>
      <c r="AEQ404" s="17"/>
      <c r="AER404" s="17"/>
      <c r="AES404" s="17"/>
      <c r="AET404" s="17"/>
      <c r="AEU404" s="17"/>
      <c r="AEV404" s="17"/>
      <c r="AEW404" s="17"/>
      <c r="AEX404" s="17"/>
      <c r="AEY404" s="17"/>
      <c r="AEZ404" s="17"/>
      <c r="AFA404" s="17"/>
      <c r="AFB404" s="17"/>
      <c r="AFC404" s="17"/>
      <c r="AFD404" s="17"/>
      <c r="AFE404" s="17"/>
      <c r="AFF404" s="17"/>
      <c r="AFG404" s="17"/>
      <c r="AFH404" s="17"/>
      <c r="AFI404" s="17"/>
      <c r="AFJ404" s="17"/>
      <c r="AFK404" s="17"/>
      <c r="AFL404" s="17"/>
      <c r="AFM404" s="17"/>
      <c r="AFN404" s="17"/>
      <c r="AFO404" s="17"/>
      <c r="AFP404" s="17"/>
      <c r="AFQ404" s="17"/>
      <c r="AFR404" s="17"/>
      <c r="AFS404" s="17"/>
      <c r="AFT404" s="17"/>
      <c r="AFU404" s="17"/>
      <c r="AFV404" s="17"/>
      <c r="AFW404" s="17"/>
      <c r="AFX404" s="17"/>
      <c r="AFY404" s="17"/>
      <c r="AFZ404" s="17"/>
      <c r="AGA404" s="17"/>
      <c r="AGB404" s="17"/>
      <c r="AGC404" s="17"/>
      <c r="AGD404" s="17"/>
      <c r="AGE404" s="17"/>
      <c r="AGF404" s="17"/>
      <c r="AGG404" s="17"/>
      <c r="AGH404" s="17"/>
      <c r="AGI404" s="17"/>
      <c r="AGJ404" s="17"/>
      <c r="AGK404" s="17"/>
      <c r="AGL404" s="17"/>
      <c r="AGM404" s="17"/>
      <c r="AGN404" s="17"/>
      <c r="AGO404" s="17"/>
      <c r="AGP404" s="17"/>
      <c r="AGQ404" s="17"/>
      <c r="AGR404" s="17"/>
      <c r="AGS404" s="17"/>
      <c r="AGT404" s="17"/>
      <c r="AGU404" s="17"/>
      <c r="AGV404" s="17"/>
      <c r="AGW404" s="17"/>
      <c r="AGX404" s="17"/>
      <c r="AGY404" s="17"/>
      <c r="AGZ404" s="17"/>
      <c r="AHA404" s="17"/>
      <c r="AHB404" s="17"/>
      <c r="AHC404" s="17"/>
      <c r="AHD404" s="17"/>
      <c r="AHE404" s="17"/>
      <c r="AHF404" s="17"/>
      <c r="AHG404" s="17"/>
      <c r="AHH404" s="17"/>
      <c r="AHI404" s="17"/>
      <c r="AHJ404" s="17"/>
      <c r="AHK404" s="17"/>
      <c r="AHL404" s="17"/>
      <c r="AHM404" s="17"/>
      <c r="AHN404" s="17"/>
      <c r="AHO404" s="17"/>
      <c r="AHP404" s="17"/>
      <c r="AHQ404" s="17"/>
      <c r="AHR404" s="17"/>
      <c r="AHS404" s="17"/>
      <c r="AHT404" s="17"/>
      <c r="AHU404" s="17"/>
      <c r="AHV404" s="17"/>
      <c r="AHW404" s="17"/>
      <c r="AHX404" s="17"/>
      <c r="AHY404" s="17"/>
      <c r="AHZ404" s="17"/>
      <c r="AIA404" s="17"/>
      <c r="AIB404" s="17"/>
      <c r="AIC404" s="17"/>
      <c r="AID404" s="17"/>
      <c r="AIE404" s="17"/>
      <c r="AIF404" s="17"/>
      <c r="AIG404" s="17"/>
      <c r="AIH404" s="17"/>
      <c r="AII404" s="17"/>
      <c r="AIJ404" s="17"/>
      <c r="AIK404" s="17"/>
      <c r="AIL404" s="17"/>
      <c r="AIM404" s="17"/>
      <c r="AIN404" s="17"/>
      <c r="AIO404" s="17"/>
      <c r="AIP404" s="17"/>
      <c r="AIQ404" s="17"/>
      <c r="AIR404" s="17"/>
      <c r="AIS404" s="17"/>
      <c r="AIT404" s="17"/>
      <c r="AIU404" s="17"/>
      <c r="AIV404" s="17"/>
      <c r="AIW404" s="17"/>
      <c r="AIX404" s="17"/>
      <c r="AIY404" s="17"/>
      <c r="AIZ404" s="17"/>
      <c r="AJA404" s="17"/>
      <c r="AJB404" s="17"/>
      <c r="AJC404" s="17"/>
      <c r="AJD404" s="17"/>
      <c r="AJE404" s="17"/>
      <c r="AJF404" s="17"/>
      <c r="AJG404" s="17"/>
      <c r="AJH404" s="17"/>
      <c r="AJI404" s="17"/>
      <c r="AJJ404" s="17"/>
      <c r="AJK404" s="17"/>
      <c r="AJL404" s="17"/>
      <c r="AJM404" s="17"/>
      <c r="AJN404" s="17"/>
      <c r="AJO404" s="17"/>
      <c r="AJP404" s="17"/>
      <c r="AJQ404" s="17"/>
      <c r="AJR404" s="17"/>
      <c r="AJS404" s="17"/>
      <c r="AJT404" s="17"/>
      <c r="AJU404" s="17"/>
      <c r="AJV404" s="17"/>
      <c r="AJW404" s="17"/>
      <c r="AJX404" s="17"/>
      <c r="AJY404" s="17"/>
      <c r="AJZ404" s="17"/>
      <c r="AKA404" s="17"/>
      <c r="AKB404" s="17"/>
      <c r="AKC404" s="17"/>
      <c r="AKD404" s="17"/>
      <c r="AKE404" s="17"/>
      <c r="AKF404" s="17"/>
      <c r="AKG404" s="17"/>
      <c r="AKH404" s="17"/>
      <c r="AKI404" s="17"/>
      <c r="AKJ404" s="17"/>
      <c r="AKK404" s="17"/>
      <c r="AKL404" s="17"/>
      <c r="AKM404" s="17"/>
      <c r="AKN404" s="17"/>
      <c r="AKO404" s="17"/>
      <c r="AKP404" s="17"/>
      <c r="AKQ404" s="17"/>
      <c r="AKR404" s="17"/>
      <c r="AKS404" s="17"/>
      <c r="AKT404" s="17"/>
      <c r="AKU404" s="17"/>
      <c r="AKV404" s="17"/>
      <c r="AKW404" s="17"/>
      <c r="AKX404" s="17"/>
      <c r="AKY404" s="17"/>
      <c r="AKZ404" s="17"/>
      <c r="ALA404" s="17"/>
      <c r="ALB404" s="17"/>
      <c r="ALC404" s="17"/>
      <c r="ALD404" s="17"/>
      <c r="ALE404" s="17"/>
      <c r="ALF404" s="17"/>
      <c r="ALG404" s="17"/>
      <c r="ALH404" s="17"/>
      <c r="ALI404" s="17"/>
      <c r="ALJ404" s="17"/>
    </row>
    <row r="405" spans="1:998" s="4" customFormat="1" ht="12" customHeight="1">
      <c r="A405" s="9"/>
      <c r="B405" s="10"/>
      <c r="C405" s="11" t="s">
        <v>721</v>
      </c>
      <c r="D405" s="12" t="s">
        <v>722</v>
      </c>
      <c r="E405" s="10"/>
      <c r="F405" s="436"/>
      <c r="G405" s="13"/>
      <c r="H405" s="14"/>
      <c r="I405" s="14"/>
      <c r="J405" s="14"/>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row>
    <row r="406" spans="1:998" s="246" customFormat="1" outlineLevel="1">
      <c r="A406" s="241"/>
      <c r="B406" s="241"/>
      <c r="C406" s="241" t="s">
        <v>723</v>
      </c>
      <c r="D406" s="242" t="s">
        <v>596</v>
      </c>
      <c r="E406" s="241"/>
      <c r="F406" s="438"/>
      <c r="G406" s="243"/>
      <c r="H406" s="244"/>
      <c r="I406" s="245"/>
      <c r="J406" s="245"/>
    </row>
    <row r="407" spans="1:998" ht="25.5" outlineLevel="1">
      <c r="A407" s="236">
        <v>96624</v>
      </c>
      <c r="B407" s="236" t="s">
        <v>20</v>
      </c>
      <c r="C407" s="236" t="s">
        <v>724</v>
      </c>
      <c r="D407" s="237" t="s">
        <v>725</v>
      </c>
      <c r="E407" s="236" t="s">
        <v>44</v>
      </c>
      <c r="F407" s="437">
        <v>33.6</v>
      </c>
      <c r="G407" s="238">
        <f t="shared" ref="G407:G412" si="133">$I$3</f>
        <v>0.29308058631051748</v>
      </c>
      <c r="H407" s="239"/>
      <c r="I407" s="239">
        <f t="shared" ref="I407:I412" si="134">H407*(1+G407)</f>
        <v>0</v>
      </c>
      <c r="J407" s="239">
        <f t="shared" ref="J407:J412" si="135">TRUNC((I407*F407),2)</f>
        <v>0</v>
      </c>
    </row>
    <row r="408" spans="1:998" s="447" customFormat="1" ht="25.5" outlineLevel="1">
      <c r="A408" s="442" t="s">
        <v>727</v>
      </c>
      <c r="B408" s="442" t="s">
        <v>5</v>
      </c>
      <c r="C408" s="442" t="s">
        <v>726</v>
      </c>
      <c r="D408" s="443" t="s">
        <v>728</v>
      </c>
      <c r="E408" s="442" t="s">
        <v>8</v>
      </c>
      <c r="F408" s="444">
        <v>672</v>
      </c>
      <c r="G408" s="445">
        <f t="shared" si="133"/>
        <v>0.29308058631051748</v>
      </c>
      <c r="H408" s="446">
        <f>'Orçamento Analítico'!K1919</f>
        <v>0</v>
      </c>
      <c r="I408" s="446">
        <f t="shared" si="134"/>
        <v>0</v>
      </c>
      <c r="J408" s="446">
        <f t="shared" si="135"/>
        <v>0</v>
      </c>
    </row>
    <row r="409" spans="1:998" s="447" customFormat="1" ht="25.5" outlineLevel="1">
      <c r="A409" s="442" t="s">
        <v>730</v>
      </c>
      <c r="B409" s="442" t="s">
        <v>5</v>
      </c>
      <c r="C409" s="442" t="s">
        <v>729</v>
      </c>
      <c r="D409" s="443" t="s">
        <v>731</v>
      </c>
      <c r="E409" s="442" t="s">
        <v>8</v>
      </c>
      <c r="F409" s="444">
        <v>806.4</v>
      </c>
      <c r="G409" s="445">
        <f t="shared" si="133"/>
        <v>0.29308058631051748</v>
      </c>
      <c r="H409" s="446">
        <f>'Orçamento Analítico'!K376</f>
        <v>0</v>
      </c>
      <c r="I409" s="446">
        <f t="shared" si="134"/>
        <v>0</v>
      </c>
      <c r="J409" s="446">
        <f t="shared" si="135"/>
        <v>0</v>
      </c>
    </row>
    <row r="410" spans="1:998" ht="25.5" outlineLevel="1">
      <c r="A410" s="236">
        <v>95240</v>
      </c>
      <c r="B410" s="236" t="s">
        <v>20</v>
      </c>
      <c r="C410" s="236" t="s">
        <v>732</v>
      </c>
      <c r="D410" s="237" t="s">
        <v>733</v>
      </c>
      <c r="E410" s="236" t="s">
        <v>8</v>
      </c>
      <c r="F410" s="437">
        <v>134.4</v>
      </c>
      <c r="G410" s="238">
        <f t="shared" si="133"/>
        <v>0.29308058631051748</v>
      </c>
      <c r="H410" s="239"/>
      <c r="I410" s="239">
        <f t="shared" si="134"/>
        <v>0</v>
      </c>
      <c r="J410" s="239">
        <f t="shared" si="135"/>
        <v>0</v>
      </c>
    </row>
    <row r="411" spans="1:998" ht="38.25" outlineLevel="1">
      <c r="A411" s="236">
        <v>87630</v>
      </c>
      <c r="B411" s="236" t="s">
        <v>20</v>
      </c>
      <c r="C411" s="236" t="s">
        <v>734</v>
      </c>
      <c r="D411" s="237" t="s">
        <v>735</v>
      </c>
      <c r="E411" s="236" t="s">
        <v>8</v>
      </c>
      <c r="F411" s="437">
        <v>134.4</v>
      </c>
      <c r="G411" s="238">
        <f t="shared" si="133"/>
        <v>0.29308058631051748</v>
      </c>
      <c r="H411" s="239"/>
      <c r="I411" s="239">
        <f t="shared" si="134"/>
        <v>0</v>
      </c>
      <c r="J411" s="239">
        <f t="shared" si="135"/>
        <v>0</v>
      </c>
    </row>
    <row r="412" spans="1:998" s="447" customFormat="1" ht="25.5" outlineLevel="1">
      <c r="A412" s="442" t="s">
        <v>737</v>
      </c>
      <c r="B412" s="442" t="s">
        <v>5</v>
      </c>
      <c r="C412" s="442" t="s">
        <v>736</v>
      </c>
      <c r="D412" s="443" t="s">
        <v>738</v>
      </c>
      <c r="E412" s="442" t="s">
        <v>44</v>
      </c>
      <c r="F412" s="444">
        <v>47.04</v>
      </c>
      <c r="G412" s="445">
        <f t="shared" si="133"/>
        <v>0.29308058631051748</v>
      </c>
      <c r="H412" s="446">
        <f>'Orçamento Analítico'!K835</f>
        <v>0</v>
      </c>
      <c r="I412" s="446">
        <f t="shared" si="134"/>
        <v>0</v>
      </c>
      <c r="J412" s="446">
        <f t="shared" si="135"/>
        <v>0</v>
      </c>
    </row>
    <row r="413" spans="1:998" s="246" customFormat="1" outlineLevel="1">
      <c r="A413" s="241"/>
      <c r="B413" s="241"/>
      <c r="C413" s="241" t="s">
        <v>739</v>
      </c>
      <c r="D413" s="242" t="s">
        <v>212</v>
      </c>
      <c r="E413" s="241"/>
      <c r="F413" s="438"/>
      <c r="G413" s="243"/>
      <c r="H413" s="244"/>
      <c r="I413" s="245"/>
      <c r="J413" s="245"/>
    </row>
    <row r="414" spans="1:998" s="447" customFormat="1" ht="25.5" outlineLevel="1">
      <c r="A414" s="442" t="s">
        <v>213</v>
      </c>
      <c r="B414" s="442" t="s">
        <v>5</v>
      </c>
      <c r="C414" s="442" t="s">
        <v>740</v>
      </c>
      <c r="D414" s="443" t="s">
        <v>214</v>
      </c>
      <c r="E414" s="442" t="s">
        <v>8</v>
      </c>
      <c r="F414" s="444">
        <v>134.4</v>
      </c>
      <c r="G414" s="445">
        <f>$I$3</f>
        <v>0.29308058631051748</v>
      </c>
      <c r="H414" s="446">
        <f>'Orçamento Analítico'!K19</f>
        <v>0</v>
      </c>
      <c r="I414" s="446">
        <f t="shared" ref="I414:I415" si="136">H414*(1+G414)</f>
        <v>0</v>
      </c>
      <c r="J414" s="446">
        <f t="shared" ref="J414:J415" si="137">TRUNC((I414*F414),2)</f>
        <v>0</v>
      </c>
    </row>
    <row r="415" spans="1:998" s="447" customFormat="1" ht="38.25" outlineLevel="1">
      <c r="A415" s="442" t="s">
        <v>215</v>
      </c>
      <c r="B415" s="442" t="s">
        <v>5</v>
      </c>
      <c r="C415" s="442" t="s">
        <v>741</v>
      </c>
      <c r="D415" s="443" t="s">
        <v>216</v>
      </c>
      <c r="E415" s="442" t="s">
        <v>8</v>
      </c>
      <c r="F415" s="444">
        <v>27.88</v>
      </c>
      <c r="G415" s="445">
        <f>$I$3</f>
        <v>0.29308058631051748</v>
      </c>
      <c r="H415" s="446">
        <f>'Orçamento Analítico'!K1803</f>
        <v>0</v>
      </c>
      <c r="I415" s="446">
        <f t="shared" si="136"/>
        <v>0</v>
      </c>
      <c r="J415" s="446">
        <f t="shared" si="137"/>
        <v>0</v>
      </c>
    </row>
    <row r="416" spans="1:998" s="246" customFormat="1" outlineLevel="1">
      <c r="A416" s="241"/>
      <c r="B416" s="241"/>
      <c r="C416" s="241" t="s">
        <v>742</v>
      </c>
      <c r="D416" s="242" t="s">
        <v>743</v>
      </c>
      <c r="E416" s="241"/>
      <c r="F416" s="438"/>
      <c r="G416" s="243"/>
      <c r="H416" s="244"/>
      <c r="I416" s="245"/>
      <c r="J416" s="245"/>
    </row>
    <row r="417" spans="1:998" outlineLevel="1">
      <c r="A417" s="236">
        <v>98695</v>
      </c>
      <c r="B417" s="236" t="s">
        <v>20</v>
      </c>
      <c r="C417" s="236" t="s">
        <v>744</v>
      </c>
      <c r="D417" s="237" t="s">
        <v>745</v>
      </c>
      <c r="E417" s="236" t="s">
        <v>54</v>
      </c>
      <c r="F417" s="437">
        <v>2.7</v>
      </c>
      <c r="G417" s="238">
        <f>$I$3</f>
        <v>0.29308058631051748</v>
      </c>
      <c r="H417" s="239"/>
      <c r="I417" s="239">
        <f t="shared" ref="I417:I418" si="138">H417*(1+G417)</f>
        <v>0</v>
      </c>
      <c r="J417" s="239">
        <f t="shared" ref="J417:J418" si="139">TRUNC((I417*F417),2)</f>
        <v>0</v>
      </c>
    </row>
    <row r="418" spans="1:998" outlineLevel="1">
      <c r="A418" s="236">
        <v>101741</v>
      </c>
      <c r="B418" s="236" t="s">
        <v>20</v>
      </c>
      <c r="C418" s="236" t="s">
        <v>746</v>
      </c>
      <c r="D418" s="237" t="s">
        <v>747</v>
      </c>
      <c r="E418" s="236" t="s">
        <v>54</v>
      </c>
      <c r="F418" s="437">
        <v>49.9</v>
      </c>
      <c r="G418" s="238">
        <f>$I$3</f>
        <v>0.29308058631051748</v>
      </c>
      <c r="H418" s="239"/>
      <c r="I418" s="239">
        <f t="shared" si="138"/>
        <v>0</v>
      </c>
      <c r="J418" s="239">
        <f t="shared" si="139"/>
        <v>0</v>
      </c>
    </row>
    <row r="419" spans="1:998" s="18" customFormat="1" ht="12">
      <c r="A419" s="364" t="s">
        <v>1352</v>
      </c>
      <c r="B419" s="364"/>
      <c r="C419" s="364"/>
      <c r="D419" s="364"/>
      <c r="E419" s="364"/>
      <c r="F419" s="364"/>
      <c r="G419" s="364"/>
      <c r="H419" s="364"/>
      <c r="I419" s="364"/>
      <c r="J419" s="16">
        <f>SUM(J407:J418)</f>
        <v>0</v>
      </c>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c r="IS419" s="17"/>
      <c r="IT419" s="17"/>
      <c r="IU419" s="17"/>
      <c r="IV419" s="17"/>
      <c r="IW419" s="17"/>
      <c r="IX419" s="17"/>
      <c r="IY419" s="17"/>
      <c r="IZ419" s="17"/>
      <c r="JA419" s="17"/>
      <c r="JB419" s="17"/>
      <c r="JC419" s="17"/>
      <c r="JD419" s="17"/>
      <c r="JE419" s="17"/>
      <c r="JF419" s="17"/>
      <c r="JG419" s="17"/>
      <c r="JH419" s="17"/>
      <c r="JI419" s="17"/>
      <c r="JJ419" s="17"/>
      <c r="JK419" s="17"/>
      <c r="JL419" s="17"/>
      <c r="JM419" s="17"/>
      <c r="JN419" s="17"/>
      <c r="JO419" s="17"/>
      <c r="JP419" s="17"/>
      <c r="JQ419" s="17"/>
      <c r="JR419" s="17"/>
      <c r="JS419" s="17"/>
      <c r="JT419" s="17"/>
      <c r="JU419" s="17"/>
      <c r="JV419" s="17"/>
      <c r="JW419" s="17"/>
      <c r="JX419" s="17"/>
      <c r="JY419" s="17"/>
      <c r="JZ419" s="17"/>
      <c r="KA419" s="17"/>
      <c r="KB419" s="17"/>
      <c r="KC419" s="17"/>
      <c r="KD419" s="17"/>
      <c r="KE419" s="17"/>
      <c r="KF419" s="17"/>
      <c r="KG419" s="17"/>
      <c r="KH419" s="17"/>
      <c r="KI419" s="17"/>
      <c r="KJ419" s="17"/>
      <c r="KK419" s="17"/>
      <c r="KL419" s="17"/>
      <c r="KM419" s="17"/>
      <c r="KN419" s="17"/>
      <c r="KO419" s="17"/>
      <c r="KP419" s="17"/>
      <c r="KQ419" s="17"/>
      <c r="KR419" s="17"/>
      <c r="KS419" s="17"/>
      <c r="KT419" s="17"/>
      <c r="KU419" s="17"/>
      <c r="KV419" s="17"/>
      <c r="KW419" s="17"/>
      <c r="KX419" s="17"/>
      <c r="KY419" s="17"/>
      <c r="KZ419" s="17"/>
      <c r="LA419" s="17"/>
      <c r="LB419" s="17"/>
      <c r="LC419" s="17"/>
      <c r="LD419" s="17"/>
      <c r="LE419" s="17"/>
      <c r="LF419" s="17"/>
      <c r="LG419" s="17"/>
      <c r="LH419" s="17"/>
      <c r="LI419" s="17"/>
      <c r="LJ419" s="17"/>
      <c r="LK419" s="17"/>
      <c r="LL419" s="17"/>
      <c r="LM419" s="17"/>
      <c r="LN419" s="17"/>
      <c r="LO419" s="17"/>
      <c r="LP419" s="17"/>
      <c r="LQ419" s="17"/>
      <c r="LR419" s="17"/>
      <c r="LS419" s="17"/>
      <c r="LT419" s="17"/>
      <c r="LU419" s="17"/>
      <c r="LV419" s="17"/>
      <c r="LW419" s="17"/>
      <c r="LX419" s="17"/>
      <c r="LY419" s="17"/>
      <c r="LZ419" s="17"/>
      <c r="MA419" s="17"/>
      <c r="MB419" s="17"/>
      <c r="MC419" s="17"/>
      <c r="MD419" s="17"/>
      <c r="ME419" s="17"/>
      <c r="MF419" s="17"/>
      <c r="MG419" s="17"/>
      <c r="MH419" s="17"/>
      <c r="MI419" s="17"/>
      <c r="MJ419" s="17"/>
      <c r="MK419" s="17"/>
      <c r="ML419" s="17"/>
      <c r="MM419" s="17"/>
      <c r="MN419" s="17"/>
      <c r="MO419" s="17"/>
      <c r="MP419" s="17"/>
      <c r="MQ419" s="17"/>
      <c r="MR419" s="17"/>
      <c r="MS419" s="17"/>
      <c r="MT419" s="17"/>
      <c r="MU419" s="17"/>
      <c r="MV419" s="17"/>
      <c r="MW419" s="17"/>
      <c r="MX419" s="17"/>
      <c r="MY419" s="17"/>
      <c r="MZ419" s="17"/>
      <c r="NA419" s="17"/>
      <c r="NB419" s="17"/>
      <c r="NC419" s="17"/>
      <c r="ND419" s="17"/>
      <c r="NE419" s="17"/>
      <c r="NF419" s="17"/>
      <c r="NG419" s="17"/>
      <c r="NH419" s="17"/>
      <c r="NI419" s="17"/>
      <c r="NJ419" s="17"/>
      <c r="NK419" s="17"/>
      <c r="NL419" s="17"/>
      <c r="NM419" s="17"/>
      <c r="NN419" s="17"/>
      <c r="NO419" s="17"/>
      <c r="NP419" s="17"/>
      <c r="NQ419" s="17"/>
      <c r="NR419" s="17"/>
      <c r="NS419" s="17"/>
      <c r="NT419" s="17"/>
      <c r="NU419" s="17"/>
      <c r="NV419" s="17"/>
      <c r="NW419" s="17"/>
      <c r="NX419" s="17"/>
      <c r="NY419" s="17"/>
      <c r="NZ419" s="17"/>
      <c r="OA419" s="17"/>
      <c r="OB419" s="17"/>
      <c r="OC419" s="17"/>
      <c r="OD419" s="17"/>
      <c r="OE419" s="17"/>
      <c r="OF419" s="17"/>
      <c r="OG419" s="17"/>
      <c r="OH419" s="17"/>
      <c r="OI419" s="17"/>
      <c r="OJ419" s="17"/>
      <c r="OK419" s="17"/>
      <c r="OL419" s="17"/>
      <c r="OM419" s="17"/>
      <c r="ON419" s="17"/>
      <c r="OO419" s="17"/>
      <c r="OP419" s="17"/>
      <c r="OQ419" s="17"/>
      <c r="OR419" s="17"/>
      <c r="OS419" s="17"/>
      <c r="OT419" s="17"/>
      <c r="OU419" s="17"/>
      <c r="OV419" s="17"/>
      <c r="OW419" s="17"/>
      <c r="OX419" s="17"/>
      <c r="OY419" s="17"/>
      <c r="OZ419" s="17"/>
      <c r="PA419" s="17"/>
      <c r="PB419" s="17"/>
      <c r="PC419" s="17"/>
      <c r="PD419" s="17"/>
      <c r="PE419" s="17"/>
      <c r="PF419" s="17"/>
      <c r="PG419" s="17"/>
      <c r="PH419" s="17"/>
      <c r="PI419" s="17"/>
      <c r="PJ419" s="17"/>
      <c r="PK419" s="17"/>
      <c r="PL419" s="17"/>
      <c r="PM419" s="17"/>
      <c r="PN419" s="17"/>
      <c r="PO419" s="17"/>
      <c r="PP419" s="17"/>
      <c r="PQ419" s="17"/>
      <c r="PR419" s="17"/>
      <c r="PS419" s="17"/>
      <c r="PT419" s="17"/>
      <c r="PU419" s="17"/>
      <c r="PV419" s="17"/>
      <c r="PW419" s="17"/>
      <c r="PX419" s="17"/>
      <c r="PY419" s="17"/>
      <c r="PZ419" s="17"/>
      <c r="QA419" s="17"/>
      <c r="QB419" s="17"/>
      <c r="QC419" s="17"/>
      <c r="QD419" s="17"/>
      <c r="QE419" s="17"/>
      <c r="QF419" s="17"/>
      <c r="QG419" s="17"/>
      <c r="QH419" s="17"/>
      <c r="QI419" s="17"/>
      <c r="QJ419" s="17"/>
      <c r="QK419" s="17"/>
      <c r="QL419" s="17"/>
      <c r="QM419" s="17"/>
      <c r="QN419" s="17"/>
      <c r="QO419" s="17"/>
      <c r="QP419" s="17"/>
      <c r="QQ419" s="17"/>
      <c r="QR419" s="17"/>
      <c r="QS419" s="17"/>
      <c r="QT419" s="17"/>
      <c r="QU419" s="17"/>
      <c r="QV419" s="17"/>
      <c r="QW419" s="17"/>
      <c r="QX419" s="17"/>
      <c r="QY419" s="17"/>
      <c r="QZ419" s="17"/>
      <c r="RA419" s="17"/>
      <c r="RB419" s="17"/>
      <c r="RC419" s="17"/>
      <c r="RD419" s="17"/>
      <c r="RE419" s="17"/>
      <c r="RF419" s="17"/>
      <c r="RG419" s="17"/>
      <c r="RH419" s="17"/>
      <c r="RI419" s="17"/>
      <c r="RJ419" s="17"/>
      <c r="RK419" s="17"/>
      <c r="RL419" s="17"/>
      <c r="RM419" s="17"/>
      <c r="RN419" s="17"/>
      <c r="RO419" s="17"/>
      <c r="RP419" s="17"/>
      <c r="RQ419" s="17"/>
      <c r="RR419" s="17"/>
      <c r="RS419" s="17"/>
      <c r="RT419" s="17"/>
      <c r="RU419" s="17"/>
      <c r="RV419" s="17"/>
      <c r="RW419" s="17"/>
      <c r="RX419" s="17"/>
      <c r="RY419" s="17"/>
      <c r="RZ419" s="17"/>
      <c r="SA419" s="17"/>
      <c r="SB419" s="17"/>
      <c r="SC419" s="17"/>
      <c r="SD419" s="17"/>
      <c r="SE419" s="17"/>
      <c r="SF419" s="17"/>
      <c r="SG419" s="17"/>
      <c r="SH419" s="17"/>
      <c r="SI419" s="17"/>
      <c r="SJ419" s="17"/>
      <c r="SK419" s="17"/>
      <c r="SL419" s="17"/>
      <c r="SM419" s="17"/>
      <c r="SN419" s="17"/>
      <c r="SO419" s="17"/>
      <c r="SP419" s="17"/>
      <c r="SQ419" s="17"/>
      <c r="SR419" s="17"/>
      <c r="SS419" s="17"/>
      <c r="ST419" s="17"/>
      <c r="SU419" s="17"/>
      <c r="SV419" s="17"/>
      <c r="SW419" s="17"/>
      <c r="SX419" s="17"/>
      <c r="SY419" s="17"/>
      <c r="SZ419" s="17"/>
      <c r="TA419" s="17"/>
      <c r="TB419" s="17"/>
      <c r="TC419" s="17"/>
      <c r="TD419" s="17"/>
      <c r="TE419" s="17"/>
      <c r="TF419" s="17"/>
      <c r="TG419" s="17"/>
      <c r="TH419" s="17"/>
      <c r="TI419" s="17"/>
      <c r="TJ419" s="17"/>
      <c r="TK419" s="17"/>
      <c r="TL419" s="17"/>
      <c r="TM419" s="17"/>
      <c r="TN419" s="17"/>
      <c r="TO419" s="17"/>
      <c r="TP419" s="17"/>
      <c r="TQ419" s="17"/>
      <c r="TR419" s="17"/>
      <c r="TS419" s="17"/>
      <c r="TT419" s="17"/>
      <c r="TU419" s="17"/>
      <c r="TV419" s="17"/>
      <c r="TW419" s="17"/>
      <c r="TX419" s="17"/>
      <c r="TY419" s="17"/>
      <c r="TZ419" s="17"/>
      <c r="UA419" s="17"/>
      <c r="UB419" s="17"/>
      <c r="UC419" s="17"/>
      <c r="UD419" s="17"/>
      <c r="UE419" s="17"/>
      <c r="UF419" s="17"/>
      <c r="UG419" s="17"/>
      <c r="UH419" s="17"/>
      <c r="UI419" s="17"/>
      <c r="UJ419" s="17"/>
      <c r="UK419" s="17"/>
      <c r="UL419" s="17"/>
      <c r="UM419" s="17"/>
      <c r="UN419" s="17"/>
      <c r="UO419" s="17"/>
      <c r="UP419" s="17"/>
      <c r="UQ419" s="17"/>
      <c r="UR419" s="17"/>
      <c r="US419" s="17"/>
      <c r="UT419" s="17"/>
      <c r="UU419" s="17"/>
      <c r="UV419" s="17"/>
      <c r="UW419" s="17"/>
      <c r="UX419" s="17"/>
      <c r="UY419" s="17"/>
      <c r="UZ419" s="17"/>
      <c r="VA419" s="17"/>
      <c r="VB419" s="17"/>
      <c r="VC419" s="17"/>
      <c r="VD419" s="17"/>
      <c r="VE419" s="17"/>
      <c r="VF419" s="17"/>
      <c r="VG419" s="17"/>
      <c r="VH419" s="17"/>
      <c r="VI419" s="17"/>
      <c r="VJ419" s="17"/>
      <c r="VK419" s="17"/>
      <c r="VL419" s="17"/>
      <c r="VM419" s="17"/>
      <c r="VN419" s="17"/>
      <c r="VO419" s="17"/>
      <c r="VP419" s="17"/>
      <c r="VQ419" s="17"/>
      <c r="VR419" s="17"/>
      <c r="VS419" s="17"/>
      <c r="VT419" s="17"/>
      <c r="VU419" s="17"/>
      <c r="VV419" s="17"/>
      <c r="VW419" s="17"/>
      <c r="VX419" s="17"/>
      <c r="VY419" s="17"/>
      <c r="VZ419" s="17"/>
      <c r="WA419" s="17"/>
      <c r="WB419" s="17"/>
      <c r="WC419" s="17"/>
      <c r="WD419" s="17"/>
      <c r="WE419" s="17"/>
      <c r="WF419" s="17"/>
      <c r="WG419" s="17"/>
      <c r="WH419" s="17"/>
      <c r="WI419" s="17"/>
      <c r="WJ419" s="17"/>
      <c r="WK419" s="17"/>
      <c r="WL419" s="17"/>
      <c r="WM419" s="17"/>
      <c r="WN419" s="17"/>
      <c r="WO419" s="17"/>
      <c r="WP419" s="17"/>
      <c r="WQ419" s="17"/>
      <c r="WR419" s="17"/>
      <c r="WS419" s="17"/>
      <c r="WT419" s="17"/>
      <c r="WU419" s="17"/>
      <c r="WV419" s="17"/>
      <c r="WW419" s="17"/>
      <c r="WX419" s="17"/>
      <c r="WY419" s="17"/>
      <c r="WZ419" s="17"/>
      <c r="XA419" s="17"/>
      <c r="XB419" s="17"/>
      <c r="XC419" s="17"/>
      <c r="XD419" s="17"/>
      <c r="XE419" s="17"/>
      <c r="XF419" s="17"/>
      <c r="XG419" s="17"/>
      <c r="XH419" s="17"/>
      <c r="XI419" s="17"/>
      <c r="XJ419" s="17"/>
      <c r="XK419" s="17"/>
      <c r="XL419" s="17"/>
      <c r="XM419" s="17"/>
      <c r="XN419" s="17"/>
      <c r="XO419" s="17"/>
      <c r="XP419" s="17"/>
      <c r="XQ419" s="17"/>
      <c r="XR419" s="17"/>
      <c r="XS419" s="17"/>
      <c r="XT419" s="17"/>
      <c r="XU419" s="17"/>
      <c r="XV419" s="17"/>
      <c r="XW419" s="17"/>
      <c r="XX419" s="17"/>
      <c r="XY419" s="17"/>
      <c r="XZ419" s="17"/>
      <c r="YA419" s="17"/>
      <c r="YB419" s="17"/>
      <c r="YC419" s="17"/>
      <c r="YD419" s="17"/>
      <c r="YE419" s="17"/>
      <c r="YF419" s="17"/>
      <c r="YG419" s="17"/>
      <c r="YH419" s="17"/>
      <c r="YI419" s="17"/>
      <c r="YJ419" s="17"/>
      <c r="YK419" s="17"/>
      <c r="YL419" s="17"/>
      <c r="YM419" s="17"/>
      <c r="YN419" s="17"/>
      <c r="YO419" s="17"/>
      <c r="YP419" s="17"/>
      <c r="YQ419" s="17"/>
      <c r="YR419" s="17"/>
      <c r="YS419" s="17"/>
      <c r="YT419" s="17"/>
      <c r="YU419" s="17"/>
      <c r="YV419" s="17"/>
      <c r="YW419" s="17"/>
      <c r="YX419" s="17"/>
      <c r="YY419" s="17"/>
      <c r="YZ419" s="17"/>
      <c r="ZA419" s="17"/>
      <c r="ZB419" s="17"/>
      <c r="ZC419" s="17"/>
      <c r="ZD419" s="17"/>
      <c r="ZE419" s="17"/>
      <c r="ZF419" s="17"/>
      <c r="ZG419" s="17"/>
      <c r="ZH419" s="17"/>
      <c r="ZI419" s="17"/>
      <c r="ZJ419" s="17"/>
      <c r="ZK419" s="17"/>
      <c r="ZL419" s="17"/>
      <c r="ZM419" s="17"/>
      <c r="ZN419" s="17"/>
      <c r="ZO419" s="17"/>
      <c r="ZP419" s="17"/>
      <c r="ZQ419" s="17"/>
      <c r="ZR419" s="17"/>
      <c r="ZS419" s="17"/>
      <c r="ZT419" s="17"/>
      <c r="ZU419" s="17"/>
      <c r="ZV419" s="17"/>
      <c r="ZW419" s="17"/>
      <c r="ZX419" s="17"/>
      <c r="ZY419" s="17"/>
      <c r="ZZ419" s="17"/>
      <c r="AAA419" s="17"/>
      <c r="AAB419" s="17"/>
      <c r="AAC419" s="17"/>
      <c r="AAD419" s="17"/>
      <c r="AAE419" s="17"/>
      <c r="AAF419" s="17"/>
      <c r="AAG419" s="17"/>
      <c r="AAH419" s="17"/>
      <c r="AAI419" s="17"/>
      <c r="AAJ419" s="17"/>
      <c r="AAK419" s="17"/>
      <c r="AAL419" s="17"/>
      <c r="AAM419" s="17"/>
      <c r="AAN419" s="17"/>
      <c r="AAO419" s="17"/>
      <c r="AAP419" s="17"/>
      <c r="AAQ419" s="17"/>
      <c r="AAR419" s="17"/>
      <c r="AAS419" s="17"/>
      <c r="AAT419" s="17"/>
      <c r="AAU419" s="17"/>
      <c r="AAV419" s="17"/>
      <c r="AAW419" s="17"/>
      <c r="AAX419" s="17"/>
      <c r="AAY419" s="17"/>
      <c r="AAZ419" s="17"/>
      <c r="ABA419" s="17"/>
      <c r="ABB419" s="17"/>
      <c r="ABC419" s="17"/>
      <c r="ABD419" s="17"/>
      <c r="ABE419" s="17"/>
      <c r="ABF419" s="17"/>
      <c r="ABG419" s="17"/>
      <c r="ABH419" s="17"/>
      <c r="ABI419" s="17"/>
      <c r="ABJ419" s="17"/>
      <c r="ABK419" s="17"/>
      <c r="ABL419" s="17"/>
      <c r="ABM419" s="17"/>
      <c r="ABN419" s="17"/>
      <c r="ABO419" s="17"/>
      <c r="ABP419" s="17"/>
      <c r="ABQ419" s="17"/>
      <c r="ABR419" s="17"/>
      <c r="ABS419" s="17"/>
      <c r="ABT419" s="17"/>
      <c r="ABU419" s="17"/>
      <c r="ABV419" s="17"/>
      <c r="ABW419" s="17"/>
      <c r="ABX419" s="17"/>
      <c r="ABY419" s="17"/>
      <c r="ABZ419" s="17"/>
      <c r="ACA419" s="17"/>
      <c r="ACB419" s="17"/>
      <c r="ACC419" s="17"/>
      <c r="ACD419" s="17"/>
      <c r="ACE419" s="17"/>
      <c r="ACF419" s="17"/>
      <c r="ACG419" s="17"/>
      <c r="ACH419" s="17"/>
      <c r="ACI419" s="17"/>
      <c r="ACJ419" s="17"/>
      <c r="ACK419" s="17"/>
      <c r="ACL419" s="17"/>
      <c r="ACM419" s="17"/>
      <c r="ACN419" s="17"/>
      <c r="ACO419" s="17"/>
      <c r="ACP419" s="17"/>
      <c r="ACQ419" s="17"/>
      <c r="ACR419" s="17"/>
      <c r="ACS419" s="17"/>
      <c r="ACT419" s="17"/>
      <c r="ACU419" s="17"/>
      <c r="ACV419" s="17"/>
      <c r="ACW419" s="17"/>
      <c r="ACX419" s="17"/>
      <c r="ACY419" s="17"/>
      <c r="ACZ419" s="17"/>
      <c r="ADA419" s="17"/>
      <c r="ADB419" s="17"/>
      <c r="ADC419" s="17"/>
      <c r="ADD419" s="17"/>
      <c r="ADE419" s="17"/>
      <c r="ADF419" s="17"/>
      <c r="ADG419" s="17"/>
      <c r="ADH419" s="17"/>
      <c r="ADI419" s="17"/>
      <c r="ADJ419" s="17"/>
      <c r="ADK419" s="17"/>
      <c r="ADL419" s="17"/>
      <c r="ADM419" s="17"/>
      <c r="ADN419" s="17"/>
      <c r="ADO419" s="17"/>
      <c r="ADP419" s="17"/>
      <c r="ADQ419" s="17"/>
      <c r="ADR419" s="17"/>
      <c r="ADS419" s="17"/>
      <c r="ADT419" s="17"/>
      <c r="ADU419" s="17"/>
      <c r="ADV419" s="17"/>
      <c r="ADW419" s="17"/>
      <c r="ADX419" s="17"/>
      <c r="ADY419" s="17"/>
      <c r="ADZ419" s="17"/>
      <c r="AEA419" s="17"/>
      <c r="AEB419" s="17"/>
      <c r="AEC419" s="17"/>
      <c r="AED419" s="17"/>
      <c r="AEE419" s="17"/>
      <c r="AEF419" s="17"/>
      <c r="AEG419" s="17"/>
      <c r="AEH419" s="17"/>
      <c r="AEI419" s="17"/>
      <c r="AEJ419" s="17"/>
      <c r="AEK419" s="17"/>
      <c r="AEL419" s="17"/>
      <c r="AEM419" s="17"/>
      <c r="AEN419" s="17"/>
      <c r="AEO419" s="17"/>
      <c r="AEP419" s="17"/>
      <c r="AEQ419" s="17"/>
      <c r="AER419" s="17"/>
      <c r="AES419" s="17"/>
      <c r="AET419" s="17"/>
      <c r="AEU419" s="17"/>
      <c r="AEV419" s="17"/>
      <c r="AEW419" s="17"/>
      <c r="AEX419" s="17"/>
      <c r="AEY419" s="17"/>
      <c r="AEZ419" s="17"/>
      <c r="AFA419" s="17"/>
      <c r="AFB419" s="17"/>
      <c r="AFC419" s="17"/>
      <c r="AFD419" s="17"/>
      <c r="AFE419" s="17"/>
      <c r="AFF419" s="17"/>
      <c r="AFG419" s="17"/>
      <c r="AFH419" s="17"/>
      <c r="AFI419" s="17"/>
      <c r="AFJ419" s="17"/>
      <c r="AFK419" s="17"/>
      <c r="AFL419" s="17"/>
      <c r="AFM419" s="17"/>
      <c r="AFN419" s="17"/>
      <c r="AFO419" s="17"/>
      <c r="AFP419" s="17"/>
      <c r="AFQ419" s="17"/>
      <c r="AFR419" s="17"/>
      <c r="AFS419" s="17"/>
      <c r="AFT419" s="17"/>
      <c r="AFU419" s="17"/>
      <c r="AFV419" s="17"/>
      <c r="AFW419" s="17"/>
      <c r="AFX419" s="17"/>
      <c r="AFY419" s="17"/>
      <c r="AFZ419" s="17"/>
      <c r="AGA419" s="17"/>
      <c r="AGB419" s="17"/>
      <c r="AGC419" s="17"/>
      <c r="AGD419" s="17"/>
      <c r="AGE419" s="17"/>
      <c r="AGF419" s="17"/>
      <c r="AGG419" s="17"/>
      <c r="AGH419" s="17"/>
      <c r="AGI419" s="17"/>
      <c r="AGJ419" s="17"/>
      <c r="AGK419" s="17"/>
      <c r="AGL419" s="17"/>
      <c r="AGM419" s="17"/>
      <c r="AGN419" s="17"/>
      <c r="AGO419" s="17"/>
      <c r="AGP419" s="17"/>
      <c r="AGQ419" s="17"/>
      <c r="AGR419" s="17"/>
      <c r="AGS419" s="17"/>
      <c r="AGT419" s="17"/>
      <c r="AGU419" s="17"/>
      <c r="AGV419" s="17"/>
      <c r="AGW419" s="17"/>
      <c r="AGX419" s="17"/>
      <c r="AGY419" s="17"/>
      <c r="AGZ419" s="17"/>
      <c r="AHA419" s="17"/>
      <c r="AHB419" s="17"/>
      <c r="AHC419" s="17"/>
      <c r="AHD419" s="17"/>
      <c r="AHE419" s="17"/>
      <c r="AHF419" s="17"/>
      <c r="AHG419" s="17"/>
      <c r="AHH419" s="17"/>
      <c r="AHI419" s="17"/>
      <c r="AHJ419" s="17"/>
      <c r="AHK419" s="17"/>
      <c r="AHL419" s="17"/>
      <c r="AHM419" s="17"/>
      <c r="AHN419" s="17"/>
      <c r="AHO419" s="17"/>
      <c r="AHP419" s="17"/>
      <c r="AHQ419" s="17"/>
      <c r="AHR419" s="17"/>
      <c r="AHS419" s="17"/>
      <c r="AHT419" s="17"/>
      <c r="AHU419" s="17"/>
      <c r="AHV419" s="17"/>
      <c r="AHW419" s="17"/>
      <c r="AHX419" s="17"/>
      <c r="AHY419" s="17"/>
      <c r="AHZ419" s="17"/>
      <c r="AIA419" s="17"/>
      <c r="AIB419" s="17"/>
      <c r="AIC419" s="17"/>
      <c r="AID419" s="17"/>
      <c r="AIE419" s="17"/>
      <c r="AIF419" s="17"/>
      <c r="AIG419" s="17"/>
      <c r="AIH419" s="17"/>
      <c r="AII419" s="17"/>
      <c r="AIJ419" s="17"/>
      <c r="AIK419" s="17"/>
      <c r="AIL419" s="17"/>
      <c r="AIM419" s="17"/>
      <c r="AIN419" s="17"/>
      <c r="AIO419" s="17"/>
      <c r="AIP419" s="17"/>
      <c r="AIQ419" s="17"/>
      <c r="AIR419" s="17"/>
      <c r="AIS419" s="17"/>
      <c r="AIT419" s="17"/>
      <c r="AIU419" s="17"/>
      <c r="AIV419" s="17"/>
      <c r="AIW419" s="17"/>
      <c r="AIX419" s="17"/>
      <c r="AIY419" s="17"/>
      <c r="AIZ419" s="17"/>
      <c r="AJA419" s="17"/>
      <c r="AJB419" s="17"/>
      <c r="AJC419" s="17"/>
      <c r="AJD419" s="17"/>
      <c r="AJE419" s="17"/>
      <c r="AJF419" s="17"/>
      <c r="AJG419" s="17"/>
      <c r="AJH419" s="17"/>
      <c r="AJI419" s="17"/>
      <c r="AJJ419" s="17"/>
      <c r="AJK419" s="17"/>
      <c r="AJL419" s="17"/>
      <c r="AJM419" s="17"/>
      <c r="AJN419" s="17"/>
      <c r="AJO419" s="17"/>
      <c r="AJP419" s="17"/>
      <c r="AJQ419" s="17"/>
      <c r="AJR419" s="17"/>
      <c r="AJS419" s="17"/>
      <c r="AJT419" s="17"/>
      <c r="AJU419" s="17"/>
      <c r="AJV419" s="17"/>
      <c r="AJW419" s="17"/>
      <c r="AJX419" s="17"/>
      <c r="AJY419" s="17"/>
      <c r="AJZ419" s="17"/>
      <c r="AKA419" s="17"/>
      <c r="AKB419" s="17"/>
      <c r="AKC419" s="17"/>
      <c r="AKD419" s="17"/>
      <c r="AKE419" s="17"/>
      <c r="AKF419" s="17"/>
      <c r="AKG419" s="17"/>
      <c r="AKH419" s="17"/>
      <c r="AKI419" s="17"/>
      <c r="AKJ419" s="17"/>
      <c r="AKK419" s="17"/>
      <c r="AKL419" s="17"/>
      <c r="AKM419" s="17"/>
      <c r="AKN419" s="17"/>
      <c r="AKO419" s="17"/>
      <c r="AKP419" s="17"/>
      <c r="AKQ419" s="17"/>
      <c r="AKR419" s="17"/>
      <c r="AKS419" s="17"/>
      <c r="AKT419" s="17"/>
      <c r="AKU419" s="17"/>
      <c r="AKV419" s="17"/>
      <c r="AKW419" s="17"/>
      <c r="AKX419" s="17"/>
      <c r="AKY419" s="17"/>
      <c r="AKZ419" s="17"/>
      <c r="ALA419" s="17"/>
      <c r="ALB419" s="17"/>
      <c r="ALC419" s="17"/>
      <c r="ALD419" s="17"/>
      <c r="ALE419" s="17"/>
      <c r="ALF419" s="17"/>
      <c r="ALG419" s="17"/>
      <c r="ALH419" s="17"/>
      <c r="ALI419" s="17"/>
      <c r="ALJ419" s="17"/>
    </row>
    <row r="420" spans="1:998" s="4" customFormat="1" ht="12" customHeight="1">
      <c r="A420" s="9"/>
      <c r="B420" s="10"/>
      <c r="C420" s="11" t="s">
        <v>748</v>
      </c>
      <c r="D420" s="12" t="s">
        <v>218</v>
      </c>
      <c r="E420" s="10"/>
      <c r="F420" s="436"/>
      <c r="G420" s="13"/>
      <c r="H420" s="14"/>
      <c r="I420" s="14"/>
      <c r="J420" s="14"/>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row>
    <row r="421" spans="1:998" s="246" customFormat="1" outlineLevel="1">
      <c r="A421" s="241"/>
      <c r="B421" s="241"/>
      <c r="C421" s="241" t="s">
        <v>749</v>
      </c>
      <c r="D421" s="242" t="s">
        <v>102</v>
      </c>
      <c r="E421" s="241"/>
      <c r="F421" s="438"/>
      <c r="G421" s="243"/>
      <c r="H421" s="244"/>
      <c r="I421" s="245"/>
      <c r="J421" s="245"/>
    </row>
    <row r="422" spans="1:998" ht="25.5" outlineLevel="1">
      <c r="A422" s="236">
        <v>88489</v>
      </c>
      <c r="B422" s="236" t="s">
        <v>20</v>
      </c>
      <c r="C422" s="236" t="s">
        <v>750</v>
      </c>
      <c r="D422" s="237" t="s">
        <v>228</v>
      </c>
      <c r="E422" s="236" t="s">
        <v>8</v>
      </c>
      <c r="F422" s="437">
        <v>49.37</v>
      </c>
      <c r="G422" s="238">
        <f>$I$3</f>
        <v>0.29308058631051748</v>
      </c>
      <c r="H422" s="239"/>
      <c r="I422" s="239">
        <f t="shared" ref="I422:I424" si="140">H422*(1+G422)</f>
        <v>0</v>
      </c>
      <c r="J422" s="239">
        <f t="shared" ref="J422:J424" si="141">TRUNC((I422*F422),2)</f>
        <v>0</v>
      </c>
    </row>
    <row r="423" spans="1:998" ht="25.5" outlineLevel="1">
      <c r="A423" s="236">
        <v>88411</v>
      </c>
      <c r="B423" s="236" t="s">
        <v>20</v>
      </c>
      <c r="C423" s="236" t="s">
        <v>751</v>
      </c>
      <c r="D423" s="237" t="s">
        <v>752</v>
      </c>
      <c r="E423" s="236" t="s">
        <v>8</v>
      </c>
      <c r="F423" s="437">
        <v>49.37</v>
      </c>
      <c r="G423" s="238">
        <f>$I$3</f>
        <v>0.29308058631051748</v>
      </c>
      <c r="H423" s="239"/>
      <c r="I423" s="239">
        <f t="shared" si="140"/>
        <v>0</v>
      </c>
      <c r="J423" s="239">
        <f t="shared" si="141"/>
        <v>0</v>
      </c>
    </row>
    <row r="424" spans="1:998" outlineLevel="1">
      <c r="A424" s="236">
        <v>95305</v>
      </c>
      <c r="B424" s="236" t="s">
        <v>20</v>
      </c>
      <c r="C424" s="236" t="s">
        <v>753</v>
      </c>
      <c r="D424" s="237" t="s">
        <v>233</v>
      </c>
      <c r="E424" s="236" t="s">
        <v>8</v>
      </c>
      <c r="F424" s="437">
        <v>49.37</v>
      </c>
      <c r="G424" s="238">
        <f>$I$3</f>
        <v>0.29308058631051748</v>
      </c>
      <c r="H424" s="239"/>
      <c r="I424" s="239">
        <f t="shared" si="140"/>
        <v>0</v>
      </c>
      <c r="J424" s="239">
        <f t="shared" si="141"/>
        <v>0</v>
      </c>
    </row>
    <row r="425" spans="1:998" s="246" customFormat="1" outlineLevel="1">
      <c r="A425" s="241"/>
      <c r="B425" s="241"/>
      <c r="C425" s="241" t="s">
        <v>754</v>
      </c>
      <c r="D425" s="242" t="s">
        <v>114</v>
      </c>
      <c r="E425" s="241"/>
      <c r="F425" s="438"/>
      <c r="G425" s="243"/>
      <c r="H425" s="244"/>
      <c r="I425" s="245"/>
      <c r="J425" s="245"/>
    </row>
    <row r="426" spans="1:998" ht="25.5" outlineLevel="1">
      <c r="A426" s="236">
        <v>88411</v>
      </c>
      <c r="B426" s="236" t="s">
        <v>20</v>
      </c>
      <c r="C426" s="236" t="s">
        <v>755</v>
      </c>
      <c r="D426" s="237" t="s">
        <v>752</v>
      </c>
      <c r="E426" s="236" t="s">
        <v>8</v>
      </c>
      <c r="F426" s="437">
        <v>176.9</v>
      </c>
      <c r="G426" s="238">
        <f>$I$3</f>
        <v>0.29308058631051748</v>
      </c>
      <c r="H426" s="239"/>
      <c r="I426" s="239">
        <f t="shared" ref="I426:I428" si="142">H426*(1+G426)</f>
        <v>0</v>
      </c>
      <c r="J426" s="239">
        <f t="shared" ref="J426:J428" si="143">TRUNC((I426*F426),2)</f>
        <v>0</v>
      </c>
    </row>
    <row r="427" spans="1:998" outlineLevel="1">
      <c r="A427" s="236">
        <v>95305</v>
      </c>
      <c r="B427" s="236" t="s">
        <v>20</v>
      </c>
      <c r="C427" s="236" t="s">
        <v>756</v>
      </c>
      <c r="D427" s="237" t="s">
        <v>233</v>
      </c>
      <c r="E427" s="236" t="s">
        <v>8</v>
      </c>
      <c r="F427" s="437">
        <v>179.9</v>
      </c>
      <c r="G427" s="238">
        <f>$I$3</f>
        <v>0.29308058631051748</v>
      </c>
      <c r="H427" s="239"/>
      <c r="I427" s="239">
        <f t="shared" si="142"/>
        <v>0</v>
      </c>
      <c r="J427" s="239">
        <f t="shared" si="143"/>
        <v>0</v>
      </c>
    </row>
    <row r="428" spans="1:998" ht="25.5" outlineLevel="1">
      <c r="A428" s="236">
        <v>88489</v>
      </c>
      <c r="B428" s="236" t="s">
        <v>20</v>
      </c>
      <c r="C428" s="236" t="s">
        <v>757</v>
      </c>
      <c r="D428" s="237" t="s">
        <v>228</v>
      </c>
      <c r="E428" s="236" t="s">
        <v>8</v>
      </c>
      <c r="F428" s="437">
        <v>179.9</v>
      </c>
      <c r="G428" s="238">
        <f>$I$3</f>
        <v>0.29308058631051748</v>
      </c>
      <c r="H428" s="239"/>
      <c r="I428" s="239">
        <f t="shared" si="142"/>
        <v>0</v>
      </c>
      <c r="J428" s="239">
        <f t="shared" si="143"/>
        <v>0</v>
      </c>
    </row>
    <row r="429" spans="1:998" s="18" customFormat="1" ht="12.75" customHeight="1">
      <c r="A429" s="364" t="s">
        <v>1352</v>
      </c>
      <c r="B429" s="364"/>
      <c r="C429" s="364"/>
      <c r="D429" s="364"/>
      <c r="E429" s="364"/>
      <c r="F429" s="364"/>
      <c r="G429" s="364"/>
      <c r="H429" s="364"/>
      <c r="I429" s="364"/>
      <c r="J429" s="16">
        <f>SUM(J422:J428)</f>
        <v>0</v>
      </c>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c r="IT429" s="17"/>
      <c r="IU429" s="17"/>
      <c r="IV429" s="17"/>
      <c r="IW429" s="17"/>
      <c r="IX429" s="17"/>
      <c r="IY429" s="17"/>
      <c r="IZ429" s="17"/>
      <c r="JA429" s="17"/>
      <c r="JB429" s="17"/>
      <c r="JC429" s="17"/>
      <c r="JD429" s="17"/>
      <c r="JE429" s="17"/>
      <c r="JF429" s="17"/>
      <c r="JG429" s="17"/>
      <c r="JH429" s="17"/>
      <c r="JI429" s="17"/>
      <c r="JJ429" s="17"/>
      <c r="JK429" s="17"/>
      <c r="JL429" s="17"/>
      <c r="JM429" s="17"/>
      <c r="JN429" s="17"/>
      <c r="JO429" s="17"/>
      <c r="JP429" s="17"/>
      <c r="JQ429" s="17"/>
      <c r="JR429" s="17"/>
      <c r="JS429" s="17"/>
      <c r="JT429" s="17"/>
      <c r="JU429" s="17"/>
      <c r="JV429" s="17"/>
      <c r="JW429" s="17"/>
      <c r="JX429" s="17"/>
      <c r="JY429" s="17"/>
      <c r="JZ429" s="17"/>
      <c r="KA429" s="17"/>
      <c r="KB429" s="17"/>
      <c r="KC429" s="17"/>
      <c r="KD429" s="17"/>
      <c r="KE429" s="17"/>
      <c r="KF429" s="17"/>
      <c r="KG429" s="17"/>
      <c r="KH429" s="17"/>
      <c r="KI429" s="17"/>
      <c r="KJ429" s="17"/>
      <c r="KK429" s="17"/>
      <c r="KL429" s="17"/>
      <c r="KM429" s="17"/>
      <c r="KN429" s="17"/>
      <c r="KO429" s="17"/>
      <c r="KP429" s="17"/>
      <c r="KQ429" s="17"/>
      <c r="KR429" s="17"/>
      <c r="KS429" s="17"/>
      <c r="KT429" s="17"/>
      <c r="KU429" s="17"/>
      <c r="KV429" s="17"/>
      <c r="KW429" s="17"/>
      <c r="KX429" s="17"/>
      <c r="KY429" s="17"/>
      <c r="KZ429" s="17"/>
      <c r="LA429" s="17"/>
      <c r="LB429" s="17"/>
      <c r="LC429" s="17"/>
      <c r="LD429" s="17"/>
      <c r="LE429" s="17"/>
      <c r="LF429" s="17"/>
      <c r="LG429" s="17"/>
      <c r="LH429" s="17"/>
      <c r="LI429" s="17"/>
      <c r="LJ429" s="17"/>
      <c r="LK429" s="17"/>
      <c r="LL429" s="17"/>
      <c r="LM429" s="17"/>
      <c r="LN429" s="17"/>
      <c r="LO429" s="17"/>
      <c r="LP429" s="17"/>
      <c r="LQ429" s="17"/>
      <c r="LR429" s="17"/>
      <c r="LS429" s="17"/>
      <c r="LT429" s="17"/>
      <c r="LU429" s="17"/>
      <c r="LV429" s="17"/>
      <c r="LW429" s="17"/>
      <c r="LX429" s="17"/>
      <c r="LY429" s="17"/>
      <c r="LZ429" s="17"/>
      <c r="MA429" s="17"/>
      <c r="MB429" s="17"/>
      <c r="MC429" s="17"/>
      <c r="MD429" s="17"/>
      <c r="ME429" s="17"/>
      <c r="MF429" s="17"/>
      <c r="MG429" s="17"/>
      <c r="MH429" s="17"/>
      <c r="MI429" s="17"/>
      <c r="MJ429" s="17"/>
      <c r="MK429" s="17"/>
      <c r="ML429" s="17"/>
      <c r="MM429" s="17"/>
      <c r="MN429" s="17"/>
      <c r="MO429" s="17"/>
      <c r="MP429" s="17"/>
      <c r="MQ429" s="17"/>
      <c r="MR429" s="17"/>
      <c r="MS429" s="17"/>
      <c r="MT429" s="17"/>
      <c r="MU429" s="17"/>
      <c r="MV429" s="17"/>
      <c r="MW429" s="17"/>
      <c r="MX429" s="17"/>
      <c r="MY429" s="17"/>
      <c r="MZ429" s="17"/>
      <c r="NA429" s="17"/>
      <c r="NB429" s="17"/>
      <c r="NC429" s="17"/>
      <c r="ND429" s="17"/>
      <c r="NE429" s="17"/>
      <c r="NF429" s="17"/>
      <c r="NG429" s="17"/>
      <c r="NH429" s="17"/>
      <c r="NI429" s="17"/>
      <c r="NJ429" s="17"/>
      <c r="NK429" s="17"/>
      <c r="NL429" s="17"/>
      <c r="NM429" s="17"/>
      <c r="NN429" s="17"/>
      <c r="NO429" s="17"/>
      <c r="NP429" s="17"/>
      <c r="NQ429" s="17"/>
      <c r="NR429" s="17"/>
      <c r="NS429" s="17"/>
      <c r="NT429" s="17"/>
      <c r="NU429" s="17"/>
      <c r="NV429" s="17"/>
      <c r="NW429" s="17"/>
      <c r="NX429" s="17"/>
      <c r="NY429" s="17"/>
      <c r="NZ429" s="17"/>
      <c r="OA429" s="17"/>
      <c r="OB429" s="17"/>
      <c r="OC429" s="17"/>
      <c r="OD429" s="17"/>
      <c r="OE429" s="17"/>
      <c r="OF429" s="17"/>
      <c r="OG429" s="17"/>
      <c r="OH429" s="17"/>
      <c r="OI429" s="17"/>
      <c r="OJ429" s="17"/>
      <c r="OK429" s="17"/>
      <c r="OL429" s="17"/>
      <c r="OM429" s="17"/>
      <c r="ON429" s="17"/>
      <c r="OO429" s="17"/>
      <c r="OP429" s="17"/>
      <c r="OQ429" s="17"/>
      <c r="OR429" s="17"/>
      <c r="OS429" s="17"/>
      <c r="OT429" s="17"/>
      <c r="OU429" s="17"/>
      <c r="OV429" s="17"/>
      <c r="OW429" s="17"/>
      <c r="OX429" s="17"/>
      <c r="OY429" s="17"/>
      <c r="OZ429" s="17"/>
      <c r="PA429" s="17"/>
      <c r="PB429" s="17"/>
      <c r="PC429" s="17"/>
      <c r="PD429" s="17"/>
      <c r="PE429" s="17"/>
      <c r="PF429" s="17"/>
      <c r="PG429" s="17"/>
      <c r="PH429" s="17"/>
      <c r="PI429" s="17"/>
      <c r="PJ429" s="17"/>
      <c r="PK429" s="17"/>
      <c r="PL429" s="17"/>
      <c r="PM429" s="17"/>
      <c r="PN429" s="17"/>
      <c r="PO429" s="17"/>
      <c r="PP429" s="17"/>
      <c r="PQ429" s="17"/>
      <c r="PR429" s="17"/>
      <c r="PS429" s="17"/>
      <c r="PT429" s="17"/>
      <c r="PU429" s="17"/>
      <c r="PV429" s="17"/>
      <c r="PW429" s="17"/>
      <c r="PX429" s="17"/>
      <c r="PY429" s="17"/>
      <c r="PZ429" s="17"/>
      <c r="QA429" s="17"/>
      <c r="QB429" s="17"/>
      <c r="QC429" s="17"/>
      <c r="QD429" s="17"/>
      <c r="QE429" s="17"/>
      <c r="QF429" s="17"/>
      <c r="QG429" s="17"/>
      <c r="QH429" s="17"/>
      <c r="QI429" s="17"/>
      <c r="QJ429" s="17"/>
      <c r="QK429" s="17"/>
      <c r="QL429" s="17"/>
      <c r="QM429" s="17"/>
      <c r="QN429" s="17"/>
      <c r="QO429" s="17"/>
      <c r="QP429" s="17"/>
      <c r="QQ429" s="17"/>
      <c r="QR429" s="17"/>
      <c r="QS429" s="17"/>
      <c r="QT429" s="17"/>
      <c r="QU429" s="17"/>
      <c r="QV429" s="17"/>
      <c r="QW429" s="17"/>
      <c r="QX429" s="17"/>
      <c r="QY429" s="17"/>
      <c r="QZ429" s="17"/>
      <c r="RA429" s="17"/>
      <c r="RB429" s="17"/>
      <c r="RC429" s="17"/>
      <c r="RD429" s="17"/>
      <c r="RE429" s="17"/>
      <c r="RF429" s="17"/>
      <c r="RG429" s="17"/>
      <c r="RH429" s="17"/>
      <c r="RI429" s="17"/>
      <c r="RJ429" s="17"/>
      <c r="RK429" s="17"/>
      <c r="RL429" s="17"/>
      <c r="RM429" s="17"/>
      <c r="RN429" s="17"/>
      <c r="RO429" s="17"/>
      <c r="RP429" s="17"/>
      <c r="RQ429" s="17"/>
      <c r="RR429" s="17"/>
      <c r="RS429" s="17"/>
      <c r="RT429" s="17"/>
      <c r="RU429" s="17"/>
      <c r="RV429" s="17"/>
      <c r="RW429" s="17"/>
      <c r="RX429" s="17"/>
      <c r="RY429" s="17"/>
      <c r="RZ429" s="17"/>
      <c r="SA429" s="17"/>
      <c r="SB429" s="17"/>
      <c r="SC429" s="17"/>
      <c r="SD429" s="17"/>
      <c r="SE429" s="17"/>
      <c r="SF429" s="17"/>
      <c r="SG429" s="17"/>
      <c r="SH429" s="17"/>
      <c r="SI429" s="17"/>
      <c r="SJ429" s="17"/>
      <c r="SK429" s="17"/>
      <c r="SL429" s="17"/>
      <c r="SM429" s="17"/>
      <c r="SN429" s="17"/>
      <c r="SO429" s="17"/>
      <c r="SP429" s="17"/>
      <c r="SQ429" s="17"/>
      <c r="SR429" s="17"/>
      <c r="SS429" s="17"/>
      <c r="ST429" s="17"/>
      <c r="SU429" s="17"/>
      <c r="SV429" s="17"/>
      <c r="SW429" s="17"/>
      <c r="SX429" s="17"/>
      <c r="SY429" s="17"/>
      <c r="SZ429" s="17"/>
      <c r="TA429" s="17"/>
      <c r="TB429" s="17"/>
      <c r="TC429" s="17"/>
      <c r="TD429" s="17"/>
      <c r="TE429" s="17"/>
      <c r="TF429" s="17"/>
      <c r="TG429" s="17"/>
      <c r="TH429" s="17"/>
      <c r="TI429" s="17"/>
      <c r="TJ429" s="17"/>
      <c r="TK429" s="17"/>
      <c r="TL429" s="17"/>
      <c r="TM429" s="17"/>
      <c r="TN429" s="17"/>
      <c r="TO429" s="17"/>
      <c r="TP429" s="17"/>
      <c r="TQ429" s="17"/>
      <c r="TR429" s="17"/>
      <c r="TS429" s="17"/>
      <c r="TT429" s="17"/>
      <c r="TU429" s="17"/>
      <c r="TV429" s="17"/>
      <c r="TW429" s="17"/>
      <c r="TX429" s="17"/>
      <c r="TY429" s="17"/>
      <c r="TZ429" s="17"/>
      <c r="UA429" s="17"/>
      <c r="UB429" s="17"/>
      <c r="UC429" s="17"/>
      <c r="UD429" s="17"/>
      <c r="UE429" s="17"/>
      <c r="UF429" s="17"/>
      <c r="UG429" s="17"/>
      <c r="UH429" s="17"/>
      <c r="UI429" s="17"/>
      <c r="UJ429" s="17"/>
      <c r="UK429" s="17"/>
      <c r="UL429" s="17"/>
      <c r="UM429" s="17"/>
      <c r="UN429" s="17"/>
      <c r="UO429" s="17"/>
      <c r="UP429" s="17"/>
      <c r="UQ429" s="17"/>
      <c r="UR429" s="17"/>
      <c r="US429" s="17"/>
      <c r="UT429" s="17"/>
      <c r="UU429" s="17"/>
      <c r="UV429" s="17"/>
      <c r="UW429" s="17"/>
      <c r="UX429" s="17"/>
      <c r="UY429" s="17"/>
      <c r="UZ429" s="17"/>
      <c r="VA429" s="17"/>
      <c r="VB429" s="17"/>
      <c r="VC429" s="17"/>
      <c r="VD429" s="17"/>
      <c r="VE429" s="17"/>
      <c r="VF429" s="17"/>
      <c r="VG429" s="17"/>
      <c r="VH429" s="17"/>
      <c r="VI429" s="17"/>
      <c r="VJ429" s="17"/>
      <c r="VK429" s="17"/>
      <c r="VL429" s="17"/>
      <c r="VM429" s="17"/>
      <c r="VN429" s="17"/>
      <c r="VO429" s="17"/>
      <c r="VP429" s="17"/>
      <c r="VQ429" s="17"/>
      <c r="VR429" s="17"/>
      <c r="VS429" s="17"/>
      <c r="VT429" s="17"/>
      <c r="VU429" s="17"/>
      <c r="VV429" s="17"/>
      <c r="VW429" s="17"/>
      <c r="VX429" s="17"/>
      <c r="VY429" s="17"/>
      <c r="VZ429" s="17"/>
      <c r="WA429" s="17"/>
      <c r="WB429" s="17"/>
      <c r="WC429" s="17"/>
      <c r="WD429" s="17"/>
      <c r="WE429" s="17"/>
      <c r="WF429" s="17"/>
      <c r="WG429" s="17"/>
      <c r="WH429" s="17"/>
      <c r="WI429" s="17"/>
      <c r="WJ429" s="17"/>
      <c r="WK429" s="17"/>
      <c r="WL429" s="17"/>
      <c r="WM429" s="17"/>
      <c r="WN429" s="17"/>
      <c r="WO429" s="17"/>
      <c r="WP429" s="17"/>
      <c r="WQ429" s="17"/>
      <c r="WR429" s="17"/>
      <c r="WS429" s="17"/>
      <c r="WT429" s="17"/>
      <c r="WU429" s="17"/>
      <c r="WV429" s="17"/>
      <c r="WW429" s="17"/>
      <c r="WX429" s="17"/>
      <c r="WY429" s="17"/>
      <c r="WZ429" s="17"/>
      <c r="XA429" s="17"/>
      <c r="XB429" s="17"/>
      <c r="XC429" s="17"/>
      <c r="XD429" s="17"/>
      <c r="XE429" s="17"/>
      <c r="XF429" s="17"/>
      <c r="XG429" s="17"/>
      <c r="XH429" s="17"/>
      <c r="XI429" s="17"/>
      <c r="XJ429" s="17"/>
      <c r="XK429" s="17"/>
      <c r="XL429" s="17"/>
      <c r="XM429" s="17"/>
      <c r="XN429" s="17"/>
      <c r="XO429" s="17"/>
      <c r="XP429" s="17"/>
      <c r="XQ429" s="17"/>
      <c r="XR429" s="17"/>
      <c r="XS429" s="17"/>
      <c r="XT429" s="17"/>
      <c r="XU429" s="17"/>
      <c r="XV429" s="17"/>
      <c r="XW429" s="17"/>
      <c r="XX429" s="17"/>
      <c r="XY429" s="17"/>
      <c r="XZ429" s="17"/>
      <c r="YA429" s="17"/>
      <c r="YB429" s="17"/>
      <c r="YC429" s="17"/>
      <c r="YD429" s="17"/>
      <c r="YE429" s="17"/>
      <c r="YF429" s="17"/>
      <c r="YG429" s="17"/>
      <c r="YH429" s="17"/>
      <c r="YI429" s="17"/>
      <c r="YJ429" s="17"/>
      <c r="YK429" s="17"/>
      <c r="YL429" s="17"/>
      <c r="YM429" s="17"/>
      <c r="YN429" s="17"/>
      <c r="YO429" s="17"/>
      <c r="YP429" s="17"/>
      <c r="YQ429" s="17"/>
      <c r="YR429" s="17"/>
      <c r="YS429" s="17"/>
      <c r="YT429" s="17"/>
      <c r="YU429" s="17"/>
      <c r="YV429" s="17"/>
      <c r="YW429" s="17"/>
      <c r="YX429" s="17"/>
      <c r="YY429" s="17"/>
      <c r="YZ429" s="17"/>
      <c r="ZA429" s="17"/>
      <c r="ZB429" s="17"/>
      <c r="ZC429" s="17"/>
      <c r="ZD429" s="17"/>
      <c r="ZE429" s="17"/>
      <c r="ZF429" s="17"/>
      <c r="ZG429" s="17"/>
      <c r="ZH429" s="17"/>
      <c r="ZI429" s="17"/>
      <c r="ZJ429" s="17"/>
      <c r="ZK429" s="17"/>
      <c r="ZL429" s="17"/>
      <c r="ZM429" s="17"/>
      <c r="ZN429" s="17"/>
      <c r="ZO429" s="17"/>
      <c r="ZP429" s="17"/>
      <c r="ZQ429" s="17"/>
      <c r="ZR429" s="17"/>
      <c r="ZS429" s="17"/>
      <c r="ZT429" s="17"/>
      <c r="ZU429" s="17"/>
      <c r="ZV429" s="17"/>
      <c r="ZW429" s="17"/>
      <c r="ZX429" s="17"/>
      <c r="ZY429" s="17"/>
      <c r="ZZ429" s="17"/>
      <c r="AAA429" s="17"/>
      <c r="AAB429" s="17"/>
      <c r="AAC429" s="17"/>
      <c r="AAD429" s="17"/>
      <c r="AAE429" s="17"/>
      <c r="AAF429" s="17"/>
      <c r="AAG429" s="17"/>
      <c r="AAH429" s="17"/>
      <c r="AAI429" s="17"/>
      <c r="AAJ429" s="17"/>
      <c r="AAK429" s="17"/>
      <c r="AAL429" s="17"/>
      <c r="AAM429" s="17"/>
      <c r="AAN429" s="17"/>
      <c r="AAO429" s="17"/>
      <c r="AAP429" s="17"/>
      <c r="AAQ429" s="17"/>
      <c r="AAR429" s="17"/>
      <c r="AAS429" s="17"/>
      <c r="AAT429" s="17"/>
      <c r="AAU429" s="17"/>
      <c r="AAV429" s="17"/>
      <c r="AAW429" s="17"/>
      <c r="AAX429" s="17"/>
      <c r="AAY429" s="17"/>
      <c r="AAZ429" s="17"/>
      <c r="ABA429" s="17"/>
      <c r="ABB429" s="17"/>
      <c r="ABC429" s="17"/>
      <c r="ABD429" s="17"/>
      <c r="ABE429" s="17"/>
      <c r="ABF429" s="17"/>
      <c r="ABG429" s="17"/>
      <c r="ABH429" s="17"/>
      <c r="ABI429" s="17"/>
      <c r="ABJ429" s="17"/>
      <c r="ABK429" s="17"/>
      <c r="ABL429" s="17"/>
      <c r="ABM429" s="17"/>
      <c r="ABN429" s="17"/>
      <c r="ABO429" s="17"/>
      <c r="ABP429" s="17"/>
      <c r="ABQ429" s="17"/>
      <c r="ABR429" s="17"/>
      <c r="ABS429" s="17"/>
      <c r="ABT429" s="17"/>
      <c r="ABU429" s="17"/>
      <c r="ABV429" s="17"/>
      <c r="ABW429" s="17"/>
      <c r="ABX429" s="17"/>
      <c r="ABY429" s="17"/>
      <c r="ABZ429" s="17"/>
      <c r="ACA429" s="17"/>
      <c r="ACB429" s="17"/>
      <c r="ACC429" s="17"/>
      <c r="ACD429" s="17"/>
      <c r="ACE429" s="17"/>
      <c r="ACF429" s="17"/>
      <c r="ACG429" s="17"/>
      <c r="ACH429" s="17"/>
      <c r="ACI429" s="17"/>
      <c r="ACJ429" s="17"/>
      <c r="ACK429" s="17"/>
      <c r="ACL429" s="17"/>
      <c r="ACM429" s="17"/>
      <c r="ACN429" s="17"/>
      <c r="ACO429" s="17"/>
      <c r="ACP429" s="17"/>
      <c r="ACQ429" s="17"/>
      <c r="ACR429" s="17"/>
      <c r="ACS429" s="17"/>
      <c r="ACT429" s="17"/>
      <c r="ACU429" s="17"/>
      <c r="ACV429" s="17"/>
      <c r="ACW429" s="17"/>
      <c r="ACX429" s="17"/>
      <c r="ACY429" s="17"/>
      <c r="ACZ429" s="17"/>
      <c r="ADA429" s="17"/>
      <c r="ADB429" s="17"/>
      <c r="ADC429" s="17"/>
      <c r="ADD429" s="17"/>
      <c r="ADE429" s="17"/>
      <c r="ADF429" s="17"/>
      <c r="ADG429" s="17"/>
      <c r="ADH429" s="17"/>
      <c r="ADI429" s="17"/>
      <c r="ADJ429" s="17"/>
      <c r="ADK429" s="17"/>
      <c r="ADL429" s="17"/>
      <c r="ADM429" s="17"/>
      <c r="ADN429" s="17"/>
      <c r="ADO429" s="17"/>
      <c r="ADP429" s="17"/>
      <c r="ADQ429" s="17"/>
      <c r="ADR429" s="17"/>
      <c r="ADS429" s="17"/>
      <c r="ADT429" s="17"/>
      <c r="ADU429" s="17"/>
      <c r="ADV429" s="17"/>
      <c r="ADW429" s="17"/>
      <c r="ADX429" s="17"/>
      <c r="ADY429" s="17"/>
      <c r="ADZ429" s="17"/>
      <c r="AEA429" s="17"/>
      <c r="AEB429" s="17"/>
      <c r="AEC429" s="17"/>
      <c r="AED429" s="17"/>
      <c r="AEE429" s="17"/>
      <c r="AEF429" s="17"/>
      <c r="AEG429" s="17"/>
      <c r="AEH429" s="17"/>
      <c r="AEI429" s="17"/>
      <c r="AEJ429" s="17"/>
      <c r="AEK429" s="17"/>
      <c r="AEL429" s="17"/>
      <c r="AEM429" s="17"/>
      <c r="AEN429" s="17"/>
      <c r="AEO429" s="17"/>
      <c r="AEP429" s="17"/>
      <c r="AEQ429" s="17"/>
      <c r="AER429" s="17"/>
      <c r="AES429" s="17"/>
      <c r="AET429" s="17"/>
      <c r="AEU429" s="17"/>
      <c r="AEV429" s="17"/>
      <c r="AEW429" s="17"/>
      <c r="AEX429" s="17"/>
      <c r="AEY429" s="17"/>
      <c r="AEZ429" s="17"/>
      <c r="AFA429" s="17"/>
      <c r="AFB429" s="17"/>
      <c r="AFC429" s="17"/>
      <c r="AFD429" s="17"/>
      <c r="AFE429" s="17"/>
      <c r="AFF429" s="17"/>
      <c r="AFG429" s="17"/>
      <c r="AFH429" s="17"/>
      <c r="AFI429" s="17"/>
      <c r="AFJ429" s="17"/>
      <c r="AFK429" s="17"/>
      <c r="AFL429" s="17"/>
      <c r="AFM429" s="17"/>
      <c r="AFN429" s="17"/>
      <c r="AFO429" s="17"/>
      <c r="AFP429" s="17"/>
      <c r="AFQ429" s="17"/>
      <c r="AFR429" s="17"/>
      <c r="AFS429" s="17"/>
      <c r="AFT429" s="17"/>
      <c r="AFU429" s="17"/>
      <c r="AFV429" s="17"/>
      <c r="AFW429" s="17"/>
      <c r="AFX429" s="17"/>
      <c r="AFY429" s="17"/>
      <c r="AFZ429" s="17"/>
      <c r="AGA429" s="17"/>
      <c r="AGB429" s="17"/>
      <c r="AGC429" s="17"/>
      <c r="AGD429" s="17"/>
      <c r="AGE429" s="17"/>
      <c r="AGF429" s="17"/>
      <c r="AGG429" s="17"/>
      <c r="AGH429" s="17"/>
      <c r="AGI429" s="17"/>
      <c r="AGJ429" s="17"/>
      <c r="AGK429" s="17"/>
      <c r="AGL429" s="17"/>
      <c r="AGM429" s="17"/>
      <c r="AGN429" s="17"/>
      <c r="AGO429" s="17"/>
      <c r="AGP429" s="17"/>
      <c r="AGQ429" s="17"/>
      <c r="AGR429" s="17"/>
      <c r="AGS429" s="17"/>
      <c r="AGT429" s="17"/>
      <c r="AGU429" s="17"/>
      <c r="AGV429" s="17"/>
      <c r="AGW429" s="17"/>
      <c r="AGX429" s="17"/>
      <c r="AGY429" s="17"/>
      <c r="AGZ429" s="17"/>
      <c r="AHA429" s="17"/>
      <c r="AHB429" s="17"/>
      <c r="AHC429" s="17"/>
      <c r="AHD429" s="17"/>
      <c r="AHE429" s="17"/>
      <c r="AHF429" s="17"/>
      <c r="AHG429" s="17"/>
      <c r="AHH429" s="17"/>
      <c r="AHI429" s="17"/>
      <c r="AHJ429" s="17"/>
      <c r="AHK429" s="17"/>
      <c r="AHL429" s="17"/>
      <c r="AHM429" s="17"/>
      <c r="AHN429" s="17"/>
      <c r="AHO429" s="17"/>
      <c r="AHP429" s="17"/>
      <c r="AHQ429" s="17"/>
      <c r="AHR429" s="17"/>
      <c r="AHS429" s="17"/>
      <c r="AHT429" s="17"/>
      <c r="AHU429" s="17"/>
      <c r="AHV429" s="17"/>
      <c r="AHW429" s="17"/>
      <c r="AHX429" s="17"/>
      <c r="AHY429" s="17"/>
      <c r="AHZ429" s="17"/>
      <c r="AIA429" s="17"/>
      <c r="AIB429" s="17"/>
      <c r="AIC429" s="17"/>
      <c r="AID429" s="17"/>
      <c r="AIE429" s="17"/>
      <c r="AIF429" s="17"/>
      <c r="AIG429" s="17"/>
      <c r="AIH429" s="17"/>
      <c r="AII429" s="17"/>
      <c r="AIJ429" s="17"/>
      <c r="AIK429" s="17"/>
      <c r="AIL429" s="17"/>
      <c r="AIM429" s="17"/>
      <c r="AIN429" s="17"/>
      <c r="AIO429" s="17"/>
      <c r="AIP429" s="17"/>
      <c r="AIQ429" s="17"/>
      <c r="AIR429" s="17"/>
      <c r="AIS429" s="17"/>
      <c r="AIT429" s="17"/>
      <c r="AIU429" s="17"/>
      <c r="AIV429" s="17"/>
      <c r="AIW429" s="17"/>
      <c r="AIX429" s="17"/>
      <c r="AIY429" s="17"/>
      <c r="AIZ429" s="17"/>
      <c r="AJA429" s="17"/>
      <c r="AJB429" s="17"/>
      <c r="AJC429" s="17"/>
      <c r="AJD429" s="17"/>
      <c r="AJE429" s="17"/>
      <c r="AJF429" s="17"/>
      <c r="AJG429" s="17"/>
      <c r="AJH429" s="17"/>
      <c r="AJI429" s="17"/>
      <c r="AJJ429" s="17"/>
      <c r="AJK429" s="17"/>
      <c r="AJL429" s="17"/>
      <c r="AJM429" s="17"/>
      <c r="AJN429" s="17"/>
      <c r="AJO429" s="17"/>
      <c r="AJP429" s="17"/>
      <c r="AJQ429" s="17"/>
      <c r="AJR429" s="17"/>
      <c r="AJS429" s="17"/>
      <c r="AJT429" s="17"/>
      <c r="AJU429" s="17"/>
      <c r="AJV429" s="17"/>
      <c r="AJW429" s="17"/>
      <c r="AJX429" s="17"/>
      <c r="AJY429" s="17"/>
      <c r="AJZ429" s="17"/>
      <c r="AKA429" s="17"/>
      <c r="AKB429" s="17"/>
      <c r="AKC429" s="17"/>
      <c r="AKD429" s="17"/>
      <c r="AKE429" s="17"/>
      <c r="AKF429" s="17"/>
      <c r="AKG429" s="17"/>
      <c r="AKH429" s="17"/>
      <c r="AKI429" s="17"/>
      <c r="AKJ429" s="17"/>
      <c r="AKK429" s="17"/>
      <c r="AKL429" s="17"/>
      <c r="AKM429" s="17"/>
      <c r="AKN429" s="17"/>
      <c r="AKO429" s="17"/>
      <c r="AKP429" s="17"/>
      <c r="AKQ429" s="17"/>
      <c r="AKR429" s="17"/>
      <c r="AKS429" s="17"/>
      <c r="AKT429" s="17"/>
      <c r="AKU429" s="17"/>
      <c r="AKV429" s="17"/>
      <c r="AKW429" s="17"/>
      <c r="AKX429" s="17"/>
      <c r="AKY429" s="17"/>
      <c r="AKZ429" s="17"/>
      <c r="ALA429" s="17"/>
      <c r="ALB429" s="17"/>
      <c r="ALC429" s="17"/>
      <c r="ALD429" s="17"/>
      <c r="ALE429" s="17"/>
      <c r="ALF429" s="17"/>
      <c r="ALG429" s="17"/>
      <c r="ALH429" s="17"/>
      <c r="ALI429" s="17"/>
      <c r="ALJ429" s="17"/>
    </row>
    <row r="430" spans="1:998" s="4" customFormat="1" ht="12" customHeight="1">
      <c r="A430" s="9"/>
      <c r="B430" s="10"/>
      <c r="C430" s="11" t="s">
        <v>758</v>
      </c>
      <c r="D430" s="12" t="s">
        <v>759</v>
      </c>
      <c r="E430" s="10"/>
      <c r="F430" s="436"/>
      <c r="G430" s="13"/>
      <c r="H430" s="14"/>
      <c r="I430" s="14"/>
      <c r="J430" s="14"/>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row>
    <row r="431" spans="1:998" s="246" customFormat="1" outlineLevel="1">
      <c r="A431" s="241"/>
      <c r="B431" s="241"/>
      <c r="C431" s="241" t="s">
        <v>760</v>
      </c>
      <c r="D431" s="242" t="s">
        <v>761</v>
      </c>
      <c r="E431" s="241"/>
      <c r="F431" s="438"/>
      <c r="G431" s="243"/>
      <c r="H431" s="244"/>
      <c r="I431" s="245"/>
      <c r="J431" s="245"/>
    </row>
    <row r="432" spans="1:998" ht="38.25" outlineLevel="1">
      <c r="A432" s="236">
        <v>101880</v>
      </c>
      <c r="B432" s="236" t="s">
        <v>20</v>
      </c>
      <c r="C432" s="236" t="s">
        <v>762</v>
      </c>
      <c r="D432" s="237" t="s">
        <v>763</v>
      </c>
      <c r="E432" s="236" t="s">
        <v>31</v>
      </c>
      <c r="F432" s="437">
        <v>1</v>
      </c>
      <c r="G432" s="238">
        <f>$I$3</f>
        <v>0.29308058631051748</v>
      </c>
      <c r="H432" s="239"/>
      <c r="I432" s="239">
        <f t="shared" ref="I432:I433" si="144">H432*(1+G432)</f>
        <v>0</v>
      </c>
      <c r="J432" s="239">
        <f t="shared" ref="J432:J433" si="145">TRUNC((I432*F432),2)</f>
        <v>0</v>
      </c>
    </row>
    <row r="433" spans="1:10" ht="25.5" outlineLevel="1">
      <c r="A433" s="236">
        <v>97893</v>
      </c>
      <c r="B433" s="236" t="s">
        <v>20</v>
      </c>
      <c r="C433" s="236" t="s">
        <v>764</v>
      </c>
      <c r="D433" s="237" t="s">
        <v>765</v>
      </c>
      <c r="E433" s="236" t="s">
        <v>31</v>
      </c>
      <c r="F433" s="437">
        <v>2</v>
      </c>
      <c r="G433" s="238">
        <f>$I$3</f>
        <v>0.29308058631051748</v>
      </c>
      <c r="H433" s="239"/>
      <c r="I433" s="239">
        <f t="shared" si="144"/>
        <v>0</v>
      </c>
      <c r="J433" s="239">
        <f t="shared" si="145"/>
        <v>0</v>
      </c>
    </row>
    <row r="434" spans="1:10" s="246" customFormat="1" outlineLevel="1">
      <c r="A434" s="241"/>
      <c r="B434" s="241"/>
      <c r="C434" s="241" t="s">
        <v>766</v>
      </c>
      <c r="D434" s="242" t="s">
        <v>253</v>
      </c>
      <c r="E434" s="241"/>
      <c r="F434" s="438"/>
      <c r="G434" s="243"/>
      <c r="H434" s="244"/>
      <c r="I434" s="245"/>
      <c r="J434" s="245"/>
    </row>
    <row r="435" spans="1:10" ht="25.5" outlineLevel="1">
      <c r="A435" s="236">
        <v>92988</v>
      </c>
      <c r="B435" s="236" t="s">
        <v>20</v>
      </c>
      <c r="C435" s="236" t="s">
        <v>767</v>
      </c>
      <c r="D435" s="237" t="s">
        <v>267</v>
      </c>
      <c r="E435" s="236" t="s">
        <v>54</v>
      </c>
      <c r="F435" s="437">
        <v>314.38</v>
      </c>
      <c r="G435" s="238">
        <f>$I$3</f>
        <v>0.29308058631051748</v>
      </c>
      <c r="H435" s="239"/>
      <c r="I435" s="239">
        <f t="shared" ref="I435:I439" si="146">H435*(1+G435)</f>
        <v>0</v>
      </c>
      <c r="J435" s="239">
        <f t="shared" ref="J435:J439" si="147">TRUNC((I435*F435),2)</f>
        <v>0</v>
      </c>
    </row>
    <row r="436" spans="1:10" ht="25.5" outlineLevel="1">
      <c r="A436" s="236">
        <v>92986</v>
      </c>
      <c r="B436" s="236" t="s">
        <v>20</v>
      </c>
      <c r="C436" s="236" t="s">
        <v>768</v>
      </c>
      <c r="D436" s="237" t="s">
        <v>272</v>
      </c>
      <c r="E436" s="236" t="s">
        <v>54</v>
      </c>
      <c r="F436" s="437">
        <v>78.59</v>
      </c>
      <c r="G436" s="238">
        <f>$I$3</f>
        <v>0.29308058631051748</v>
      </c>
      <c r="H436" s="239"/>
      <c r="I436" s="239">
        <f t="shared" si="146"/>
        <v>0</v>
      </c>
      <c r="J436" s="239">
        <f t="shared" si="147"/>
        <v>0</v>
      </c>
    </row>
    <row r="437" spans="1:10" ht="25.5" outlineLevel="1">
      <c r="A437" s="236">
        <v>91930</v>
      </c>
      <c r="B437" s="236" t="s">
        <v>20</v>
      </c>
      <c r="C437" s="236" t="s">
        <v>769</v>
      </c>
      <c r="D437" s="237" t="s">
        <v>261</v>
      </c>
      <c r="E437" s="236" t="s">
        <v>54</v>
      </c>
      <c r="F437" s="437">
        <v>887.28</v>
      </c>
      <c r="G437" s="238">
        <f>$I$3</f>
        <v>0.29308058631051748</v>
      </c>
      <c r="H437" s="239"/>
      <c r="I437" s="239">
        <f t="shared" si="146"/>
        <v>0</v>
      </c>
      <c r="J437" s="239">
        <f t="shared" si="147"/>
        <v>0</v>
      </c>
    </row>
    <row r="438" spans="1:10" ht="25.5" outlineLevel="1">
      <c r="A438" s="236">
        <v>91928</v>
      </c>
      <c r="B438" s="236" t="s">
        <v>20</v>
      </c>
      <c r="C438" s="236" t="s">
        <v>770</v>
      </c>
      <c r="D438" s="237" t="s">
        <v>263</v>
      </c>
      <c r="E438" s="236" t="s">
        <v>54</v>
      </c>
      <c r="F438" s="437">
        <v>576.66</v>
      </c>
      <c r="G438" s="238">
        <f>$I$3</f>
        <v>0.29308058631051748</v>
      </c>
      <c r="H438" s="239"/>
      <c r="I438" s="239">
        <f t="shared" si="146"/>
        <v>0</v>
      </c>
      <c r="J438" s="239">
        <f t="shared" si="147"/>
        <v>0</v>
      </c>
    </row>
    <row r="439" spans="1:10" ht="25.5" outlineLevel="1">
      <c r="A439" s="236">
        <v>91926</v>
      </c>
      <c r="B439" s="236" t="s">
        <v>20</v>
      </c>
      <c r="C439" s="236" t="s">
        <v>771</v>
      </c>
      <c r="D439" s="237" t="s">
        <v>265</v>
      </c>
      <c r="E439" s="236" t="s">
        <v>54</v>
      </c>
      <c r="F439" s="437">
        <v>364.48</v>
      </c>
      <c r="G439" s="238">
        <f>$I$3</f>
        <v>0.29308058631051748</v>
      </c>
      <c r="H439" s="239"/>
      <c r="I439" s="239">
        <f t="shared" si="146"/>
        <v>0</v>
      </c>
      <c r="J439" s="239">
        <f t="shared" si="147"/>
        <v>0</v>
      </c>
    </row>
    <row r="440" spans="1:10" s="246" customFormat="1" outlineLevel="1">
      <c r="A440" s="241"/>
      <c r="B440" s="241"/>
      <c r="C440" s="241" t="s">
        <v>772</v>
      </c>
      <c r="D440" s="242" t="s">
        <v>274</v>
      </c>
      <c r="E440" s="241"/>
      <c r="F440" s="438"/>
      <c r="G440" s="243"/>
      <c r="H440" s="244"/>
      <c r="I440" s="245"/>
      <c r="J440" s="245"/>
    </row>
    <row r="441" spans="1:10" ht="25.5" outlineLevel="1">
      <c r="A441" s="236">
        <v>93653</v>
      </c>
      <c r="B441" s="236" t="s">
        <v>20</v>
      </c>
      <c r="C441" s="236" t="s">
        <v>773</v>
      </c>
      <c r="D441" s="237" t="s">
        <v>292</v>
      </c>
      <c r="E441" s="236" t="s">
        <v>31</v>
      </c>
      <c r="F441" s="437">
        <v>3</v>
      </c>
      <c r="G441" s="238">
        <f>$I$3</f>
        <v>0.29308058631051748</v>
      </c>
      <c r="H441" s="239"/>
      <c r="I441" s="239">
        <f t="shared" ref="I441:I445" si="148">H441*(1+G441)</f>
        <v>0</v>
      </c>
      <c r="J441" s="239">
        <f t="shared" ref="J441:J445" si="149">TRUNC((I441*F441),2)</f>
        <v>0</v>
      </c>
    </row>
    <row r="442" spans="1:10" ht="25.5" outlineLevel="1">
      <c r="A442" s="236">
        <v>93662</v>
      </c>
      <c r="B442" s="236" t="s">
        <v>20</v>
      </c>
      <c r="C442" s="236" t="s">
        <v>774</v>
      </c>
      <c r="D442" s="237" t="s">
        <v>288</v>
      </c>
      <c r="E442" s="236" t="s">
        <v>31</v>
      </c>
      <c r="F442" s="437">
        <v>7</v>
      </c>
      <c r="G442" s="238">
        <f>$I$3</f>
        <v>0.29308058631051748</v>
      </c>
      <c r="H442" s="239"/>
      <c r="I442" s="239">
        <f t="shared" si="148"/>
        <v>0</v>
      </c>
      <c r="J442" s="239">
        <f t="shared" si="149"/>
        <v>0</v>
      </c>
    </row>
    <row r="443" spans="1:10" ht="25.5" outlineLevel="1">
      <c r="A443" s="236">
        <v>93664</v>
      </c>
      <c r="B443" s="236" t="s">
        <v>20</v>
      </c>
      <c r="C443" s="236" t="s">
        <v>775</v>
      </c>
      <c r="D443" s="237" t="s">
        <v>290</v>
      </c>
      <c r="E443" s="236" t="s">
        <v>31</v>
      </c>
      <c r="F443" s="437">
        <v>4</v>
      </c>
      <c r="G443" s="238">
        <f>$I$3</f>
        <v>0.29308058631051748</v>
      </c>
      <c r="H443" s="239"/>
      <c r="I443" s="239">
        <f t="shared" si="148"/>
        <v>0</v>
      </c>
      <c r="J443" s="239">
        <f t="shared" si="149"/>
        <v>0</v>
      </c>
    </row>
    <row r="444" spans="1:10" ht="25.5" outlineLevel="1">
      <c r="A444" s="236">
        <v>101895</v>
      </c>
      <c r="B444" s="236" t="s">
        <v>20</v>
      </c>
      <c r="C444" s="236" t="s">
        <v>776</v>
      </c>
      <c r="D444" s="237" t="s">
        <v>284</v>
      </c>
      <c r="E444" s="236" t="s">
        <v>31</v>
      </c>
      <c r="F444" s="437">
        <v>1</v>
      </c>
      <c r="G444" s="238">
        <f>$I$3</f>
        <v>0.29308058631051748</v>
      </c>
      <c r="H444" s="239"/>
      <c r="I444" s="239">
        <f t="shared" si="148"/>
        <v>0</v>
      </c>
      <c r="J444" s="239">
        <f t="shared" si="149"/>
        <v>0</v>
      </c>
    </row>
    <row r="445" spans="1:10" outlineLevel="1">
      <c r="A445" s="236">
        <v>8193</v>
      </c>
      <c r="B445" s="236" t="s">
        <v>166</v>
      </c>
      <c r="C445" s="236" t="s">
        <v>777</v>
      </c>
      <c r="D445" s="237" t="s">
        <v>296</v>
      </c>
      <c r="E445" s="236" t="s">
        <v>251</v>
      </c>
      <c r="F445" s="437">
        <v>16</v>
      </c>
      <c r="G445" s="238">
        <f>$I$3</f>
        <v>0.29308058631051748</v>
      </c>
      <c r="H445" s="239"/>
      <c r="I445" s="239">
        <f t="shared" si="148"/>
        <v>0</v>
      </c>
      <c r="J445" s="239">
        <f t="shared" si="149"/>
        <v>0</v>
      </c>
    </row>
    <row r="446" spans="1:10" s="246" customFormat="1" outlineLevel="1">
      <c r="A446" s="241"/>
      <c r="B446" s="241"/>
      <c r="C446" s="241" t="s">
        <v>778</v>
      </c>
      <c r="D446" s="242" t="s">
        <v>302</v>
      </c>
      <c r="E446" s="241"/>
      <c r="F446" s="438"/>
      <c r="G446" s="243"/>
      <c r="H446" s="244"/>
      <c r="I446" s="245"/>
      <c r="J446" s="245"/>
    </row>
    <row r="447" spans="1:10" s="447" customFormat="1" ht="25.5" outlineLevel="1">
      <c r="A447" s="442" t="s">
        <v>304</v>
      </c>
      <c r="B447" s="442" t="s">
        <v>5</v>
      </c>
      <c r="C447" s="442" t="s">
        <v>779</v>
      </c>
      <c r="D447" s="443" t="s">
        <v>305</v>
      </c>
      <c r="E447" s="442" t="s">
        <v>31</v>
      </c>
      <c r="F447" s="444">
        <v>7</v>
      </c>
      <c r="G447" s="445">
        <f>$I$3</f>
        <v>0.29308058631051748</v>
      </c>
      <c r="H447" s="446">
        <f>'Orçamento Analítico'!K2518</f>
        <v>0</v>
      </c>
      <c r="I447" s="446">
        <f t="shared" ref="I447:I448" si="150">H447*(1+G447)</f>
        <v>0</v>
      </c>
      <c r="J447" s="446">
        <f t="shared" ref="J447:J448" si="151">TRUNC((I447*F447),2)</f>
        <v>0</v>
      </c>
    </row>
    <row r="448" spans="1:10" ht="25.5" outlineLevel="1">
      <c r="A448" s="236">
        <v>12577</v>
      </c>
      <c r="B448" s="236" t="s">
        <v>166</v>
      </c>
      <c r="C448" s="236" t="s">
        <v>780</v>
      </c>
      <c r="D448" s="237" t="s">
        <v>781</v>
      </c>
      <c r="E448" s="236" t="s">
        <v>251</v>
      </c>
      <c r="F448" s="437">
        <v>35</v>
      </c>
      <c r="G448" s="238">
        <f>$I$3</f>
        <v>0.29308058631051748</v>
      </c>
      <c r="H448" s="239"/>
      <c r="I448" s="239">
        <f t="shared" si="150"/>
        <v>0</v>
      </c>
      <c r="J448" s="239">
        <f t="shared" si="151"/>
        <v>0</v>
      </c>
    </row>
    <row r="449" spans="1:10" s="246" customFormat="1" ht="15.75" customHeight="1" outlineLevel="1">
      <c r="A449" s="241"/>
      <c r="B449" s="241"/>
      <c r="C449" s="241" t="s">
        <v>782</v>
      </c>
      <c r="D449" s="242" t="s">
        <v>314</v>
      </c>
      <c r="E449" s="241"/>
      <c r="F449" s="438"/>
      <c r="G449" s="243"/>
      <c r="H449" s="244"/>
      <c r="I449" s="245"/>
      <c r="J449" s="245"/>
    </row>
    <row r="450" spans="1:10" ht="25.5" outlineLevel="1">
      <c r="A450" s="236">
        <v>91953</v>
      </c>
      <c r="B450" s="236" t="s">
        <v>20</v>
      </c>
      <c r="C450" s="236" t="s">
        <v>783</v>
      </c>
      <c r="D450" s="237" t="s">
        <v>320</v>
      </c>
      <c r="E450" s="236" t="s">
        <v>31</v>
      </c>
      <c r="F450" s="437">
        <v>3</v>
      </c>
      <c r="G450" s="238">
        <f>$I$3</f>
        <v>0.29308058631051748</v>
      </c>
      <c r="H450" s="239"/>
      <c r="I450" s="239">
        <f t="shared" ref="I450:I454" si="152">H450*(1+G450)</f>
        <v>0</v>
      </c>
      <c r="J450" s="239">
        <f t="shared" ref="J450:J454" si="153">TRUNC((I450*F450),2)</f>
        <v>0</v>
      </c>
    </row>
    <row r="451" spans="1:10" ht="25.5" outlineLevel="1">
      <c r="A451" s="236">
        <v>91953</v>
      </c>
      <c r="B451" s="236" t="s">
        <v>20</v>
      </c>
      <c r="C451" s="236" t="s">
        <v>784</v>
      </c>
      <c r="D451" s="237" t="s">
        <v>320</v>
      </c>
      <c r="E451" s="236" t="s">
        <v>31</v>
      </c>
      <c r="F451" s="437">
        <v>3</v>
      </c>
      <c r="G451" s="238">
        <f>$I$3</f>
        <v>0.29308058631051748</v>
      </c>
      <c r="H451" s="239"/>
      <c r="I451" s="239">
        <f t="shared" si="152"/>
        <v>0</v>
      </c>
      <c r="J451" s="239">
        <f t="shared" si="153"/>
        <v>0</v>
      </c>
    </row>
    <row r="452" spans="1:10" ht="25.5" outlineLevel="1">
      <c r="A452" s="236">
        <v>91996</v>
      </c>
      <c r="B452" s="236" t="s">
        <v>20</v>
      </c>
      <c r="C452" s="236" t="s">
        <v>785</v>
      </c>
      <c r="D452" s="237" t="s">
        <v>324</v>
      </c>
      <c r="E452" s="236" t="s">
        <v>31</v>
      </c>
      <c r="F452" s="437">
        <v>14</v>
      </c>
      <c r="G452" s="238">
        <f>$I$3</f>
        <v>0.29308058631051748</v>
      </c>
      <c r="H452" s="239"/>
      <c r="I452" s="239">
        <f t="shared" si="152"/>
        <v>0</v>
      </c>
      <c r="J452" s="239">
        <f t="shared" si="153"/>
        <v>0</v>
      </c>
    </row>
    <row r="453" spans="1:10" ht="25.5" outlineLevel="1">
      <c r="A453" s="236">
        <v>91991</v>
      </c>
      <c r="B453" s="236" t="s">
        <v>20</v>
      </c>
      <c r="C453" s="236" t="s">
        <v>786</v>
      </c>
      <c r="D453" s="237" t="s">
        <v>787</v>
      </c>
      <c r="E453" s="236" t="s">
        <v>31</v>
      </c>
      <c r="F453" s="437">
        <v>6</v>
      </c>
      <c r="G453" s="238">
        <f>$I$3</f>
        <v>0.29308058631051748</v>
      </c>
      <c r="H453" s="239"/>
      <c r="I453" s="239">
        <f t="shared" si="152"/>
        <v>0</v>
      </c>
      <c r="J453" s="239">
        <f t="shared" si="153"/>
        <v>0</v>
      </c>
    </row>
    <row r="454" spans="1:10" ht="25.5" outlineLevel="1">
      <c r="A454" s="236">
        <v>91990</v>
      </c>
      <c r="B454" s="236" t="s">
        <v>20</v>
      </c>
      <c r="C454" s="236" t="s">
        <v>788</v>
      </c>
      <c r="D454" s="237" t="s">
        <v>789</v>
      </c>
      <c r="E454" s="236" t="s">
        <v>31</v>
      </c>
      <c r="F454" s="437">
        <v>12</v>
      </c>
      <c r="G454" s="238">
        <f>$I$3</f>
        <v>0.29308058631051748</v>
      </c>
      <c r="H454" s="239"/>
      <c r="I454" s="239">
        <f t="shared" si="152"/>
        <v>0</v>
      </c>
      <c r="J454" s="239">
        <f t="shared" si="153"/>
        <v>0</v>
      </c>
    </row>
    <row r="455" spans="1:10" s="246" customFormat="1" ht="15.75" customHeight="1" outlineLevel="1">
      <c r="A455" s="241"/>
      <c r="B455" s="241"/>
      <c r="C455" s="241" t="s">
        <v>790</v>
      </c>
      <c r="D455" s="242" t="s">
        <v>791</v>
      </c>
      <c r="E455" s="241"/>
      <c r="F455" s="438"/>
      <c r="G455" s="243"/>
      <c r="H455" s="244"/>
      <c r="I455" s="245"/>
      <c r="J455" s="245"/>
    </row>
    <row r="456" spans="1:10" ht="25.5" outlineLevel="1">
      <c r="A456" s="236">
        <v>91855</v>
      </c>
      <c r="B456" s="236" t="s">
        <v>20</v>
      </c>
      <c r="C456" s="236" t="s">
        <v>792</v>
      </c>
      <c r="D456" s="237" t="s">
        <v>793</v>
      </c>
      <c r="E456" s="236" t="s">
        <v>54</v>
      </c>
      <c r="F456" s="437">
        <v>197.16</v>
      </c>
      <c r="G456" s="238">
        <f t="shared" ref="G456:G469" si="154">$I$3</f>
        <v>0.29308058631051748</v>
      </c>
      <c r="H456" s="239"/>
      <c r="I456" s="239">
        <f t="shared" ref="I456:I469" si="155">H456*(1+G456)</f>
        <v>0</v>
      </c>
      <c r="J456" s="239">
        <f t="shared" ref="J456:J469" si="156">TRUNC((I456*F456),2)</f>
        <v>0</v>
      </c>
    </row>
    <row r="457" spans="1:10" ht="25.5" outlineLevel="1">
      <c r="A457" s="236">
        <v>91846</v>
      </c>
      <c r="B457" s="236" t="s">
        <v>20</v>
      </c>
      <c r="C457" s="236" t="s">
        <v>794</v>
      </c>
      <c r="D457" s="237" t="s">
        <v>346</v>
      </c>
      <c r="E457" s="236" t="s">
        <v>54</v>
      </c>
      <c r="F457" s="437">
        <v>49.45</v>
      </c>
      <c r="G457" s="238">
        <f t="shared" si="154"/>
        <v>0.29308058631051748</v>
      </c>
      <c r="H457" s="239"/>
      <c r="I457" s="239">
        <f t="shared" si="155"/>
        <v>0</v>
      </c>
      <c r="J457" s="239">
        <f t="shared" si="156"/>
        <v>0</v>
      </c>
    </row>
    <row r="458" spans="1:10" ht="25.5" outlineLevel="1">
      <c r="A458" s="236">
        <v>97668</v>
      </c>
      <c r="B458" s="236" t="s">
        <v>20</v>
      </c>
      <c r="C458" s="236" t="s">
        <v>795</v>
      </c>
      <c r="D458" s="237" t="s">
        <v>336</v>
      </c>
      <c r="E458" s="236" t="s">
        <v>54</v>
      </c>
      <c r="F458" s="437">
        <v>78.59</v>
      </c>
      <c r="G458" s="238">
        <f t="shared" si="154"/>
        <v>0.29308058631051748</v>
      </c>
      <c r="H458" s="239"/>
      <c r="I458" s="239">
        <f t="shared" si="155"/>
        <v>0</v>
      </c>
      <c r="J458" s="239">
        <f t="shared" si="156"/>
        <v>0</v>
      </c>
    </row>
    <row r="459" spans="1:10" ht="25.5" outlineLevel="1">
      <c r="A459" s="236">
        <v>91940</v>
      </c>
      <c r="B459" s="236" t="s">
        <v>20</v>
      </c>
      <c r="C459" s="236" t="s">
        <v>796</v>
      </c>
      <c r="D459" s="237" t="s">
        <v>316</v>
      </c>
      <c r="E459" s="236" t="s">
        <v>31</v>
      </c>
      <c r="F459" s="437">
        <v>27</v>
      </c>
      <c r="G459" s="238">
        <f t="shared" si="154"/>
        <v>0.29308058631051748</v>
      </c>
      <c r="H459" s="239"/>
      <c r="I459" s="239">
        <f t="shared" si="155"/>
        <v>0</v>
      </c>
      <c r="J459" s="239">
        <f t="shared" si="156"/>
        <v>0</v>
      </c>
    </row>
    <row r="460" spans="1:10" outlineLevel="1">
      <c r="A460" s="236">
        <v>91937</v>
      </c>
      <c r="B460" s="236" t="s">
        <v>20</v>
      </c>
      <c r="C460" s="236" t="s">
        <v>797</v>
      </c>
      <c r="D460" s="237" t="s">
        <v>312</v>
      </c>
      <c r="E460" s="236" t="s">
        <v>31</v>
      </c>
      <c r="F460" s="437">
        <v>7</v>
      </c>
      <c r="G460" s="238">
        <f t="shared" si="154"/>
        <v>0.29308058631051748</v>
      </c>
      <c r="H460" s="239"/>
      <c r="I460" s="239">
        <f t="shared" si="155"/>
        <v>0</v>
      </c>
      <c r="J460" s="239">
        <f t="shared" si="156"/>
        <v>0</v>
      </c>
    </row>
    <row r="461" spans="1:10" ht="25.5" outlineLevel="1">
      <c r="A461" s="236">
        <v>12599</v>
      </c>
      <c r="B461" s="236" t="s">
        <v>166</v>
      </c>
      <c r="C461" s="236" t="s">
        <v>798</v>
      </c>
      <c r="D461" s="237" t="s">
        <v>799</v>
      </c>
      <c r="E461" s="236" t="s">
        <v>251</v>
      </c>
      <c r="F461" s="437">
        <v>21</v>
      </c>
      <c r="G461" s="238">
        <f t="shared" si="154"/>
        <v>0.29308058631051748</v>
      </c>
      <c r="H461" s="239"/>
      <c r="I461" s="239">
        <f t="shared" si="155"/>
        <v>0</v>
      </c>
      <c r="J461" s="239">
        <f t="shared" si="156"/>
        <v>0</v>
      </c>
    </row>
    <row r="462" spans="1:10" outlineLevel="1">
      <c r="A462" s="236">
        <v>12495</v>
      </c>
      <c r="B462" s="236" t="s">
        <v>166</v>
      </c>
      <c r="C462" s="236" t="s">
        <v>800</v>
      </c>
      <c r="D462" s="237" t="s">
        <v>801</v>
      </c>
      <c r="E462" s="236" t="s">
        <v>251</v>
      </c>
      <c r="F462" s="437">
        <v>420</v>
      </c>
      <c r="G462" s="238">
        <f t="shared" si="154"/>
        <v>0.29308058631051748</v>
      </c>
      <c r="H462" s="239"/>
      <c r="I462" s="239">
        <f t="shared" si="155"/>
        <v>0</v>
      </c>
      <c r="J462" s="239">
        <f t="shared" si="156"/>
        <v>0</v>
      </c>
    </row>
    <row r="463" spans="1:10" ht="25.5" outlineLevel="1">
      <c r="A463" s="236">
        <v>685</v>
      </c>
      <c r="B463" s="236" t="s">
        <v>166</v>
      </c>
      <c r="C463" s="236" t="s">
        <v>802</v>
      </c>
      <c r="D463" s="237" t="s">
        <v>803</v>
      </c>
      <c r="E463" s="236" t="s">
        <v>251</v>
      </c>
      <c r="F463" s="437">
        <v>420</v>
      </c>
      <c r="G463" s="238">
        <f t="shared" si="154"/>
        <v>0.29308058631051748</v>
      </c>
      <c r="H463" s="239"/>
      <c r="I463" s="239">
        <f t="shared" si="155"/>
        <v>0</v>
      </c>
      <c r="J463" s="239">
        <f t="shared" si="156"/>
        <v>0</v>
      </c>
    </row>
    <row r="464" spans="1:10" ht="25.5" outlineLevel="1">
      <c r="A464" s="236">
        <v>11848</v>
      </c>
      <c r="B464" s="236" t="s">
        <v>166</v>
      </c>
      <c r="C464" s="236" t="s">
        <v>804</v>
      </c>
      <c r="D464" s="237" t="s">
        <v>805</v>
      </c>
      <c r="E464" s="236" t="s">
        <v>251</v>
      </c>
      <c r="F464" s="437">
        <v>40</v>
      </c>
      <c r="G464" s="238">
        <f t="shared" si="154"/>
        <v>0.29308058631051748</v>
      </c>
      <c r="H464" s="239"/>
      <c r="I464" s="239">
        <f t="shared" si="155"/>
        <v>0</v>
      </c>
      <c r="J464" s="239">
        <f t="shared" si="156"/>
        <v>0</v>
      </c>
    </row>
    <row r="465" spans="1:998" outlineLevel="1">
      <c r="A465" s="236">
        <v>12600</v>
      </c>
      <c r="B465" s="236" t="s">
        <v>166</v>
      </c>
      <c r="C465" s="236" t="s">
        <v>806</v>
      </c>
      <c r="D465" s="237" t="s">
        <v>807</v>
      </c>
      <c r="E465" s="236" t="s">
        <v>251</v>
      </c>
      <c r="F465" s="437">
        <v>21</v>
      </c>
      <c r="G465" s="238">
        <f t="shared" si="154"/>
        <v>0.29308058631051748</v>
      </c>
      <c r="H465" s="239"/>
      <c r="I465" s="239">
        <f t="shared" si="155"/>
        <v>0</v>
      </c>
      <c r="J465" s="239">
        <f t="shared" si="156"/>
        <v>0</v>
      </c>
    </row>
    <row r="466" spans="1:998" outlineLevel="1">
      <c r="A466" s="236">
        <v>7819</v>
      </c>
      <c r="B466" s="236" t="s">
        <v>166</v>
      </c>
      <c r="C466" s="236" t="s">
        <v>808</v>
      </c>
      <c r="D466" s="237" t="s">
        <v>809</v>
      </c>
      <c r="E466" s="236" t="s">
        <v>251</v>
      </c>
      <c r="F466" s="437">
        <v>60</v>
      </c>
      <c r="G466" s="238">
        <f t="shared" si="154"/>
        <v>0.29308058631051748</v>
      </c>
      <c r="H466" s="239"/>
      <c r="I466" s="239">
        <f t="shared" si="155"/>
        <v>0</v>
      </c>
      <c r="J466" s="239">
        <f t="shared" si="156"/>
        <v>0</v>
      </c>
    </row>
    <row r="467" spans="1:998" outlineLevel="1">
      <c r="A467" s="236">
        <v>12559</v>
      </c>
      <c r="B467" s="236" t="s">
        <v>166</v>
      </c>
      <c r="C467" s="236" t="s">
        <v>810</v>
      </c>
      <c r="D467" s="237" t="s">
        <v>811</v>
      </c>
      <c r="E467" s="236" t="s">
        <v>251</v>
      </c>
      <c r="F467" s="437">
        <v>120</v>
      </c>
      <c r="G467" s="238">
        <f t="shared" si="154"/>
        <v>0.29308058631051748</v>
      </c>
      <c r="H467" s="239"/>
      <c r="I467" s="239">
        <f t="shared" si="155"/>
        <v>0</v>
      </c>
      <c r="J467" s="239">
        <f t="shared" si="156"/>
        <v>0</v>
      </c>
    </row>
    <row r="468" spans="1:998" outlineLevel="1">
      <c r="A468" s="236">
        <v>10327</v>
      </c>
      <c r="B468" s="236" t="s">
        <v>166</v>
      </c>
      <c r="C468" s="236" t="s">
        <v>812</v>
      </c>
      <c r="D468" s="237" t="s">
        <v>813</v>
      </c>
      <c r="E468" s="236" t="s">
        <v>814</v>
      </c>
      <c r="F468" s="437">
        <v>74</v>
      </c>
      <c r="G468" s="238">
        <f t="shared" si="154"/>
        <v>0.29308058631051748</v>
      </c>
      <c r="H468" s="239"/>
      <c r="I468" s="239">
        <f t="shared" si="155"/>
        <v>0</v>
      </c>
      <c r="J468" s="239">
        <f t="shared" si="156"/>
        <v>0</v>
      </c>
    </row>
    <row r="469" spans="1:998" outlineLevel="1">
      <c r="A469" s="236">
        <v>11039</v>
      </c>
      <c r="B469" s="236" t="s">
        <v>166</v>
      </c>
      <c r="C469" s="236" t="s">
        <v>815</v>
      </c>
      <c r="D469" s="237" t="s">
        <v>816</v>
      </c>
      <c r="E469" s="236" t="s">
        <v>251</v>
      </c>
      <c r="F469" s="437">
        <v>74</v>
      </c>
      <c r="G469" s="238">
        <f t="shared" si="154"/>
        <v>0.29308058631051748</v>
      </c>
      <c r="H469" s="239"/>
      <c r="I469" s="239">
        <f t="shared" si="155"/>
        <v>0</v>
      </c>
      <c r="J469" s="239">
        <f t="shared" si="156"/>
        <v>0</v>
      </c>
    </row>
    <row r="470" spans="1:998" s="18" customFormat="1" ht="12.75" customHeight="1">
      <c r="A470" s="364" t="s">
        <v>1352</v>
      </c>
      <c r="B470" s="364"/>
      <c r="C470" s="364"/>
      <c r="D470" s="364"/>
      <c r="E470" s="364"/>
      <c r="F470" s="364"/>
      <c r="G470" s="364"/>
      <c r="H470" s="364"/>
      <c r="I470" s="364"/>
      <c r="J470" s="16">
        <f>SUM(J432:J469)</f>
        <v>0</v>
      </c>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c r="IV470" s="17"/>
      <c r="IW470" s="17"/>
      <c r="IX470" s="17"/>
      <c r="IY470" s="17"/>
      <c r="IZ470" s="17"/>
      <c r="JA470" s="17"/>
      <c r="JB470" s="17"/>
      <c r="JC470" s="17"/>
      <c r="JD470" s="17"/>
      <c r="JE470" s="17"/>
      <c r="JF470" s="17"/>
      <c r="JG470" s="17"/>
      <c r="JH470" s="17"/>
      <c r="JI470" s="17"/>
      <c r="JJ470" s="17"/>
      <c r="JK470" s="17"/>
      <c r="JL470" s="17"/>
      <c r="JM470" s="17"/>
      <c r="JN470" s="17"/>
      <c r="JO470" s="17"/>
      <c r="JP470" s="17"/>
      <c r="JQ470" s="17"/>
      <c r="JR470" s="17"/>
      <c r="JS470" s="17"/>
      <c r="JT470" s="17"/>
      <c r="JU470" s="17"/>
      <c r="JV470" s="17"/>
      <c r="JW470" s="17"/>
      <c r="JX470" s="17"/>
      <c r="JY470" s="17"/>
      <c r="JZ470" s="17"/>
      <c r="KA470" s="17"/>
      <c r="KB470" s="17"/>
      <c r="KC470" s="17"/>
      <c r="KD470" s="17"/>
      <c r="KE470" s="17"/>
      <c r="KF470" s="17"/>
      <c r="KG470" s="17"/>
      <c r="KH470" s="17"/>
      <c r="KI470" s="17"/>
      <c r="KJ470" s="17"/>
      <c r="KK470" s="17"/>
      <c r="KL470" s="17"/>
      <c r="KM470" s="17"/>
      <c r="KN470" s="17"/>
      <c r="KO470" s="17"/>
      <c r="KP470" s="17"/>
      <c r="KQ470" s="17"/>
      <c r="KR470" s="17"/>
      <c r="KS470" s="17"/>
      <c r="KT470" s="17"/>
      <c r="KU470" s="17"/>
      <c r="KV470" s="17"/>
      <c r="KW470" s="17"/>
      <c r="KX470" s="17"/>
      <c r="KY470" s="17"/>
      <c r="KZ470" s="17"/>
      <c r="LA470" s="17"/>
      <c r="LB470" s="17"/>
      <c r="LC470" s="17"/>
      <c r="LD470" s="17"/>
      <c r="LE470" s="17"/>
      <c r="LF470" s="17"/>
      <c r="LG470" s="17"/>
      <c r="LH470" s="17"/>
      <c r="LI470" s="17"/>
      <c r="LJ470" s="17"/>
      <c r="LK470" s="17"/>
      <c r="LL470" s="17"/>
      <c r="LM470" s="17"/>
      <c r="LN470" s="17"/>
      <c r="LO470" s="17"/>
      <c r="LP470" s="17"/>
      <c r="LQ470" s="17"/>
      <c r="LR470" s="17"/>
      <c r="LS470" s="17"/>
      <c r="LT470" s="17"/>
      <c r="LU470" s="17"/>
      <c r="LV470" s="17"/>
      <c r="LW470" s="17"/>
      <c r="LX470" s="17"/>
      <c r="LY470" s="17"/>
      <c r="LZ470" s="17"/>
      <c r="MA470" s="17"/>
      <c r="MB470" s="17"/>
      <c r="MC470" s="17"/>
      <c r="MD470" s="17"/>
      <c r="ME470" s="17"/>
      <c r="MF470" s="17"/>
      <c r="MG470" s="17"/>
      <c r="MH470" s="17"/>
      <c r="MI470" s="17"/>
      <c r="MJ470" s="17"/>
      <c r="MK470" s="17"/>
      <c r="ML470" s="17"/>
      <c r="MM470" s="17"/>
      <c r="MN470" s="17"/>
      <c r="MO470" s="17"/>
      <c r="MP470" s="17"/>
      <c r="MQ470" s="17"/>
      <c r="MR470" s="17"/>
      <c r="MS470" s="17"/>
      <c r="MT470" s="17"/>
      <c r="MU470" s="17"/>
      <c r="MV470" s="17"/>
      <c r="MW470" s="17"/>
      <c r="MX470" s="17"/>
      <c r="MY470" s="17"/>
      <c r="MZ470" s="17"/>
      <c r="NA470" s="17"/>
      <c r="NB470" s="17"/>
      <c r="NC470" s="17"/>
      <c r="ND470" s="17"/>
      <c r="NE470" s="17"/>
      <c r="NF470" s="17"/>
      <c r="NG470" s="17"/>
      <c r="NH470" s="17"/>
      <c r="NI470" s="17"/>
      <c r="NJ470" s="17"/>
      <c r="NK470" s="17"/>
      <c r="NL470" s="17"/>
      <c r="NM470" s="17"/>
      <c r="NN470" s="17"/>
      <c r="NO470" s="17"/>
      <c r="NP470" s="17"/>
      <c r="NQ470" s="17"/>
      <c r="NR470" s="17"/>
      <c r="NS470" s="17"/>
      <c r="NT470" s="17"/>
      <c r="NU470" s="17"/>
      <c r="NV470" s="17"/>
      <c r="NW470" s="17"/>
      <c r="NX470" s="17"/>
      <c r="NY470" s="17"/>
      <c r="NZ470" s="17"/>
      <c r="OA470" s="17"/>
      <c r="OB470" s="17"/>
      <c r="OC470" s="17"/>
      <c r="OD470" s="17"/>
      <c r="OE470" s="17"/>
      <c r="OF470" s="17"/>
      <c r="OG470" s="17"/>
      <c r="OH470" s="17"/>
      <c r="OI470" s="17"/>
      <c r="OJ470" s="17"/>
      <c r="OK470" s="17"/>
      <c r="OL470" s="17"/>
      <c r="OM470" s="17"/>
      <c r="ON470" s="17"/>
      <c r="OO470" s="17"/>
      <c r="OP470" s="17"/>
      <c r="OQ470" s="17"/>
      <c r="OR470" s="17"/>
      <c r="OS470" s="17"/>
      <c r="OT470" s="17"/>
      <c r="OU470" s="17"/>
      <c r="OV470" s="17"/>
      <c r="OW470" s="17"/>
      <c r="OX470" s="17"/>
      <c r="OY470" s="17"/>
      <c r="OZ470" s="17"/>
      <c r="PA470" s="17"/>
      <c r="PB470" s="17"/>
      <c r="PC470" s="17"/>
      <c r="PD470" s="17"/>
      <c r="PE470" s="17"/>
      <c r="PF470" s="17"/>
      <c r="PG470" s="17"/>
      <c r="PH470" s="17"/>
      <c r="PI470" s="17"/>
      <c r="PJ470" s="17"/>
      <c r="PK470" s="17"/>
      <c r="PL470" s="17"/>
      <c r="PM470" s="17"/>
      <c r="PN470" s="17"/>
      <c r="PO470" s="17"/>
      <c r="PP470" s="17"/>
      <c r="PQ470" s="17"/>
      <c r="PR470" s="17"/>
      <c r="PS470" s="17"/>
      <c r="PT470" s="17"/>
      <c r="PU470" s="17"/>
      <c r="PV470" s="17"/>
      <c r="PW470" s="17"/>
      <c r="PX470" s="17"/>
      <c r="PY470" s="17"/>
      <c r="PZ470" s="17"/>
      <c r="QA470" s="17"/>
      <c r="QB470" s="17"/>
      <c r="QC470" s="17"/>
      <c r="QD470" s="17"/>
      <c r="QE470" s="17"/>
      <c r="QF470" s="17"/>
      <c r="QG470" s="17"/>
      <c r="QH470" s="17"/>
      <c r="QI470" s="17"/>
      <c r="QJ470" s="17"/>
      <c r="QK470" s="17"/>
      <c r="QL470" s="17"/>
      <c r="QM470" s="17"/>
      <c r="QN470" s="17"/>
      <c r="QO470" s="17"/>
      <c r="QP470" s="17"/>
      <c r="QQ470" s="17"/>
      <c r="QR470" s="17"/>
      <c r="QS470" s="17"/>
      <c r="QT470" s="17"/>
      <c r="QU470" s="17"/>
      <c r="QV470" s="17"/>
      <c r="QW470" s="17"/>
      <c r="QX470" s="17"/>
      <c r="QY470" s="17"/>
      <c r="QZ470" s="17"/>
      <c r="RA470" s="17"/>
      <c r="RB470" s="17"/>
      <c r="RC470" s="17"/>
      <c r="RD470" s="17"/>
      <c r="RE470" s="17"/>
      <c r="RF470" s="17"/>
      <c r="RG470" s="17"/>
      <c r="RH470" s="17"/>
      <c r="RI470" s="17"/>
      <c r="RJ470" s="17"/>
      <c r="RK470" s="17"/>
      <c r="RL470" s="17"/>
      <c r="RM470" s="17"/>
      <c r="RN470" s="17"/>
      <c r="RO470" s="17"/>
      <c r="RP470" s="17"/>
      <c r="RQ470" s="17"/>
      <c r="RR470" s="17"/>
      <c r="RS470" s="17"/>
      <c r="RT470" s="17"/>
      <c r="RU470" s="17"/>
      <c r="RV470" s="17"/>
      <c r="RW470" s="17"/>
      <c r="RX470" s="17"/>
      <c r="RY470" s="17"/>
      <c r="RZ470" s="17"/>
      <c r="SA470" s="17"/>
      <c r="SB470" s="17"/>
      <c r="SC470" s="17"/>
      <c r="SD470" s="17"/>
      <c r="SE470" s="17"/>
      <c r="SF470" s="17"/>
      <c r="SG470" s="17"/>
      <c r="SH470" s="17"/>
      <c r="SI470" s="17"/>
      <c r="SJ470" s="17"/>
      <c r="SK470" s="17"/>
      <c r="SL470" s="17"/>
      <c r="SM470" s="17"/>
      <c r="SN470" s="17"/>
      <c r="SO470" s="17"/>
      <c r="SP470" s="17"/>
      <c r="SQ470" s="17"/>
      <c r="SR470" s="17"/>
      <c r="SS470" s="17"/>
      <c r="ST470" s="17"/>
      <c r="SU470" s="17"/>
      <c r="SV470" s="17"/>
      <c r="SW470" s="17"/>
      <c r="SX470" s="17"/>
      <c r="SY470" s="17"/>
      <c r="SZ470" s="17"/>
      <c r="TA470" s="17"/>
      <c r="TB470" s="17"/>
      <c r="TC470" s="17"/>
      <c r="TD470" s="17"/>
      <c r="TE470" s="17"/>
      <c r="TF470" s="17"/>
      <c r="TG470" s="17"/>
      <c r="TH470" s="17"/>
      <c r="TI470" s="17"/>
      <c r="TJ470" s="17"/>
      <c r="TK470" s="17"/>
      <c r="TL470" s="17"/>
      <c r="TM470" s="17"/>
      <c r="TN470" s="17"/>
      <c r="TO470" s="17"/>
      <c r="TP470" s="17"/>
      <c r="TQ470" s="17"/>
      <c r="TR470" s="17"/>
      <c r="TS470" s="17"/>
      <c r="TT470" s="17"/>
      <c r="TU470" s="17"/>
      <c r="TV470" s="17"/>
      <c r="TW470" s="17"/>
      <c r="TX470" s="17"/>
      <c r="TY470" s="17"/>
      <c r="TZ470" s="17"/>
      <c r="UA470" s="17"/>
      <c r="UB470" s="17"/>
      <c r="UC470" s="17"/>
      <c r="UD470" s="17"/>
      <c r="UE470" s="17"/>
      <c r="UF470" s="17"/>
      <c r="UG470" s="17"/>
      <c r="UH470" s="17"/>
      <c r="UI470" s="17"/>
      <c r="UJ470" s="17"/>
      <c r="UK470" s="17"/>
      <c r="UL470" s="17"/>
      <c r="UM470" s="17"/>
      <c r="UN470" s="17"/>
      <c r="UO470" s="17"/>
      <c r="UP470" s="17"/>
      <c r="UQ470" s="17"/>
      <c r="UR470" s="17"/>
      <c r="US470" s="17"/>
      <c r="UT470" s="17"/>
      <c r="UU470" s="17"/>
      <c r="UV470" s="17"/>
      <c r="UW470" s="17"/>
      <c r="UX470" s="17"/>
      <c r="UY470" s="17"/>
      <c r="UZ470" s="17"/>
      <c r="VA470" s="17"/>
      <c r="VB470" s="17"/>
      <c r="VC470" s="17"/>
      <c r="VD470" s="17"/>
      <c r="VE470" s="17"/>
      <c r="VF470" s="17"/>
      <c r="VG470" s="17"/>
      <c r="VH470" s="17"/>
      <c r="VI470" s="17"/>
      <c r="VJ470" s="17"/>
      <c r="VK470" s="17"/>
      <c r="VL470" s="17"/>
      <c r="VM470" s="17"/>
      <c r="VN470" s="17"/>
      <c r="VO470" s="17"/>
      <c r="VP470" s="17"/>
      <c r="VQ470" s="17"/>
      <c r="VR470" s="17"/>
      <c r="VS470" s="17"/>
      <c r="VT470" s="17"/>
      <c r="VU470" s="17"/>
      <c r="VV470" s="17"/>
      <c r="VW470" s="17"/>
      <c r="VX470" s="17"/>
      <c r="VY470" s="17"/>
      <c r="VZ470" s="17"/>
      <c r="WA470" s="17"/>
      <c r="WB470" s="17"/>
      <c r="WC470" s="17"/>
      <c r="WD470" s="17"/>
      <c r="WE470" s="17"/>
      <c r="WF470" s="17"/>
      <c r="WG470" s="17"/>
      <c r="WH470" s="17"/>
      <c r="WI470" s="17"/>
      <c r="WJ470" s="17"/>
      <c r="WK470" s="17"/>
      <c r="WL470" s="17"/>
      <c r="WM470" s="17"/>
      <c r="WN470" s="17"/>
      <c r="WO470" s="17"/>
      <c r="WP470" s="17"/>
      <c r="WQ470" s="17"/>
      <c r="WR470" s="17"/>
      <c r="WS470" s="17"/>
      <c r="WT470" s="17"/>
      <c r="WU470" s="17"/>
      <c r="WV470" s="17"/>
      <c r="WW470" s="17"/>
      <c r="WX470" s="17"/>
      <c r="WY470" s="17"/>
      <c r="WZ470" s="17"/>
      <c r="XA470" s="17"/>
      <c r="XB470" s="17"/>
      <c r="XC470" s="17"/>
      <c r="XD470" s="17"/>
      <c r="XE470" s="17"/>
      <c r="XF470" s="17"/>
      <c r="XG470" s="17"/>
      <c r="XH470" s="17"/>
      <c r="XI470" s="17"/>
      <c r="XJ470" s="17"/>
      <c r="XK470" s="17"/>
      <c r="XL470" s="17"/>
      <c r="XM470" s="17"/>
      <c r="XN470" s="17"/>
      <c r="XO470" s="17"/>
      <c r="XP470" s="17"/>
      <c r="XQ470" s="17"/>
      <c r="XR470" s="17"/>
      <c r="XS470" s="17"/>
      <c r="XT470" s="17"/>
      <c r="XU470" s="17"/>
      <c r="XV470" s="17"/>
      <c r="XW470" s="17"/>
      <c r="XX470" s="17"/>
      <c r="XY470" s="17"/>
      <c r="XZ470" s="17"/>
      <c r="YA470" s="17"/>
      <c r="YB470" s="17"/>
      <c r="YC470" s="17"/>
      <c r="YD470" s="17"/>
      <c r="YE470" s="17"/>
      <c r="YF470" s="17"/>
      <c r="YG470" s="17"/>
      <c r="YH470" s="17"/>
      <c r="YI470" s="17"/>
      <c r="YJ470" s="17"/>
      <c r="YK470" s="17"/>
      <c r="YL470" s="17"/>
      <c r="YM470" s="17"/>
      <c r="YN470" s="17"/>
      <c r="YO470" s="17"/>
      <c r="YP470" s="17"/>
      <c r="YQ470" s="17"/>
      <c r="YR470" s="17"/>
      <c r="YS470" s="17"/>
      <c r="YT470" s="17"/>
      <c r="YU470" s="17"/>
      <c r="YV470" s="17"/>
      <c r="YW470" s="17"/>
      <c r="YX470" s="17"/>
      <c r="YY470" s="17"/>
      <c r="YZ470" s="17"/>
      <c r="ZA470" s="17"/>
      <c r="ZB470" s="17"/>
      <c r="ZC470" s="17"/>
      <c r="ZD470" s="17"/>
      <c r="ZE470" s="17"/>
      <c r="ZF470" s="17"/>
      <c r="ZG470" s="17"/>
      <c r="ZH470" s="17"/>
      <c r="ZI470" s="17"/>
      <c r="ZJ470" s="17"/>
      <c r="ZK470" s="17"/>
      <c r="ZL470" s="17"/>
      <c r="ZM470" s="17"/>
      <c r="ZN470" s="17"/>
      <c r="ZO470" s="17"/>
      <c r="ZP470" s="17"/>
      <c r="ZQ470" s="17"/>
      <c r="ZR470" s="17"/>
      <c r="ZS470" s="17"/>
      <c r="ZT470" s="17"/>
      <c r="ZU470" s="17"/>
      <c r="ZV470" s="17"/>
      <c r="ZW470" s="17"/>
      <c r="ZX470" s="17"/>
      <c r="ZY470" s="17"/>
      <c r="ZZ470" s="17"/>
      <c r="AAA470" s="17"/>
      <c r="AAB470" s="17"/>
      <c r="AAC470" s="17"/>
      <c r="AAD470" s="17"/>
      <c r="AAE470" s="17"/>
      <c r="AAF470" s="17"/>
      <c r="AAG470" s="17"/>
      <c r="AAH470" s="17"/>
      <c r="AAI470" s="17"/>
      <c r="AAJ470" s="17"/>
      <c r="AAK470" s="17"/>
      <c r="AAL470" s="17"/>
      <c r="AAM470" s="17"/>
      <c r="AAN470" s="17"/>
      <c r="AAO470" s="17"/>
      <c r="AAP470" s="17"/>
      <c r="AAQ470" s="17"/>
      <c r="AAR470" s="17"/>
      <c r="AAS470" s="17"/>
      <c r="AAT470" s="17"/>
      <c r="AAU470" s="17"/>
      <c r="AAV470" s="17"/>
      <c r="AAW470" s="17"/>
      <c r="AAX470" s="17"/>
      <c r="AAY470" s="17"/>
      <c r="AAZ470" s="17"/>
      <c r="ABA470" s="17"/>
      <c r="ABB470" s="17"/>
      <c r="ABC470" s="17"/>
      <c r="ABD470" s="17"/>
      <c r="ABE470" s="17"/>
      <c r="ABF470" s="17"/>
      <c r="ABG470" s="17"/>
      <c r="ABH470" s="17"/>
      <c r="ABI470" s="17"/>
      <c r="ABJ470" s="17"/>
      <c r="ABK470" s="17"/>
      <c r="ABL470" s="17"/>
      <c r="ABM470" s="17"/>
      <c r="ABN470" s="17"/>
      <c r="ABO470" s="17"/>
      <c r="ABP470" s="17"/>
      <c r="ABQ470" s="17"/>
      <c r="ABR470" s="17"/>
      <c r="ABS470" s="17"/>
      <c r="ABT470" s="17"/>
      <c r="ABU470" s="17"/>
      <c r="ABV470" s="17"/>
      <c r="ABW470" s="17"/>
      <c r="ABX470" s="17"/>
      <c r="ABY470" s="17"/>
      <c r="ABZ470" s="17"/>
      <c r="ACA470" s="17"/>
      <c r="ACB470" s="17"/>
      <c r="ACC470" s="17"/>
      <c r="ACD470" s="17"/>
      <c r="ACE470" s="17"/>
      <c r="ACF470" s="17"/>
      <c r="ACG470" s="17"/>
      <c r="ACH470" s="17"/>
      <c r="ACI470" s="17"/>
      <c r="ACJ470" s="17"/>
      <c r="ACK470" s="17"/>
      <c r="ACL470" s="17"/>
      <c r="ACM470" s="17"/>
      <c r="ACN470" s="17"/>
      <c r="ACO470" s="17"/>
      <c r="ACP470" s="17"/>
      <c r="ACQ470" s="17"/>
      <c r="ACR470" s="17"/>
      <c r="ACS470" s="17"/>
      <c r="ACT470" s="17"/>
      <c r="ACU470" s="17"/>
      <c r="ACV470" s="17"/>
      <c r="ACW470" s="17"/>
      <c r="ACX470" s="17"/>
      <c r="ACY470" s="17"/>
      <c r="ACZ470" s="17"/>
      <c r="ADA470" s="17"/>
      <c r="ADB470" s="17"/>
      <c r="ADC470" s="17"/>
      <c r="ADD470" s="17"/>
      <c r="ADE470" s="17"/>
      <c r="ADF470" s="17"/>
      <c r="ADG470" s="17"/>
      <c r="ADH470" s="17"/>
      <c r="ADI470" s="17"/>
      <c r="ADJ470" s="17"/>
      <c r="ADK470" s="17"/>
      <c r="ADL470" s="17"/>
      <c r="ADM470" s="17"/>
      <c r="ADN470" s="17"/>
      <c r="ADO470" s="17"/>
      <c r="ADP470" s="17"/>
      <c r="ADQ470" s="17"/>
      <c r="ADR470" s="17"/>
      <c r="ADS470" s="17"/>
      <c r="ADT470" s="17"/>
      <c r="ADU470" s="17"/>
      <c r="ADV470" s="17"/>
      <c r="ADW470" s="17"/>
      <c r="ADX470" s="17"/>
      <c r="ADY470" s="17"/>
      <c r="ADZ470" s="17"/>
      <c r="AEA470" s="17"/>
      <c r="AEB470" s="17"/>
      <c r="AEC470" s="17"/>
      <c r="AED470" s="17"/>
      <c r="AEE470" s="17"/>
      <c r="AEF470" s="17"/>
      <c r="AEG470" s="17"/>
      <c r="AEH470" s="17"/>
      <c r="AEI470" s="17"/>
      <c r="AEJ470" s="17"/>
      <c r="AEK470" s="17"/>
      <c r="AEL470" s="17"/>
      <c r="AEM470" s="17"/>
      <c r="AEN470" s="17"/>
      <c r="AEO470" s="17"/>
      <c r="AEP470" s="17"/>
      <c r="AEQ470" s="17"/>
      <c r="AER470" s="17"/>
      <c r="AES470" s="17"/>
      <c r="AET470" s="17"/>
      <c r="AEU470" s="17"/>
      <c r="AEV470" s="17"/>
      <c r="AEW470" s="17"/>
      <c r="AEX470" s="17"/>
      <c r="AEY470" s="17"/>
      <c r="AEZ470" s="17"/>
      <c r="AFA470" s="17"/>
      <c r="AFB470" s="17"/>
      <c r="AFC470" s="17"/>
      <c r="AFD470" s="17"/>
      <c r="AFE470" s="17"/>
      <c r="AFF470" s="17"/>
      <c r="AFG470" s="17"/>
      <c r="AFH470" s="17"/>
      <c r="AFI470" s="17"/>
      <c r="AFJ470" s="17"/>
      <c r="AFK470" s="17"/>
      <c r="AFL470" s="17"/>
      <c r="AFM470" s="17"/>
      <c r="AFN470" s="17"/>
      <c r="AFO470" s="17"/>
      <c r="AFP470" s="17"/>
      <c r="AFQ470" s="17"/>
      <c r="AFR470" s="17"/>
      <c r="AFS470" s="17"/>
      <c r="AFT470" s="17"/>
      <c r="AFU470" s="17"/>
      <c r="AFV470" s="17"/>
      <c r="AFW470" s="17"/>
      <c r="AFX470" s="17"/>
      <c r="AFY470" s="17"/>
      <c r="AFZ470" s="17"/>
      <c r="AGA470" s="17"/>
      <c r="AGB470" s="17"/>
      <c r="AGC470" s="17"/>
      <c r="AGD470" s="17"/>
      <c r="AGE470" s="17"/>
      <c r="AGF470" s="17"/>
      <c r="AGG470" s="17"/>
      <c r="AGH470" s="17"/>
      <c r="AGI470" s="17"/>
      <c r="AGJ470" s="17"/>
      <c r="AGK470" s="17"/>
      <c r="AGL470" s="17"/>
      <c r="AGM470" s="17"/>
      <c r="AGN470" s="17"/>
      <c r="AGO470" s="17"/>
      <c r="AGP470" s="17"/>
      <c r="AGQ470" s="17"/>
      <c r="AGR470" s="17"/>
      <c r="AGS470" s="17"/>
      <c r="AGT470" s="17"/>
      <c r="AGU470" s="17"/>
      <c r="AGV470" s="17"/>
      <c r="AGW470" s="17"/>
      <c r="AGX470" s="17"/>
      <c r="AGY470" s="17"/>
      <c r="AGZ470" s="17"/>
      <c r="AHA470" s="17"/>
      <c r="AHB470" s="17"/>
      <c r="AHC470" s="17"/>
      <c r="AHD470" s="17"/>
      <c r="AHE470" s="17"/>
      <c r="AHF470" s="17"/>
      <c r="AHG470" s="17"/>
      <c r="AHH470" s="17"/>
      <c r="AHI470" s="17"/>
      <c r="AHJ470" s="17"/>
      <c r="AHK470" s="17"/>
      <c r="AHL470" s="17"/>
      <c r="AHM470" s="17"/>
      <c r="AHN470" s="17"/>
      <c r="AHO470" s="17"/>
      <c r="AHP470" s="17"/>
      <c r="AHQ470" s="17"/>
      <c r="AHR470" s="17"/>
      <c r="AHS470" s="17"/>
      <c r="AHT470" s="17"/>
      <c r="AHU470" s="17"/>
      <c r="AHV470" s="17"/>
      <c r="AHW470" s="17"/>
      <c r="AHX470" s="17"/>
      <c r="AHY470" s="17"/>
      <c r="AHZ470" s="17"/>
      <c r="AIA470" s="17"/>
      <c r="AIB470" s="17"/>
      <c r="AIC470" s="17"/>
      <c r="AID470" s="17"/>
      <c r="AIE470" s="17"/>
      <c r="AIF470" s="17"/>
      <c r="AIG470" s="17"/>
      <c r="AIH470" s="17"/>
      <c r="AII470" s="17"/>
      <c r="AIJ470" s="17"/>
      <c r="AIK470" s="17"/>
      <c r="AIL470" s="17"/>
      <c r="AIM470" s="17"/>
      <c r="AIN470" s="17"/>
      <c r="AIO470" s="17"/>
      <c r="AIP470" s="17"/>
      <c r="AIQ470" s="17"/>
      <c r="AIR470" s="17"/>
      <c r="AIS470" s="17"/>
      <c r="AIT470" s="17"/>
      <c r="AIU470" s="17"/>
      <c r="AIV470" s="17"/>
      <c r="AIW470" s="17"/>
      <c r="AIX470" s="17"/>
      <c r="AIY470" s="17"/>
      <c r="AIZ470" s="17"/>
      <c r="AJA470" s="17"/>
      <c r="AJB470" s="17"/>
      <c r="AJC470" s="17"/>
      <c r="AJD470" s="17"/>
      <c r="AJE470" s="17"/>
      <c r="AJF470" s="17"/>
      <c r="AJG470" s="17"/>
      <c r="AJH470" s="17"/>
      <c r="AJI470" s="17"/>
      <c r="AJJ470" s="17"/>
      <c r="AJK470" s="17"/>
      <c r="AJL470" s="17"/>
      <c r="AJM470" s="17"/>
      <c r="AJN470" s="17"/>
      <c r="AJO470" s="17"/>
      <c r="AJP470" s="17"/>
      <c r="AJQ470" s="17"/>
      <c r="AJR470" s="17"/>
      <c r="AJS470" s="17"/>
      <c r="AJT470" s="17"/>
      <c r="AJU470" s="17"/>
      <c r="AJV470" s="17"/>
      <c r="AJW470" s="17"/>
      <c r="AJX470" s="17"/>
      <c r="AJY470" s="17"/>
      <c r="AJZ470" s="17"/>
      <c r="AKA470" s="17"/>
      <c r="AKB470" s="17"/>
      <c r="AKC470" s="17"/>
      <c r="AKD470" s="17"/>
      <c r="AKE470" s="17"/>
      <c r="AKF470" s="17"/>
      <c r="AKG470" s="17"/>
      <c r="AKH470" s="17"/>
      <c r="AKI470" s="17"/>
      <c r="AKJ470" s="17"/>
      <c r="AKK470" s="17"/>
      <c r="AKL470" s="17"/>
      <c r="AKM470" s="17"/>
      <c r="AKN470" s="17"/>
      <c r="AKO470" s="17"/>
      <c r="AKP470" s="17"/>
      <c r="AKQ470" s="17"/>
      <c r="AKR470" s="17"/>
      <c r="AKS470" s="17"/>
      <c r="AKT470" s="17"/>
      <c r="AKU470" s="17"/>
      <c r="AKV470" s="17"/>
      <c r="AKW470" s="17"/>
      <c r="AKX470" s="17"/>
      <c r="AKY470" s="17"/>
      <c r="AKZ470" s="17"/>
      <c r="ALA470" s="17"/>
      <c r="ALB470" s="17"/>
      <c r="ALC470" s="17"/>
      <c r="ALD470" s="17"/>
      <c r="ALE470" s="17"/>
      <c r="ALF470" s="17"/>
      <c r="ALG470" s="17"/>
      <c r="ALH470" s="17"/>
      <c r="ALI470" s="17"/>
      <c r="ALJ470" s="17"/>
    </row>
    <row r="471" spans="1:998" s="4" customFormat="1" ht="12" customHeight="1">
      <c r="A471" s="9"/>
      <c r="B471" s="10"/>
      <c r="C471" s="11" t="s">
        <v>817</v>
      </c>
      <c r="D471" s="12" t="s">
        <v>818</v>
      </c>
      <c r="E471" s="10"/>
      <c r="F471" s="436"/>
      <c r="G471" s="13"/>
      <c r="H471" s="14"/>
      <c r="I471" s="14"/>
      <c r="J471" s="14"/>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row>
    <row r="472" spans="1:998" s="246" customFormat="1" ht="15.75" customHeight="1" outlineLevel="1">
      <c r="A472" s="241"/>
      <c r="B472" s="241"/>
      <c r="C472" s="241" t="s">
        <v>819</v>
      </c>
      <c r="D472" s="242" t="s">
        <v>385</v>
      </c>
      <c r="E472" s="241"/>
      <c r="F472" s="438"/>
      <c r="G472" s="243"/>
      <c r="H472" s="244"/>
      <c r="I472" s="245"/>
      <c r="J472" s="245"/>
    </row>
    <row r="473" spans="1:998" s="447" customFormat="1" ht="25.5" outlineLevel="1">
      <c r="A473" s="442" t="s">
        <v>387</v>
      </c>
      <c r="B473" s="442" t="s">
        <v>5</v>
      </c>
      <c r="C473" s="442" t="s">
        <v>820</v>
      </c>
      <c r="D473" s="443" t="s">
        <v>388</v>
      </c>
      <c r="E473" s="442" t="s">
        <v>31</v>
      </c>
      <c r="F473" s="444">
        <v>2</v>
      </c>
      <c r="G473" s="445">
        <f t="shared" ref="G473:G482" si="157">$I$3</f>
        <v>0.29308058631051748</v>
      </c>
      <c r="H473" s="446">
        <f>'Orçamento Analítico'!K1821</f>
        <v>0</v>
      </c>
      <c r="I473" s="446">
        <f t="shared" ref="I473:I482" si="158">H473*(1+G473)</f>
        <v>0</v>
      </c>
      <c r="J473" s="446">
        <f t="shared" ref="J473:J482" si="159">TRUNC((I473*F473),2)</f>
        <v>0</v>
      </c>
    </row>
    <row r="474" spans="1:998" s="447" customFormat="1" outlineLevel="1">
      <c r="A474" s="442" t="s">
        <v>393</v>
      </c>
      <c r="B474" s="442" t="s">
        <v>5</v>
      </c>
      <c r="C474" s="442" t="s">
        <v>821</v>
      </c>
      <c r="D474" s="443" t="s">
        <v>394</v>
      </c>
      <c r="E474" s="442" t="s">
        <v>31</v>
      </c>
      <c r="F474" s="444">
        <v>1</v>
      </c>
      <c r="G474" s="445">
        <f t="shared" si="157"/>
        <v>0.29308058631051748</v>
      </c>
      <c r="H474" s="446">
        <f>'Orçamento Analítico'!K1845</f>
        <v>0</v>
      </c>
      <c r="I474" s="446">
        <f t="shared" si="158"/>
        <v>0</v>
      </c>
      <c r="J474" s="446">
        <f t="shared" si="159"/>
        <v>0</v>
      </c>
    </row>
    <row r="475" spans="1:998" s="447" customFormat="1" outlineLevel="1">
      <c r="A475" s="442" t="s">
        <v>390</v>
      </c>
      <c r="B475" s="442" t="s">
        <v>5</v>
      </c>
      <c r="C475" s="442" t="s">
        <v>822</v>
      </c>
      <c r="D475" s="443" t="s">
        <v>391</v>
      </c>
      <c r="E475" s="442" t="s">
        <v>31</v>
      </c>
      <c r="F475" s="444">
        <v>2</v>
      </c>
      <c r="G475" s="445">
        <f t="shared" si="157"/>
        <v>0.29308058631051748</v>
      </c>
      <c r="H475" s="446">
        <f>'Orçamento Analítico'!K1912</f>
        <v>0</v>
      </c>
      <c r="I475" s="446">
        <f t="shared" si="158"/>
        <v>0</v>
      </c>
      <c r="J475" s="446">
        <f t="shared" si="159"/>
        <v>0</v>
      </c>
    </row>
    <row r="476" spans="1:998" s="447" customFormat="1" outlineLevel="1">
      <c r="A476" s="442" t="s">
        <v>396</v>
      </c>
      <c r="B476" s="442" t="s">
        <v>5</v>
      </c>
      <c r="C476" s="442" t="s">
        <v>823</v>
      </c>
      <c r="D476" s="443" t="s">
        <v>397</v>
      </c>
      <c r="E476" s="442" t="s">
        <v>31</v>
      </c>
      <c r="F476" s="444">
        <v>1</v>
      </c>
      <c r="G476" s="445">
        <f t="shared" si="157"/>
        <v>0.29308058631051748</v>
      </c>
      <c r="H476" s="446">
        <f>'Orçamento Analítico'!K1839</f>
        <v>0</v>
      </c>
      <c r="I476" s="446">
        <f t="shared" si="158"/>
        <v>0</v>
      </c>
      <c r="J476" s="446">
        <f t="shared" si="159"/>
        <v>0</v>
      </c>
    </row>
    <row r="477" spans="1:998" s="447" customFormat="1" outlineLevel="1">
      <c r="A477" s="442" t="s">
        <v>399</v>
      </c>
      <c r="B477" s="442" t="s">
        <v>5</v>
      </c>
      <c r="C477" s="442" t="s">
        <v>824</v>
      </c>
      <c r="D477" s="443" t="s">
        <v>400</v>
      </c>
      <c r="E477" s="442" t="s">
        <v>31</v>
      </c>
      <c r="F477" s="444">
        <v>2</v>
      </c>
      <c r="G477" s="445">
        <f t="shared" si="157"/>
        <v>0.29308058631051748</v>
      </c>
      <c r="H477" s="446">
        <f>'Orçamento Analítico'!K1887</f>
        <v>0</v>
      </c>
      <c r="I477" s="446">
        <f t="shared" si="158"/>
        <v>0</v>
      </c>
      <c r="J477" s="446">
        <f t="shared" si="159"/>
        <v>0</v>
      </c>
    </row>
    <row r="478" spans="1:998" ht="25.5" outlineLevel="1">
      <c r="A478" s="236">
        <v>93653</v>
      </c>
      <c r="B478" s="236" t="s">
        <v>20</v>
      </c>
      <c r="C478" s="236" t="s">
        <v>825</v>
      </c>
      <c r="D478" s="237" t="s">
        <v>292</v>
      </c>
      <c r="E478" s="236" t="s">
        <v>31</v>
      </c>
      <c r="F478" s="437">
        <v>1</v>
      </c>
      <c r="G478" s="238">
        <f t="shared" si="157"/>
        <v>0.29308058631051748</v>
      </c>
      <c r="H478" s="239"/>
      <c r="I478" s="239">
        <f t="shared" si="158"/>
        <v>0</v>
      </c>
      <c r="J478" s="239">
        <f t="shared" si="159"/>
        <v>0</v>
      </c>
    </row>
    <row r="479" spans="1:998" ht="25.5" outlineLevel="1">
      <c r="A479" s="236">
        <v>91940</v>
      </c>
      <c r="B479" s="236" t="s">
        <v>20</v>
      </c>
      <c r="C479" s="236" t="s">
        <v>826</v>
      </c>
      <c r="D479" s="237" t="s">
        <v>316</v>
      </c>
      <c r="E479" s="236" t="s">
        <v>31</v>
      </c>
      <c r="F479" s="437">
        <v>4</v>
      </c>
      <c r="G479" s="238">
        <f t="shared" si="157"/>
        <v>0.29308058631051748</v>
      </c>
      <c r="H479" s="239"/>
      <c r="I479" s="239">
        <f t="shared" si="158"/>
        <v>0</v>
      </c>
      <c r="J479" s="239">
        <f t="shared" si="159"/>
        <v>0</v>
      </c>
    </row>
    <row r="480" spans="1:998" s="447" customFormat="1" outlineLevel="1">
      <c r="A480" s="442" t="s">
        <v>406</v>
      </c>
      <c r="B480" s="442" t="s">
        <v>5</v>
      </c>
      <c r="C480" s="442" t="s">
        <v>827</v>
      </c>
      <c r="D480" s="443" t="s">
        <v>407</v>
      </c>
      <c r="E480" s="442" t="s">
        <v>31</v>
      </c>
      <c r="F480" s="444">
        <v>34</v>
      </c>
      <c r="G480" s="445">
        <f t="shared" si="157"/>
        <v>0.29308058631051748</v>
      </c>
      <c r="H480" s="446">
        <f>'Orçamento Analítico'!K1237</f>
        <v>0</v>
      </c>
      <c r="I480" s="446">
        <f t="shared" si="158"/>
        <v>0</v>
      </c>
      <c r="J480" s="446">
        <f t="shared" si="159"/>
        <v>0</v>
      </c>
    </row>
    <row r="481" spans="1:998" ht="25.5" outlineLevel="1">
      <c r="A481" s="236">
        <v>95796</v>
      </c>
      <c r="B481" s="236" t="s">
        <v>20</v>
      </c>
      <c r="C481" s="236" t="s">
        <v>828</v>
      </c>
      <c r="D481" s="237" t="s">
        <v>404</v>
      </c>
      <c r="E481" s="236" t="s">
        <v>31</v>
      </c>
      <c r="F481" s="437">
        <v>4</v>
      </c>
      <c r="G481" s="238">
        <f t="shared" si="157"/>
        <v>0.29308058631051748</v>
      </c>
      <c r="H481" s="239"/>
      <c r="I481" s="239">
        <f t="shared" si="158"/>
        <v>0</v>
      </c>
      <c r="J481" s="239">
        <f t="shared" si="159"/>
        <v>0</v>
      </c>
    </row>
    <row r="482" spans="1:998" ht="25.5" outlineLevel="1">
      <c r="A482" s="236">
        <v>91924</v>
      </c>
      <c r="B482" s="236" t="s">
        <v>20</v>
      </c>
      <c r="C482" s="236" t="s">
        <v>829</v>
      </c>
      <c r="D482" s="237" t="s">
        <v>409</v>
      </c>
      <c r="E482" s="236" t="s">
        <v>54</v>
      </c>
      <c r="F482" s="437">
        <v>114</v>
      </c>
      <c r="G482" s="238">
        <f t="shared" si="157"/>
        <v>0.29308058631051748</v>
      </c>
      <c r="H482" s="239"/>
      <c r="I482" s="239">
        <f t="shared" si="158"/>
        <v>0</v>
      </c>
      <c r="J482" s="239">
        <f t="shared" si="159"/>
        <v>0</v>
      </c>
    </row>
    <row r="483" spans="1:998" s="246" customFormat="1" ht="15.75" customHeight="1" outlineLevel="1">
      <c r="A483" s="241"/>
      <c r="B483" s="241"/>
      <c r="C483" s="241" t="s">
        <v>830</v>
      </c>
      <c r="D483" s="242" t="s">
        <v>411</v>
      </c>
      <c r="E483" s="241"/>
      <c r="F483" s="438"/>
      <c r="G483" s="243"/>
      <c r="H483" s="244"/>
      <c r="I483" s="245"/>
      <c r="J483" s="245"/>
    </row>
    <row r="484" spans="1:998" s="447" customFormat="1" outlineLevel="1">
      <c r="A484" s="442" t="s">
        <v>421</v>
      </c>
      <c r="B484" s="442" t="s">
        <v>5</v>
      </c>
      <c r="C484" s="442" t="s">
        <v>831</v>
      </c>
      <c r="D484" s="443" t="s">
        <v>422</v>
      </c>
      <c r="E484" s="442" t="s">
        <v>31</v>
      </c>
      <c r="F484" s="444">
        <v>4</v>
      </c>
      <c r="G484" s="445">
        <f>$I$3</f>
        <v>0.29308058631051748</v>
      </c>
      <c r="H484" s="446">
        <f>'Orçamento Analítico'!K1893</f>
        <v>0</v>
      </c>
      <c r="I484" s="446">
        <f t="shared" ref="I484:I487" si="160">H484*(1+G484)</f>
        <v>0</v>
      </c>
      <c r="J484" s="446">
        <f t="shared" ref="J484:J487" si="161">TRUNC((I484*F484),2)</f>
        <v>0</v>
      </c>
    </row>
    <row r="485" spans="1:998" ht="25.5" outlineLevel="1">
      <c r="A485" s="236">
        <v>101905</v>
      </c>
      <c r="B485" s="236" t="s">
        <v>20</v>
      </c>
      <c r="C485" s="236" t="s">
        <v>832</v>
      </c>
      <c r="D485" s="237" t="s">
        <v>415</v>
      </c>
      <c r="E485" s="236" t="s">
        <v>31</v>
      </c>
      <c r="F485" s="437">
        <v>2</v>
      </c>
      <c r="G485" s="238">
        <f>$I$3</f>
        <v>0.29308058631051748</v>
      </c>
      <c r="H485" s="239"/>
      <c r="I485" s="239">
        <f t="shared" si="160"/>
        <v>0</v>
      </c>
      <c r="J485" s="239">
        <f t="shared" si="161"/>
        <v>0</v>
      </c>
    </row>
    <row r="486" spans="1:998" ht="25.5" outlineLevel="1">
      <c r="A486" s="236">
        <v>101909</v>
      </c>
      <c r="B486" s="236" t="s">
        <v>20</v>
      </c>
      <c r="C486" s="236" t="s">
        <v>833</v>
      </c>
      <c r="D486" s="237" t="s">
        <v>417</v>
      </c>
      <c r="E486" s="236" t="s">
        <v>31</v>
      </c>
      <c r="F486" s="437">
        <v>2</v>
      </c>
      <c r="G486" s="238">
        <f>$I$3</f>
        <v>0.29308058631051748</v>
      </c>
      <c r="H486" s="239"/>
      <c r="I486" s="239">
        <f t="shared" si="160"/>
        <v>0</v>
      </c>
      <c r="J486" s="239">
        <f t="shared" si="161"/>
        <v>0</v>
      </c>
    </row>
    <row r="487" spans="1:998" ht="25.5" outlineLevel="1">
      <c r="A487" s="236">
        <v>102491</v>
      </c>
      <c r="B487" s="236" t="s">
        <v>20</v>
      </c>
      <c r="C487" s="236" t="s">
        <v>834</v>
      </c>
      <c r="D487" s="237" t="s">
        <v>419</v>
      </c>
      <c r="E487" s="236" t="s">
        <v>8</v>
      </c>
      <c r="F487" s="437">
        <v>2</v>
      </c>
      <c r="G487" s="238">
        <f>$I$3</f>
        <v>0.29308058631051748</v>
      </c>
      <c r="H487" s="239"/>
      <c r="I487" s="239">
        <f t="shared" si="160"/>
        <v>0</v>
      </c>
      <c r="J487" s="239">
        <f t="shared" si="161"/>
        <v>0</v>
      </c>
    </row>
    <row r="488" spans="1:998" s="246" customFormat="1" ht="15.75" customHeight="1" outlineLevel="1">
      <c r="A488" s="241"/>
      <c r="B488" s="241"/>
      <c r="C488" s="241" t="s">
        <v>835</v>
      </c>
      <c r="D488" s="242" t="s">
        <v>424</v>
      </c>
      <c r="E488" s="241"/>
      <c r="F488" s="438"/>
      <c r="G488" s="243"/>
      <c r="H488" s="244"/>
      <c r="I488" s="245"/>
      <c r="J488" s="245"/>
    </row>
    <row r="489" spans="1:998" ht="25.5" outlineLevel="1">
      <c r="A489" s="236">
        <v>97599</v>
      </c>
      <c r="B489" s="236" t="s">
        <v>20</v>
      </c>
      <c r="C489" s="236" t="s">
        <v>836</v>
      </c>
      <c r="D489" s="237" t="s">
        <v>426</v>
      </c>
      <c r="E489" s="236" t="s">
        <v>31</v>
      </c>
      <c r="F489" s="437">
        <v>11</v>
      </c>
      <c r="G489" s="238">
        <f>$I$3</f>
        <v>0.29308058631051748</v>
      </c>
      <c r="H489" s="239"/>
      <c r="I489" s="239">
        <f t="shared" ref="I489" si="162">H489*(1+G489)</f>
        <v>0</v>
      </c>
      <c r="J489" s="239">
        <f t="shared" ref="J489" si="163">TRUNC((I489*F489),2)</f>
        <v>0</v>
      </c>
    </row>
    <row r="490" spans="1:998" s="246" customFormat="1" ht="15.75" customHeight="1" outlineLevel="1">
      <c r="A490" s="241"/>
      <c r="B490" s="241"/>
      <c r="C490" s="241" t="s">
        <v>837</v>
      </c>
      <c r="D490" s="242" t="s">
        <v>428</v>
      </c>
      <c r="E490" s="241"/>
      <c r="F490" s="438"/>
      <c r="G490" s="243"/>
      <c r="H490" s="244"/>
      <c r="I490" s="245"/>
      <c r="J490" s="245"/>
    </row>
    <row r="491" spans="1:998" s="447" customFormat="1" ht="25.5" outlineLevel="1">
      <c r="A491" s="442" t="s">
        <v>430</v>
      </c>
      <c r="B491" s="442" t="s">
        <v>5</v>
      </c>
      <c r="C491" s="442" t="s">
        <v>838</v>
      </c>
      <c r="D491" s="443" t="s">
        <v>431</v>
      </c>
      <c r="E491" s="442" t="s">
        <v>31</v>
      </c>
      <c r="F491" s="444">
        <v>11</v>
      </c>
      <c r="G491" s="445">
        <f>$I$3</f>
        <v>0.29308058631051748</v>
      </c>
      <c r="H491" s="446">
        <f>'Orçamento Analítico'!K1899</f>
        <v>0</v>
      </c>
      <c r="I491" s="446">
        <f t="shared" ref="I491" si="164">H491*(1+G491)</f>
        <v>0</v>
      </c>
      <c r="J491" s="446">
        <f t="shared" ref="J491" si="165">TRUNC((I491*F491),2)</f>
        <v>0</v>
      </c>
    </row>
    <row r="492" spans="1:998" s="18" customFormat="1" ht="12.75" customHeight="1">
      <c r="A492" s="364" t="s">
        <v>1352</v>
      </c>
      <c r="B492" s="364"/>
      <c r="C492" s="364"/>
      <c r="D492" s="364"/>
      <c r="E492" s="364"/>
      <c r="F492" s="364"/>
      <c r="G492" s="364"/>
      <c r="H492" s="364"/>
      <c r="I492" s="364"/>
      <c r="J492" s="16">
        <f>SUM(J473:J491)</f>
        <v>0</v>
      </c>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c r="IV492" s="17"/>
      <c r="IW492" s="17"/>
      <c r="IX492" s="17"/>
      <c r="IY492" s="17"/>
      <c r="IZ492" s="17"/>
      <c r="JA492" s="17"/>
      <c r="JB492" s="17"/>
      <c r="JC492" s="17"/>
      <c r="JD492" s="17"/>
      <c r="JE492" s="17"/>
      <c r="JF492" s="17"/>
      <c r="JG492" s="17"/>
      <c r="JH492" s="17"/>
      <c r="JI492" s="17"/>
      <c r="JJ492" s="17"/>
      <c r="JK492" s="17"/>
      <c r="JL492" s="17"/>
      <c r="JM492" s="17"/>
      <c r="JN492" s="17"/>
      <c r="JO492" s="17"/>
      <c r="JP492" s="17"/>
      <c r="JQ492" s="17"/>
      <c r="JR492" s="17"/>
      <c r="JS492" s="17"/>
      <c r="JT492" s="17"/>
      <c r="JU492" s="17"/>
      <c r="JV492" s="17"/>
      <c r="JW492" s="17"/>
      <c r="JX492" s="17"/>
      <c r="JY492" s="17"/>
      <c r="JZ492" s="17"/>
      <c r="KA492" s="17"/>
      <c r="KB492" s="17"/>
      <c r="KC492" s="17"/>
      <c r="KD492" s="17"/>
      <c r="KE492" s="17"/>
      <c r="KF492" s="17"/>
      <c r="KG492" s="17"/>
      <c r="KH492" s="17"/>
      <c r="KI492" s="17"/>
      <c r="KJ492" s="17"/>
      <c r="KK492" s="17"/>
      <c r="KL492" s="17"/>
      <c r="KM492" s="17"/>
      <c r="KN492" s="17"/>
      <c r="KO492" s="17"/>
      <c r="KP492" s="17"/>
      <c r="KQ492" s="17"/>
      <c r="KR492" s="17"/>
      <c r="KS492" s="17"/>
      <c r="KT492" s="17"/>
      <c r="KU492" s="17"/>
      <c r="KV492" s="17"/>
      <c r="KW492" s="17"/>
      <c r="KX492" s="17"/>
      <c r="KY492" s="17"/>
      <c r="KZ492" s="17"/>
      <c r="LA492" s="17"/>
      <c r="LB492" s="17"/>
      <c r="LC492" s="17"/>
      <c r="LD492" s="17"/>
      <c r="LE492" s="17"/>
      <c r="LF492" s="17"/>
      <c r="LG492" s="17"/>
      <c r="LH492" s="17"/>
      <c r="LI492" s="17"/>
      <c r="LJ492" s="17"/>
      <c r="LK492" s="17"/>
      <c r="LL492" s="17"/>
      <c r="LM492" s="17"/>
      <c r="LN492" s="17"/>
      <c r="LO492" s="17"/>
      <c r="LP492" s="17"/>
      <c r="LQ492" s="17"/>
      <c r="LR492" s="17"/>
      <c r="LS492" s="17"/>
      <c r="LT492" s="17"/>
      <c r="LU492" s="17"/>
      <c r="LV492" s="17"/>
      <c r="LW492" s="17"/>
      <c r="LX492" s="17"/>
      <c r="LY492" s="17"/>
      <c r="LZ492" s="17"/>
      <c r="MA492" s="17"/>
      <c r="MB492" s="17"/>
      <c r="MC492" s="17"/>
      <c r="MD492" s="17"/>
      <c r="ME492" s="17"/>
      <c r="MF492" s="17"/>
      <c r="MG492" s="17"/>
      <c r="MH492" s="17"/>
      <c r="MI492" s="17"/>
      <c r="MJ492" s="17"/>
      <c r="MK492" s="17"/>
      <c r="ML492" s="17"/>
      <c r="MM492" s="17"/>
      <c r="MN492" s="17"/>
      <c r="MO492" s="17"/>
      <c r="MP492" s="17"/>
      <c r="MQ492" s="17"/>
      <c r="MR492" s="17"/>
      <c r="MS492" s="17"/>
      <c r="MT492" s="17"/>
      <c r="MU492" s="17"/>
      <c r="MV492" s="17"/>
      <c r="MW492" s="17"/>
      <c r="MX492" s="17"/>
      <c r="MY492" s="17"/>
      <c r="MZ492" s="17"/>
      <c r="NA492" s="17"/>
      <c r="NB492" s="17"/>
      <c r="NC492" s="17"/>
      <c r="ND492" s="17"/>
      <c r="NE492" s="17"/>
      <c r="NF492" s="17"/>
      <c r="NG492" s="17"/>
      <c r="NH492" s="17"/>
      <c r="NI492" s="17"/>
      <c r="NJ492" s="17"/>
      <c r="NK492" s="17"/>
      <c r="NL492" s="17"/>
      <c r="NM492" s="17"/>
      <c r="NN492" s="17"/>
      <c r="NO492" s="17"/>
      <c r="NP492" s="17"/>
      <c r="NQ492" s="17"/>
      <c r="NR492" s="17"/>
      <c r="NS492" s="17"/>
      <c r="NT492" s="17"/>
      <c r="NU492" s="17"/>
      <c r="NV492" s="17"/>
      <c r="NW492" s="17"/>
      <c r="NX492" s="17"/>
      <c r="NY492" s="17"/>
      <c r="NZ492" s="17"/>
      <c r="OA492" s="17"/>
      <c r="OB492" s="17"/>
      <c r="OC492" s="17"/>
      <c r="OD492" s="17"/>
      <c r="OE492" s="17"/>
      <c r="OF492" s="17"/>
      <c r="OG492" s="17"/>
      <c r="OH492" s="17"/>
      <c r="OI492" s="17"/>
      <c r="OJ492" s="17"/>
      <c r="OK492" s="17"/>
      <c r="OL492" s="17"/>
      <c r="OM492" s="17"/>
      <c r="ON492" s="17"/>
      <c r="OO492" s="17"/>
      <c r="OP492" s="17"/>
      <c r="OQ492" s="17"/>
      <c r="OR492" s="17"/>
      <c r="OS492" s="17"/>
      <c r="OT492" s="17"/>
      <c r="OU492" s="17"/>
      <c r="OV492" s="17"/>
      <c r="OW492" s="17"/>
      <c r="OX492" s="17"/>
      <c r="OY492" s="17"/>
      <c r="OZ492" s="17"/>
      <c r="PA492" s="17"/>
      <c r="PB492" s="17"/>
      <c r="PC492" s="17"/>
      <c r="PD492" s="17"/>
      <c r="PE492" s="17"/>
      <c r="PF492" s="17"/>
      <c r="PG492" s="17"/>
      <c r="PH492" s="17"/>
      <c r="PI492" s="17"/>
      <c r="PJ492" s="17"/>
      <c r="PK492" s="17"/>
      <c r="PL492" s="17"/>
      <c r="PM492" s="17"/>
      <c r="PN492" s="17"/>
      <c r="PO492" s="17"/>
      <c r="PP492" s="17"/>
      <c r="PQ492" s="17"/>
      <c r="PR492" s="17"/>
      <c r="PS492" s="17"/>
      <c r="PT492" s="17"/>
      <c r="PU492" s="17"/>
      <c r="PV492" s="17"/>
      <c r="PW492" s="17"/>
      <c r="PX492" s="17"/>
      <c r="PY492" s="17"/>
      <c r="PZ492" s="17"/>
      <c r="QA492" s="17"/>
      <c r="QB492" s="17"/>
      <c r="QC492" s="17"/>
      <c r="QD492" s="17"/>
      <c r="QE492" s="17"/>
      <c r="QF492" s="17"/>
      <c r="QG492" s="17"/>
      <c r="QH492" s="17"/>
      <c r="QI492" s="17"/>
      <c r="QJ492" s="17"/>
      <c r="QK492" s="17"/>
      <c r="QL492" s="17"/>
      <c r="QM492" s="17"/>
      <c r="QN492" s="17"/>
      <c r="QO492" s="17"/>
      <c r="QP492" s="17"/>
      <c r="QQ492" s="17"/>
      <c r="QR492" s="17"/>
      <c r="QS492" s="17"/>
      <c r="QT492" s="17"/>
      <c r="QU492" s="17"/>
      <c r="QV492" s="17"/>
      <c r="QW492" s="17"/>
      <c r="QX492" s="17"/>
      <c r="QY492" s="17"/>
      <c r="QZ492" s="17"/>
      <c r="RA492" s="17"/>
      <c r="RB492" s="17"/>
      <c r="RC492" s="17"/>
      <c r="RD492" s="17"/>
      <c r="RE492" s="17"/>
      <c r="RF492" s="17"/>
      <c r="RG492" s="17"/>
      <c r="RH492" s="17"/>
      <c r="RI492" s="17"/>
      <c r="RJ492" s="17"/>
      <c r="RK492" s="17"/>
      <c r="RL492" s="17"/>
      <c r="RM492" s="17"/>
      <c r="RN492" s="17"/>
      <c r="RO492" s="17"/>
      <c r="RP492" s="17"/>
      <c r="RQ492" s="17"/>
      <c r="RR492" s="17"/>
      <c r="RS492" s="17"/>
      <c r="RT492" s="17"/>
      <c r="RU492" s="17"/>
      <c r="RV492" s="17"/>
      <c r="RW492" s="17"/>
      <c r="RX492" s="17"/>
      <c r="RY492" s="17"/>
      <c r="RZ492" s="17"/>
      <c r="SA492" s="17"/>
      <c r="SB492" s="17"/>
      <c r="SC492" s="17"/>
      <c r="SD492" s="17"/>
      <c r="SE492" s="17"/>
      <c r="SF492" s="17"/>
      <c r="SG492" s="17"/>
      <c r="SH492" s="17"/>
      <c r="SI492" s="17"/>
      <c r="SJ492" s="17"/>
      <c r="SK492" s="17"/>
      <c r="SL492" s="17"/>
      <c r="SM492" s="17"/>
      <c r="SN492" s="17"/>
      <c r="SO492" s="17"/>
      <c r="SP492" s="17"/>
      <c r="SQ492" s="17"/>
      <c r="SR492" s="17"/>
      <c r="SS492" s="17"/>
      <c r="ST492" s="17"/>
      <c r="SU492" s="17"/>
      <c r="SV492" s="17"/>
      <c r="SW492" s="17"/>
      <c r="SX492" s="17"/>
      <c r="SY492" s="17"/>
      <c r="SZ492" s="17"/>
      <c r="TA492" s="17"/>
      <c r="TB492" s="17"/>
      <c r="TC492" s="17"/>
      <c r="TD492" s="17"/>
      <c r="TE492" s="17"/>
      <c r="TF492" s="17"/>
      <c r="TG492" s="17"/>
      <c r="TH492" s="17"/>
      <c r="TI492" s="17"/>
      <c r="TJ492" s="17"/>
      <c r="TK492" s="17"/>
      <c r="TL492" s="17"/>
      <c r="TM492" s="17"/>
      <c r="TN492" s="17"/>
      <c r="TO492" s="17"/>
      <c r="TP492" s="17"/>
      <c r="TQ492" s="17"/>
      <c r="TR492" s="17"/>
      <c r="TS492" s="17"/>
      <c r="TT492" s="17"/>
      <c r="TU492" s="17"/>
      <c r="TV492" s="17"/>
      <c r="TW492" s="17"/>
      <c r="TX492" s="17"/>
      <c r="TY492" s="17"/>
      <c r="TZ492" s="17"/>
      <c r="UA492" s="17"/>
      <c r="UB492" s="17"/>
      <c r="UC492" s="17"/>
      <c r="UD492" s="17"/>
      <c r="UE492" s="17"/>
      <c r="UF492" s="17"/>
      <c r="UG492" s="17"/>
      <c r="UH492" s="17"/>
      <c r="UI492" s="17"/>
      <c r="UJ492" s="17"/>
      <c r="UK492" s="17"/>
      <c r="UL492" s="17"/>
      <c r="UM492" s="17"/>
      <c r="UN492" s="17"/>
      <c r="UO492" s="17"/>
      <c r="UP492" s="17"/>
      <c r="UQ492" s="17"/>
      <c r="UR492" s="17"/>
      <c r="US492" s="17"/>
      <c r="UT492" s="17"/>
      <c r="UU492" s="17"/>
      <c r="UV492" s="17"/>
      <c r="UW492" s="17"/>
      <c r="UX492" s="17"/>
      <c r="UY492" s="17"/>
      <c r="UZ492" s="17"/>
      <c r="VA492" s="17"/>
      <c r="VB492" s="17"/>
      <c r="VC492" s="17"/>
      <c r="VD492" s="17"/>
      <c r="VE492" s="17"/>
      <c r="VF492" s="17"/>
      <c r="VG492" s="17"/>
      <c r="VH492" s="17"/>
      <c r="VI492" s="17"/>
      <c r="VJ492" s="17"/>
      <c r="VK492" s="17"/>
      <c r="VL492" s="17"/>
      <c r="VM492" s="17"/>
      <c r="VN492" s="17"/>
      <c r="VO492" s="17"/>
      <c r="VP492" s="17"/>
      <c r="VQ492" s="17"/>
      <c r="VR492" s="17"/>
      <c r="VS492" s="17"/>
      <c r="VT492" s="17"/>
      <c r="VU492" s="17"/>
      <c r="VV492" s="17"/>
      <c r="VW492" s="17"/>
      <c r="VX492" s="17"/>
      <c r="VY492" s="17"/>
      <c r="VZ492" s="17"/>
      <c r="WA492" s="17"/>
      <c r="WB492" s="17"/>
      <c r="WC492" s="17"/>
      <c r="WD492" s="17"/>
      <c r="WE492" s="17"/>
      <c r="WF492" s="17"/>
      <c r="WG492" s="17"/>
      <c r="WH492" s="17"/>
      <c r="WI492" s="17"/>
      <c r="WJ492" s="17"/>
      <c r="WK492" s="17"/>
      <c r="WL492" s="17"/>
      <c r="WM492" s="17"/>
      <c r="WN492" s="17"/>
      <c r="WO492" s="17"/>
      <c r="WP492" s="17"/>
      <c r="WQ492" s="17"/>
      <c r="WR492" s="17"/>
      <c r="WS492" s="17"/>
      <c r="WT492" s="17"/>
      <c r="WU492" s="17"/>
      <c r="WV492" s="17"/>
      <c r="WW492" s="17"/>
      <c r="WX492" s="17"/>
      <c r="WY492" s="17"/>
      <c r="WZ492" s="17"/>
      <c r="XA492" s="17"/>
      <c r="XB492" s="17"/>
      <c r="XC492" s="17"/>
      <c r="XD492" s="17"/>
      <c r="XE492" s="17"/>
      <c r="XF492" s="17"/>
      <c r="XG492" s="17"/>
      <c r="XH492" s="17"/>
      <c r="XI492" s="17"/>
      <c r="XJ492" s="17"/>
      <c r="XK492" s="17"/>
      <c r="XL492" s="17"/>
      <c r="XM492" s="17"/>
      <c r="XN492" s="17"/>
      <c r="XO492" s="17"/>
      <c r="XP492" s="17"/>
      <c r="XQ492" s="17"/>
      <c r="XR492" s="17"/>
      <c r="XS492" s="17"/>
      <c r="XT492" s="17"/>
      <c r="XU492" s="17"/>
      <c r="XV492" s="17"/>
      <c r="XW492" s="17"/>
      <c r="XX492" s="17"/>
      <c r="XY492" s="17"/>
      <c r="XZ492" s="17"/>
      <c r="YA492" s="17"/>
      <c r="YB492" s="17"/>
      <c r="YC492" s="17"/>
      <c r="YD492" s="17"/>
      <c r="YE492" s="17"/>
      <c r="YF492" s="17"/>
      <c r="YG492" s="17"/>
      <c r="YH492" s="17"/>
      <c r="YI492" s="17"/>
      <c r="YJ492" s="17"/>
      <c r="YK492" s="17"/>
      <c r="YL492" s="17"/>
      <c r="YM492" s="17"/>
      <c r="YN492" s="17"/>
      <c r="YO492" s="17"/>
      <c r="YP492" s="17"/>
      <c r="YQ492" s="17"/>
      <c r="YR492" s="17"/>
      <c r="YS492" s="17"/>
      <c r="YT492" s="17"/>
      <c r="YU492" s="17"/>
      <c r="YV492" s="17"/>
      <c r="YW492" s="17"/>
      <c r="YX492" s="17"/>
      <c r="YY492" s="17"/>
      <c r="YZ492" s="17"/>
      <c r="ZA492" s="17"/>
      <c r="ZB492" s="17"/>
      <c r="ZC492" s="17"/>
      <c r="ZD492" s="17"/>
      <c r="ZE492" s="17"/>
      <c r="ZF492" s="17"/>
      <c r="ZG492" s="17"/>
      <c r="ZH492" s="17"/>
      <c r="ZI492" s="17"/>
      <c r="ZJ492" s="17"/>
      <c r="ZK492" s="17"/>
      <c r="ZL492" s="17"/>
      <c r="ZM492" s="17"/>
      <c r="ZN492" s="17"/>
      <c r="ZO492" s="17"/>
      <c r="ZP492" s="17"/>
      <c r="ZQ492" s="17"/>
      <c r="ZR492" s="17"/>
      <c r="ZS492" s="17"/>
      <c r="ZT492" s="17"/>
      <c r="ZU492" s="17"/>
      <c r="ZV492" s="17"/>
      <c r="ZW492" s="17"/>
      <c r="ZX492" s="17"/>
      <c r="ZY492" s="17"/>
      <c r="ZZ492" s="17"/>
      <c r="AAA492" s="17"/>
      <c r="AAB492" s="17"/>
      <c r="AAC492" s="17"/>
      <c r="AAD492" s="17"/>
      <c r="AAE492" s="17"/>
      <c r="AAF492" s="17"/>
      <c r="AAG492" s="17"/>
      <c r="AAH492" s="17"/>
      <c r="AAI492" s="17"/>
      <c r="AAJ492" s="17"/>
      <c r="AAK492" s="17"/>
      <c r="AAL492" s="17"/>
      <c r="AAM492" s="17"/>
      <c r="AAN492" s="17"/>
      <c r="AAO492" s="17"/>
      <c r="AAP492" s="17"/>
      <c r="AAQ492" s="17"/>
      <c r="AAR492" s="17"/>
      <c r="AAS492" s="17"/>
      <c r="AAT492" s="17"/>
      <c r="AAU492" s="17"/>
      <c r="AAV492" s="17"/>
      <c r="AAW492" s="17"/>
      <c r="AAX492" s="17"/>
      <c r="AAY492" s="17"/>
      <c r="AAZ492" s="17"/>
      <c r="ABA492" s="17"/>
      <c r="ABB492" s="17"/>
      <c r="ABC492" s="17"/>
      <c r="ABD492" s="17"/>
      <c r="ABE492" s="17"/>
      <c r="ABF492" s="17"/>
      <c r="ABG492" s="17"/>
      <c r="ABH492" s="17"/>
      <c r="ABI492" s="17"/>
      <c r="ABJ492" s="17"/>
      <c r="ABK492" s="17"/>
      <c r="ABL492" s="17"/>
      <c r="ABM492" s="17"/>
      <c r="ABN492" s="17"/>
      <c r="ABO492" s="17"/>
      <c r="ABP492" s="17"/>
      <c r="ABQ492" s="17"/>
      <c r="ABR492" s="17"/>
      <c r="ABS492" s="17"/>
      <c r="ABT492" s="17"/>
      <c r="ABU492" s="17"/>
      <c r="ABV492" s="17"/>
      <c r="ABW492" s="17"/>
      <c r="ABX492" s="17"/>
      <c r="ABY492" s="17"/>
      <c r="ABZ492" s="17"/>
      <c r="ACA492" s="17"/>
      <c r="ACB492" s="17"/>
      <c r="ACC492" s="17"/>
      <c r="ACD492" s="17"/>
      <c r="ACE492" s="17"/>
      <c r="ACF492" s="17"/>
      <c r="ACG492" s="17"/>
      <c r="ACH492" s="17"/>
      <c r="ACI492" s="17"/>
      <c r="ACJ492" s="17"/>
      <c r="ACK492" s="17"/>
      <c r="ACL492" s="17"/>
      <c r="ACM492" s="17"/>
      <c r="ACN492" s="17"/>
      <c r="ACO492" s="17"/>
      <c r="ACP492" s="17"/>
      <c r="ACQ492" s="17"/>
      <c r="ACR492" s="17"/>
      <c r="ACS492" s="17"/>
      <c r="ACT492" s="17"/>
      <c r="ACU492" s="17"/>
      <c r="ACV492" s="17"/>
      <c r="ACW492" s="17"/>
      <c r="ACX492" s="17"/>
      <c r="ACY492" s="17"/>
      <c r="ACZ492" s="17"/>
      <c r="ADA492" s="17"/>
      <c r="ADB492" s="17"/>
      <c r="ADC492" s="17"/>
      <c r="ADD492" s="17"/>
      <c r="ADE492" s="17"/>
      <c r="ADF492" s="17"/>
      <c r="ADG492" s="17"/>
      <c r="ADH492" s="17"/>
      <c r="ADI492" s="17"/>
      <c r="ADJ492" s="17"/>
      <c r="ADK492" s="17"/>
      <c r="ADL492" s="17"/>
      <c r="ADM492" s="17"/>
      <c r="ADN492" s="17"/>
      <c r="ADO492" s="17"/>
      <c r="ADP492" s="17"/>
      <c r="ADQ492" s="17"/>
      <c r="ADR492" s="17"/>
      <c r="ADS492" s="17"/>
      <c r="ADT492" s="17"/>
      <c r="ADU492" s="17"/>
      <c r="ADV492" s="17"/>
      <c r="ADW492" s="17"/>
      <c r="ADX492" s="17"/>
      <c r="ADY492" s="17"/>
      <c r="ADZ492" s="17"/>
      <c r="AEA492" s="17"/>
      <c r="AEB492" s="17"/>
      <c r="AEC492" s="17"/>
      <c r="AED492" s="17"/>
      <c r="AEE492" s="17"/>
      <c r="AEF492" s="17"/>
      <c r="AEG492" s="17"/>
      <c r="AEH492" s="17"/>
      <c r="AEI492" s="17"/>
      <c r="AEJ492" s="17"/>
      <c r="AEK492" s="17"/>
      <c r="AEL492" s="17"/>
      <c r="AEM492" s="17"/>
      <c r="AEN492" s="17"/>
      <c r="AEO492" s="17"/>
      <c r="AEP492" s="17"/>
      <c r="AEQ492" s="17"/>
      <c r="AER492" s="17"/>
      <c r="AES492" s="17"/>
      <c r="AET492" s="17"/>
      <c r="AEU492" s="17"/>
      <c r="AEV492" s="17"/>
      <c r="AEW492" s="17"/>
      <c r="AEX492" s="17"/>
      <c r="AEY492" s="17"/>
      <c r="AEZ492" s="17"/>
      <c r="AFA492" s="17"/>
      <c r="AFB492" s="17"/>
      <c r="AFC492" s="17"/>
      <c r="AFD492" s="17"/>
      <c r="AFE492" s="17"/>
      <c r="AFF492" s="17"/>
      <c r="AFG492" s="17"/>
      <c r="AFH492" s="17"/>
      <c r="AFI492" s="17"/>
      <c r="AFJ492" s="17"/>
      <c r="AFK492" s="17"/>
      <c r="AFL492" s="17"/>
      <c r="AFM492" s="17"/>
      <c r="AFN492" s="17"/>
      <c r="AFO492" s="17"/>
      <c r="AFP492" s="17"/>
      <c r="AFQ492" s="17"/>
      <c r="AFR492" s="17"/>
      <c r="AFS492" s="17"/>
      <c r="AFT492" s="17"/>
      <c r="AFU492" s="17"/>
      <c r="AFV492" s="17"/>
      <c r="AFW492" s="17"/>
      <c r="AFX492" s="17"/>
      <c r="AFY492" s="17"/>
      <c r="AFZ492" s="17"/>
      <c r="AGA492" s="17"/>
      <c r="AGB492" s="17"/>
      <c r="AGC492" s="17"/>
      <c r="AGD492" s="17"/>
      <c r="AGE492" s="17"/>
      <c r="AGF492" s="17"/>
      <c r="AGG492" s="17"/>
      <c r="AGH492" s="17"/>
      <c r="AGI492" s="17"/>
      <c r="AGJ492" s="17"/>
      <c r="AGK492" s="17"/>
      <c r="AGL492" s="17"/>
      <c r="AGM492" s="17"/>
      <c r="AGN492" s="17"/>
      <c r="AGO492" s="17"/>
      <c r="AGP492" s="17"/>
      <c r="AGQ492" s="17"/>
      <c r="AGR492" s="17"/>
      <c r="AGS492" s="17"/>
      <c r="AGT492" s="17"/>
      <c r="AGU492" s="17"/>
      <c r="AGV492" s="17"/>
      <c r="AGW492" s="17"/>
      <c r="AGX492" s="17"/>
      <c r="AGY492" s="17"/>
      <c r="AGZ492" s="17"/>
      <c r="AHA492" s="17"/>
      <c r="AHB492" s="17"/>
      <c r="AHC492" s="17"/>
      <c r="AHD492" s="17"/>
      <c r="AHE492" s="17"/>
      <c r="AHF492" s="17"/>
      <c r="AHG492" s="17"/>
      <c r="AHH492" s="17"/>
      <c r="AHI492" s="17"/>
      <c r="AHJ492" s="17"/>
      <c r="AHK492" s="17"/>
      <c r="AHL492" s="17"/>
      <c r="AHM492" s="17"/>
      <c r="AHN492" s="17"/>
      <c r="AHO492" s="17"/>
      <c r="AHP492" s="17"/>
      <c r="AHQ492" s="17"/>
      <c r="AHR492" s="17"/>
      <c r="AHS492" s="17"/>
      <c r="AHT492" s="17"/>
      <c r="AHU492" s="17"/>
      <c r="AHV492" s="17"/>
      <c r="AHW492" s="17"/>
      <c r="AHX492" s="17"/>
      <c r="AHY492" s="17"/>
      <c r="AHZ492" s="17"/>
      <c r="AIA492" s="17"/>
      <c r="AIB492" s="17"/>
      <c r="AIC492" s="17"/>
      <c r="AID492" s="17"/>
      <c r="AIE492" s="17"/>
      <c r="AIF492" s="17"/>
      <c r="AIG492" s="17"/>
      <c r="AIH492" s="17"/>
      <c r="AII492" s="17"/>
      <c r="AIJ492" s="17"/>
      <c r="AIK492" s="17"/>
      <c r="AIL492" s="17"/>
      <c r="AIM492" s="17"/>
      <c r="AIN492" s="17"/>
      <c r="AIO492" s="17"/>
      <c r="AIP492" s="17"/>
      <c r="AIQ492" s="17"/>
      <c r="AIR492" s="17"/>
      <c r="AIS492" s="17"/>
      <c r="AIT492" s="17"/>
      <c r="AIU492" s="17"/>
      <c r="AIV492" s="17"/>
      <c r="AIW492" s="17"/>
      <c r="AIX492" s="17"/>
      <c r="AIY492" s="17"/>
      <c r="AIZ492" s="17"/>
      <c r="AJA492" s="17"/>
      <c r="AJB492" s="17"/>
      <c r="AJC492" s="17"/>
      <c r="AJD492" s="17"/>
      <c r="AJE492" s="17"/>
      <c r="AJF492" s="17"/>
      <c r="AJG492" s="17"/>
      <c r="AJH492" s="17"/>
      <c r="AJI492" s="17"/>
      <c r="AJJ492" s="17"/>
      <c r="AJK492" s="17"/>
      <c r="AJL492" s="17"/>
      <c r="AJM492" s="17"/>
      <c r="AJN492" s="17"/>
      <c r="AJO492" s="17"/>
      <c r="AJP492" s="17"/>
      <c r="AJQ492" s="17"/>
      <c r="AJR492" s="17"/>
      <c r="AJS492" s="17"/>
      <c r="AJT492" s="17"/>
      <c r="AJU492" s="17"/>
      <c r="AJV492" s="17"/>
      <c r="AJW492" s="17"/>
      <c r="AJX492" s="17"/>
      <c r="AJY492" s="17"/>
      <c r="AJZ492" s="17"/>
      <c r="AKA492" s="17"/>
      <c r="AKB492" s="17"/>
      <c r="AKC492" s="17"/>
      <c r="AKD492" s="17"/>
      <c r="AKE492" s="17"/>
      <c r="AKF492" s="17"/>
      <c r="AKG492" s="17"/>
      <c r="AKH492" s="17"/>
      <c r="AKI492" s="17"/>
      <c r="AKJ492" s="17"/>
      <c r="AKK492" s="17"/>
      <c r="AKL492" s="17"/>
      <c r="AKM492" s="17"/>
      <c r="AKN492" s="17"/>
      <c r="AKO492" s="17"/>
      <c r="AKP492" s="17"/>
      <c r="AKQ492" s="17"/>
      <c r="AKR492" s="17"/>
      <c r="AKS492" s="17"/>
      <c r="AKT492" s="17"/>
      <c r="AKU492" s="17"/>
      <c r="AKV492" s="17"/>
      <c r="AKW492" s="17"/>
      <c r="AKX492" s="17"/>
      <c r="AKY492" s="17"/>
      <c r="AKZ492" s="17"/>
      <c r="ALA492" s="17"/>
      <c r="ALB492" s="17"/>
      <c r="ALC492" s="17"/>
      <c r="ALD492" s="17"/>
      <c r="ALE492" s="17"/>
      <c r="ALF492" s="17"/>
      <c r="ALG492" s="17"/>
      <c r="ALH492" s="17"/>
      <c r="ALI492" s="17"/>
      <c r="ALJ492" s="17"/>
    </row>
    <row r="493" spans="1:998" s="4" customFormat="1" ht="12" customHeight="1">
      <c r="A493" s="9"/>
      <c r="B493" s="10"/>
      <c r="C493" s="11" t="s">
        <v>839</v>
      </c>
      <c r="D493" s="12" t="s">
        <v>840</v>
      </c>
      <c r="E493" s="10"/>
      <c r="F493" s="436"/>
      <c r="G493" s="13"/>
      <c r="H493" s="14"/>
      <c r="I493" s="14"/>
      <c r="J493" s="14"/>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row>
    <row r="494" spans="1:998" ht="38.25" outlineLevel="1">
      <c r="A494" s="236">
        <v>102362</v>
      </c>
      <c r="B494" s="236" t="s">
        <v>20</v>
      </c>
      <c r="C494" s="236" t="s">
        <v>841</v>
      </c>
      <c r="D494" s="237" t="s">
        <v>842</v>
      </c>
      <c r="E494" s="236" t="s">
        <v>8</v>
      </c>
      <c r="F494" s="437">
        <v>95.04</v>
      </c>
      <c r="G494" s="238">
        <f t="shared" ref="G494:G500" si="166">$I$3</f>
        <v>0.29308058631051748</v>
      </c>
      <c r="H494" s="239"/>
      <c r="I494" s="239">
        <f t="shared" ref="I494:I500" si="167">H494*(1+G494)</f>
        <v>0</v>
      </c>
      <c r="J494" s="239">
        <f t="shared" ref="J494:J500" si="168">TRUNC((I494*F494),2)</f>
        <v>0</v>
      </c>
    </row>
    <row r="495" spans="1:998" s="447" customFormat="1" outlineLevel="1">
      <c r="A495" s="442" t="s">
        <v>844</v>
      </c>
      <c r="B495" s="442" t="s">
        <v>5</v>
      </c>
      <c r="C495" s="442" t="s">
        <v>843</v>
      </c>
      <c r="D495" s="443" t="s">
        <v>845</v>
      </c>
      <c r="E495" s="442" t="s">
        <v>350</v>
      </c>
      <c r="F495" s="444">
        <v>12.6</v>
      </c>
      <c r="G495" s="445">
        <f t="shared" si="166"/>
        <v>0.29308058631051748</v>
      </c>
      <c r="H495" s="446">
        <f>'Orçamento Analítico'!K968</f>
        <v>0</v>
      </c>
      <c r="I495" s="446">
        <f t="shared" si="167"/>
        <v>0</v>
      </c>
      <c r="J495" s="446">
        <f t="shared" si="168"/>
        <v>0</v>
      </c>
    </row>
    <row r="496" spans="1:998" ht="25.5" outlineLevel="1">
      <c r="A496" s="236">
        <v>12180</v>
      </c>
      <c r="B496" s="236" t="s">
        <v>166</v>
      </c>
      <c r="C496" s="236" t="s">
        <v>846</v>
      </c>
      <c r="D496" s="237" t="s">
        <v>847</v>
      </c>
      <c r="E496" s="236" t="s">
        <v>251</v>
      </c>
      <c r="F496" s="437">
        <v>2</v>
      </c>
      <c r="G496" s="238">
        <f t="shared" si="166"/>
        <v>0.29308058631051748</v>
      </c>
      <c r="H496" s="239"/>
      <c r="I496" s="239">
        <f t="shared" si="167"/>
        <v>0</v>
      </c>
      <c r="J496" s="239">
        <f t="shared" si="168"/>
        <v>0</v>
      </c>
    </row>
    <row r="497" spans="1:10" ht="25.5" outlineLevel="1">
      <c r="A497" s="236">
        <v>25400</v>
      </c>
      <c r="B497" s="236" t="s">
        <v>20</v>
      </c>
      <c r="C497" s="236" t="s">
        <v>848</v>
      </c>
      <c r="D497" s="237" t="s">
        <v>849</v>
      </c>
      <c r="E497" s="236" t="s">
        <v>31</v>
      </c>
      <c r="F497" s="437">
        <v>1</v>
      </c>
      <c r="G497" s="238">
        <f t="shared" si="166"/>
        <v>0.29308058631051748</v>
      </c>
      <c r="H497" s="239"/>
      <c r="I497" s="239">
        <f t="shared" si="167"/>
        <v>0</v>
      </c>
      <c r="J497" s="239">
        <f t="shared" si="168"/>
        <v>0</v>
      </c>
    </row>
    <row r="498" spans="1:10" ht="38.25" outlineLevel="1">
      <c r="A498" s="236">
        <v>25399</v>
      </c>
      <c r="B498" s="236" t="s">
        <v>20</v>
      </c>
      <c r="C498" s="236" t="s">
        <v>850</v>
      </c>
      <c r="D498" s="237" t="s">
        <v>851</v>
      </c>
      <c r="E498" s="236" t="s">
        <v>31</v>
      </c>
      <c r="F498" s="437">
        <v>1</v>
      </c>
      <c r="G498" s="238">
        <f t="shared" si="166"/>
        <v>0.29308058631051748</v>
      </c>
      <c r="H498" s="239"/>
      <c r="I498" s="239">
        <f t="shared" si="167"/>
        <v>0</v>
      </c>
      <c r="J498" s="239">
        <f t="shared" si="168"/>
        <v>0</v>
      </c>
    </row>
    <row r="499" spans="1:10" ht="38.25" outlineLevel="1">
      <c r="A499" s="236">
        <v>25398</v>
      </c>
      <c r="B499" s="236" t="s">
        <v>20</v>
      </c>
      <c r="C499" s="236" t="s">
        <v>852</v>
      </c>
      <c r="D499" s="237" t="s">
        <v>853</v>
      </c>
      <c r="E499" s="236" t="s">
        <v>31</v>
      </c>
      <c r="F499" s="437">
        <v>1</v>
      </c>
      <c r="G499" s="238">
        <f t="shared" si="166"/>
        <v>0.29308058631051748</v>
      </c>
      <c r="H499" s="239"/>
      <c r="I499" s="239">
        <f t="shared" si="167"/>
        <v>0</v>
      </c>
      <c r="J499" s="239">
        <f t="shared" si="168"/>
        <v>0</v>
      </c>
    </row>
    <row r="500" spans="1:10" s="447" customFormat="1" ht="25.5" outlineLevel="1">
      <c r="A500" s="442" t="s">
        <v>855</v>
      </c>
      <c r="B500" s="442" t="s">
        <v>5</v>
      </c>
      <c r="C500" s="442" t="s">
        <v>854</v>
      </c>
      <c r="D500" s="443" t="s">
        <v>856</v>
      </c>
      <c r="E500" s="442" t="s">
        <v>8</v>
      </c>
      <c r="F500" s="444">
        <v>27.88</v>
      </c>
      <c r="G500" s="445">
        <f t="shared" si="166"/>
        <v>0.29308058631051748</v>
      </c>
      <c r="H500" s="446">
        <f>'Orçamento Analítico'!K2780</f>
        <v>0</v>
      </c>
      <c r="I500" s="446">
        <f t="shared" si="167"/>
        <v>0</v>
      </c>
      <c r="J500" s="446">
        <f t="shared" si="168"/>
        <v>0</v>
      </c>
    </row>
    <row r="501" spans="1:10" s="246" customFormat="1" ht="15.75" customHeight="1" outlineLevel="1">
      <c r="A501" s="241"/>
      <c r="B501" s="241"/>
      <c r="C501" s="241" t="s">
        <v>857</v>
      </c>
      <c r="D501" s="242" t="s">
        <v>858</v>
      </c>
      <c r="E501" s="241"/>
      <c r="F501" s="438"/>
      <c r="G501" s="243"/>
      <c r="H501" s="244"/>
      <c r="I501" s="245"/>
      <c r="J501" s="245"/>
    </row>
    <row r="502" spans="1:10" ht="25.5" outlineLevel="1">
      <c r="A502" s="236">
        <v>94971</v>
      </c>
      <c r="B502" s="236" t="s">
        <v>20</v>
      </c>
      <c r="C502" s="236" t="s">
        <v>859</v>
      </c>
      <c r="D502" s="237" t="s">
        <v>665</v>
      </c>
      <c r="E502" s="236" t="s">
        <v>44</v>
      </c>
      <c r="F502" s="437">
        <v>0.99</v>
      </c>
      <c r="G502" s="238">
        <f t="shared" ref="G502:G508" si="169">$I$3</f>
        <v>0.29308058631051748</v>
      </c>
      <c r="H502" s="239"/>
      <c r="I502" s="239">
        <f t="shared" ref="I502:I508" si="170">H502*(1+G502)</f>
        <v>0</v>
      </c>
      <c r="J502" s="239">
        <f t="shared" ref="J502:J508" si="171">TRUNC((I502*F502),2)</f>
        <v>0</v>
      </c>
    </row>
    <row r="503" spans="1:10" ht="51" outlineLevel="1">
      <c r="A503" s="236">
        <v>89173</v>
      </c>
      <c r="B503" s="236" t="s">
        <v>20</v>
      </c>
      <c r="C503" s="236" t="s">
        <v>860</v>
      </c>
      <c r="D503" s="237" t="s">
        <v>861</v>
      </c>
      <c r="E503" s="236" t="s">
        <v>8</v>
      </c>
      <c r="F503" s="437">
        <v>204.4</v>
      </c>
      <c r="G503" s="238">
        <f t="shared" si="169"/>
        <v>0.29308058631051748</v>
      </c>
      <c r="H503" s="239"/>
      <c r="I503" s="239">
        <f t="shared" si="170"/>
        <v>0</v>
      </c>
      <c r="J503" s="239">
        <f t="shared" si="171"/>
        <v>0</v>
      </c>
    </row>
    <row r="504" spans="1:10" ht="25.5" outlineLevel="1">
      <c r="A504" s="236">
        <v>103351</v>
      </c>
      <c r="B504" s="236" t="s">
        <v>20</v>
      </c>
      <c r="C504" s="236" t="s">
        <v>862</v>
      </c>
      <c r="D504" s="237" t="s">
        <v>660</v>
      </c>
      <c r="E504" s="236" t="s">
        <v>8</v>
      </c>
      <c r="F504" s="437">
        <v>49.37</v>
      </c>
      <c r="G504" s="238">
        <f t="shared" si="169"/>
        <v>0.29308058631051748</v>
      </c>
      <c r="H504" s="239"/>
      <c r="I504" s="239">
        <f t="shared" si="170"/>
        <v>0</v>
      </c>
      <c r="J504" s="239">
        <f t="shared" si="171"/>
        <v>0</v>
      </c>
    </row>
    <row r="505" spans="1:10" s="447" customFormat="1" ht="25.5" outlineLevel="1">
      <c r="A505" s="442" t="s">
        <v>864</v>
      </c>
      <c r="B505" s="442" t="s">
        <v>5</v>
      </c>
      <c r="C505" s="442" t="s">
        <v>863</v>
      </c>
      <c r="D505" s="443" t="s">
        <v>865</v>
      </c>
      <c r="E505" s="442" t="s">
        <v>63</v>
      </c>
      <c r="F505" s="444">
        <v>66.36</v>
      </c>
      <c r="G505" s="445">
        <f t="shared" si="169"/>
        <v>0.29308058631051748</v>
      </c>
      <c r="H505" s="446">
        <f>'Orçamento Analítico'!K985</f>
        <v>0</v>
      </c>
      <c r="I505" s="446">
        <f t="shared" si="170"/>
        <v>0</v>
      </c>
      <c r="J505" s="446">
        <f t="shared" si="171"/>
        <v>0</v>
      </c>
    </row>
    <row r="506" spans="1:10" s="447" customFormat="1" ht="38.25" outlineLevel="1">
      <c r="A506" s="442" t="s">
        <v>680</v>
      </c>
      <c r="B506" s="442" t="s">
        <v>5</v>
      </c>
      <c r="C506" s="442" t="s">
        <v>866</v>
      </c>
      <c r="D506" s="443" t="s">
        <v>681</v>
      </c>
      <c r="E506" s="442" t="s">
        <v>8</v>
      </c>
      <c r="F506" s="444">
        <v>204.4</v>
      </c>
      <c r="G506" s="445">
        <f t="shared" si="169"/>
        <v>0.29308058631051748</v>
      </c>
      <c r="H506" s="446">
        <f>'Orçamento Analítico'!K784</f>
        <v>0</v>
      </c>
      <c r="I506" s="446">
        <f t="shared" si="170"/>
        <v>0</v>
      </c>
      <c r="J506" s="446">
        <f t="shared" si="171"/>
        <v>0</v>
      </c>
    </row>
    <row r="507" spans="1:10" ht="25.5" outlineLevel="1">
      <c r="A507" s="236">
        <v>88411</v>
      </c>
      <c r="B507" s="236" t="s">
        <v>20</v>
      </c>
      <c r="C507" s="236" t="s">
        <v>867</v>
      </c>
      <c r="D507" s="237" t="s">
        <v>752</v>
      </c>
      <c r="E507" s="236" t="s">
        <v>8</v>
      </c>
      <c r="F507" s="437">
        <v>204.4</v>
      </c>
      <c r="G507" s="238">
        <f t="shared" si="169"/>
        <v>0.29308058631051748</v>
      </c>
      <c r="H507" s="239"/>
      <c r="I507" s="239">
        <f t="shared" si="170"/>
        <v>0</v>
      </c>
      <c r="J507" s="239">
        <f t="shared" si="171"/>
        <v>0</v>
      </c>
    </row>
    <row r="508" spans="1:10" ht="25.5" outlineLevel="1">
      <c r="A508" s="236">
        <v>88489</v>
      </c>
      <c r="B508" s="236" t="s">
        <v>20</v>
      </c>
      <c r="C508" s="236" t="s">
        <v>868</v>
      </c>
      <c r="D508" s="237" t="s">
        <v>228</v>
      </c>
      <c r="E508" s="236" t="s">
        <v>8</v>
      </c>
      <c r="F508" s="437">
        <v>204.4</v>
      </c>
      <c r="G508" s="238">
        <f t="shared" si="169"/>
        <v>0.29308058631051748</v>
      </c>
      <c r="H508" s="239"/>
      <c r="I508" s="239">
        <f t="shared" si="170"/>
        <v>0</v>
      </c>
      <c r="J508" s="239">
        <f t="shared" si="171"/>
        <v>0</v>
      </c>
    </row>
    <row r="509" spans="1:10" s="246" customFormat="1" ht="15.75" customHeight="1" outlineLevel="1">
      <c r="A509" s="241"/>
      <c r="B509" s="241"/>
      <c r="C509" s="241" t="s">
        <v>1360</v>
      </c>
      <c r="D509" s="242" t="s">
        <v>869</v>
      </c>
      <c r="E509" s="241"/>
      <c r="F509" s="438"/>
      <c r="G509" s="243"/>
      <c r="H509" s="244"/>
      <c r="I509" s="245"/>
      <c r="J509" s="245"/>
    </row>
    <row r="510" spans="1:10" ht="38.25" outlineLevel="1">
      <c r="A510" s="236">
        <v>90092</v>
      </c>
      <c r="B510" s="236" t="s">
        <v>20</v>
      </c>
      <c r="C510" s="236" t="s">
        <v>870</v>
      </c>
      <c r="D510" s="237" t="s">
        <v>871</v>
      </c>
      <c r="E510" s="236" t="s">
        <v>44</v>
      </c>
      <c r="F510" s="437">
        <v>54.86</v>
      </c>
      <c r="G510" s="238">
        <f t="shared" ref="G510:G515" si="172">$I$3</f>
        <v>0.29308058631051748</v>
      </c>
      <c r="H510" s="239"/>
      <c r="I510" s="239">
        <f t="shared" ref="I510:I515" si="173">H510*(1+G510)</f>
        <v>0</v>
      </c>
      <c r="J510" s="239">
        <f t="shared" ref="J510:J515" si="174">TRUNC((I510*F510),2)</f>
        <v>0</v>
      </c>
    </row>
    <row r="511" spans="1:10" ht="25.5" outlineLevel="1">
      <c r="A511" s="236">
        <v>89580</v>
      </c>
      <c r="B511" s="236" t="s">
        <v>20</v>
      </c>
      <c r="C511" s="236" t="s">
        <v>872</v>
      </c>
      <c r="D511" s="237" t="s">
        <v>873</v>
      </c>
      <c r="E511" s="236" t="s">
        <v>54</v>
      </c>
      <c r="F511" s="437">
        <v>45</v>
      </c>
      <c r="G511" s="238">
        <f t="shared" si="172"/>
        <v>0.29308058631051748</v>
      </c>
      <c r="H511" s="239"/>
      <c r="I511" s="239">
        <f t="shared" si="173"/>
        <v>0</v>
      </c>
      <c r="J511" s="239">
        <f t="shared" si="174"/>
        <v>0</v>
      </c>
    </row>
    <row r="512" spans="1:10" ht="25.5" outlineLevel="1">
      <c r="A512" s="236">
        <v>96624</v>
      </c>
      <c r="B512" s="236" t="s">
        <v>20</v>
      </c>
      <c r="C512" s="236" t="s">
        <v>874</v>
      </c>
      <c r="D512" s="237" t="s">
        <v>725</v>
      </c>
      <c r="E512" s="236" t="s">
        <v>44</v>
      </c>
      <c r="F512" s="437">
        <v>4.96</v>
      </c>
      <c r="G512" s="238">
        <f t="shared" si="172"/>
        <v>0.29308058631051748</v>
      </c>
      <c r="H512" s="239"/>
      <c r="I512" s="239">
        <f t="shared" si="173"/>
        <v>0</v>
      </c>
      <c r="J512" s="239">
        <f t="shared" si="174"/>
        <v>0</v>
      </c>
    </row>
    <row r="513" spans="1:10" ht="25.5" outlineLevel="1">
      <c r="A513" s="236">
        <v>89855</v>
      </c>
      <c r="B513" s="236" t="s">
        <v>20</v>
      </c>
      <c r="C513" s="236" t="s">
        <v>875</v>
      </c>
      <c r="D513" s="237" t="s">
        <v>876</v>
      </c>
      <c r="E513" s="236" t="s">
        <v>31</v>
      </c>
      <c r="F513" s="437">
        <v>4</v>
      </c>
      <c r="G513" s="238">
        <f t="shared" si="172"/>
        <v>0.29308058631051748</v>
      </c>
      <c r="H513" s="239"/>
      <c r="I513" s="239">
        <f t="shared" si="173"/>
        <v>0</v>
      </c>
      <c r="J513" s="239">
        <f t="shared" si="174"/>
        <v>0</v>
      </c>
    </row>
    <row r="514" spans="1:10" ht="25.5" outlineLevel="1">
      <c r="A514" s="236">
        <v>94993</v>
      </c>
      <c r="B514" s="236" t="s">
        <v>20</v>
      </c>
      <c r="C514" s="236" t="s">
        <v>877</v>
      </c>
      <c r="D514" s="237" t="s">
        <v>878</v>
      </c>
      <c r="E514" s="236" t="s">
        <v>8</v>
      </c>
      <c r="F514" s="437">
        <v>65.12</v>
      </c>
      <c r="G514" s="238">
        <f t="shared" si="172"/>
        <v>0.29308058631051748</v>
      </c>
      <c r="H514" s="239"/>
      <c r="I514" s="239">
        <f t="shared" si="173"/>
        <v>0</v>
      </c>
      <c r="J514" s="239">
        <f t="shared" si="174"/>
        <v>0</v>
      </c>
    </row>
    <row r="515" spans="1:10" s="447" customFormat="1" ht="38.25" outlineLevel="1">
      <c r="A515" s="442" t="s">
        <v>880</v>
      </c>
      <c r="B515" s="442" t="s">
        <v>5</v>
      </c>
      <c r="C515" s="442" t="s">
        <v>879</v>
      </c>
      <c r="D515" s="443" t="s">
        <v>881</v>
      </c>
      <c r="E515" s="442" t="s">
        <v>31</v>
      </c>
      <c r="F515" s="444">
        <v>4</v>
      </c>
      <c r="G515" s="445">
        <f t="shared" si="172"/>
        <v>0.29308058631051748</v>
      </c>
      <c r="H515" s="446">
        <f>'Orçamento Analítico'!K2113</f>
        <v>0</v>
      </c>
      <c r="I515" s="446">
        <f t="shared" si="173"/>
        <v>0</v>
      </c>
      <c r="J515" s="446">
        <f t="shared" si="174"/>
        <v>0</v>
      </c>
    </row>
    <row r="516" spans="1:10" s="246" customFormat="1" ht="15.75" customHeight="1" outlineLevel="1">
      <c r="A516" s="241"/>
      <c r="B516" s="241"/>
      <c r="C516" s="241" t="s">
        <v>882</v>
      </c>
      <c r="D516" s="242" t="s">
        <v>582</v>
      </c>
      <c r="E516" s="241"/>
      <c r="F516" s="438"/>
      <c r="G516" s="243"/>
      <c r="H516" s="244"/>
      <c r="I516" s="245"/>
      <c r="J516" s="245"/>
    </row>
    <row r="517" spans="1:10" s="447" customFormat="1" outlineLevel="1">
      <c r="A517" s="442" t="s">
        <v>584</v>
      </c>
      <c r="B517" s="442" t="s">
        <v>5</v>
      </c>
      <c r="C517" s="442" t="s">
        <v>883</v>
      </c>
      <c r="D517" s="443" t="s">
        <v>582</v>
      </c>
      <c r="E517" s="442" t="s">
        <v>8</v>
      </c>
      <c r="F517" s="444">
        <v>1369.17</v>
      </c>
      <c r="G517" s="445">
        <f>$I$3</f>
        <v>0.29308058631051748</v>
      </c>
      <c r="H517" s="446">
        <f>'Orçamento Analítico'!K2460</f>
        <v>0</v>
      </c>
      <c r="I517" s="446">
        <f t="shared" ref="I517:I519" si="175">H517*(1+G517)</f>
        <v>0</v>
      </c>
      <c r="J517" s="446">
        <f t="shared" ref="J517:J519" si="176">TRUNC((I517*F517),2)</f>
        <v>0</v>
      </c>
    </row>
    <row r="518" spans="1:10" s="447" customFormat="1" outlineLevel="1">
      <c r="A518" s="442" t="s">
        <v>589</v>
      </c>
      <c r="B518" s="442" t="s">
        <v>5</v>
      </c>
      <c r="C518" s="442" t="s">
        <v>884</v>
      </c>
      <c r="D518" s="443" t="s">
        <v>590</v>
      </c>
      <c r="E518" s="442" t="s">
        <v>8</v>
      </c>
      <c r="F518" s="444">
        <v>127.5</v>
      </c>
      <c r="G518" s="445">
        <f>$I$3</f>
        <v>0.29308058631051748</v>
      </c>
      <c r="H518" s="446">
        <f>'Orçamento Analítico'!K2446</f>
        <v>0</v>
      </c>
      <c r="I518" s="446">
        <f t="shared" si="175"/>
        <v>0</v>
      </c>
      <c r="J518" s="446">
        <f t="shared" si="176"/>
        <v>0</v>
      </c>
    </row>
    <row r="519" spans="1:10" s="447" customFormat="1" outlineLevel="1">
      <c r="A519" s="442" t="s">
        <v>886</v>
      </c>
      <c r="B519" s="442" t="s">
        <v>5</v>
      </c>
      <c r="C519" s="442" t="s">
        <v>885</v>
      </c>
      <c r="D519" s="443" t="s">
        <v>887</v>
      </c>
      <c r="E519" s="442" t="s">
        <v>8</v>
      </c>
      <c r="F519" s="444">
        <v>2</v>
      </c>
      <c r="G519" s="445">
        <f>$I$3</f>
        <v>0.29308058631051748</v>
      </c>
      <c r="H519" s="446">
        <f>'Orçamento Analítico'!K2474</f>
        <v>0</v>
      </c>
      <c r="I519" s="446">
        <f t="shared" si="175"/>
        <v>0</v>
      </c>
      <c r="J519" s="446">
        <f t="shared" si="176"/>
        <v>0</v>
      </c>
    </row>
    <row r="520" spans="1:10" s="246" customFormat="1" ht="15.75" customHeight="1" outlineLevel="1">
      <c r="A520" s="241"/>
      <c r="B520" s="241"/>
      <c r="C520" s="241" t="s">
        <v>888</v>
      </c>
      <c r="D520" s="242" t="s">
        <v>563</v>
      </c>
      <c r="E520" s="241"/>
      <c r="F520" s="438"/>
      <c r="G520" s="243"/>
      <c r="H520" s="244"/>
      <c r="I520" s="245"/>
      <c r="J520" s="245"/>
    </row>
    <row r="521" spans="1:10" ht="25.5" outlineLevel="1">
      <c r="A521" s="236">
        <v>103325</v>
      </c>
      <c r="B521" s="236" t="s">
        <v>20</v>
      </c>
      <c r="C521" s="236" t="s">
        <v>889</v>
      </c>
      <c r="D521" s="237" t="s">
        <v>565</v>
      </c>
      <c r="E521" s="236" t="s">
        <v>8</v>
      </c>
      <c r="F521" s="437">
        <v>5.7</v>
      </c>
      <c r="G521" s="238">
        <f t="shared" ref="G521:G529" si="177">$I$3</f>
        <v>0.29308058631051748</v>
      </c>
      <c r="H521" s="239"/>
      <c r="I521" s="239">
        <f t="shared" ref="I521:I529" si="178">H521*(1+G521)</f>
        <v>0</v>
      </c>
      <c r="J521" s="239">
        <f t="shared" ref="J521:J529" si="179">TRUNC((I521*F521),2)</f>
        <v>0</v>
      </c>
    </row>
    <row r="522" spans="1:10" ht="25.5" outlineLevel="1">
      <c r="A522" s="236">
        <v>87879</v>
      </c>
      <c r="B522" s="236" t="s">
        <v>20</v>
      </c>
      <c r="C522" s="236" t="s">
        <v>890</v>
      </c>
      <c r="D522" s="237" t="s">
        <v>104</v>
      </c>
      <c r="E522" s="236" t="s">
        <v>8</v>
      </c>
      <c r="F522" s="437">
        <v>5.7</v>
      </c>
      <c r="G522" s="238">
        <f t="shared" si="177"/>
        <v>0.29308058631051748</v>
      </c>
      <c r="H522" s="239"/>
      <c r="I522" s="239">
        <f t="shared" si="178"/>
        <v>0</v>
      </c>
      <c r="J522" s="239">
        <f t="shared" si="179"/>
        <v>0</v>
      </c>
    </row>
    <row r="523" spans="1:10" ht="38.25" outlineLevel="1">
      <c r="A523" s="236">
        <v>87536</v>
      </c>
      <c r="B523" s="236" t="s">
        <v>20</v>
      </c>
      <c r="C523" s="236" t="s">
        <v>891</v>
      </c>
      <c r="D523" s="237" t="s">
        <v>568</v>
      </c>
      <c r="E523" s="236" t="s">
        <v>8</v>
      </c>
      <c r="F523" s="437">
        <v>4.1500000000000004</v>
      </c>
      <c r="G523" s="238">
        <f t="shared" si="177"/>
        <v>0.29308058631051748</v>
      </c>
      <c r="H523" s="239"/>
      <c r="I523" s="239">
        <f t="shared" si="178"/>
        <v>0</v>
      </c>
      <c r="J523" s="239">
        <f t="shared" si="179"/>
        <v>0</v>
      </c>
    </row>
    <row r="524" spans="1:10" ht="38.25" outlineLevel="1">
      <c r="A524" s="236">
        <v>87268</v>
      </c>
      <c r="B524" s="236" t="s">
        <v>20</v>
      </c>
      <c r="C524" s="236" t="s">
        <v>892</v>
      </c>
      <c r="D524" s="237" t="s">
        <v>108</v>
      </c>
      <c r="E524" s="236" t="s">
        <v>8</v>
      </c>
      <c r="F524" s="437">
        <v>4.1500000000000004</v>
      </c>
      <c r="G524" s="238">
        <f t="shared" si="177"/>
        <v>0.29308058631051748</v>
      </c>
      <c r="H524" s="239"/>
      <c r="I524" s="239">
        <f t="shared" si="178"/>
        <v>0</v>
      </c>
      <c r="J524" s="239">
        <f t="shared" si="179"/>
        <v>0</v>
      </c>
    </row>
    <row r="525" spans="1:10" ht="25.5" outlineLevel="1">
      <c r="A525" s="236">
        <v>92759</v>
      </c>
      <c r="B525" s="236" t="s">
        <v>20</v>
      </c>
      <c r="C525" s="236" t="s">
        <v>893</v>
      </c>
      <c r="D525" s="237" t="s">
        <v>580</v>
      </c>
      <c r="E525" s="236" t="s">
        <v>63</v>
      </c>
      <c r="F525" s="437">
        <v>2.02</v>
      </c>
      <c r="G525" s="238">
        <f t="shared" si="177"/>
        <v>0.29308058631051748</v>
      </c>
      <c r="H525" s="239"/>
      <c r="I525" s="239">
        <f t="shared" si="178"/>
        <v>0</v>
      </c>
      <c r="J525" s="239">
        <f t="shared" si="179"/>
        <v>0</v>
      </c>
    </row>
    <row r="526" spans="1:10" ht="25.5" outlineLevel="1">
      <c r="A526" s="236">
        <v>86877</v>
      </c>
      <c r="B526" s="236" t="s">
        <v>20</v>
      </c>
      <c r="C526" s="236" t="s">
        <v>894</v>
      </c>
      <c r="D526" s="237" t="s">
        <v>571</v>
      </c>
      <c r="E526" s="236" t="s">
        <v>31</v>
      </c>
      <c r="F526" s="437">
        <v>2</v>
      </c>
      <c r="G526" s="238">
        <f t="shared" si="177"/>
        <v>0.29308058631051748</v>
      </c>
      <c r="H526" s="239"/>
      <c r="I526" s="239">
        <f t="shared" si="178"/>
        <v>0</v>
      </c>
      <c r="J526" s="239">
        <f t="shared" si="179"/>
        <v>0</v>
      </c>
    </row>
    <row r="527" spans="1:10" outlineLevel="1">
      <c r="A527" s="236">
        <v>86883</v>
      </c>
      <c r="B527" s="236" t="s">
        <v>20</v>
      </c>
      <c r="C527" s="236" t="s">
        <v>895</v>
      </c>
      <c r="D527" s="237" t="s">
        <v>573</v>
      </c>
      <c r="E527" s="236" t="s">
        <v>31</v>
      </c>
      <c r="F527" s="437">
        <v>2</v>
      </c>
      <c r="G527" s="238">
        <f t="shared" si="177"/>
        <v>0.29308058631051748</v>
      </c>
      <c r="H527" s="239"/>
      <c r="I527" s="239">
        <f t="shared" si="178"/>
        <v>0</v>
      </c>
      <c r="J527" s="239">
        <f t="shared" si="179"/>
        <v>0</v>
      </c>
    </row>
    <row r="528" spans="1:10" s="447" customFormat="1" ht="38.25" outlineLevel="1">
      <c r="A528" s="442" t="s">
        <v>575</v>
      </c>
      <c r="B528" s="442" t="s">
        <v>5</v>
      </c>
      <c r="C528" s="442" t="s">
        <v>896</v>
      </c>
      <c r="D528" s="443" t="s">
        <v>576</v>
      </c>
      <c r="E528" s="442" t="s">
        <v>8</v>
      </c>
      <c r="F528" s="444">
        <v>1.44</v>
      </c>
      <c r="G528" s="445">
        <f t="shared" si="177"/>
        <v>0.29308058631051748</v>
      </c>
      <c r="H528" s="446">
        <f>'Orçamento Analítico'!K2351</f>
        <v>0</v>
      </c>
      <c r="I528" s="446">
        <f t="shared" si="178"/>
        <v>0</v>
      </c>
      <c r="J528" s="446">
        <f t="shared" si="179"/>
        <v>0</v>
      </c>
    </row>
    <row r="529" spans="1:998" ht="25.5" outlineLevel="1">
      <c r="A529" s="236">
        <v>86913</v>
      </c>
      <c r="B529" s="236" t="s">
        <v>20</v>
      </c>
      <c r="C529" s="236" t="s">
        <v>897</v>
      </c>
      <c r="D529" s="237" t="s">
        <v>578</v>
      </c>
      <c r="E529" s="236" t="s">
        <v>31</v>
      </c>
      <c r="F529" s="437">
        <v>5</v>
      </c>
      <c r="G529" s="238">
        <f t="shared" si="177"/>
        <v>0.29308058631051748</v>
      </c>
      <c r="H529" s="239"/>
      <c r="I529" s="239">
        <f t="shared" si="178"/>
        <v>0</v>
      </c>
      <c r="J529" s="239">
        <f t="shared" si="179"/>
        <v>0</v>
      </c>
    </row>
    <row r="530" spans="1:998" s="18" customFormat="1" ht="12.75" customHeight="1">
      <c r="A530" s="364" t="s">
        <v>1352</v>
      </c>
      <c r="B530" s="364"/>
      <c r="C530" s="364"/>
      <c r="D530" s="364"/>
      <c r="E530" s="364"/>
      <c r="F530" s="364"/>
      <c r="G530" s="364"/>
      <c r="H530" s="364"/>
      <c r="I530" s="364"/>
      <c r="J530" s="16">
        <f>SUM(J511:J529)</f>
        <v>0</v>
      </c>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17"/>
      <c r="CH530" s="17"/>
      <c r="CI530" s="17"/>
      <c r="CJ530" s="17"/>
      <c r="CK530" s="17"/>
      <c r="CL530" s="17"/>
      <c r="CM530" s="17"/>
      <c r="CN530" s="17"/>
      <c r="CO530" s="17"/>
      <c r="CP530" s="17"/>
      <c r="CQ530" s="17"/>
      <c r="CR530" s="17"/>
      <c r="CS530" s="17"/>
      <c r="CT530" s="17"/>
      <c r="CU530" s="17"/>
      <c r="CV530" s="17"/>
      <c r="CW530" s="17"/>
      <c r="CX530" s="17"/>
      <c r="CY530" s="17"/>
      <c r="CZ530" s="17"/>
      <c r="DA530" s="17"/>
      <c r="DB530" s="17"/>
      <c r="DC530" s="17"/>
      <c r="DD530" s="17"/>
      <c r="DE530" s="17"/>
      <c r="DF530" s="17"/>
      <c r="DG530" s="17"/>
      <c r="DH530" s="17"/>
      <c r="DI530" s="17"/>
      <c r="DJ530" s="17"/>
      <c r="DK530" s="17"/>
      <c r="DL530" s="17"/>
      <c r="DM530" s="17"/>
      <c r="DN530" s="17"/>
      <c r="DO530" s="17"/>
      <c r="DP530" s="17"/>
      <c r="DQ530" s="17"/>
      <c r="DR530" s="17"/>
      <c r="DS530" s="17"/>
      <c r="DT530" s="17"/>
      <c r="DU530" s="17"/>
      <c r="DV530" s="17"/>
      <c r="DW530" s="17"/>
      <c r="DX530" s="17"/>
      <c r="DY530" s="17"/>
      <c r="DZ530" s="17"/>
      <c r="EA530" s="17"/>
      <c r="EB530" s="17"/>
      <c r="EC530" s="17"/>
      <c r="ED530" s="17"/>
      <c r="EE530" s="17"/>
      <c r="EF530" s="17"/>
      <c r="EG530" s="17"/>
      <c r="EH530" s="17"/>
      <c r="EI530" s="17"/>
      <c r="EJ530" s="17"/>
      <c r="EK530" s="17"/>
      <c r="EL530" s="17"/>
      <c r="EM530" s="17"/>
      <c r="EN530" s="17"/>
      <c r="EO530" s="17"/>
      <c r="EP530" s="17"/>
      <c r="EQ530" s="17"/>
      <c r="ER530" s="17"/>
      <c r="ES530" s="17"/>
      <c r="ET530" s="17"/>
      <c r="EU530" s="17"/>
      <c r="EV530" s="17"/>
      <c r="EW530" s="17"/>
      <c r="EX530" s="17"/>
      <c r="EY530" s="17"/>
      <c r="EZ530" s="17"/>
      <c r="FA530" s="17"/>
      <c r="FB530" s="17"/>
      <c r="FC530" s="17"/>
      <c r="FD530" s="17"/>
      <c r="FE530" s="17"/>
      <c r="FF530" s="17"/>
      <c r="FG530" s="17"/>
      <c r="FH530" s="17"/>
      <c r="FI530" s="17"/>
      <c r="FJ530" s="17"/>
      <c r="FK530" s="17"/>
      <c r="FL530" s="17"/>
      <c r="FM530" s="17"/>
      <c r="FN530" s="17"/>
      <c r="FO530" s="17"/>
      <c r="FP530" s="17"/>
      <c r="FQ530" s="17"/>
      <c r="FR530" s="17"/>
      <c r="FS530" s="17"/>
      <c r="FT530" s="17"/>
      <c r="FU530" s="17"/>
      <c r="FV530" s="17"/>
      <c r="FW530" s="17"/>
      <c r="FX530" s="17"/>
      <c r="FY530" s="17"/>
      <c r="FZ530" s="17"/>
      <c r="GA530" s="17"/>
      <c r="GB530" s="17"/>
      <c r="GC530" s="17"/>
      <c r="GD530" s="17"/>
      <c r="GE530" s="17"/>
      <c r="GF530" s="17"/>
      <c r="GG530" s="17"/>
      <c r="GH530" s="17"/>
      <c r="GI530" s="17"/>
      <c r="GJ530" s="17"/>
      <c r="GK530" s="17"/>
      <c r="GL530" s="17"/>
      <c r="GM530" s="17"/>
      <c r="GN530" s="17"/>
      <c r="GO530" s="17"/>
      <c r="GP530" s="17"/>
      <c r="GQ530" s="17"/>
      <c r="GR530" s="17"/>
      <c r="GS530" s="17"/>
      <c r="GT530" s="17"/>
      <c r="GU530" s="17"/>
      <c r="GV530" s="17"/>
      <c r="GW530" s="17"/>
      <c r="GX530" s="17"/>
      <c r="GY530" s="17"/>
      <c r="GZ530" s="17"/>
      <c r="HA530" s="17"/>
      <c r="HB530" s="17"/>
      <c r="HC530" s="17"/>
      <c r="HD530" s="17"/>
      <c r="HE530" s="17"/>
      <c r="HF530" s="17"/>
      <c r="HG530" s="17"/>
      <c r="HH530" s="17"/>
      <c r="HI530" s="17"/>
      <c r="HJ530" s="17"/>
      <c r="HK530" s="17"/>
      <c r="HL530" s="17"/>
      <c r="HM530" s="17"/>
      <c r="HN530" s="17"/>
      <c r="HO530" s="17"/>
      <c r="HP530" s="17"/>
      <c r="HQ530" s="17"/>
      <c r="HR530" s="17"/>
      <c r="HS530" s="17"/>
      <c r="HT530" s="17"/>
      <c r="HU530" s="17"/>
      <c r="HV530" s="17"/>
      <c r="HW530" s="17"/>
      <c r="HX530" s="17"/>
      <c r="HY530" s="17"/>
      <c r="HZ530" s="17"/>
      <c r="IA530" s="17"/>
      <c r="IB530" s="17"/>
      <c r="IC530" s="17"/>
      <c r="ID530" s="17"/>
      <c r="IE530" s="17"/>
      <c r="IF530" s="17"/>
      <c r="IG530" s="17"/>
      <c r="IH530" s="17"/>
      <c r="II530" s="17"/>
      <c r="IJ530" s="17"/>
      <c r="IK530" s="17"/>
      <c r="IL530" s="17"/>
      <c r="IM530" s="17"/>
      <c r="IN530" s="17"/>
      <c r="IO530" s="17"/>
      <c r="IP530" s="17"/>
      <c r="IQ530" s="17"/>
      <c r="IR530" s="17"/>
      <c r="IS530" s="17"/>
      <c r="IT530" s="17"/>
      <c r="IU530" s="17"/>
      <c r="IV530" s="17"/>
      <c r="IW530" s="17"/>
      <c r="IX530" s="17"/>
      <c r="IY530" s="17"/>
      <c r="IZ530" s="17"/>
      <c r="JA530" s="17"/>
      <c r="JB530" s="17"/>
      <c r="JC530" s="17"/>
      <c r="JD530" s="17"/>
      <c r="JE530" s="17"/>
      <c r="JF530" s="17"/>
      <c r="JG530" s="17"/>
      <c r="JH530" s="17"/>
      <c r="JI530" s="17"/>
      <c r="JJ530" s="17"/>
      <c r="JK530" s="17"/>
      <c r="JL530" s="17"/>
      <c r="JM530" s="17"/>
      <c r="JN530" s="17"/>
      <c r="JO530" s="17"/>
      <c r="JP530" s="17"/>
      <c r="JQ530" s="17"/>
      <c r="JR530" s="17"/>
      <c r="JS530" s="17"/>
      <c r="JT530" s="17"/>
      <c r="JU530" s="17"/>
      <c r="JV530" s="17"/>
      <c r="JW530" s="17"/>
      <c r="JX530" s="17"/>
      <c r="JY530" s="17"/>
      <c r="JZ530" s="17"/>
      <c r="KA530" s="17"/>
      <c r="KB530" s="17"/>
      <c r="KC530" s="17"/>
      <c r="KD530" s="17"/>
      <c r="KE530" s="17"/>
      <c r="KF530" s="17"/>
      <c r="KG530" s="17"/>
      <c r="KH530" s="17"/>
      <c r="KI530" s="17"/>
      <c r="KJ530" s="17"/>
      <c r="KK530" s="17"/>
      <c r="KL530" s="17"/>
      <c r="KM530" s="17"/>
      <c r="KN530" s="17"/>
      <c r="KO530" s="17"/>
      <c r="KP530" s="17"/>
      <c r="KQ530" s="17"/>
      <c r="KR530" s="17"/>
      <c r="KS530" s="17"/>
      <c r="KT530" s="17"/>
      <c r="KU530" s="17"/>
      <c r="KV530" s="17"/>
      <c r="KW530" s="17"/>
      <c r="KX530" s="17"/>
      <c r="KY530" s="17"/>
      <c r="KZ530" s="17"/>
      <c r="LA530" s="17"/>
      <c r="LB530" s="17"/>
      <c r="LC530" s="17"/>
      <c r="LD530" s="17"/>
      <c r="LE530" s="17"/>
      <c r="LF530" s="17"/>
      <c r="LG530" s="17"/>
      <c r="LH530" s="17"/>
      <c r="LI530" s="17"/>
      <c r="LJ530" s="17"/>
      <c r="LK530" s="17"/>
      <c r="LL530" s="17"/>
      <c r="LM530" s="17"/>
      <c r="LN530" s="17"/>
      <c r="LO530" s="17"/>
      <c r="LP530" s="17"/>
      <c r="LQ530" s="17"/>
      <c r="LR530" s="17"/>
      <c r="LS530" s="17"/>
      <c r="LT530" s="17"/>
      <c r="LU530" s="17"/>
      <c r="LV530" s="17"/>
      <c r="LW530" s="17"/>
      <c r="LX530" s="17"/>
      <c r="LY530" s="17"/>
      <c r="LZ530" s="17"/>
      <c r="MA530" s="17"/>
      <c r="MB530" s="17"/>
      <c r="MC530" s="17"/>
      <c r="MD530" s="17"/>
      <c r="ME530" s="17"/>
      <c r="MF530" s="17"/>
      <c r="MG530" s="17"/>
      <c r="MH530" s="17"/>
      <c r="MI530" s="17"/>
      <c r="MJ530" s="17"/>
      <c r="MK530" s="17"/>
      <c r="ML530" s="17"/>
      <c r="MM530" s="17"/>
      <c r="MN530" s="17"/>
      <c r="MO530" s="17"/>
      <c r="MP530" s="17"/>
      <c r="MQ530" s="17"/>
      <c r="MR530" s="17"/>
      <c r="MS530" s="17"/>
      <c r="MT530" s="17"/>
      <c r="MU530" s="17"/>
      <c r="MV530" s="17"/>
      <c r="MW530" s="17"/>
      <c r="MX530" s="17"/>
      <c r="MY530" s="17"/>
      <c r="MZ530" s="17"/>
      <c r="NA530" s="17"/>
      <c r="NB530" s="17"/>
      <c r="NC530" s="17"/>
      <c r="ND530" s="17"/>
      <c r="NE530" s="17"/>
      <c r="NF530" s="17"/>
      <c r="NG530" s="17"/>
      <c r="NH530" s="17"/>
      <c r="NI530" s="17"/>
      <c r="NJ530" s="17"/>
      <c r="NK530" s="17"/>
      <c r="NL530" s="17"/>
      <c r="NM530" s="17"/>
      <c r="NN530" s="17"/>
      <c r="NO530" s="17"/>
      <c r="NP530" s="17"/>
      <c r="NQ530" s="17"/>
      <c r="NR530" s="17"/>
      <c r="NS530" s="17"/>
      <c r="NT530" s="17"/>
      <c r="NU530" s="17"/>
      <c r="NV530" s="17"/>
      <c r="NW530" s="17"/>
      <c r="NX530" s="17"/>
      <c r="NY530" s="17"/>
      <c r="NZ530" s="17"/>
      <c r="OA530" s="17"/>
      <c r="OB530" s="17"/>
      <c r="OC530" s="17"/>
      <c r="OD530" s="17"/>
      <c r="OE530" s="17"/>
      <c r="OF530" s="17"/>
      <c r="OG530" s="17"/>
      <c r="OH530" s="17"/>
      <c r="OI530" s="17"/>
      <c r="OJ530" s="17"/>
      <c r="OK530" s="17"/>
      <c r="OL530" s="17"/>
      <c r="OM530" s="17"/>
      <c r="ON530" s="17"/>
      <c r="OO530" s="17"/>
      <c r="OP530" s="17"/>
      <c r="OQ530" s="17"/>
      <c r="OR530" s="17"/>
      <c r="OS530" s="17"/>
      <c r="OT530" s="17"/>
      <c r="OU530" s="17"/>
      <c r="OV530" s="17"/>
      <c r="OW530" s="17"/>
      <c r="OX530" s="17"/>
      <c r="OY530" s="17"/>
      <c r="OZ530" s="17"/>
      <c r="PA530" s="17"/>
      <c r="PB530" s="17"/>
      <c r="PC530" s="17"/>
      <c r="PD530" s="17"/>
      <c r="PE530" s="17"/>
      <c r="PF530" s="17"/>
      <c r="PG530" s="17"/>
      <c r="PH530" s="17"/>
      <c r="PI530" s="17"/>
      <c r="PJ530" s="17"/>
      <c r="PK530" s="17"/>
      <c r="PL530" s="17"/>
      <c r="PM530" s="17"/>
      <c r="PN530" s="17"/>
      <c r="PO530" s="17"/>
      <c r="PP530" s="17"/>
      <c r="PQ530" s="17"/>
      <c r="PR530" s="17"/>
      <c r="PS530" s="17"/>
      <c r="PT530" s="17"/>
      <c r="PU530" s="17"/>
      <c r="PV530" s="17"/>
      <c r="PW530" s="17"/>
      <c r="PX530" s="17"/>
      <c r="PY530" s="17"/>
      <c r="PZ530" s="17"/>
      <c r="QA530" s="17"/>
      <c r="QB530" s="17"/>
      <c r="QC530" s="17"/>
      <c r="QD530" s="17"/>
      <c r="QE530" s="17"/>
      <c r="QF530" s="17"/>
      <c r="QG530" s="17"/>
      <c r="QH530" s="17"/>
      <c r="QI530" s="17"/>
      <c r="QJ530" s="17"/>
      <c r="QK530" s="17"/>
      <c r="QL530" s="17"/>
      <c r="QM530" s="17"/>
      <c r="QN530" s="17"/>
      <c r="QO530" s="17"/>
      <c r="QP530" s="17"/>
      <c r="QQ530" s="17"/>
      <c r="QR530" s="17"/>
      <c r="QS530" s="17"/>
      <c r="QT530" s="17"/>
      <c r="QU530" s="17"/>
      <c r="QV530" s="17"/>
      <c r="QW530" s="17"/>
      <c r="QX530" s="17"/>
      <c r="QY530" s="17"/>
      <c r="QZ530" s="17"/>
      <c r="RA530" s="17"/>
      <c r="RB530" s="17"/>
      <c r="RC530" s="17"/>
      <c r="RD530" s="17"/>
      <c r="RE530" s="17"/>
      <c r="RF530" s="17"/>
      <c r="RG530" s="17"/>
      <c r="RH530" s="17"/>
      <c r="RI530" s="17"/>
      <c r="RJ530" s="17"/>
      <c r="RK530" s="17"/>
      <c r="RL530" s="17"/>
      <c r="RM530" s="17"/>
      <c r="RN530" s="17"/>
      <c r="RO530" s="17"/>
      <c r="RP530" s="17"/>
      <c r="RQ530" s="17"/>
      <c r="RR530" s="17"/>
      <c r="RS530" s="17"/>
      <c r="RT530" s="17"/>
      <c r="RU530" s="17"/>
      <c r="RV530" s="17"/>
      <c r="RW530" s="17"/>
      <c r="RX530" s="17"/>
      <c r="RY530" s="17"/>
      <c r="RZ530" s="17"/>
      <c r="SA530" s="17"/>
      <c r="SB530" s="17"/>
      <c r="SC530" s="17"/>
      <c r="SD530" s="17"/>
      <c r="SE530" s="17"/>
      <c r="SF530" s="17"/>
      <c r="SG530" s="17"/>
      <c r="SH530" s="17"/>
      <c r="SI530" s="17"/>
      <c r="SJ530" s="17"/>
      <c r="SK530" s="17"/>
      <c r="SL530" s="17"/>
      <c r="SM530" s="17"/>
      <c r="SN530" s="17"/>
      <c r="SO530" s="17"/>
      <c r="SP530" s="17"/>
      <c r="SQ530" s="17"/>
      <c r="SR530" s="17"/>
      <c r="SS530" s="17"/>
      <c r="ST530" s="17"/>
      <c r="SU530" s="17"/>
      <c r="SV530" s="17"/>
      <c r="SW530" s="17"/>
      <c r="SX530" s="17"/>
      <c r="SY530" s="17"/>
      <c r="SZ530" s="17"/>
      <c r="TA530" s="17"/>
      <c r="TB530" s="17"/>
      <c r="TC530" s="17"/>
      <c r="TD530" s="17"/>
      <c r="TE530" s="17"/>
      <c r="TF530" s="17"/>
      <c r="TG530" s="17"/>
      <c r="TH530" s="17"/>
      <c r="TI530" s="17"/>
      <c r="TJ530" s="17"/>
      <c r="TK530" s="17"/>
      <c r="TL530" s="17"/>
      <c r="TM530" s="17"/>
      <c r="TN530" s="17"/>
      <c r="TO530" s="17"/>
      <c r="TP530" s="17"/>
      <c r="TQ530" s="17"/>
      <c r="TR530" s="17"/>
      <c r="TS530" s="17"/>
      <c r="TT530" s="17"/>
      <c r="TU530" s="17"/>
      <c r="TV530" s="17"/>
      <c r="TW530" s="17"/>
      <c r="TX530" s="17"/>
      <c r="TY530" s="17"/>
      <c r="TZ530" s="17"/>
      <c r="UA530" s="17"/>
      <c r="UB530" s="17"/>
      <c r="UC530" s="17"/>
      <c r="UD530" s="17"/>
      <c r="UE530" s="17"/>
      <c r="UF530" s="17"/>
      <c r="UG530" s="17"/>
      <c r="UH530" s="17"/>
      <c r="UI530" s="17"/>
      <c r="UJ530" s="17"/>
      <c r="UK530" s="17"/>
      <c r="UL530" s="17"/>
      <c r="UM530" s="17"/>
      <c r="UN530" s="17"/>
      <c r="UO530" s="17"/>
      <c r="UP530" s="17"/>
      <c r="UQ530" s="17"/>
      <c r="UR530" s="17"/>
      <c r="US530" s="17"/>
      <c r="UT530" s="17"/>
      <c r="UU530" s="17"/>
      <c r="UV530" s="17"/>
      <c r="UW530" s="17"/>
      <c r="UX530" s="17"/>
      <c r="UY530" s="17"/>
      <c r="UZ530" s="17"/>
      <c r="VA530" s="17"/>
      <c r="VB530" s="17"/>
      <c r="VC530" s="17"/>
      <c r="VD530" s="17"/>
      <c r="VE530" s="17"/>
      <c r="VF530" s="17"/>
      <c r="VG530" s="17"/>
      <c r="VH530" s="17"/>
      <c r="VI530" s="17"/>
      <c r="VJ530" s="17"/>
      <c r="VK530" s="17"/>
      <c r="VL530" s="17"/>
      <c r="VM530" s="17"/>
      <c r="VN530" s="17"/>
      <c r="VO530" s="17"/>
      <c r="VP530" s="17"/>
      <c r="VQ530" s="17"/>
      <c r="VR530" s="17"/>
      <c r="VS530" s="17"/>
      <c r="VT530" s="17"/>
      <c r="VU530" s="17"/>
      <c r="VV530" s="17"/>
      <c r="VW530" s="17"/>
      <c r="VX530" s="17"/>
      <c r="VY530" s="17"/>
      <c r="VZ530" s="17"/>
      <c r="WA530" s="17"/>
      <c r="WB530" s="17"/>
      <c r="WC530" s="17"/>
      <c r="WD530" s="17"/>
      <c r="WE530" s="17"/>
      <c r="WF530" s="17"/>
      <c r="WG530" s="17"/>
      <c r="WH530" s="17"/>
      <c r="WI530" s="17"/>
      <c r="WJ530" s="17"/>
      <c r="WK530" s="17"/>
      <c r="WL530" s="17"/>
      <c r="WM530" s="17"/>
      <c r="WN530" s="17"/>
      <c r="WO530" s="17"/>
      <c r="WP530" s="17"/>
      <c r="WQ530" s="17"/>
      <c r="WR530" s="17"/>
      <c r="WS530" s="17"/>
      <c r="WT530" s="17"/>
      <c r="WU530" s="17"/>
      <c r="WV530" s="17"/>
      <c r="WW530" s="17"/>
      <c r="WX530" s="17"/>
      <c r="WY530" s="17"/>
      <c r="WZ530" s="17"/>
      <c r="XA530" s="17"/>
      <c r="XB530" s="17"/>
      <c r="XC530" s="17"/>
      <c r="XD530" s="17"/>
      <c r="XE530" s="17"/>
      <c r="XF530" s="17"/>
      <c r="XG530" s="17"/>
      <c r="XH530" s="17"/>
      <c r="XI530" s="17"/>
      <c r="XJ530" s="17"/>
      <c r="XK530" s="17"/>
      <c r="XL530" s="17"/>
      <c r="XM530" s="17"/>
      <c r="XN530" s="17"/>
      <c r="XO530" s="17"/>
      <c r="XP530" s="17"/>
      <c r="XQ530" s="17"/>
      <c r="XR530" s="17"/>
      <c r="XS530" s="17"/>
      <c r="XT530" s="17"/>
      <c r="XU530" s="17"/>
      <c r="XV530" s="17"/>
      <c r="XW530" s="17"/>
      <c r="XX530" s="17"/>
      <c r="XY530" s="17"/>
      <c r="XZ530" s="17"/>
      <c r="YA530" s="17"/>
      <c r="YB530" s="17"/>
      <c r="YC530" s="17"/>
      <c r="YD530" s="17"/>
      <c r="YE530" s="17"/>
      <c r="YF530" s="17"/>
      <c r="YG530" s="17"/>
      <c r="YH530" s="17"/>
      <c r="YI530" s="17"/>
      <c r="YJ530" s="17"/>
      <c r="YK530" s="17"/>
      <c r="YL530" s="17"/>
      <c r="YM530" s="17"/>
      <c r="YN530" s="17"/>
      <c r="YO530" s="17"/>
      <c r="YP530" s="17"/>
      <c r="YQ530" s="17"/>
      <c r="YR530" s="17"/>
      <c r="YS530" s="17"/>
      <c r="YT530" s="17"/>
      <c r="YU530" s="17"/>
      <c r="YV530" s="17"/>
      <c r="YW530" s="17"/>
      <c r="YX530" s="17"/>
      <c r="YY530" s="17"/>
      <c r="YZ530" s="17"/>
      <c r="ZA530" s="17"/>
      <c r="ZB530" s="17"/>
      <c r="ZC530" s="17"/>
      <c r="ZD530" s="17"/>
      <c r="ZE530" s="17"/>
      <c r="ZF530" s="17"/>
      <c r="ZG530" s="17"/>
      <c r="ZH530" s="17"/>
      <c r="ZI530" s="17"/>
      <c r="ZJ530" s="17"/>
      <c r="ZK530" s="17"/>
      <c r="ZL530" s="17"/>
      <c r="ZM530" s="17"/>
      <c r="ZN530" s="17"/>
      <c r="ZO530" s="17"/>
      <c r="ZP530" s="17"/>
      <c r="ZQ530" s="17"/>
      <c r="ZR530" s="17"/>
      <c r="ZS530" s="17"/>
      <c r="ZT530" s="17"/>
      <c r="ZU530" s="17"/>
      <c r="ZV530" s="17"/>
      <c r="ZW530" s="17"/>
      <c r="ZX530" s="17"/>
      <c r="ZY530" s="17"/>
      <c r="ZZ530" s="17"/>
      <c r="AAA530" s="17"/>
      <c r="AAB530" s="17"/>
      <c r="AAC530" s="17"/>
      <c r="AAD530" s="17"/>
      <c r="AAE530" s="17"/>
      <c r="AAF530" s="17"/>
      <c r="AAG530" s="17"/>
      <c r="AAH530" s="17"/>
      <c r="AAI530" s="17"/>
      <c r="AAJ530" s="17"/>
      <c r="AAK530" s="17"/>
      <c r="AAL530" s="17"/>
      <c r="AAM530" s="17"/>
      <c r="AAN530" s="17"/>
      <c r="AAO530" s="17"/>
      <c r="AAP530" s="17"/>
      <c r="AAQ530" s="17"/>
      <c r="AAR530" s="17"/>
      <c r="AAS530" s="17"/>
      <c r="AAT530" s="17"/>
      <c r="AAU530" s="17"/>
      <c r="AAV530" s="17"/>
      <c r="AAW530" s="17"/>
      <c r="AAX530" s="17"/>
      <c r="AAY530" s="17"/>
      <c r="AAZ530" s="17"/>
      <c r="ABA530" s="17"/>
      <c r="ABB530" s="17"/>
      <c r="ABC530" s="17"/>
      <c r="ABD530" s="17"/>
      <c r="ABE530" s="17"/>
      <c r="ABF530" s="17"/>
      <c r="ABG530" s="17"/>
      <c r="ABH530" s="17"/>
      <c r="ABI530" s="17"/>
      <c r="ABJ530" s="17"/>
      <c r="ABK530" s="17"/>
      <c r="ABL530" s="17"/>
      <c r="ABM530" s="17"/>
      <c r="ABN530" s="17"/>
      <c r="ABO530" s="17"/>
      <c r="ABP530" s="17"/>
      <c r="ABQ530" s="17"/>
      <c r="ABR530" s="17"/>
      <c r="ABS530" s="17"/>
      <c r="ABT530" s="17"/>
      <c r="ABU530" s="17"/>
      <c r="ABV530" s="17"/>
      <c r="ABW530" s="17"/>
      <c r="ABX530" s="17"/>
      <c r="ABY530" s="17"/>
      <c r="ABZ530" s="17"/>
      <c r="ACA530" s="17"/>
      <c r="ACB530" s="17"/>
      <c r="ACC530" s="17"/>
      <c r="ACD530" s="17"/>
      <c r="ACE530" s="17"/>
      <c r="ACF530" s="17"/>
      <c r="ACG530" s="17"/>
      <c r="ACH530" s="17"/>
      <c r="ACI530" s="17"/>
      <c r="ACJ530" s="17"/>
      <c r="ACK530" s="17"/>
      <c r="ACL530" s="17"/>
      <c r="ACM530" s="17"/>
      <c r="ACN530" s="17"/>
      <c r="ACO530" s="17"/>
      <c r="ACP530" s="17"/>
      <c r="ACQ530" s="17"/>
      <c r="ACR530" s="17"/>
      <c r="ACS530" s="17"/>
      <c r="ACT530" s="17"/>
      <c r="ACU530" s="17"/>
      <c r="ACV530" s="17"/>
      <c r="ACW530" s="17"/>
      <c r="ACX530" s="17"/>
      <c r="ACY530" s="17"/>
      <c r="ACZ530" s="17"/>
      <c r="ADA530" s="17"/>
      <c r="ADB530" s="17"/>
      <c r="ADC530" s="17"/>
      <c r="ADD530" s="17"/>
      <c r="ADE530" s="17"/>
      <c r="ADF530" s="17"/>
      <c r="ADG530" s="17"/>
      <c r="ADH530" s="17"/>
      <c r="ADI530" s="17"/>
      <c r="ADJ530" s="17"/>
      <c r="ADK530" s="17"/>
      <c r="ADL530" s="17"/>
      <c r="ADM530" s="17"/>
      <c r="ADN530" s="17"/>
      <c r="ADO530" s="17"/>
      <c r="ADP530" s="17"/>
      <c r="ADQ530" s="17"/>
      <c r="ADR530" s="17"/>
      <c r="ADS530" s="17"/>
      <c r="ADT530" s="17"/>
      <c r="ADU530" s="17"/>
      <c r="ADV530" s="17"/>
      <c r="ADW530" s="17"/>
      <c r="ADX530" s="17"/>
      <c r="ADY530" s="17"/>
      <c r="ADZ530" s="17"/>
      <c r="AEA530" s="17"/>
      <c r="AEB530" s="17"/>
      <c r="AEC530" s="17"/>
      <c r="AED530" s="17"/>
      <c r="AEE530" s="17"/>
      <c r="AEF530" s="17"/>
      <c r="AEG530" s="17"/>
      <c r="AEH530" s="17"/>
      <c r="AEI530" s="17"/>
      <c r="AEJ530" s="17"/>
      <c r="AEK530" s="17"/>
      <c r="AEL530" s="17"/>
      <c r="AEM530" s="17"/>
      <c r="AEN530" s="17"/>
      <c r="AEO530" s="17"/>
      <c r="AEP530" s="17"/>
      <c r="AEQ530" s="17"/>
      <c r="AER530" s="17"/>
      <c r="AES530" s="17"/>
      <c r="AET530" s="17"/>
      <c r="AEU530" s="17"/>
      <c r="AEV530" s="17"/>
      <c r="AEW530" s="17"/>
      <c r="AEX530" s="17"/>
      <c r="AEY530" s="17"/>
      <c r="AEZ530" s="17"/>
      <c r="AFA530" s="17"/>
      <c r="AFB530" s="17"/>
      <c r="AFC530" s="17"/>
      <c r="AFD530" s="17"/>
      <c r="AFE530" s="17"/>
      <c r="AFF530" s="17"/>
      <c r="AFG530" s="17"/>
      <c r="AFH530" s="17"/>
      <c r="AFI530" s="17"/>
      <c r="AFJ530" s="17"/>
      <c r="AFK530" s="17"/>
      <c r="AFL530" s="17"/>
      <c r="AFM530" s="17"/>
      <c r="AFN530" s="17"/>
      <c r="AFO530" s="17"/>
      <c r="AFP530" s="17"/>
      <c r="AFQ530" s="17"/>
      <c r="AFR530" s="17"/>
      <c r="AFS530" s="17"/>
      <c r="AFT530" s="17"/>
      <c r="AFU530" s="17"/>
      <c r="AFV530" s="17"/>
      <c r="AFW530" s="17"/>
      <c r="AFX530" s="17"/>
      <c r="AFY530" s="17"/>
      <c r="AFZ530" s="17"/>
      <c r="AGA530" s="17"/>
      <c r="AGB530" s="17"/>
      <c r="AGC530" s="17"/>
      <c r="AGD530" s="17"/>
      <c r="AGE530" s="17"/>
      <c r="AGF530" s="17"/>
      <c r="AGG530" s="17"/>
      <c r="AGH530" s="17"/>
      <c r="AGI530" s="17"/>
      <c r="AGJ530" s="17"/>
      <c r="AGK530" s="17"/>
      <c r="AGL530" s="17"/>
      <c r="AGM530" s="17"/>
      <c r="AGN530" s="17"/>
      <c r="AGO530" s="17"/>
      <c r="AGP530" s="17"/>
      <c r="AGQ530" s="17"/>
      <c r="AGR530" s="17"/>
      <c r="AGS530" s="17"/>
      <c r="AGT530" s="17"/>
      <c r="AGU530" s="17"/>
      <c r="AGV530" s="17"/>
      <c r="AGW530" s="17"/>
      <c r="AGX530" s="17"/>
      <c r="AGY530" s="17"/>
      <c r="AGZ530" s="17"/>
      <c r="AHA530" s="17"/>
      <c r="AHB530" s="17"/>
      <c r="AHC530" s="17"/>
      <c r="AHD530" s="17"/>
      <c r="AHE530" s="17"/>
      <c r="AHF530" s="17"/>
      <c r="AHG530" s="17"/>
      <c r="AHH530" s="17"/>
      <c r="AHI530" s="17"/>
      <c r="AHJ530" s="17"/>
      <c r="AHK530" s="17"/>
      <c r="AHL530" s="17"/>
      <c r="AHM530" s="17"/>
      <c r="AHN530" s="17"/>
      <c r="AHO530" s="17"/>
      <c r="AHP530" s="17"/>
      <c r="AHQ530" s="17"/>
      <c r="AHR530" s="17"/>
      <c r="AHS530" s="17"/>
      <c r="AHT530" s="17"/>
      <c r="AHU530" s="17"/>
      <c r="AHV530" s="17"/>
      <c r="AHW530" s="17"/>
      <c r="AHX530" s="17"/>
      <c r="AHY530" s="17"/>
      <c r="AHZ530" s="17"/>
      <c r="AIA530" s="17"/>
      <c r="AIB530" s="17"/>
      <c r="AIC530" s="17"/>
      <c r="AID530" s="17"/>
      <c r="AIE530" s="17"/>
      <c r="AIF530" s="17"/>
      <c r="AIG530" s="17"/>
      <c r="AIH530" s="17"/>
      <c r="AII530" s="17"/>
      <c r="AIJ530" s="17"/>
      <c r="AIK530" s="17"/>
      <c r="AIL530" s="17"/>
      <c r="AIM530" s="17"/>
      <c r="AIN530" s="17"/>
      <c r="AIO530" s="17"/>
      <c r="AIP530" s="17"/>
      <c r="AIQ530" s="17"/>
      <c r="AIR530" s="17"/>
      <c r="AIS530" s="17"/>
      <c r="AIT530" s="17"/>
      <c r="AIU530" s="17"/>
      <c r="AIV530" s="17"/>
      <c r="AIW530" s="17"/>
      <c r="AIX530" s="17"/>
      <c r="AIY530" s="17"/>
      <c r="AIZ530" s="17"/>
      <c r="AJA530" s="17"/>
      <c r="AJB530" s="17"/>
      <c r="AJC530" s="17"/>
      <c r="AJD530" s="17"/>
      <c r="AJE530" s="17"/>
      <c r="AJF530" s="17"/>
      <c r="AJG530" s="17"/>
      <c r="AJH530" s="17"/>
      <c r="AJI530" s="17"/>
      <c r="AJJ530" s="17"/>
      <c r="AJK530" s="17"/>
      <c r="AJL530" s="17"/>
      <c r="AJM530" s="17"/>
      <c r="AJN530" s="17"/>
      <c r="AJO530" s="17"/>
      <c r="AJP530" s="17"/>
      <c r="AJQ530" s="17"/>
      <c r="AJR530" s="17"/>
      <c r="AJS530" s="17"/>
      <c r="AJT530" s="17"/>
      <c r="AJU530" s="17"/>
      <c r="AJV530" s="17"/>
      <c r="AJW530" s="17"/>
      <c r="AJX530" s="17"/>
      <c r="AJY530" s="17"/>
      <c r="AJZ530" s="17"/>
      <c r="AKA530" s="17"/>
      <c r="AKB530" s="17"/>
      <c r="AKC530" s="17"/>
      <c r="AKD530" s="17"/>
      <c r="AKE530" s="17"/>
      <c r="AKF530" s="17"/>
      <c r="AKG530" s="17"/>
      <c r="AKH530" s="17"/>
      <c r="AKI530" s="17"/>
      <c r="AKJ530" s="17"/>
      <c r="AKK530" s="17"/>
      <c r="AKL530" s="17"/>
      <c r="AKM530" s="17"/>
      <c r="AKN530" s="17"/>
      <c r="AKO530" s="17"/>
      <c r="AKP530" s="17"/>
      <c r="AKQ530" s="17"/>
      <c r="AKR530" s="17"/>
      <c r="AKS530" s="17"/>
      <c r="AKT530" s="17"/>
      <c r="AKU530" s="17"/>
      <c r="AKV530" s="17"/>
      <c r="AKW530" s="17"/>
      <c r="AKX530" s="17"/>
      <c r="AKY530" s="17"/>
      <c r="AKZ530" s="17"/>
      <c r="ALA530" s="17"/>
      <c r="ALB530" s="17"/>
      <c r="ALC530" s="17"/>
      <c r="ALD530" s="17"/>
      <c r="ALE530" s="17"/>
      <c r="ALF530" s="17"/>
      <c r="ALG530" s="17"/>
      <c r="ALH530" s="17"/>
      <c r="ALI530" s="17"/>
      <c r="ALJ530" s="17"/>
    </row>
    <row r="531" spans="1:998" s="185" customFormat="1">
      <c r="A531" s="247"/>
      <c r="B531" s="247"/>
      <c r="C531" s="247" t="s">
        <v>898</v>
      </c>
      <c r="D531" s="248" t="s">
        <v>899</v>
      </c>
      <c r="E531" s="247"/>
      <c r="F531" s="439"/>
      <c r="G531" s="249"/>
      <c r="H531" s="250"/>
      <c r="I531" s="250"/>
      <c r="J531" s="251">
        <f>J534+J547+J553+J561+J576+J585+J595+J602+J612+J642+J664+J682</f>
        <v>0</v>
      </c>
    </row>
    <row r="532" spans="1:998" s="4" customFormat="1" ht="12" customHeight="1">
      <c r="A532" s="9"/>
      <c r="B532" s="10"/>
      <c r="C532" s="11" t="s">
        <v>900</v>
      </c>
      <c r="D532" s="12" t="s">
        <v>3</v>
      </c>
      <c r="E532" s="10"/>
      <c r="F532" s="436"/>
      <c r="G532" s="13"/>
      <c r="H532" s="14"/>
      <c r="I532" s="14"/>
      <c r="J532" s="14"/>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row>
    <row r="533" spans="1:998" ht="25.5" outlineLevel="1">
      <c r="A533" s="236">
        <v>99059</v>
      </c>
      <c r="B533" s="236" t="s">
        <v>20</v>
      </c>
      <c r="C533" s="236" t="s">
        <v>901</v>
      </c>
      <c r="D533" s="237" t="s">
        <v>53</v>
      </c>
      <c r="E533" s="236" t="s">
        <v>54</v>
      </c>
      <c r="F533" s="437">
        <v>116.5</v>
      </c>
      <c r="G533" s="238">
        <f>$I$3</f>
        <v>0.29308058631051748</v>
      </c>
      <c r="H533" s="239"/>
      <c r="I533" s="239">
        <f t="shared" ref="I533" si="180">H533*(1+G533)</f>
        <v>0</v>
      </c>
      <c r="J533" s="239">
        <f t="shared" ref="J533" si="181">TRUNC((I533*F533),2)</f>
        <v>0</v>
      </c>
    </row>
    <row r="534" spans="1:998" s="18" customFormat="1" ht="12.75" customHeight="1">
      <c r="A534" s="364" t="s">
        <v>1352</v>
      </c>
      <c r="B534" s="364"/>
      <c r="C534" s="364"/>
      <c r="D534" s="364"/>
      <c r="E534" s="364"/>
      <c r="F534" s="364"/>
      <c r="G534" s="364"/>
      <c r="H534" s="364"/>
      <c r="I534" s="364"/>
      <c r="J534" s="16">
        <f>J533</f>
        <v>0</v>
      </c>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17"/>
      <c r="CH534" s="17"/>
      <c r="CI534" s="17"/>
      <c r="CJ534" s="17"/>
      <c r="CK534" s="17"/>
      <c r="CL534" s="17"/>
      <c r="CM534" s="17"/>
      <c r="CN534" s="17"/>
      <c r="CO534" s="17"/>
      <c r="CP534" s="17"/>
      <c r="CQ534" s="17"/>
      <c r="CR534" s="17"/>
      <c r="CS534" s="17"/>
      <c r="CT534" s="17"/>
      <c r="CU534" s="17"/>
      <c r="CV534" s="17"/>
      <c r="CW534" s="17"/>
      <c r="CX534" s="17"/>
      <c r="CY534" s="17"/>
      <c r="CZ534" s="17"/>
      <c r="DA534" s="17"/>
      <c r="DB534" s="17"/>
      <c r="DC534" s="17"/>
      <c r="DD534" s="17"/>
      <c r="DE534" s="17"/>
      <c r="DF534" s="17"/>
      <c r="DG534" s="17"/>
      <c r="DH534" s="17"/>
      <c r="DI534" s="17"/>
      <c r="DJ534" s="17"/>
      <c r="DK534" s="17"/>
      <c r="DL534" s="17"/>
      <c r="DM534" s="17"/>
      <c r="DN534" s="17"/>
      <c r="DO534" s="17"/>
      <c r="DP534" s="17"/>
      <c r="DQ534" s="17"/>
      <c r="DR534" s="17"/>
      <c r="DS534" s="17"/>
      <c r="DT534" s="17"/>
      <c r="DU534" s="17"/>
      <c r="DV534" s="17"/>
      <c r="DW534" s="17"/>
      <c r="DX534" s="17"/>
      <c r="DY534" s="17"/>
      <c r="DZ534" s="17"/>
      <c r="EA534" s="17"/>
      <c r="EB534" s="17"/>
      <c r="EC534" s="17"/>
      <c r="ED534" s="17"/>
      <c r="EE534" s="17"/>
      <c r="EF534" s="17"/>
      <c r="EG534" s="17"/>
      <c r="EH534" s="17"/>
      <c r="EI534" s="17"/>
      <c r="EJ534" s="17"/>
      <c r="EK534" s="17"/>
      <c r="EL534" s="17"/>
      <c r="EM534" s="17"/>
      <c r="EN534" s="17"/>
      <c r="EO534" s="17"/>
      <c r="EP534" s="17"/>
      <c r="EQ534" s="17"/>
      <c r="ER534" s="17"/>
      <c r="ES534" s="17"/>
      <c r="ET534" s="17"/>
      <c r="EU534" s="17"/>
      <c r="EV534" s="17"/>
      <c r="EW534" s="17"/>
      <c r="EX534" s="17"/>
      <c r="EY534" s="17"/>
      <c r="EZ534" s="17"/>
      <c r="FA534" s="17"/>
      <c r="FB534" s="17"/>
      <c r="FC534" s="17"/>
      <c r="FD534" s="17"/>
      <c r="FE534" s="17"/>
      <c r="FF534" s="17"/>
      <c r="FG534" s="17"/>
      <c r="FH534" s="17"/>
      <c r="FI534" s="17"/>
      <c r="FJ534" s="17"/>
      <c r="FK534" s="17"/>
      <c r="FL534" s="17"/>
      <c r="FM534" s="17"/>
      <c r="FN534" s="17"/>
      <c r="FO534" s="17"/>
      <c r="FP534" s="17"/>
      <c r="FQ534" s="17"/>
      <c r="FR534" s="17"/>
      <c r="FS534" s="17"/>
      <c r="FT534" s="17"/>
      <c r="FU534" s="17"/>
      <c r="FV534" s="17"/>
      <c r="FW534" s="17"/>
      <c r="FX534" s="17"/>
      <c r="FY534" s="17"/>
      <c r="FZ534" s="17"/>
      <c r="GA534" s="17"/>
      <c r="GB534" s="17"/>
      <c r="GC534" s="17"/>
      <c r="GD534" s="17"/>
      <c r="GE534" s="17"/>
      <c r="GF534" s="17"/>
      <c r="GG534" s="17"/>
      <c r="GH534" s="17"/>
      <c r="GI534" s="17"/>
      <c r="GJ534" s="17"/>
      <c r="GK534" s="17"/>
      <c r="GL534" s="17"/>
      <c r="GM534" s="17"/>
      <c r="GN534" s="17"/>
      <c r="GO534" s="17"/>
      <c r="GP534" s="17"/>
      <c r="GQ534" s="17"/>
      <c r="GR534" s="17"/>
      <c r="GS534" s="17"/>
      <c r="GT534" s="17"/>
      <c r="GU534" s="17"/>
      <c r="GV534" s="17"/>
      <c r="GW534" s="17"/>
      <c r="GX534" s="17"/>
      <c r="GY534" s="17"/>
      <c r="GZ534" s="17"/>
      <c r="HA534" s="17"/>
      <c r="HB534" s="17"/>
      <c r="HC534" s="17"/>
      <c r="HD534" s="17"/>
      <c r="HE534" s="17"/>
      <c r="HF534" s="17"/>
      <c r="HG534" s="17"/>
      <c r="HH534" s="17"/>
      <c r="HI534" s="17"/>
      <c r="HJ534" s="17"/>
      <c r="HK534" s="17"/>
      <c r="HL534" s="17"/>
      <c r="HM534" s="17"/>
      <c r="HN534" s="17"/>
      <c r="HO534" s="17"/>
      <c r="HP534" s="17"/>
      <c r="HQ534" s="17"/>
      <c r="HR534" s="17"/>
      <c r="HS534" s="17"/>
      <c r="HT534" s="17"/>
      <c r="HU534" s="17"/>
      <c r="HV534" s="17"/>
      <c r="HW534" s="17"/>
      <c r="HX534" s="17"/>
      <c r="HY534" s="17"/>
      <c r="HZ534" s="17"/>
      <c r="IA534" s="17"/>
      <c r="IB534" s="17"/>
      <c r="IC534" s="17"/>
      <c r="ID534" s="17"/>
      <c r="IE534" s="17"/>
      <c r="IF534" s="17"/>
      <c r="IG534" s="17"/>
      <c r="IH534" s="17"/>
      <c r="II534" s="17"/>
      <c r="IJ534" s="17"/>
      <c r="IK534" s="17"/>
      <c r="IL534" s="17"/>
      <c r="IM534" s="17"/>
      <c r="IN534" s="17"/>
      <c r="IO534" s="17"/>
      <c r="IP534" s="17"/>
      <c r="IQ534" s="17"/>
      <c r="IR534" s="17"/>
      <c r="IS534" s="17"/>
      <c r="IT534" s="17"/>
      <c r="IU534" s="17"/>
      <c r="IV534" s="17"/>
      <c r="IW534" s="17"/>
      <c r="IX534" s="17"/>
      <c r="IY534" s="17"/>
      <c r="IZ534" s="17"/>
      <c r="JA534" s="17"/>
      <c r="JB534" s="17"/>
      <c r="JC534" s="17"/>
      <c r="JD534" s="17"/>
      <c r="JE534" s="17"/>
      <c r="JF534" s="17"/>
      <c r="JG534" s="17"/>
      <c r="JH534" s="17"/>
      <c r="JI534" s="17"/>
      <c r="JJ534" s="17"/>
      <c r="JK534" s="17"/>
      <c r="JL534" s="17"/>
      <c r="JM534" s="17"/>
      <c r="JN534" s="17"/>
      <c r="JO534" s="17"/>
      <c r="JP534" s="17"/>
      <c r="JQ534" s="17"/>
      <c r="JR534" s="17"/>
      <c r="JS534" s="17"/>
      <c r="JT534" s="17"/>
      <c r="JU534" s="17"/>
      <c r="JV534" s="17"/>
      <c r="JW534" s="17"/>
      <c r="JX534" s="17"/>
      <c r="JY534" s="17"/>
      <c r="JZ534" s="17"/>
      <c r="KA534" s="17"/>
      <c r="KB534" s="17"/>
      <c r="KC534" s="17"/>
      <c r="KD534" s="17"/>
      <c r="KE534" s="17"/>
      <c r="KF534" s="17"/>
      <c r="KG534" s="17"/>
      <c r="KH534" s="17"/>
      <c r="KI534" s="17"/>
      <c r="KJ534" s="17"/>
      <c r="KK534" s="17"/>
      <c r="KL534" s="17"/>
      <c r="KM534" s="17"/>
      <c r="KN534" s="17"/>
      <c r="KO534" s="17"/>
      <c r="KP534" s="17"/>
      <c r="KQ534" s="17"/>
      <c r="KR534" s="17"/>
      <c r="KS534" s="17"/>
      <c r="KT534" s="17"/>
      <c r="KU534" s="17"/>
      <c r="KV534" s="17"/>
      <c r="KW534" s="17"/>
      <c r="KX534" s="17"/>
      <c r="KY534" s="17"/>
      <c r="KZ534" s="17"/>
      <c r="LA534" s="17"/>
      <c r="LB534" s="17"/>
      <c r="LC534" s="17"/>
      <c r="LD534" s="17"/>
      <c r="LE534" s="17"/>
      <c r="LF534" s="17"/>
      <c r="LG534" s="17"/>
      <c r="LH534" s="17"/>
      <c r="LI534" s="17"/>
      <c r="LJ534" s="17"/>
      <c r="LK534" s="17"/>
      <c r="LL534" s="17"/>
      <c r="LM534" s="17"/>
      <c r="LN534" s="17"/>
      <c r="LO534" s="17"/>
      <c r="LP534" s="17"/>
      <c r="LQ534" s="17"/>
      <c r="LR534" s="17"/>
      <c r="LS534" s="17"/>
      <c r="LT534" s="17"/>
      <c r="LU534" s="17"/>
      <c r="LV534" s="17"/>
      <c r="LW534" s="17"/>
      <c r="LX534" s="17"/>
      <c r="LY534" s="17"/>
      <c r="LZ534" s="17"/>
      <c r="MA534" s="17"/>
      <c r="MB534" s="17"/>
      <c r="MC534" s="17"/>
      <c r="MD534" s="17"/>
      <c r="ME534" s="17"/>
      <c r="MF534" s="17"/>
      <c r="MG534" s="17"/>
      <c r="MH534" s="17"/>
      <c r="MI534" s="17"/>
      <c r="MJ534" s="17"/>
      <c r="MK534" s="17"/>
      <c r="ML534" s="17"/>
      <c r="MM534" s="17"/>
      <c r="MN534" s="17"/>
      <c r="MO534" s="17"/>
      <c r="MP534" s="17"/>
      <c r="MQ534" s="17"/>
      <c r="MR534" s="17"/>
      <c r="MS534" s="17"/>
      <c r="MT534" s="17"/>
      <c r="MU534" s="17"/>
      <c r="MV534" s="17"/>
      <c r="MW534" s="17"/>
      <c r="MX534" s="17"/>
      <c r="MY534" s="17"/>
      <c r="MZ534" s="17"/>
      <c r="NA534" s="17"/>
      <c r="NB534" s="17"/>
      <c r="NC534" s="17"/>
      <c r="ND534" s="17"/>
      <c r="NE534" s="17"/>
      <c r="NF534" s="17"/>
      <c r="NG534" s="17"/>
      <c r="NH534" s="17"/>
      <c r="NI534" s="17"/>
      <c r="NJ534" s="17"/>
      <c r="NK534" s="17"/>
      <c r="NL534" s="17"/>
      <c r="NM534" s="17"/>
      <c r="NN534" s="17"/>
      <c r="NO534" s="17"/>
      <c r="NP534" s="17"/>
      <c r="NQ534" s="17"/>
      <c r="NR534" s="17"/>
      <c r="NS534" s="17"/>
      <c r="NT534" s="17"/>
      <c r="NU534" s="17"/>
      <c r="NV534" s="17"/>
      <c r="NW534" s="17"/>
      <c r="NX534" s="17"/>
      <c r="NY534" s="17"/>
      <c r="NZ534" s="17"/>
      <c r="OA534" s="17"/>
      <c r="OB534" s="17"/>
      <c r="OC534" s="17"/>
      <c r="OD534" s="17"/>
      <c r="OE534" s="17"/>
      <c r="OF534" s="17"/>
      <c r="OG534" s="17"/>
      <c r="OH534" s="17"/>
      <c r="OI534" s="17"/>
      <c r="OJ534" s="17"/>
      <c r="OK534" s="17"/>
      <c r="OL534" s="17"/>
      <c r="OM534" s="17"/>
      <c r="ON534" s="17"/>
      <c r="OO534" s="17"/>
      <c r="OP534" s="17"/>
      <c r="OQ534" s="17"/>
      <c r="OR534" s="17"/>
      <c r="OS534" s="17"/>
      <c r="OT534" s="17"/>
      <c r="OU534" s="17"/>
      <c r="OV534" s="17"/>
      <c r="OW534" s="17"/>
      <c r="OX534" s="17"/>
      <c r="OY534" s="17"/>
      <c r="OZ534" s="17"/>
      <c r="PA534" s="17"/>
      <c r="PB534" s="17"/>
      <c r="PC534" s="17"/>
      <c r="PD534" s="17"/>
      <c r="PE534" s="17"/>
      <c r="PF534" s="17"/>
      <c r="PG534" s="17"/>
      <c r="PH534" s="17"/>
      <c r="PI534" s="17"/>
      <c r="PJ534" s="17"/>
      <c r="PK534" s="17"/>
      <c r="PL534" s="17"/>
      <c r="PM534" s="17"/>
      <c r="PN534" s="17"/>
      <c r="PO534" s="17"/>
      <c r="PP534" s="17"/>
      <c r="PQ534" s="17"/>
      <c r="PR534" s="17"/>
      <c r="PS534" s="17"/>
      <c r="PT534" s="17"/>
      <c r="PU534" s="17"/>
      <c r="PV534" s="17"/>
      <c r="PW534" s="17"/>
      <c r="PX534" s="17"/>
      <c r="PY534" s="17"/>
      <c r="PZ534" s="17"/>
      <c r="QA534" s="17"/>
      <c r="QB534" s="17"/>
      <c r="QC534" s="17"/>
      <c r="QD534" s="17"/>
      <c r="QE534" s="17"/>
      <c r="QF534" s="17"/>
      <c r="QG534" s="17"/>
      <c r="QH534" s="17"/>
      <c r="QI534" s="17"/>
      <c r="QJ534" s="17"/>
      <c r="QK534" s="17"/>
      <c r="QL534" s="17"/>
      <c r="QM534" s="17"/>
      <c r="QN534" s="17"/>
      <c r="QO534" s="17"/>
      <c r="QP534" s="17"/>
      <c r="QQ534" s="17"/>
      <c r="QR534" s="17"/>
      <c r="QS534" s="17"/>
      <c r="QT534" s="17"/>
      <c r="QU534" s="17"/>
      <c r="QV534" s="17"/>
      <c r="QW534" s="17"/>
      <c r="QX534" s="17"/>
      <c r="QY534" s="17"/>
      <c r="QZ534" s="17"/>
      <c r="RA534" s="17"/>
      <c r="RB534" s="17"/>
      <c r="RC534" s="17"/>
      <c r="RD534" s="17"/>
      <c r="RE534" s="17"/>
      <c r="RF534" s="17"/>
      <c r="RG534" s="17"/>
      <c r="RH534" s="17"/>
      <c r="RI534" s="17"/>
      <c r="RJ534" s="17"/>
      <c r="RK534" s="17"/>
      <c r="RL534" s="17"/>
      <c r="RM534" s="17"/>
      <c r="RN534" s="17"/>
      <c r="RO534" s="17"/>
      <c r="RP534" s="17"/>
      <c r="RQ534" s="17"/>
      <c r="RR534" s="17"/>
      <c r="RS534" s="17"/>
      <c r="RT534" s="17"/>
      <c r="RU534" s="17"/>
      <c r="RV534" s="17"/>
      <c r="RW534" s="17"/>
      <c r="RX534" s="17"/>
      <c r="RY534" s="17"/>
      <c r="RZ534" s="17"/>
      <c r="SA534" s="17"/>
      <c r="SB534" s="17"/>
      <c r="SC534" s="17"/>
      <c r="SD534" s="17"/>
      <c r="SE534" s="17"/>
      <c r="SF534" s="17"/>
      <c r="SG534" s="17"/>
      <c r="SH534" s="17"/>
      <c r="SI534" s="17"/>
      <c r="SJ534" s="17"/>
      <c r="SK534" s="17"/>
      <c r="SL534" s="17"/>
      <c r="SM534" s="17"/>
      <c r="SN534" s="17"/>
      <c r="SO534" s="17"/>
      <c r="SP534" s="17"/>
      <c r="SQ534" s="17"/>
      <c r="SR534" s="17"/>
      <c r="SS534" s="17"/>
      <c r="ST534" s="17"/>
      <c r="SU534" s="17"/>
      <c r="SV534" s="17"/>
      <c r="SW534" s="17"/>
      <c r="SX534" s="17"/>
      <c r="SY534" s="17"/>
      <c r="SZ534" s="17"/>
      <c r="TA534" s="17"/>
      <c r="TB534" s="17"/>
      <c r="TC534" s="17"/>
      <c r="TD534" s="17"/>
      <c r="TE534" s="17"/>
      <c r="TF534" s="17"/>
      <c r="TG534" s="17"/>
      <c r="TH534" s="17"/>
      <c r="TI534" s="17"/>
      <c r="TJ534" s="17"/>
      <c r="TK534" s="17"/>
      <c r="TL534" s="17"/>
      <c r="TM534" s="17"/>
      <c r="TN534" s="17"/>
      <c r="TO534" s="17"/>
      <c r="TP534" s="17"/>
      <c r="TQ534" s="17"/>
      <c r="TR534" s="17"/>
      <c r="TS534" s="17"/>
      <c r="TT534" s="17"/>
      <c r="TU534" s="17"/>
      <c r="TV534" s="17"/>
      <c r="TW534" s="17"/>
      <c r="TX534" s="17"/>
      <c r="TY534" s="17"/>
      <c r="TZ534" s="17"/>
      <c r="UA534" s="17"/>
      <c r="UB534" s="17"/>
      <c r="UC534" s="17"/>
      <c r="UD534" s="17"/>
      <c r="UE534" s="17"/>
      <c r="UF534" s="17"/>
      <c r="UG534" s="17"/>
      <c r="UH534" s="17"/>
      <c r="UI534" s="17"/>
      <c r="UJ534" s="17"/>
      <c r="UK534" s="17"/>
      <c r="UL534" s="17"/>
      <c r="UM534" s="17"/>
      <c r="UN534" s="17"/>
      <c r="UO534" s="17"/>
      <c r="UP534" s="17"/>
      <c r="UQ534" s="17"/>
      <c r="UR534" s="17"/>
      <c r="US534" s="17"/>
      <c r="UT534" s="17"/>
      <c r="UU534" s="17"/>
      <c r="UV534" s="17"/>
      <c r="UW534" s="17"/>
      <c r="UX534" s="17"/>
      <c r="UY534" s="17"/>
      <c r="UZ534" s="17"/>
      <c r="VA534" s="17"/>
      <c r="VB534" s="17"/>
      <c r="VC534" s="17"/>
      <c r="VD534" s="17"/>
      <c r="VE534" s="17"/>
      <c r="VF534" s="17"/>
      <c r="VG534" s="17"/>
      <c r="VH534" s="17"/>
      <c r="VI534" s="17"/>
      <c r="VJ534" s="17"/>
      <c r="VK534" s="17"/>
      <c r="VL534" s="17"/>
      <c r="VM534" s="17"/>
      <c r="VN534" s="17"/>
      <c r="VO534" s="17"/>
      <c r="VP534" s="17"/>
      <c r="VQ534" s="17"/>
      <c r="VR534" s="17"/>
      <c r="VS534" s="17"/>
      <c r="VT534" s="17"/>
      <c r="VU534" s="17"/>
      <c r="VV534" s="17"/>
      <c r="VW534" s="17"/>
      <c r="VX534" s="17"/>
      <c r="VY534" s="17"/>
      <c r="VZ534" s="17"/>
      <c r="WA534" s="17"/>
      <c r="WB534" s="17"/>
      <c r="WC534" s="17"/>
      <c r="WD534" s="17"/>
      <c r="WE534" s="17"/>
      <c r="WF534" s="17"/>
      <c r="WG534" s="17"/>
      <c r="WH534" s="17"/>
      <c r="WI534" s="17"/>
      <c r="WJ534" s="17"/>
      <c r="WK534" s="17"/>
      <c r="WL534" s="17"/>
      <c r="WM534" s="17"/>
      <c r="WN534" s="17"/>
      <c r="WO534" s="17"/>
      <c r="WP534" s="17"/>
      <c r="WQ534" s="17"/>
      <c r="WR534" s="17"/>
      <c r="WS534" s="17"/>
      <c r="WT534" s="17"/>
      <c r="WU534" s="17"/>
      <c r="WV534" s="17"/>
      <c r="WW534" s="17"/>
      <c r="WX534" s="17"/>
      <c r="WY534" s="17"/>
      <c r="WZ534" s="17"/>
      <c r="XA534" s="17"/>
      <c r="XB534" s="17"/>
      <c r="XC534" s="17"/>
      <c r="XD534" s="17"/>
      <c r="XE534" s="17"/>
      <c r="XF534" s="17"/>
      <c r="XG534" s="17"/>
      <c r="XH534" s="17"/>
      <c r="XI534" s="17"/>
      <c r="XJ534" s="17"/>
      <c r="XK534" s="17"/>
      <c r="XL534" s="17"/>
      <c r="XM534" s="17"/>
      <c r="XN534" s="17"/>
      <c r="XO534" s="17"/>
      <c r="XP534" s="17"/>
      <c r="XQ534" s="17"/>
      <c r="XR534" s="17"/>
      <c r="XS534" s="17"/>
      <c r="XT534" s="17"/>
      <c r="XU534" s="17"/>
      <c r="XV534" s="17"/>
      <c r="XW534" s="17"/>
      <c r="XX534" s="17"/>
      <c r="XY534" s="17"/>
      <c r="XZ534" s="17"/>
      <c r="YA534" s="17"/>
      <c r="YB534" s="17"/>
      <c r="YC534" s="17"/>
      <c r="YD534" s="17"/>
      <c r="YE534" s="17"/>
      <c r="YF534" s="17"/>
      <c r="YG534" s="17"/>
      <c r="YH534" s="17"/>
      <c r="YI534" s="17"/>
      <c r="YJ534" s="17"/>
      <c r="YK534" s="17"/>
      <c r="YL534" s="17"/>
      <c r="YM534" s="17"/>
      <c r="YN534" s="17"/>
      <c r="YO534" s="17"/>
      <c r="YP534" s="17"/>
      <c r="YQ534" s="17"/>
      <c r="YR534" s="17"/>
      <c r="YS534" s="17"/>
      <c r="YT534" s="17"/>
      <c r="YU534" s="17"/>
      <c r="YV534" s="17"/>
      <c r="YW534" s="17"/>
      <c r="YX534" s="17"/>
      <c r="YY534" s="17"/>
      <c r="YZ534" s="17"/>
      <c r="ZA534" s="17"/>
      <c r="ZB534" s="17"/>
      <c r="ZC534" s="17"/>
      <c r="ZD534" s="17"/>
      <c r="ZE534" s="17"/>
      <c r="ZF534" s="17"/>
      <c r="ZG534" s="17"/>
      <c r="ZH534" s="17"/>
      <c r="ZI534" s="17"/>
      <c r="ZJ534" s="17"/>
      <c r="ZK534" s="17"/>
      <c r="ZL534" s="17"/>
      <c r="ZM534" s="17"/>
      <c r="ZN534" s="17"/>
      <c r="ZO534" s="17"/>
      <c r="ZP534" s="17"/>
      <c r="ZQ534" s="17"/>
      <c r="ZR534" s="17"/>
      <c r="ZS534" s="17"/>
      <c r="ZT534" s="17"/>
      <c r="ZU534" s="17"/>
      <c r="ZV534" s="17"/>
      <c r="ZW534" s="17"/>
      <c r="ZX534" s="17"/>
      <c r="ZY534" s="17"/>
      <c r="ZZ534" s="17"/>
      <c r="AAA534" s="17"/>
      <c r="AAB534" s="17"/>
      <c r="AAC534" s="17"/>
      <c r="AAD534" s="17"/>
      <c r="AAE534" s="17"/>
      <c r="AAF534" s="17"/>
      <c r="AAG534" s="17"/>
      <c r="AAH534" s="17"/>
      <c r="AAI534" s="17"/>
      <c r="AAJ534" s="17"/>
      <c r="AAK534" s="17"/>
      <c r="AAL534" s="17"/>
      <c r="AAM534" s="17"/>
      <c r="AAN534" s="17"/>
      <c r="AAO534" s="17"/>
      <c r="AAP534" s="17"/>
      <c r="AAQ534" s="17"/>
      <c r="AAR534" s="17"/>
      <c r="AAS534" s="17"/>
      <c r="AAT534" s="17"/>
      <c r="AAU534" s="17"/>
      <c r="AAV534" s="17"/>
      <c r="AAW534" s="17"/>
      <c r="AAX534" s="17"/>
      <c r="AAY534" s="17"/>
      <c r="AAZ534" s="17"/>
      <c r="ABA534" s="17"/>
      <c r="ABB534" s="17"/>
      <c r="ABC534" s="17"/>
      <c r="ABD534" s="17"/>
      <c r="ABE534" s="17"/>
      <c r="ABF534" s="17"/>
      <c r="ABG534" s="17"/>
      <c r="ABH534" s="17"/>
      <c r="ABI534" s="17"/>
      <c r="ABJ534" s="17"/>
      <c r="ABK534" s="17"/>
      <c r="ABL534" s="17"/>
      <c r="ABM534" s="17"/>
      <c r="ABN534" s="17"/>
      <c r="ABO534" s="17"/>
      <c r="ABP534" s="17"/>
      <c r="ABQ534" s="17"/>
      <c r="ABR534" s="17"/>
      <c r="ABS534" s="17"/>
      <c r="ABT534" s="17"/>
      <c r="ABU534" s="17"/>
      <c r="ABV534" s="17"/>
      <c r="ABW534" s="17"/>
      <c r="ABX534" s="17"/>
      <c r="ABY534" s="17"/>
      <c r="ABZ534" s="17"/>
      <c r="ACA534" s="17"/>
      <c r="ACB534" s="17"/>
      <c r="ACC534" s="17"/>
      <c r="ACD534" s="17"/>
      <c r="ACE534" s="17"/>
      <c r="ACF534" s="17"/>
      <c r="ACG534" s="17"/>
      <c r="ACH534" s="17"/>
      <c r="ACI534" s="17"/>
      <c r="ACJ534" s="17"/>
      <c r="ACK534" s="17"/>
      <c r="ACL534" s="17"/>
      <c r="ACM534" s="17"/>
      <c r="ACN534" s="17"/>
      <c r="ACO534" s="17"/>
      <c r="ACP534" s="17"/>
      <c r="ACQ534" s="17"/>
      <c r="ACR534" s="17"/>
      <c r="ACS534" s="17"/>
      <c r="ACT534" s="17"/>
      <c r="ACU534" s="17"/>
      <c r="ACV534" s="17"/>
      <c r="ACW534" s="17"/>
      <c r="ACX534" s="17"/>
      <c r="ACY534" s="17"/>
      <c r="ACZ534" s="17"/>
      <c r="ADA534" s="17"/>
      <c r="ADB534" s="17"/>
      <c r="ADC534" s="17"/>
      <c r="ADD534" s="17"/>
      <c r="ADE534" s="17"/>
      <c r="ADF534" s="17"/>
      <c r="ADG534" s="17"/>
      <c r="ADH534" s="17"/>
      <c r="ADI534" s="17"/>
      <c r="ADJ534" s="17"/>
      <c r="ADK534" s="17"/>
      <c r="ADL534" s="17"/>
      <c r="ADM534" s="17"/>
      <c r="ADN534" s="17"/>
      <c r="ADO534" s="17"/>
      <c r="ADP534" s="17"/>
      <c r="ADQ534" s="17"/>
      <c r="ADR534" s="17"/>
      <c r="ADS534" s="17"/>
      <c r="ADT534" s="17"/>
      <c r="ADU534" s="17"/>
      <c r="ADV534" s="17"/>
      <c r="ADW534" s="17"/>
      <c r="ADX534" s="17"/>
      <c r="ADY534" s="17"/>
      <c r="ADZ534" s="17"/>
      <c r="AEA534" s="17"/>
      <c r="AEB534" s="17"/>
      <c r="AEC534" s="17"/>
      <c r="AED534" s="17"/>
      <c r="AEE534" s="17"/>
      <c r="AEF534" s="17"/>
      <c r="AEG534" s="17"/>
      <c r="AEH534" s="17"/>
      <c r="AEI534" s="17"/>
      <c r="AEJ534" s="17"/>
      <c r="AEK534" s="17"/>
      <c r="AEL534" s="17"/>
      <c r="AEM534" s="17"/>
      <c r="AEN534" s="17"/>
      <c r="AEO534" s="17"/>
      <c r="AEP534" s="17"/>
      <c r="AEQ534" s="17"/>
      <c r="AER534" s="17"/>
      <c r="AES534" s="17"/>
      <c r="AET534" s="17"/>
      <c r="AEU534" s="17"/>
      <c r="AEV534" s="17"/>
      <c r="AEW534" s="17"/>
      <c r="AEX534" s="17"/>
      <c r="AEY534" s="17"/>
      <c r="AEZ534" s="17"/>
      <c r="AFA534" s="17"/>
      <c r="AFB534" s="17"/>
      <c r="AFC534" s="17"/>
      <c r="AFD534" s="17"/>
      <c r="AFE534" s="17"/>
      <c r="AFF534" s="17"/>
      <c r="AFG534" s="17"/>
      <c r="AFH534" s="17"/>
      <c r="AFI534" s="17"/>
      <c r="AFJ534" s="17"/>
      <c r="AFK534" s="17"/>
      <c r="AFL534" s="17"/>
      <c r="AFM534" s="17"/>
      <c r="AFN534" s="17"/>
      <c r="AFO534" s="17"/>
      <c r="AFP534" s="17"/>
      <c r="AFQ534" s="17"/>
      <c r="AFR534" s="17"/>
      <c r="AFS534" s="17"/>
      <c r="AFT534" s="17"/>
      <c r="AFU534" s="17"/>
      <c r="AFV534" s="17"/>
      <c r="AFW534" s="17"/>
      <c r="AFX534" s="17"/>
      <c r="AFY534" s="17"/>
      <c r="AFZ534" s="17"/>
      <c r="AGA534" s="17"/>
      <c r="AGB534" s="17"/>
      <c r="AGC534" s="17"/>
      <c r="AGD534" s="17"/>
      <c r="AGE534" s="17"/>
      <c r="AGF534" s="17"/>
      <c r="AGG534" s="17"/>
      <c r="AGH534" s="17"/>
      <c r="AGI534" s="17"/>
      <c r="AGJ534" s="17"/>
      <c r="AGK534" s="17"/>
      <c r="AGL534" s="17"/>
      <c r="AGM534" s="17"/>
      <c r="AGN534" s="17"/>
      <c r="AGO534" s="17"/>
      <c r="AGP534" s="17"/>
      <c r="AGQ534" s="17"/>
      <c r="AGR534" s="17"/>
      <c r="AGS534" s="17"/>
      <c r="AGT534" s="17"/>
      <c r="AGU534" s="17"/>
      <c r="AGV534" s="17"/>
      <c r="AGW534" s="17"/>
      <c r="AGX534" s="17"/>
      <c r="AGY534" s="17"/>
      <c r="AGZ534" s="17"/>
      <c r="AHA534" s="17"/>
      <c r="AHB534" s="17"/>
      <c r="AHC534" s="17"/>
      <c r="AHD534" s="17"/>
      <c r="AHE534" s="17"/>
      <c r="AHF534" s="17"/>
      <c r="AHG534" s="17"/>
      <c r="AHH534" s="17"/>
      <c r="AHI534" s="17"/>
      <c r="AHJ534" s="17"/>
      <c r="AHK534" s="17"/>
      <c r="AHL534" s="17"/>
      <c r="AHM534" s="17"/>
      <c r="AHN534" s="17"/>
      <c r="AHO534" s="17"/>
      <c r="AHP534" s="17"/>
      <c r="AHQ534" s="17"/>
      <c r="AHR534" s="17"/>
      <c r="AHS534" s="17"/>
      <c r="AHT534" s="17"/>
      <c r="AHU534" s="17"/>
      <c r="AHV534" s="17"/>
      <c r="AHW534" s="17"/>
      <c r="AHX534" s="17"/>
      <c r="AHY534" s="17"/>
      <c r="AHZ534" s="17"/>
      <c r="AIA534" s="17"/>
      <c r="AIB534" s="17"/>
      <c r="AIC534" s="17"/>
      <c r="AID534" s="17"/>
      <c r="AIE534" s="17"/>
      <c r="AIF534" s="17"/>
      <c r="AIG534" s="17"/>
      <c r="AIH534" s="17"/>
      <c r="AII534" s="17"/>
      <c r="AIJ534" s="17"/>
      <c r="AIK534" s="17"/>
      <c r="AIL534" s="17"/>
      <c r="AIM534" s="17"/>
      <c r="AIN534" s="17"/>
      <c r="AIO534" s="17"/>
      <c r="AIP534" s="17"/>
      <c r="AIQ534" s="17"/>
      <c r="AIR534" s="17"/>
      <c r="AIS534" s="17"/>
      <c r="AIT534" s="17"/>
      <c r="AIU534" s="17"/>
      <c r="AIV534" s="17"/>
      <c r="AIW534" s="17"/>
      <c r="AIX534" s="17"/>
      <c r="AIY534" s="17"/>
      <c r="AIZ534" s="17"/>
      <c r="AJA534" s="17"/>
      <c r="AJB534" s="17"/>
      <c r="AJC534" s="17"/>
      <c r="AJD534" s="17"/>
      <c r="AJE534" s="17"/>
      <c r="AJF534" s="17"/>
      <c r="AJG534" s="17"/>
      <c r="AJH534" s="17"/>
      <c r="AJI534" s="17"/>
      <c r="AJJ534" s="17"/>
      <c r="AJK534" s="17"/>
      <c r="AJL534" s="17"/>
      <c r="AJM534" s="17"/>
      <c r="AJN534" s="17"/>
      <c r="AJO534" s="17"/>
      <c r="AJP534" s="17"/>
      <c r="AJQ534" s="17"/>
      <c r="AJR534" s="17"/>
      <c r="AJS534" s="17"/>
      <c r="AJT534" s="17"/>
      <c r="AJU534" s="17"/>
      <c r="AJV534" s="17"/>
      <c r="AJW534" s="17"/>
      <c r="AJX534" s="17"/>
      <c r="AJY534" s="17"/>
      <c r="AJZ534" s="17"/>
      <c r="AKA534" s="17"/>
      <c r="AKB534" s="17"/>
      <c r="AKC534" s="17"/>
      <c r="AKD534" s="17"/>
      <c r="AKE534" s="17"/>
      <c r="AKF534" s="17"/>
      <c r="AKG534" s="17"/>
      <c r="AKH534" s="17"/>
      <c r="AKI534" s="17"/>
      <c r="AKJ534" s="17"/>
      <c r="AKK534" s="17"/>
      <c r="AKL534" s="17"/>
      <c r="AKM534" s="17"/>
      <c r="AKN534" s="17"/>
      <c r="AKO534" s="17"/>
      <c r="AKP534" s="17"/>
      <c r="AKQ534" s="17"/>
      <c r="AKR534" s="17"/>
      <c r="AKS534" s="17"/>
      <c r="AKT534" s="17"/>
      <c r="AKU534" s="17"/>
      <c r="AKV534" s="17"/>
      <c r="AKW534" s="17"/>
      <c r="AKX534" s="17"/>
      <c r="AKY534" s="17"/>
      <c r="AKZ534" s="17"/>
      <c r="ALA534" s="17"/>
      <c r="ALB534" s="17"/>
      <c r="ALC534" s="17"/>
      <c r="ALD534" s="17"/>
      <c r="ALE534" s="17"/>
      <c r="ALF534" s="17"/>
      <c r="ALG534" s="17"/>
      <c r="ALH534" s="17"/>
      <c r="ALI534" s="17"/>
      <c r="ALJ534" s="17"/>
    </row>
    <row r="535" spans="1:998" s="4" customFormat="1" ht="12" customHeight="1">
      <c r="A535" s="9"/>
      <c r="B535" s="10"/>
      <c r="C535" s="11" t="s">
        <v>902</v>
      </c>
      <c r="D535" s="12" t="s">
        <v>596</v>
      </c>
      <c r="E535" s="10"/>
      <c r="F535" s="436"/>
      <c r="G535" s="13"/>
      <c r="H535" s="14"/>
      <c r="I535" s="14"/>
      <c r="J535" s="14"/>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row>
    <row r="536" spans="1:998" s="246" customFormat="1" ht="15.75" customHeight="1" outlineLevel="1">
      <c r="A536" s="241"/>
      <c r="B536" s="241"/>
      <c r="C536" s="241" t="s">
        <v>903</v>
      </c>
      <c r="D536" s="242" t="s">
        <v>56</v>
      </c>
      <c r="E536" s="241"/>
      <c r="F536" s="438"/>
      <c r="G536" s="243"/>
      <c r="H536" s="244"/>
      <c r="I536" s="245"/>
      <c r="J536" s="245"/>
    </row>
    <row r="537" spans="1:998" ht="25.5" outlineLevel="1">
      <c r="A537" s="236">
        <v>96522</v>
      </c>
      <c r="B537" s="236" t="s">
        <v>20</v>
      </c>
      <c r="C537" s="236" t="s">
        <v>904</v>
      </c>
      <c r="D537" s="237" t="s">
        <v>73</v>
      </c>
      <c r="E537" s="236" t="s">
        <v>44</v>
      </c>
      <c r="F537" s="437">
        <v>40.950000000000003</v>
      </c>
      <c r="G537" s="238">
        <f t="shared" ref="G537:G546" si="182">$I$3</f>
        <v>0.29308058631051748</v>
      </c>
      <c r="H537" s="239"/>
      <c r="I537" s="239">
        <f t="shared" ref="I537:I546" si="183">H537*(1+G537)</f>
        <v>0</v>
      </c>
      <c r="J537" s="239">
        <f t="shared" ref="J537:J546" si="184">TRUNC((I537*F537),2)</f>
        <v>0</v>
      </c>
    </row>
    <row r="538" spans="1:998" outlineLevel="1">
      <c r="A538" s="236">
        <v>96616</v>
      </c>
      <c r="B538" s="236" t="s">
        <v>20</v>
      </c>
      <c r="C538" s="236" t="s">
        <v>905</v>
      </c>
      <c r="D538" s="237" t="s">
        <v>75</v>
      </c>
      <c r="E538" s="236" t="s">
        <v>44</v>
      </c>
      <c r="F538" s="437">
        <v>2.1</v>
      </c>
      <c r="G538" s="238">
        <f t="shared" si="182"/>
        <v>0.29308058631051748</v>
      </c>
      <c r="H538" s="239"/>
      <c r="I538" s="239">
        <f t="shared" si="183"/>
        <v>0</v>
      </c>
      <c r="J538" s="239">
        <f t="shared" si="184"/>
        <v>0</v>
      </c>
    </row>
    <row r="539" spans="1:998" ht="25.5" outlineLevel="1">
      <c r="A539" s="236">
        <v>96543</v>
      </c>
      <c r="B539" s="236" t="s">
        <v>20</v>
      </c>
      <c r="C539" s="236" t="s">
        <v>906</v>
      </c>
      <c r="D539" s="237" t="s">
        <v>62</v>
      </c>
      <c r="E539" s="236" t="s">
        <v>63</v>
      </c>
      <c r="F539" s="437">
        <v>283.5</v>
      </c>
      <c r="G539" s="238">
        <f t="shared" si="182"/>
        <v>0.29308058631051748</v>
      </c>
      <c r="H539" s="239"/>
      <c r="I539" s="239">
        <f t="shared" si="183"/>
        <v>0</v>
      </c>
      <c r="J539" s="239">
        <f t="shared" si="184"/>
        <v>0</v>
      </c>
    </row>
    <row r="540" spans="1:998" ht="25.5" outlineLevel="1">
      <c r="A540" s="236">
        <v>96544</v>
      </c>
      <c r="B540" s="236" t="s">
        <v>20</v>
      </c>
      <c r="C540" s="236" t="s">
        <v>907</v>
      </c>
      <c r="D540" s="237" t="s">
        <v>65</v>
      </c>
      <c r="E540" s="236" t="s">
        <v>63</v>
      </c>
      <c r="F540" s="437">
        <v>283.5</v>
      </c>
      <c r="G540" s="238">
        <f t="shared" si="182"/>
        <v>0.29308058631051748</v>
      </c>
      <c r="H540" s="239"/>
      <c r="I540" s="239">
        <f t="shared" si="183"/>
        <v>0</v>
      </c>
      <c r="J540" s="239">
        <f t="shared" si="184"/>
        <v>0</v>
      </c>
    </row>
    <row r="541" spans="1:998" ht="25.5" outlineLevel="1">
      <c r="A541" s="236">
        <v>96545</v>
      </c>
      <c r="B541" s="236" t="s">
        <v>20</v>
      </c>
      <c r="C541" s="236" t="s">
        <v>908</v>
      </c>
      <c r="D541" s="237" t="s">
        <v>79</v>
      </c>
      <c r="E541" s="236" t="s">
        <v>63</v>
      </c>
      <c r="F541" s="437">
        <v>567</v>
      </c>
      <c r="G541" s="238">
        <f t="shared" si="182"/>
        <v>0.29308058631051748</v>
      </c>
      <c r="H541" s="239"/>
      <c r="I541" s="239">
        <f t="shared" si="183"/>
        <v>0</v>
      </c>
      <c r="J541" s="239">
        <f t="shared" si="184"/>
        <v>0</v>
      </c>
    </row>
    <row r="542" spans="1:998" ht="25.5" outlineLevel="1">
      <c r="A542" s="236">
        <v>96546</v>
      </c>
      <c r="B542" s="236" t="s">
        <v>20</v>
      </c>
      <c r="C542" s="236" t="s">
        <v>909</v>
      </c>
      <c r="D542" s="237" t="s">
        <v>67</v>
      </c>
      <c r="E542" s="236" t="s">
        <v>63</v>
      </c>
      <c r="F542" s="437">
        <v>567</v>
      </c>
      <c r="G542" s="238">
        <f t="shared" si="182"/>
        <v>0.29308058631051748</v>
      </c>
      <c r="H542" s="239"/>
      <c r="I542" s="239">
        <f t="shared" si="183"/>
        <v>0</v>
      </c>
      <c r="J542" s="239">
        <f t="shared" si="184"/>
        <v>0</v>
      </c>
    </row>
    <row r="543" spans="1:998" ht="25.5" outlineLevel="1">
      <c r="A543" s="236">
        <v>96547</v>
      </c>
      <c r="B543" s="236" t="s">
        <v>20</v>
      </c>
      <c r="C543" s="236" t="s">
        <v>910</v>
      </c>
      <c r="D543" s="237" t="s">
        <v>69</v>
      </c>
      <c r="E543" s="236" t="s">
        <v>63</v>
      </c>
      <c r="F543" s="437">
        <v>567</v>
      </c>
      <c r="G543" s="238">
        <f t="shared" si="182"/>
        <v>0.29308058631051748</v>
      </c>
      <c r="H543" s="239"/>
      <c r="I543" s="239">
        <f t="shared" si="183"/>
        <v>0</v>
      </c>
      <c r="J543" s="239">
        <f t="shared" si="184"/>
        <v>0</v>
      </c>
    </row>
    <row r="544" spans="1:998" ht="25.5" outlineLevel="1">
      <c r="A544" s="236">
        <v>96548</v>
      </c>
      <c r="B544" s="236" t="s">
        <v>20</v>
      </c>
      <c r="C544" s="236" t="s">
        <v>911</v>
      </c>
      <c r="D544" s="237" t="s">
        <v>83</v>
      </c>
      <c r="E544" s="236" t="s">
        <v>63</v>
      </c>
      <c r="F544" s="437">
        <v>283.5</v>
      </c>
      <c r="G544" s="238">
        <f t="shared" si="182"/>
        <v>0.29308058631051748</v>
      </c>
      <c r="H544" s="239"/>
      <c r="I544" s="239">
        <f t="shared" si="183"/>
        <v>0</v>
      </c>
      <c r="J544" s="239">
        <f t="shared" si="184"/>
        <v>0</v>
      </c>
    </row>
    <row r="545" spans="1:998" ht="25.5" outlineLevel="1">
      <c r="A545" s="236">
        <v>96549</v>
      </c>
      <c r="B545" s="236" t="s">
        <v>20</v>
      </c>
      <c r="C545" s="236" t="s">
        <v>912</v>
      </c>
      <c r="D545" s="237" t="s">
        <v>85</v>
      </c>
      <c r="E545" s="236" t="s">
        <v>63</v>
      </c>
      <c r="F545" s="437">
        <v>283.5</v>
      </c>
      <c r="G545" s="238">
        <f t="shared" si="182"/>
        <v>0.29308058631051748</v>
      </c>
      <c r="H545" s="239"/>
      <c r="I545" s="239">
        <f t="shared" si="183"/>
        <v>0</v>
      </c>
      <c r="J545" s="239">
        <f t="shared" si="184"/>
        <v>0</v>
      </c>
    </row>
    <row r="546" spans="1:998" ht="25.5" outlineLevel="1">
      <c r="A546" s="236">
        <v>96557</v>
      </c>
      <c r="B546" s="236" t="s">
        <v>20</v>
      </c>
      <c r="C546" s="236" t="s">
        <v>913</v>
      </c>
      <c r="D546" s="237" t="s">
        <v>87</v>
      </c>
      <c r="E546" s="236" t="s">
        <v>44</v>
      </c>
      <c r="F546" s="437">
        <v>31.5</v>
      </c>
      <c r="G546" s="238">
        <f t="shared" si="182"/>
        <v>0.29308058631051748</v>
      </c>
      <c r="H546" s="239"/>
      <c r="I546" s="239">
        <f t="shared" si="183"/>
        <v>0</v>
      </c>
      <c r="J546" s="239">
        <f t="shared" si="184"/>
        <v>0</v>
      </c>
    </row>
    <row r="547" spans="1:998" s="18" customFormat="1" ht="12.75" customHeight="1">
      <c r="A547" s="364" t="s">
        <v>1352</v>
      </c>
      <c r="B547" s="364"/>
      <c r="C547" s="364"/>
      <c r="D547" s="364"/>
      <c r="E547" s="364"/>
      <c r="F547" s="364"/>
      <c r="G547" s="364"/>
      <c r="H547" s="364"/>
      <c r="I547" s="364"/>
      <c r="J547" s="16">
        <f>SUM(J537:J546)</f>
        <v>0</v>
      </c>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17"/>
      <c r="CH547" s="17"/>
      <c r="CI547" s="17"/>
      <c r="CJ547" s="17"/>
      <c r="CK547" s="17"/>
      <c r="CL547" s="17"/>
      <c r="CM547" s="17"/>
      <c r="CN547" s="17"/>
      <c r="CO547" s="17"/>
      <c r="CP547" s="17"/>
      <c r="CQ547" s="17"/>
      <c r="CR547" s="17"/>
      <c r="CS547" s="17"/>
      <c r="CT547" s="17"/>
      <c r="CU547" s="17"/>
      <c r="CV547" s="17"/>
      <c r="CW547" s="17"/>
      <c r="CX547" s="17"/>
      <c r="CY547" s="17"/>
      <c r="CZ547" s="17"/>
      <c r="DA547" s="17"/>
      <c r="DB547" s="17"/>
      <c r="DC547" s="17"/>
      <c r="DD547" s="17"/>
      <c r="DE547" s="17"/>
      <c r="DF547" s="17"/>
      <c r="DG547" s="17"/>
      <c r="DH547" s="17"/>
      <c r="DI547" s="17"/>
      <c r="DJ547" s="17"/>
      <c r="DK547" s="17"/>
      <c r="DL547" s="17"/>
      <c r="DM547" s="17"/>
      <c r="DN547" s="17"/>
      <c r="DO547" s="17"/>
      <c r="DP547" s="17"/>
      <c r="DQ547" s="17"/>
      <c r="DR547" s="17"/>
      <c r="DS547" s="17"/>
      <c r="DT547" s="17"/>
      <c r="DU547" s="17"/>
      <c r="DV547" s="17"/>
      <c r="DW547" s="17"/>
      <c r="DX547" s="17"/>
      <c r="DY547" s="17"/>
      <c r="DZ547" s="17"/>
      <c r="EA547" s="17"/>
      <c r="EB547" s="17"/>
      <c r="EC547" s="17"/>
      <c r="ED547" s="17"/>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c r="GN547" s="17"/>
      <c r="GO547" s="17"/>
      <c r="GP547" s="17"/>
      <c r="GQ547" s="17"/>
      <c r="GR547" s="17"/>
      <c r="GS547" s="17"/>
      <c r="GT547" s="17"/>
      <c r="GU547" s="17"/>
      <c r="GV547" s="17"/>
      <c r="GW547" s="17"/>
      <c r="GX547" s="17"/>
      <c r="GY547" s="17"/>
      <c r="GZ547" s="17"/>
      <c r="HA547" s="17"/>
      <c r="HB547" s="17"/>
      <c r="HC547" s="17"/>
      <c r="HD547" s="17"/>
      <c r="HE547" s="17"/>
      <c r="HF547" s="17"/>
      <c r="HG547" s="17"/>
      <c r="HH547" s="17"/>
      <c r="HI547" s="17"/>
      <c r="HJ547" s="17"/>
      <c r="HK547" s="17"/>
      <c r="HL547" s="17"/>
      <c r="HM547" s="17"/>
      <c r="HN547" s="17"/>
      <c r="HO547" s="17"/>
      <c r="HP547" s="17"/>
      <c r="HQ547" s="17"/>
      <c r="HR547" s="17"/>
      <c r="HS547" s="17"/>
      <c r="HT547" s="17"/>
      <c r="HU547" s="17"/>
      <c r="HV547" s="17"/>
      <c r="HW547" s="17"/>
      <c r="HX547" s="17"/>
      <c r="HY547" s="17"/>
      <c r="HZ547" s="17"/>
      <c r="IA547" s="17"/>
      <c r="IB547" s="17"/>
      <c r="IC547" s="17"/>
      <c r="ID547" s="17"/>
      <c r="IE547" s="17"/>
      <c r="IF547" s="17"/>
      <c r="IG547" s="17"/>
      <c r="IH547" s="17"/>
      <c r="II547" s="17"/>
      <c r="IJ547" s="17"/>
      <c r="IK547" s="17"/>
      <c r="IL547" s="17"/>
      <c r="IM547" s="17"/>
      <c r="IN547" s="17"/>
      <c r="IO547" s="17"/>
      <c r="IP547" s="17"/>
      <c r="IQ547" s="17"/>
      <c r="IR547" s="17"/>
      <c r="IS547" s="17"/>
      <c r="IT547" s="17"/>
      <c r="IU547" s="17"/>
      <c r="IV547" s="17"/>
      <c r="IW547" s="17"/>
      <c r="IX547" s="17"/>
      <c r="IY547" s="17"/>
      <c r="IZ547" s="17"/>
      <c r="JA547" s="17"/>
      <c r="JB547" s="17"/>
      <c r="JC547" s="17"/>
      <c r="JD547" s="17"/>
      <c r="JE547" s="17"/>
      <c r="JF547" s="17"/>
      <c r="JG547" s="17"/>
      <c r="JH547" s="17"/>
      <c r="JI547" s="17"/>
      <c r="JJ547" s="17"/>
      <c r="JK547" s="17"/>
      <c r="JL547" s="17"/>
      <c r="JM547" s="17"/>
      <c r="JN547" s="17"/>
      <c r="JO547" s="17"/>
      <c r="JP547" s="17"/>
      <c r="JQ547" s="17"/>
      <c r="JR547" s="17"/>
      <c r="JS547" s="17"/>
      <c r="JT547" s="17"/>
      <c r="JU547" s="17"/>
      <c r="JV547" s="17"/>
      <c r="JW547" s="17"/>
      <c r="JX547" s="17"/>
      <c r="JY547" s="17"/>
      <c r="JZ547" s="17"/>
      <c r="KA547" s="17"/>
      <c r="KB547" s="17"/>
      <c r="KC547" s="17"/>
      <c r="KD547" s="17"/>
      <c r="KE547" s="17"/>
      <c r="KF547" s="17"/>
      <c r="KG547" s="17"/>
      <c r="KH547" s="17"/>
      <c r="KI547" s="17"/>
      <c r="KJ547" s="17"/>
      <c r="KK547" s="17"/>
      <c r="KL547" s="17"/>
      <c r="KM547" s="17"/>
      <c r="KN547" s="17"/>
      <c r="KO547" s="17"/>
      <c r="KP547" s="17"/>
      <c r="KQ547" s="17"/>
      <c r="KR547" s="17"/>
      <c r="KS547" s="17"/>
      <c r="KT547" s="17"/>
      <c r="KU547" s="17"/>
      <c r="KV547" s="17"/>
      <c r="KW547" s="17"/>
      <c r="KX547" s="17"/>
      <c r="KY547" s="17"/>
      <c r="KZ547" s="17"/>
      <c r="LA547" s="17"/>
      <c r="LB547" s="17"/>
      <c r="LC547" s="17"/>
      <c r="LD547" s="17"/>
      <c r="LE547" s="17"/>
      <c r="LF547" s="17"/>
      <c r="LG547" s="17"/>
      <c r="LH547" s="17"/>
      <c r="LI547" s="17"/>
      <c r="LJ547" s="17"/>
      <c r="LK547" s="17"/>
      <c r="LL547" s="17"/>
      <c r="LM547" s="17"/>
      <c r="LN547" s="17"/>
      <c r="LO547" s="17"/>
      <c r="LP547" s="17"/>
      <c r="LQ547" s="17"/>
      <c r="LR547" s="17"/>
      <c r="LS547" s="17"/>
      <c r="LT547" s="17"/>
      <c r="LU547" s="17"/>
      <c r="LV547" s="17"/>
      <c r="LW547" s="17"/>
      <c r="LX547" s="17"/>
      <c r="LY547" s="17"/>
      <c r="LZ547" s="17"/>
      <c r="MA547" s="17"/>
      <c r="MB547" s="17"/>
      <c r="MC547" s="17"/>
      <c r="MD547" s="17"/>
      <c r="ME547" s="17"/>
      <c r="MF547" s="17"/>
      <c r="MG547" s="17"/>
      <c r="MH547" s="17"/>
      <c r="MI547" s="17"/>
      <c r="MJ547" s="17"/>
      <c r="MK547" s="17"/>
      <c r="ML547" s="17"/>
      <c r="MM547" s="17"/>
      <c r="MN547" s="17"/>
      <c r="MO547" s="17"/>
      <c r="MP547" s="17"/>
      <c r="MQ547" s="17"/>
      <c r="MR547" s="17"/>
      <c r="MS547" s="17"/>
      <c r="MT547" s="17"/>
      <c r="MU547" s="17"/>
      <c r="MV547" s="17"/>
      <c r="MW547" s="17"/>
      <c r="MX547" s="17"/>
      <c r="MY547" s="17"/>
      <c r="MZ547" s="17"/>
      <c r="NA547" s="17"/>
      <c r="NB547" s="17"/>
      <c r="NC547" s="17"/>
      <c r="ND547" s="17"/>
      <c r="NE547" s="17"/>
      <c r="NF547" s="17"/>
      <c r="NG547" s="17"/>
      <c r="NH547" s="17"/>
      <c r="NI547" s="17"/>
      <c r="NJ547" s="17"/>
      <c r="NK547" s="17"/>
      <c r="NL547" s="17"/>
      <c r="NM547" s="17"/>
      <c r="NN547" s="17"/>
      <c r="NO547" s="17"/>
      <c r="NP547" s="17"/>
      <c r="NQ547" s="17"/>
      <c r="NR547" s="17"/>
      <c r="NS547" s="17"/>
      <c r="NT547" s="17"/>
      <c r="NU547" s="17"/>
      <c r="NV547" s="17"/>
      <c r="NW547" s="17"/>
      <c r="NX547" s="17"/>
      <c r="NY547" s="17"/>
      <c r="NZ547" s="17"/>
      <c r="OA547" s="17"/>
      <c r="OB547" s="17"/>
      <c r="OC547" s="17"/>
      <c r="OD547" s="17"/>
      <c r="OE547" s="17"/>
      <c r="OF547" s="17"/>
      <c r="OG547" s="17"/>
      <c r="OH547" s="17"/>
      <c r="OI547" s="17"/>
      <c r="OJ547" s="17"/>
      <c r="OK547" s="17"/>
      <c r="OL547" s="17"/>
      <c r="OM547" s="17"/>
      <c r="ON547" s="17"/>
      <c r="OO547" s="17"/>
      <c r="OP547" s="17"/>
      <c r="OQ547" s="17"/>
      <c r="OR547" s="17"/>
      <c r="OS547" s="17"/>
      <c r="OT547" s="17"/>
      <c r="OU547" s="17"/>
      <c r="OV547" s="17"/>
      <c r="OW547" s="17"/>
      <c r="OX547" s="17"/>
      <c r="OY547" s="17"/>
      <c r="OZ547" s="17"/>
      <c r="PA547" s="17"/>
      <c r="PB547" s="17"/>
      <c r="PC547" s="17"/>
      <c r="PD547" s="17"/>
      <c r="PE547" s="17"/>
      <c r="PF547" s="17"/>
      <c r="PG547" s="17"/>
      <c r="PH547" s="17"/>
      <c r="PI547" s="17"/>
      <c r="PJ547" s="17"/>
      <c r="PK547" s="17"/>
      <c r="PL547" s="17"/>
      <c r="PM547" s="17"/>
      <c r="PN547" s="17"/>
      <c r="PO547" s="17"/>
      <c r="PP547" s="17"/>
      <c r="PQ547" s="17"/>
      <c r="PR547" s="17"/>
      <c r="PS547" s="17"/>
      <c r="PT547" s="17"/>
      <c r="PU547" s="17"/>
      <c r="PV547" s="17"/>
      <c r="PW547" s="17"/>
      <c r="PX547" s="17"/>
      <c r="PY547" s="17"/>
      <c r="PZ547" s="17"/>
      <c r="QA547" s="17"/>
      <c r="QB547" s="17"/>
      <c r="QC547" s="17"/>
      <c r="QD547" s="17"/>
      <c r="QE547" s="17"/>
      <c r="QF547" s="17"/>
      <c r="QG547" s="17"/>
      <c r="QH547" s="17"/>
      <c r="QI547" s="17"/>
      <c r="QJ547" s="17"/>
      <c r="QK547" s="17"/>
      <c r="QL547" s="17"/>
      <c r="QM547" s="17"/>
      <c r="QN547" s="17"/>
      <c r="QO547" s="17"/>
      <c r="QP547" s="17"/>
      <c r="QQ547" s="17"/>
      <c r="QR547" s="17"/>
      <c r="QS547" s="17"/>
      <c r="QT547" s="17"/>
      <c r="QU547" s="17"/>
      <c r="QV547" s="17"/>
      <c r="QW547" s="17"/>
      <c r="QX547" s="17"/>
      <c r="QY547" s="17"/>
      <c r="QZ547" s="17"/>
      <c r="RA547" s="17"/>
      <c r="RB547" s="17"/>
      <c r="RC547" s="17"/>
      <c r="RD547" s="17"/>
      <c r="RE547" s="17"/>
      <c r="RF547" s="17"/>
      <c r="RG547" s="17"/>
      <c r="RH547" s="17"/>
      <c r="RI547" s="17"/>
      <c r="RJ547" s="17"/>
      <c r="RK547" s="17"/>
      <c r="RL547" s="17"/>
      <c r="RM547" s="17"/>
      <c r="RN547" s="17"/>
      <c r="RO547" s="17"/>
      <c r="RP547" s="17"/>
      <c r="RQ547" s="17"/>
      <c r="RR547" s="17"/>
      <c r="RS547" s="17"/>
      <c r="RT547" s="17"/>
      <c r="RU547" s="17"/>
      <c r="RV547" s="17"/>
      <c r="RW547" s="17"/>
      <c r="RX547" s="17"/>
      <c r="RY547" s="17"/>
      <c r="RZ547" s="17"/>
      <c r="SA547" s="17"/>
      <c r="SB547" s="17"/>
      <c r="SC547" s="17"/>
      <c r="SD547" s="17"/>
      <c r="SE547" s="17"/>
      <c r="SF547" s="17"/>
      <c r="SG547" s="17"/>
      <c r="SH547" s="17"/>
      <c r="SI547" s="17"/>
      <c r="SJ547" s="17"/>
      <c r="SK547" s="17"/>
      <c r="SL547" s="17"/>
      <c r="SM547" s="17"/>
      <c r="SN547" s="17"/>
      <c r="SO547" s="17"/>
      <c r="SP547" s="17"/>
      <c r="SQ547" s="17"/>
      <c r="SR547" s="17"/>
      <c r="SS547" s="17"/>
      <c r="ST547" s="17"/>
      <c r="SU547" s="17"/>
      <c r="SV547" s="17"/>
      <c r="SW547" s="17"/>
      <c r="SX547" s="17"/>
      <c r="SY547" s="17"/>
      <c r="SZ547" s="17"/>
      <c r="TA547" s="17"/>
      <c r="TB547" s="17"/>
      <c r="TC547" s="17"/>
      <c r="TD547" s="17"/>
      <c r="TE547" s="17"/>
      <c r="TF547" s="17"/>
      <c r="TG547" s="17"/>
      <c r="TH547" s="17"/>
      <c r="TI547" s="17"/>
      <c r="TJ547" s="17"/>
      <c r="TK547" s="17"/>
      <c r="TL547" s="17"/>
      <c r="TM547" s="17"/>
      <c r="TN547" s="17"/>
      <c r="TO547" s="17"/>
      <c r="TP547" s="17"/>
      <c r="TQ547" s="17"/>
      <c r="TR547" s="17"/>
      <c r="TS547" s="17"/>
      <c r="TT547" s="17"/>
      <c r="TU547" s="17"/>
      <c r="TV547" s="17"/>
      <c r="TW547" s="17"/>
      <c r="TX547" s="17"/>
      <c r="TY547" s="17"/>
      <c r="TZ547" s="17"/>
      <c r="UA547" s="17"/>
      <c r="UB547" s="17"/>
      <c r="UC547" s="17"/>
      <c r="UD547" s="17"/>
      <c r="UE547" s="17"/>
      <c r="UF547" s="17"/>
      <c r="UG547" s="17"/>
      <c r="UH547" s="17"/>
      <c r="UI547" s="17"/>
      <c r="UJ547" s="17"/>
      <c r="UK547" s="17"/>
      <c r="UL547" s="17"/>
      <c r="UM547" s="17"/>
      <c r="UN547" s="17"/>
      <c r="UO547" s="17"/>
      <c r="UP547" s="17"/>
      <c r="UQ547" s="17"/>
      <c r="UR547" s="17"/>
      <c r="US547" s="17"/>
      <c r="UT547" s="17"/>
      <c r="UU547" s="17"/>
      <c r="UV547" s="17"/>
      <c r="UW547" s="17"/>
      <c r="UX547" s="17"/>
      <c r="UY547" s="17"/>
      <c r="UZ547" s="17"/>
      <c r="VA547" s="17"/>
      <c r="VB547" s="17"/>
      <c r="VC547" s="17"/>
      <c r="VD547" s="17"/>
      <c r="VE547" s="17"/>
      <c r="VF547" s="17"/>
      <c r="VG547" s="17"/>
      <c r="VH547" s="17"/>
      <c r="VI547" s="17"/>
      <c r="VJ547" s="17"/>
      <c r="VK547" s="17"/>
      <c r="VL547" s="17"/>
      <c r="VM547" s="17"/>
      <c r="VN547" s="17"/>
      <c r="VO547" s="17"/>
      <c r="VP547" s="17"/>
      <c r="VQ547" s="17"/>
      <c r="VR547" s="17"/>
      <c r="VS547" s="17"/>
      <c r="VT547" s="17"/>
      <c r="VU547" s="17"/>
      <c r="VV547" s="17"/>
      <c r="VW547" s="17"/>
      <c r="VX547" s="17"/>
      <c r="VY547" s="17"/>
      <c r="VZ547" s="17"/>
      <c r="WA547" s="17"/>
      <c r="WB547" s="17"/>
      <c r="WC547" s="17"/>
      <c r="WD547" s="17"/>
      <c r="WE547" s="17"/>
      <c r="WF547" s="17"/>
      <c r="WG547" s="17"/>
      <c r="WH547" s="17"/>
      <c r="WI547" s="17"/>
      <c r="WJ547" s="17"/>
      <c r="WK547" s="17"/>
      <c r="WL547" s="17"/>
      <c r="WM547" s="17"/>
      <c r="WN547" s="17"/>
      <c r="WO547" s="17"/>
      <c r="WP547" s="17"/>
      <c r="WQ547" s="17"/>
      <c r="WR547" s="17"/>
      <c r="WS547" s="17"/>
      <c r="WT547" s="17"/>
      <c r="WU547" s="17"/>
      <c r="WV547" s="17"/>
      <c r="WW547" s="17"/>
      <c r="WX547" s="17"/>
      <c r="WY547" s="17"/>
      <c r="WZ547" s="17"/>
      <c r="XA547" s="17"/>
      <c r="XB547" s="17"/>
      <c r="XC547" s="17"/>
      <c r="XD547" s="17"/>
      <c r="XE547" s="17"/>
      <c r="XF547" s="17"/>
      <c r="XG547" s="17"/>
      <c r="XH547" s="17"/>
      <c r="XI547" s="17"/>
      <c r="XJ547" s="17"/>
      <c r="XK547" s="17"/>
      <c r="XL547" s="17"/>
      <c r="XM547" s="17"/>
      <c r="XN547" s="17"/>
      <c r="XO547" s="17"/>
      <c r="XP547" s="17"/>
      <c r="XQ547" s="17"/>
      <c r="XR547" s="17"/>
      <c r="XS547" s="17"/>
      <c r="XT547" s="17"/>
      <c r="XU547" s="17"/>
      <c r="XV547" s="17"/>
      <c r="XW547" s="17"/>
      <c r="XX547" s="17"/>
      <c r="XY547" s="17"/>
      <c r="XZ547" s="17"/>
      <c r="YA547" s="17"/>
      <c r="YB547" s="17"/>
      <c r="YC547" s="17"/>
      <c r="YD547" s="17"/>
      <c r="YE547" s="17"/>
      <c r="YF547" s="17"/>
      <c r="YG547" s="17"/>
      <c r="YH547" s="17"/>
      <c r="YI547" s="17"/>
      <c r="YJ547" s="17"/>
      <c r="YK547" s="17"/>
      <c r="YL547" s="17"/>
      <c r="YM547" s="17"/>
      <c r="YN547" s="17"/>
      <c r="YO547" s="17"/>
      <c r="YP547" s="17"/>
      <c r="YQ547" s="17"/>
      <c r="YR547" s="17"/>
      <c r="YS547" s="17"/>
      <c r="YT547" s="17"/>
      <c r="YU547" s="17"/>
      <c r="YV547" s="17"/>
      <c r="YW547" s="17"/>
      <c r="YX547" s="17"/>
      <c r="YY547" s="17"/>
      <c r="YZ547" s="17"/>
      <c r="ZA547" s="17"/>
      <c r="ZB547" s="17"/>
      <c r="ZC547" s="17"/>
      <c r="ZD547" s="17"/>
      <c r="ZE547" s="17"/>
      <c r="ZF547" s="17"/>
      <c r="ZG547" s="17"/>
      <c r="ZH547" s="17"/>
      <c r="ZI547" s="17"/>
      <c r="ZJ547" s="17"/>
      <c r="ZK547" s="17"/>
      <c r="ZL547" s="17"/>
      <c r="ZM547" s="17"/>
      <c r="ZN547" s="17"/>
      <c r="ZO547" s="17"/>
      <c r="ZP547" s="17"/>
      <c r="ZQ547" s="17"/>
      <c r="ZR547" s="17"/>
      <c r="ZS547" s="17"/>
      <c r="ZT547" s="17"/>
      <c r="ZU547" s="17"/>
      <c r="ZV547" s="17"/>
      <c r="ZW547" s="17"/>
      <c r="ZX547" s="17"/>
      <c r="ZY547" s="17"/>
      <c r="ZZ547" s="17"/>
      <c r="AAA547" s="17"/>
      <c r="AAB547" s="17"/>
      <c r="AAC547" s="17"/>
      <c r="AAD547" s="17"/>
      <c r="AAE547" s="17"/>
      <c r="AAF547" s="17"/>
      <c r="AAG547" s="17"/>
      <c r="AAH547" s="17"/>
      <c r="AAI547" s="17"/>
      <c r="AAJ547" s="17"/>
      <c r="AAK547" s="17"/>
      <c r="AAL547" s="17"/>
      <c r="AAM547" s="17"/>
      <c r="AAN547" s="17"/>
      <c r="AAO547" s="17"/>
      <c r="AAP547" s="17"/>
      <c r="AAQ547" s="17"/>
      <c r="AAR547" s="17"/>
      <c r="AAS547" s="17"/>
      <c r="AAT547" s="17"/>
      <c r="AAU547" s="17"/>
      <c r="AAV547" s="17"/>
      <c r="AAW547" s="17"/>
      <c r="AAX547" s="17"/>
      <c r="AAY547" s="17"/>
      <c r="AAZ547" s="17"/>
      <c r="ABA547" s="17"/>
      <c r="ABB547" s="17"/>
      <c r="ABC547" s="17"/>
      <c r="ABD547" s="17"/>
      <c r="ABE547" s="17"/>
      <c r="ABF547" s="17"/>
      <c r="ABG547" s="17"/>
      <c r="ABH547" s="17"/>
      <c r="ABI547" s="17"/>
      <c r="ABJ547" s="17"/>
      <c r="ABK547" s="17"/>
      <c r="ABL547" s="17"/>
      <c r="ABM547" s="17"/>
      <c r="ABN547" s="17"/>
      <c r="ABO547" s="17"/>
      <c r="ABP547" s="17"/>
      <c r="ABQ547" s="17"/>
      <c r="ABR547" s="17"/>
      <c r="ABS547" s="17"/>
      <c r="ABT547" s="17"/>
      <c r="ABU547" s="17"/>
      <c r="ABV547" s="17"/>
      <c r="ABW547" s="17"/>
      <c r="ABX547" s="17"/>
      <c r="ABY547" s="17"/>
      <c r="ABZ547" s="17"/>
      <c r="ACA547" s="17"/>
      <c r="ACB547" s="17"/>
      <c r="ACC547" s="17"/>
      <c r="ACD547" s="17"/>
      <c r="ACE547" s="17"/>
      <c r="ACF547" s="17"/>
      <c r="ACG547" s="17"/>
      <c r="ACH547" s="17"/>
      <c r="ACI547" s="17"/>
      <c r="ACJ547" s="17"/>
      <c r="ACK547" s="17"/>
      <c r="ACL547" s="17"/>
      <c r="ACM547" s="17"/>
      <c r="ACN547" s="17"/>
      <c r="ACO547" s="17"/>
      <c r="ACP547" s="17"/>
      <c r="ACQ547" s="17"/>
      <c r="ACR547" s="17"/>
      <c r="ACS547" s="17"/>
      <c r="ACT547" s="17"/>
      <c r="ACU547" s="17"/>
      <c r="ACV547" s="17"/>
      <c r="ACW547" s="17"/>
      <c r="ACX547" s="17"/>
      <c r="ACY547" s="17"/>
      <c r="ACZ547" s="17"/>
      <c r="ADA547" s="17"/>
      <c r="ADB547" s="17"/>
      <c r="ADC547" s="17"/>
      <c r="ADD547" s="17"/>
      <c r="ADE547" s="17"/>
      <c r="ADF547" s="17"/>
      <c r="ADG547" s="17"/>
      <c r="ADH547" s="17"/>
      <c r="ADI547" s="17"/>
      <c r="ADJ547" s="17"/>
      <c r="ADK547" s="17"/>
      <c r="ADL547" s="17"/>
      <c r="ADM547" s="17"/>
      <c r="ADN547" s="17"/>
      <c r="ADO547" s="17"/>
      <c r="ADP547" s="17"/>
      <c r="ADQ547" s="17"/>
      <c r="ADR547" s="17"/>
      <c r="ADS547" s="17"/>
      <c r="ADT547" s="17"/>
      <c r="ADU547" s="17"/>
      <c r="ADV547" s="17"/>
      <c r="ADW547" s="17"/>
      <c r="ADX547" s="17"/>
      <c r="ADY547" s="17"/>
      <c r="ADZ547" s="17"/>
      <c r="AEA547" s="17"/>
      <c r="AEB547" s="17"/>
      <c r="AEC547" s="17"/>
      <c r="AED547" s="17"/>
      <c r="AEE547" s="17"/>
      <c r="AEF547" s="17"/>
      <c r="AEG547" s="17"/>
      <c r="AEH547" s="17"/>
      <c r="AEI547" s="17"/>
      <c r="AEJ547" s="17"/>
      <c r="AEK547" s="17"/>
      <c r="AEL547" s="17"/>
      <c r="AEM547" s="17"/>
      <c r="AEN547" s="17"/>
      <c r="AEO547" s="17"/>
      <c r="AEP547" s="17"/>
      <c r="AEQ547" s="17"/>
      <c r="AER547" s="17"/>
      <c r="AES547" s="17"/>
      <c r="AET547" s="17"/>
      <c r="AEU547" s="17"/>
      <c r="AEV547" s="17"/>
      <c r="AEW547" s="17"/>
      <c r="AEX547" s="17"/>
      <c r="AEY547" s="17"/>
      <c r="AEZ547" s="17"/>
      <c r="AFA547" s="17"/>
      <c r="AFB547" s="17"/>
      <c r="AFC547" s="17"/>
      <c r="AFD547" s="17"/>
      <c r="AFE547" s="17"/>
      <c r="AFF547" s="17"/>
      <c r="AFG547" s="17"/>
      <c r="AFH547" s="17"/>
      <c r="AFI547" s="17"/>
      <c r="AFJ547" s="17"/>
      <c r="AFK547" s="17"/>
      <c r="AFL547" s="17"/>
      <c r="AFM547" s="17"/>
      <c r="AFN547" s="17"/>
      <c r="AFO547" s="17"/>
      <c r="AFP547" s="17"/>
      <c r="AFQ547" s="17"/>
      <c r="AFR547" s="17"/>
      <c r="AFS547" s="17"/>
      <c r="AFT547" s="17"/>
      <c r="AFU547" s="17"/>
      <c r="AFV547" s="17"/>
      <c r="AFW547" s="17"/>
      <c r="AFX547" s="17"/>
      <c r="AFY547" s="17"/>
      <c r="AFZ547" s="17"/>
      <c r="AGA547" s="17"/>
      <c r="AGB547" s="17"/>
      <c r="AGC547" s="17"/>
      <c r="AGD547" s="17"/>
      <c r="AGE547" s="17"/>
      <c r="AGF547" s="17"/>
      <c r="AGG547" s="17"/>
      <c r="AGH547" s="17"/>
      <c r="AGI547" s="17"/>
      <c r="AGJ547" s="17"/>
      <c r="AGK547" s="17"/>
      <c r="AGL547" s="17"/>
      <c r="AGM547" s="17"/>
      <c r="AGN547" s="17"/>
      <c r="AGO547" s="17"/>
      <c r="AGP547" s="17"/>
      <c r="AGQ547" s="17"/>
      <c r="AGR547" s="17"/>
      <c r="AGS547" s="17"/>
      <c r="AGT547" s="17"/>
      <c r="AGU547" s="17"/>
      <c r="AGV547" s="17"/>
      <c r="AGW547" s="17"/>
      <c r="AGX547" s="17"/>
      <c r="AGY547" s="17"/>
      <c r="AGZ547" s="17"/>
      <c r="AHA547" s="17"/>
      <c r="AHB547" s="17"/>
      <c r="AHC547" s="17"/>
      <c r="AHD547" s="17"/>
      <c r="AHE547" s="17"/>
      <c r="AHF547" s="17"/>
      <c r="AHG547" s="17"/>
      <c r="AHH547" s="17"/>
      <c r="AHI547" s="17"/>
      <c r="AHJ547" s="17"/>
      <c r="AHK547" s="17"/>
      <c r="AHL547" s="17"/>
      <c r="AHM547" s="17"/>
      <c r="AHN547" s="17"/>
      <c r="AHO547" s="17"/>
      <c r="AHP547" s="17"/>
      <c r="AHQ547" s="17"/>
      <c r="AHR547" s="17"/>
      <c r="AHS547" s="17"/>
      <c r="AHT547" s="17"/>
      <c r="AHU547" s="17"/>
      <c r="AHV547" s="17"/>
      <c r="AHW547" s="17"/>
      <c r="AHX547" s="17"/>
      <c r="AHY547" s="17"/>
      <c r="AHZ547" s="17"/>
      <c r="AIA547" s="17"/>
      <c r="AIB547" s="17"/>
      <c r="AIC547" s="17"/>
      <c r="AID547" s="17"/>
      <c r="AIE547" s="17"/>
      <c r="AIF547" s="17"/>
      <c r="AIG547" s="17"/>
      <c r="AIH547" s="17"/>
      <c r="AII547" s="17"/>
      <c r="AIJ547" s="17"/>
      <c r="AIK547" s="17"/>
      <c r="AIL547" s="17"/>
      <c r="AIM547" s="17"/>
      <c r="AIN547" s="17"/>
      <c r="AIO547" s="17"/>
      <c r="AIP547" s="17"/>
      <c r="AIQ547" s="17"/>
      <c r="AIR547" s="17"/>
      <c r="AIS547" s="17"/>
      <c r="AIT547" s="17"/>
      <c r="AIU547" s="17"/>
      <c r="AIV547" s="17"/>
      <c r="AIW547" s="17"/>
      <c r="AIX547" s="17"/>
      <c r="AIY547" s="17"/>
      <c r="AIZ547" s="17"/>
      <c r="AJA547" s="17"/>
      <c r="AJB547" s="17"/>
      <c r="AJC547" s="17"/>
      <c r="AJD547" s="17"/>
      <c r="AJE547" s="17"/>
      <c r="AJF547" s="17"/>
      <c r="AJG547" s="17"/>
      <c r="AJH547" s="17"/>
      <c r="AJI547" s="17"/>
      <c r="AJJ547" s="17"/>
      <c r="AJK547" s="17"/>
      <c r="AJL547" s="17"/>
      <c r="AJM547" s="17"/>
      <c r="AJN547" s="17"/>
      <c r="AJO547" s="17"/>
      <c r="AJP547" s="17"/>
      <c r="AJQ547" s="17"/>
      <c r="AJR547" s="17"/>
      <c r="AJS547" s="17"/>
      <c r="AJT547" s="17"/>
      <c r="AJU547" s="17"/>
      <c r="AJV547" s="17"/>
      <c r="AJW547" s="17"/>
      <c r="AJX547" s="17"/>
      <c r="AJY547" s="17"/>
      <c r="AJZ547" s="17"/>
      <c r="AKA547" s="17"/>
      <c r="AKB547" s="17"/>
      <c r="AKC547" s="17"/>
      <c r="AKD547" s="17"/>
      <c r="AKE547" s="17"/>
      <c r="AKF547" s="17"/>
      <c r="AKG547" s="17"/>
      <c r="AKH547" s="17"/>
      <c r="AKI547" s="17"/>
      <c r="AKJ547" s="17"/>
      <c r="AKK547" s="17"/>
      <c r="AKL547" s="17"/>
      <c r="AKM547" s="17"/>
      <c r="AKN547" s="17"/>
      <c r="AKO547" s="17"/>
      <c r="AKP547" s="17"/>
      <c r="AKQ547" s="17"/>
      <c r="AKR547" s="17"/>
      <c r="AKS547" s="17"/>
      <c r="AKT547" s="17"/>
      <c r="AKU547" s="17"/>
      <c r="AKV547" s="17"/>
      <c r="AKW547" s="17"/>
      <c r="AKX547" s="17"/>
      <c r="AKY547" s="17"/>
      <c r="AKZ547" s="17"/>
      <c r="ALA547" s="17"/>
      <c r="ALB547" s="17"/>
      <c r="ALC547" s="17"/>
      <c r="ALD547" s="17"/>
      <c r="ALE547" s="17"/>
      <c r="ALF547" s="17"/>
      <c r="ALG547" s="17"/>
      <c r="ALH547" s="17"/>
      <c r="ALI547" s="17"/>
      <c r="ALJ547" s="17"/>
    </row>
    <row r="548" spans="1:998" s="4" customFormat="1" ht="12" customHeight="1">
      <c r="A548" s="9"/>
      <c r="B548" s="10"/>
      <c r="C548" s="11" t="s">
        <v>914</v>
      </c>
      <c r="D548" s="12" t="s">
        <v>89</v>
      </c>
      <c r="E548" s="10"/>
      <c r="F548" s="436"/>
      <c r="G548" s="13"/>
      <c r="H548" s="14"/>
      <c r="I548" s="14"/>
      <c r="J548" s="14"/>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row>
    <row r="549" spans="1:998" s="447" customFormat="1" ht="38.25" outlineLevel="1">
      <c r="A549" s="442" t="s">
        <v>91</v>
      </c>
      <c r="B549" s="442" t="s">
        <v>5</v>
      </c>
      <c r="C549" s="442" t="s">
        <v>915</v>
      </c>
      <c r="D549" s="443" t="s">
        <v>92</v>
      </c>
      <c r="E549" s="442" t="s">
        <v>44</v>
      </c>
      <c r="F549" s="444">
        <v>11.51</v>
      </c>
      <c r="G549" s="445">
        <f>$I$3</f>
        <v>0.29308058631051748</v>
      </c>
      <c r="H549" s="446">
        <f>'Orçamento Analítico'!K1719</f>
        <v>0</v>
      </c>
      <c r="I549" s="446">
        <f t="shared" ref="I549:I552" si="185">H549*(1+G549)</f>
        <v>0</v>
      </c>
      <c r="J549" s="446">
        <f t="shared" ref="J549:J552" si="186">TRUNC((I549*F549),2)</f>
        <v>0</v>
      </c>
    </row>
    <row r="550" spans="1:998" s="447" customFormat="1" ht="25.5" outlineLevel="1">
      <c r="A550" s="442" t="s">
        <v>94</v>
      </c>
      <c r="B550" s="442" t="s">
        <v>5</v>
      </c>
      <c r="C550" s="442" t="s">
        <v>916</v>
      </c>
      <c r="D550" s="443" t="s">
        <v>95</v>
      </c>
      <c r="E550" s="442" t="s">
        <v>44</v>
      </c>
      <c r="F550" s="444">
        <v>9.7200000000000006</v>
      </c>
      <c r="G550" s="445">
        <f>$I$3</f>
        <v>0.29308058631051748</v>
      </c>
      <c r="H550" s="446">
        <f>'Orçamento Analítico'!K1665</f>
        <v>0</v>
      </c>
      <c r="I550" s="446">
        <f t="shared" si="185"/>
        <v>0</v>
      </c>
      <c r="J550" s="446">
        <f t="shared" si="186"/>
        <v>0</v>
      </c>
    </row>
    <row r="551" spans="1:998" s="447" customFormat="1" ht="38.25" outlineLevel="1">
      <c r="A551" s="442" t="s">
        <v>97</v>
      </c>
      <c r="B551" s="442" t="s">
        <v>5</v>
      </c>
      <c r="C551" s="442" t="s">
        <v>917</v>
      </c>
      <c r="D551" s="443" t="s">
        <v>98</v>
      </c>
      <c r="E551" s="442" t="s">
        <v>8</v>
      </c>
      <c r="F551" s="444">
        <v>19</v>
      </c>
      <c r="G551" s="445">
        <f>$I$3</f>
        <v>0.29308058631051748</v>
      </c>
      <c r="H551" s="446">
        <f>'Orçamento Analítico'!K1635</f>
        <v>0</v>
      </c>
      <c r="I551" s="446">
        <f t="shared" si="185"/>
        <v>0</v>
      </c>
      <c r="J551" s="446">
        <f t="shared" si="186"/>
        <v>0</v>
      </c>
    </row>
    <row r="552" spans="1:998" s="447" customFormat="1" ht="25.5" outlineLevel="1">
      <c r="A552" s="442" t="s">
        <v>919</v>
      </c>
      <c r="B552" s="442" t="s">
        <v>5</v>
      </c>
      <c r="C552" s="442" t="s">
        <v>918</v>
      </c>
      <c r="D552" s="443" t="s">
        <v>920</v>
      </c>
      <c r="E552" s="442" t="s">
        <v>8</v>
      </c>
      <c r="F552" s="444">
        <v>102</v>
      </c>
      <c r="G552" s="445">
        <f>$I$3</f>
        <v>0.29308058631051748</v>
      </c>
      <c r="H552" s="446">
        <f>'Orçamento Analítico'!K1650</f>
        <v>0</v>
      </c>
      <c r="I552" s="446">
        <f t="shared" si="185"/>
        <v>0</v>
      </c>
      <c r="J552" s="446">
        <f t="shared" si="186"/>
        <v>0</v>
      </c>
    </row>
    <row r="553" spans="1:998" s="18" customFormat="1" ht="12.75" customHeight="1">
      <c r="A553" s="364" t="s">
        <v>1352</v>
      </c>
      <c r="B553" s="364"/>
      <c r="C553" s="364"/>
      <c r="D553" s="364"/>
      <c r="E553" s="364"/>
      <c r="F553" s="364"/>
      <c r="G553" s="364"/>
      <c r="H553" s="364"/>
      <c r="I553" s="364"/>
      <c r="J553" s="16">
        <f>SUM(J549:J552)</f>
        <v>0</v>
      </c>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17"/>
      <c r="CH553" s="17"/>
      <c r="CI553" s="17"/>
      <c r="CJ553" s="17"/>
      <c r="CK553" s="17"/>
      <c r="CL553" s="17"/>
      <c r="CM553" s="17"/>
      <c r="CN553" s="17"/>
      <c r="CO553" s="17"/>
      <c r="CP553" s="17"/>
      <c r="CQ553" s="17"/>
      <c r="CR553" s="17"/>
      <c r="CS553" s="17"/>
      <c r="CT553" s="17"/>
      <c r="CU553" s="17"/>
      <c r="CV553" s="17"/>
      <c r="CW553" s="17"/>
      <c r="CX553" s="17"/>
      <c r="CY553" s="17"/>
      <c r="CZ553" s="17"/>
      <c r="DA553" s="17"/>
      <c r="DB553" s="17"/>
      <c r="DC553" s="17"/>
      <c r="DD553" s="17"/>
      <c r="DE553" s="17"/>
      <c r="DF553" s="17"/>
      <c r="DG553" s="17"/>
      <c r="DH553" s="17"/>
      <c r="DI553" s="17"/>
      <c r="DJ553" s="17"/>
      <c r="DK553" s="17"/>
      <c r="DL553" s="17"/>
      <c r="DM553" s="17"/>
      <c r="DN553" s="17"/>
      <c r="DO553" s="17"/>
      <c r="DP553" s="17"/>
      <c r="DQ553" s="17"/>
      <c r="DR553" s="17"/>
      <c r="DS553" s="17"/>
      <c r="DT553" s="17"/>
      <c r="DU553" s="17"/>
      <c r="DV553" s="17"/>
      <c r="DW553" s="17"/>
      <c r="DX553" s="17"/>
      <c r="DY553" s="17"/>
      <c r="DZ553" s="17"/>
      <c r="EA553" s="17"/>
      <c r="EB553" s="17"/>
      <c r="EC553" s="17"/>
      <c r="ED553" s="17"/>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c r="GN553" s="17"/>
      <c r="GO553" s="17"/>
      <c r="GP553" s="17"/>
      <c r="GQ553" s="17"/>
      <c r="GR553" s="17"/>
      <c r="GS553" s="17"/>
      <c r="GT553" s="17"/>
      <c r="GU553" s="17"/>
      <c r="GV553" s="17"/>
      <c r="GW553" s="17"/>
      <c r="GX553" s="17"/>
      <c r="GY553" s="17"/>
      <c r="GZ553" s="17"/>
      <c r="HA553" s="17"/>
      <c r="HB553" s="17"/>
      <c r="HC553" s="17"/>
      <c r="HD553" s="17"/>
      <c r="HE553" s="17"/>
      <c r="HF553" s="17"/>
      <c r="HG553" s="17"/>
      <c r="HH553" s="17"/>
      <c r="HI553" s="17"/>
      <c r="HJ553" s="17"/>
      <c r="HK553" s="17"/>
      <c r="HL553" s="17"/>
      <c r="HM553" s="17"/>
      <c r="HN553" s="17"/>
      <c r="HO553" s="17"/>
      <c r="HP553" s="17"/>
      <c r="HQ553" s="17"/>
      <c r="HR553" s="17"/>
      <c r="HS553" s="17"/>
      <c r="HT553" s="17"/>
      <c r="HU553" s="17"/>
      <c r="HV553" s="17"/>
      <c r="HW553" s="17"/>
      <c r="HX553" s="17"/>
      <c r="HY553" s="17"/>
      <c r="HZ553" s="17"/>
      <c r="IA553" s="17"/>
      <c r="IB553" s="17"/>
      <c r="IC553" s="17"/>
      <c r="ID553" s="17"/>
      <c r="IE553" s="17"/>
      <c r="IF553" s="17"/>
      <c r="IG553" s="17"/>
      <c r="IH553" s="17"/>
      <c r="II553" s="17"/>
      <c r="IJ553" s="17"/>
      <c r="IK553" s="17"/>
      <c r="IL553" s="17"/>
      <c r="IM553" s="17"/>
      <c r="IN553" s="17"/>
      <c r="IO553" s="17"/>
      <c r="IP553" s="17"/>
      <c r="IQ553" s="17"/>
      <c r="IR553" s="17"/>
      <c r="IS553" s="17"/>
      <c r="IT553" s="17"/>
      <c r="IU553" s="17"/>
      <c r="IV553" s="17"/>
      <c r="IW553" s="17"/>
      <c r="IX553" s="17"/>
      <c r="IY553" s="17"/>
      <c r="IZ553" s="17"/>
      <c r="JA553" s="17"/>
      <c r="JB553" s="17"/>
      <c r="JC553" s="17"/>
      <c r="JD553" s="17"/>
      <c r="JE553" s="17"/>
      <c r="JF553" s="17"/>
      <c r="JG553" s="17"/>
      <c r="JH553" s="17"/>
      <c r="JI553" s="17"/>
      <c r="JJ553" s="17"/>
      <c r="JK553" s="17"/>
      <c r="JL553" s="17"/>
      <c r="JM553" s="17"/>
      <c r="JN553" s="17"/>
      <c r="JO553" s="17"/>
      <c r="JP553" s="17"/>
      <c r="JQ553" s="17"/>
      <c r="JR553" s="17"/>
      <c r="JS553" s="17"/>
      <c r="JT553" s="17"/>
      <c r="JU553" s="17"/>
      <c r="JV553" s="17"/>
      <c r="JW553" s="17"/>
      <c r="JX553" s="17"/>
      <c r="JY553" s="17"/>
      <c r="JZ553" s="17"/>
      <c r="KA553" s="17"/>
      <c r="KB553" s="17"/>
      <c r="KC553" s="17"/>
      <c r="KD553" s="17"/>
      <c r="KE553" s="17"/>
      <c r="KF553" s="17"/>
      <c r="KG553" s="17"/>
      <c r="KH553" s="17"/>
      <c r="KI553" s="17"/>
      <c r="KJ553" s="17"/>
      <c r="KK553" s="17"/>
      <c r="KL553" s="17"/>
      <c r="KM553" s="17"/>
      <c r="KN553" s="17"/>
      <c r="KO553" s="17"/>
      <c r="KP553" s="17"/>
      <c r="KQ553" s="17"/>
      <c r="KR553" s="17"/>
      <c r="KS553" s="17"/>
      <c r="KT553" s="17"/>
      <c r="KU553" s="17"/>
      <c r="KV553" s="17"/>
      <c r="KW553" s="17"/>
      <c r="KX553" s="17"/>
      <c r="KY553" s="17"/>
      <c r="KZ553" s="17"/>
      <c r="LA553" s="17"/>
      <c r="LB553" s="17"/>
      <c r="LC553" s="17"/>
      <c r="LD553" s="17"/>
      <c r="LE553" s="17"/>
      <c r="LF553" s="17"/>
      <c r="LG553" s="17"/>
      <c r="LH553" s="17"/>
      <c r="LI553" s="17"/>
      <c r="LJ553" s="17"/>
      <c r="LK553" s="17"/>
      <c r="LL553" s="17"/>
      <c r="LM553" s="17"/>
      <c r="LN553" s="17"/>
      <c r="LO553" s="17"/>
      <c r="LP553" s="17"/>
      <c r="LQ553" s="17"/>
      <c r="LR553" s="17"/>
      <c r="LS553" s="17"/>
      <c r="LT553" s="17"/>
      <c r="LU553" s="17"/>
      <c r="LV553" s="17"/>
      <c r="LW553" s="17"/>
      <c r="LX553" s="17"/>
      <c r="LY553" s="17"/>
      <c r="LZ553" s="17"/>
      <c r="MA553" s="17"/>
      <c r="MB553" s="17"/>
      <c r="MC553" s="17"/>
      <c r="MD553" s="17"/>
      <c r="ME553" s="17"/>
      <c r="MF553" s="17"/>
      <c r="MG553" s="17"/>
      <c r="MH553" s="17"/>
      <c r="MI553" s="17"/>
      <c r="MJ553" s="17"/>
      <c r="MK553" s="17"/>
      <c r="ML553" s="17"/>
      <c r="MM553" s="17"/>
      <c r="MN553" s="17"/>
      <c r="MO553" s="17"/>
      <c r="MP553" s="17"/>
      <c r="MQ553" s="17"/>
      <c r="MR553" s="17"/>
      <c r="MS553" s="17"/>
      <c r="MT553" s="17"/>
      <c r="MU553" s="17"/>
      <c r="MV553" s="17"/>
      <c r="MW553" s="17"/>
      <c r="MX553" s="17"/>
      <c r="MY553" s="17"/>
      <c r="MZ553" s="17"/>
      <c r="NA553" s="17"/>
      <c r="NB553" s="17"/>
      <c r="NC553" s="17"/>
      <c r="ND553" s="17"/>
      <c r="NE553" s="17"/>
      <c r="NF553" s="17"/>
      <c r="NG553" s="17"/>
      <c r="NH553" s="17"/>
      <c r="NI553" s="17"/>
      <c r="NJ553" s="17"/>
      <c r="NK553" s="17"/>
      <c r="NL553" s="17"/>
      <c r="NM553" s="17"/>
      <c r="NN553" s="17"/>
      <c r="NO553" s="17"/>
      <c r="NP553" s="17"/>
      <c r="NQ553" s="17"/>
      <c r="NR553" s="17"/>
      <c r="NS553" s="17"/>
      <c r="NT553" s="17"/>
      <c r="NU553" s="17"/>
      <c r="NV553" s="17"/>
      <c r="NW553" s="17"/>
      <c r="NX553" s="17"/>
      <c r="NY553" s="17"/>
      <c r="NZ553" s="17"/>
      <c r="OA553" s="17"/>
      <c r="OB553" s="17"/>
      <c r="OC553" s="17"/>
      <c r="OD553" s="17"/>
      <c r="OE553" s="17"/>
      <c r="OF553" s="17"/>
      <c r="OG553" s="17"/>
      <c r="OH553" s="17"/>
      <c r="OI553" s="17"/>
      <c r="OJ553" s="17"/>
      <c r="OK553" s="17"/>
      <c r="OL553" s="17"/>
      <c r="OM553" s="17"/>
      <c r="ON553" s="17"/>
      <c r="OO553" s="17"/>
      <c r="OP553" s="17"/>
      <c r="OQ553" s="17"/>
      <c r="OR553" s="17"/>
      <c r="OS553" s="17"/>
      <c r="OT553" s="17"/>
      <c r="OU553" s="17"/>
      <c r="OV553" s="17"/>
      <c r="OW553" s="17"/>
      <c r="OX553" s="17"/>
      <c r="OY553" s="17"/>
      <c r="OZ553" s="17"/>
      <c r="PA553" s="17"/>
      <c r="PB553" s="17"/>
      <c r="PC553" s="17"/>
      <c r="PD553" s="17"/>
      <c r="PE553" s="17"/>
      <c r="PF553" s="17"/>
      <c r="PG553" s="17"/>
      <c r="PH553" s="17"/>
      <c r="PI553" s="17"/>
      <c r="PJ553" s="17"/>
      <c r="PK553" s="17"/>
      <c r="PL553" s="17"/>
      <c r="PM553" s="17"/>
      <c r="PN553" s="17"/>
      <c r="PO553" s="17"/>
      <c r="PP553" s="17"/>
      <c r="PQ553" s="17"/>
      <c r="PR553" s="17"/>
      <c r="PS553" s="17"/>
      <c r="PT553" s="17"/>
      <c r="PU553" s="17"/>
      <c r="PV553" s="17"/>
      <c r="PW553" s="17"/>
      <c r="PX553" s="17"/>
      <c r="PY553" s="17"/>
      <c r="PZ553" s="17"/>
      <c r="QA553" s="17"/>
      <c r="QB553" s="17"/>
      <c r="QC553" s="17"/>
      <c r="QD553" s="17"/>
      <c r="QE553" s="17"/>
      <c r="QF553" s="17"/>
      <c r="QG553" s="17"/>
      <c r="QH553" s="17"/>
      <c r="QI553" s="17"/>
      <c r="QJ553" s="17"/>
      <c r="QK553" s="17"/>
      <c r="QL553" s="17"/>
      <c r="QM553" s="17"/>
      <c r="QN553" s="17"/>
      <c r="QO553" s="17"/>
      <c r="QP553" s="17"/>
      <c r="QQ553" s="17"/>
      <c r="QR553" s="17"/>
      <c r="QS553" s="17"/>
      <c r="QT553" s="17"/>
      <c r="QU553" s="17"/>
      <c r="QV553" s="17"/>
      <c r="QW553" s="17"/>
      <c r="QX553" s="17"/>
      <c r="QY553" s="17"/>
      <c r="QZ553" s="17"/>
      <c r="RA553" s="17"/>
      <c r="RB553" s="17"/>
      <c r="RC553" s="17"/>
      <c r="RD553" s="17"/>
      <c r="RE553" s="17"/>
      <c r="RF553" s="17"/>
      <c r="RG553" s="17"/>
      <c r="RH553" s="17"/>
      <c r="RI553" s="17"/>
      <c r="RJ553" s="17"/>
      <c r="RK553" s="17"/>
      <c r="RL553" s="17"/>
      <c r="RM553" s="17"/>
      <c r="RN553" s="17"/>
      <c r="RO553" s="17"/>
      <c r="RP553" s="17"/>
      <c r="RQ553" s="17"/>
      <c r="RR553" s="17"/>
      <c r="RS553" s="17"/>
      <c r="RT553" s="17"/>
      <c r="RU553" s="17"/>
      <c r="RV553" s="17"/>
      <c r="RW553" s="17"/>
      <c r="RX553" s="17"/>
      <c r="RY553" s="17"/>
      <c r="RZ553" s="17"/>
      <c r="SA553" s="17"/>
      <c r="SB553" s="17"/>
      <c r="SC553" s="17"/>
      <c r="SD553" s="17"/>
      <c r="SE553" s="17"/>
      <c r="SF553" s="17"/>
      <c r="SG553" s="17"/>
      <c r="SH553" s="17"/>
      <c r="SI553" s="17"/>
      <c r="SJ553" s="17"/>
      <c r="SK553" s="17"/>
      <c r="SL553" s="17"/>
      <c r="SM553" s="17"/>
      <c r="SN553" s="17"/>
      <c r="SO553" s="17"/>
      <c r="SP553" s="17"/>
      <c r="SQ553" s="17"/>
      <c r="SR553" s="17"/>
      <c r="SS553" s="17"/>
      <c r="ST553" s="17"/>
      <c r="SU553" s="17"/>
      <c r="SV553" s="17"/>
      <c r="SW553" s="17"/>
      <c r="SX553" s="17"/>
      <c r="SY553" s="17"/>
      <c r="SZ553" s="17"/>
      <c r="TA553" s="17"/>
      <c r="TB553" s="17"/>
      <c r="TC553" s="17"/>
      <c r="TD553" s="17"/>
      <c r="TE553" s="17"/>
      <c r="TF553" s="17"/>
      <c r="TG553" s="17"/>
      <c r="TH553" s="17"/>
      <c r="TI553" s="17"/>
      <c r="TJ553" s="17"/>
      <c r="TK553" s="17"/>
      <c r="TL553" s="17"/>
      <c r="TM553" s="17"/>
      <c r="TN553" s="17"/>
      <c r="TO553" s="17"/>
      <c r="TP553" s="17"/>
      <c r="TQ553" s="17"/>
      <c r="TR553" s="17"/>
      <c r="TS553" s="17"/>
      <c r="TT553" s="17"/>
      <c r="TU553" s="17"/>
      <c r="TV553" s="17"/>
      <c r="TW553" s="17"/>
      <c r="TX553" s="17"/>
      <c r="TY553" s="17"/>
      <c r="TZ553" s="17"/>
      <c r="UA553" s="17"/>
      <c r="UB553" s="17"/>
      <c r="UC553" s="17"/>
      <c r="UD553" s="17"/>
      <c r="UE553" s="17"/>
      <c r="UF553" s="17"/>
      <c r="UG553" s="17"/>
      <c r="UH553" s="17"/>
      <c r="UI553" s="17"/>
      <c r="UJ553" s="17"/>
      <c r="UK553" s="17"/>
      <c r="UL553" s="17"/>
      <c r="UM553" s="17"/>
      <c r="UN553" s="17"/>
      <c r="UO553" s="17"/>
      <c r="UP553" s="17"/>
      <c r="UQ553" s="17"/>
      <c r="UR553" s="17"/>
      <c r="US553" s="17"/>
      <c r="UT553" s="17"/>
      <c r="UU553" s="17"/>
      <c r="UV553" s="17"/>
      <c r="UW553" s="17"/>
      <c r="UX553" s="17"/>
      <c r="UY553" s="17"/>
      <c r="UZ553" s="17"/>
      <c r="VA553" s="17"/>
      <c r="VB553" s="17"/>
      <c r="VC553" s="17"/>
      <c r="VD553" s="17"/>
      <c r="VE553" s="17"/>
      <c r="VF553" s="17"/>
      <c r="VG553" s="17"/>
      <c r="VH553" s="17"/>
      <c r="VI553" s="17"/>
      <c r="VJ553" s="17"/>
      <c r="VK553" s="17"/>
      <c r="VL553" s="17"/>
      <c r="VM553" s="17"/>
      <c r="VN553" s="17"/>
      <c r="VO553" s="17"/>
      <c r="VP553" s="17"/>
      <c r="VQ553" s="17"/>
      <c r="VR553" s="17"/>
      <c r="VS553" s="17"/>
      <c r="VT553" s="17"/>
      <c r="VU553" s="17"/>
      <c r="VV553" s="17"/>
      <c r="VW553" s="17"/>
      <c r="VX553" s="17"/>
      <c r="VY553" s="17"/>
      <c r="VZ553" s="17"/>
      <c r="WA553" s="17"/>
      <c r="WB553" s="17"/>
      <c r="WC553" s="17"/>
      <c r="WD553" s="17"/>
      <c r="WE553" s="17"/>
      <c r="WF553" s="17"/>
      <c r="WG553" s="17"/>
      <c r="WH553" s="17"/>
      <c r="WI553" s="17"/>
      <c r="WJ553" s="17"/>
      <c r="WK553" s="17"/>
      <c r="WL553" s="17"/>
      <c r="WM553" s="17"/>
      <c r="WN553" s="17"/>
      <c r="WO553" s="17"/>
      <c r="WP553" s="17"/>
      <c r="WQ553" s="17"/>
      <c r="WR553" s="17"/>
      <c r="WS553" s="17"/>
      <c r="WT553" s="17"/>
      <c r="WU553" s="17"/>
      <c r="WV553" s="17"/>
      <c r="WW553" s="17"/>
      <c r="WX553" s="17"/>
      <c r="WY553" s="17"/>
      <c r="WZ553" s="17"/>
      <c r="XA553" s="17"/>
      <c r="XB553" s="17"/>
      <c r="XC553" s="17"/>
      <c r="XD553" s="17"/>
      <c r="XE553" s="17"/>
      <c r="XF553" s="17"/>
      <c r="XG553" s="17"/>
      <c r="XH553" s="17"/>
      <c r="XI553" s="17"/>
      <c r="XJ553" s="17"/>
      <c r="XK553" s="17"/>
      <c r="XL553" s="17"/>
      <c r="XM553" s="17"/>
      <c r="XN553" s="17"/>
      <c r="XO553" s="17"/>
      <c r="XP553" s="17"/>
      <c r="XQ553" s="17"/>
      <c r="XR553" s="17"/>
      <c r="XS553" s="17"/>
      <c r="XT553" s="17"/>
      <c r="XU553" s="17"/>
      <c r="XV553" s="17"/>
      <c r="XW553" s="17"/>
      <c r="XX553" s="17"/>
      <c r="XY553" s="17"/>
      <c r="XZ553" s="17"/>
      <c r="YA553" s="17"/>
      <c r="YB553" s="17"/>
      <c r="YC553" s="17"/>
      <c r="YD553" s="17"/>
      <c r="YE553" s="17"/>
      <c r="YF553" s="17"/>
      <c r="YG553" s="17"/>
      <c r="YH553" s="17"/>
      <c r="YI553" s="17"/>
      <c r="YJ553" s="17"/>
      <c r="YK553" s="17"/>
      <c r="YL553" s="17"/>
      <c r="YM553" s="17"/>
      <c r="YN553" s="17"/>
      <c r="YO553" s="17"/>
      <c r="YP553" s="17"/>
      <c r="YQ553" s="17"/>
      <c r="YR553" s="17"/>
      <c r="YS553" s="17"/>
      <c r="YT553" s="17"/>
      <c r="YU553" s="17"/>
      <c r="YV553" s="17"/>
      <c r="YW553" s="17"/>
      <c r="YX553" s="17"/>
      <c r="YY553" s="17"/>
      <c r="YZ553" s="17"/>
      <c r="ZA553" s="17"/>
      <c r="ZB553" s="17"/>
      <c r="ZC553" s="17"/>
      <c r="ZD553" s="17"/>
      <c r="ZE553" s="17"/>
      <c r="ZF553" s="17"/>
      <c r="ZG553" s="17"/>
      <c r="ZH553" s="17"/>
      <c r="ZI553" s="17"/>
      <c r="ZJ553" s="17"/>
      <c r="ZK553" s="17"/>
      <c r="ZL553" s="17"/>
      <c r="ZM553" s="17"/>
      <c r="ZN553" s="17"/>
      <c r="ZO553" s="17"/>
      <c r="ZP553" s="17"/>
      <c r="ZQ553" s="17"/>
      <c r="ZR553" s="17"/>
      <c r="ZS553" s="17"/>
      <c r="ZT553" s="17"/>
      <c r="ZU553" s="17"/>
      <c r="ZV553" s="17"/>
      <c r="ZW553" s="17"/>
      <c r="ZX553" s="17"/>
      <c r="ZY553" s="17"/>
      <c r="ZZ553" s="17"/>
      <c r="AAA553" s="17"/>
      <c r="AAB553" s="17"/>
      <c r="AAC553" s="17"/>
      <c r="AAD553" s="17"/>
      <c r="AAE553" s="17"/>
      <c r="AAF553" s="17"/>
      <c r="AAG553" s="17"/>
      <c r="AAH553" s="17"/>
      <c r="AAI553" s="17"/>
      <c r="AAJ553" s="17"/>
      <c r="AAK553" s="17"/>
      <c r="AAL553" s="17"/>
      <c r="AAM553" s="17"/>
      <c r="AAN553" s="17"/>
      <c r="AAO553" s="17"/>
      <c r="AAP553" s="17"/>
      <c r="AAQ553" s="17"/>
      <c r="AAR553" s="17"/>
      <c r="AAS553" s="17"/>
      <c r="AAT553" s="17"/>
      <c r="AAU553" s="17"/>
      <c r="AAV553" s="17"/>
      <c r="AAW553" s="17"/>
      <c r="AAX553" s="17"/>
      <c r="AAY553" s="17"/>
      <c r="AAZ553" s="17"/>
      <c r="ABA553" s="17"/>
      <c r="ABB553" s="17"/>
      <c r="ABC553" s="17"/>
      <c r="ABD553" s="17"/>
      <c r="ABE553" s="17"/>
      <c r="ABF553" s="17"/>
      <c r="ABG553" s="17"/>
      <c r="ABH553" s="17"/>
      <c r="ABI553" s="17"/>
      <c r="ABJ553" s="17"/>
      <c r="ABK553" s="17"/>
      <c r="ABL553" s="17"/>
      <c r="ABM553" s="17"/>
      <c r="ABN553" s="17"/>
      <c r="ABO553" s="17"/>
      <c r="ABP553" s="17"/>
      <c r="ABQ553" s="17"/>
      <c r="ABR553" s="17"/>
      <c r="ABS553" s="17"/>
      <c r="ABT553" s="17"/>
      <c r="ABU553" s="17"/>
      <c r="ABV553" s="17"/>
      <c r="ABW553" s="17"/>
      <c r="ABX553" s="17"/>
      <c r="ABY553" s="17"/>
      <c r="ABZ553" s="17"/>
      <c r="ACA553" s="17"/>
      <c r="ACB553" s="17"/>
      <c r="ACC553" s="17"/>
      <c r="ACD553" s="17"/>
      <c r="ACE553" s="17"/>
      <c r="ACF553" s="17"/>
      <c r="ACG553" s="17"/>
      <c r="ACH553" s="17"/>
      <c r="ACI553" s="17"/>
      <c r="ACJ553" s="17"/>
      <c r="ACK553" s="17"/>
      <c r="ACL553" s="17"/>
      <c r="ACM553" s="17"/>
      <c r="ACN553" s="17"/>
      <c r="ACO553" s="17"/>
      <c r="ACP553" s="17"/>
      <c r="ACQ553" s="17"/>
      <c r="ACR553" s="17"/>
      <c r="ACS553" s="17"/>
      <c r="ACT553" s="17"/>
      <c r="ACU553" s="17"/>
      <c r="ACV553" s="17"/>
      <c r="ACW553" s="17"/>
      <c r="ACX553" s="17"/>
      <c r="ACY553" s="17"/>
      <c r="ACZ553" s="17"/>
      <c r="ADA553" s="17"/>
      <c r="ADB553" s="17"/>
      <c r="ADC553" s="17"/>
      <c r="ADD553" s="17"/>
      <c r="ADE553" s="17"/>
      <c r="ADF553" s="17"/>
      <c r="ADG553" s="17"/>
      <c r="ADH553" s="17"/>
      <c r="ADI553" s="17"/>
      <c r="ADJ553" s="17"/>
      <c r="ADK553" s="17"/>
      <c r="ADL553" s="17"/>
      <c r="ADM553" s="17"/>
      <c r="ADN553" s="17"/>
      <c r="ADO553" s="17"/>
      <c r="ADP553" s="17"/>
      <c r="ADQ553" s="17"/>
      <c r="ADR553" s="17"/>
      <c r="ADS553" s="17"/>
      <c r="ADT553" s="17"/>
      <c r="ADU553" s="17"/>
      <c r="ADV553" s="17"/>
      <c r="ADW553" s="17"/>
      <c r="ADX553" s="17"/>
      <c r="ADY553" s="17"/>
      <c r="ADZ553" s="17"/>
      <c r="AEA553" s="17"/>
      <c r="AEB553" s="17"/>
      <c r="AEC553" s="17"/>
      <c r="AED553" s="17"/>
      <c r="AEE553" s="17"/>
      <c r="AEF553" s="17"/>
      <c r="AEG553" s="17"/>
      <c r="AEH553" s="17"/>
      <c r="AEI553" s="17"/>
      <c r="AEJ553" s="17"/>
      <c r="AEK553" s="17"/>
      <c r="AEL553" s="17"/>
      <c r="AEM553" s="17"/>
      <c r="AEN553" s="17"/>
      <c r="AEO553" s="17"/>
      <c r="AEP553" s="17"/>
      <c r="AEQ553" s="17"/>
      <c r="AER553" s="17"/>
      <c r="AES553" s="17"/>
      <c r="AET553" s="17"/>
      <c r="AEU553" s="17"/>
      <c r="AEV553" s="17"/>
      <c r="AEW553" s="17"/>
      <c r="AEX553" s="17"/>
      <c r="AEY553" s="17"/>
      <c r="AEZ553" s="17"/>
      <c r="AFA553" s="17"/>
      <c r="AFB553" s="17"/>
      <c r="AFC553" s="17"/>
      <c r="AFD553" s="17"/>
      <c r="AFE553" s="17"/>
      <c r="AFF553" s="17"/>
      <c r="AFG553" s="17"/>
      <c r="AFH553" s="17"/>
      <c r="AFI553" s="17"/>
      <c r="AFJ553" s="17"/>
      <c r="AFK553" s="17"/>
      <c r="AFL553" s="17"/>
      <c r="AFM553" s="17"/>
      <c r="AFN553" s="17"/>
      <c r="AFO553" s="17"/>
      <c r="AFP553" s="17"/>
      <c r="AFQ553" s="17"/>
      <c r="AFR553" s="17"/>
      <c r="AFS553" s="17"/>
      <c r="AFT553" s="17"/>
      <c r="AFU553" s="17"/>
      <c r="AFV553" s="17"/>
      <c r="AFW553" s="17"/>
      <c r="AFX553" s="17"/>
      <c r="AFY553" s="17"/>
      <c r="AFZ553" s="17"/>
      <c r="AGA553" s="17"/>
      <c r="AGB553" s="17"/>
      <c r="AGC553" s="17"/>
      <c r="AGD553" s="17"/>
      <c r="AGE553" s="17"/>
      <c r="AGF553" s="17"/>
      <c r="AGG553" s="17"/>
      <c r="AGH553" s="17"/>
      <c r="AGI553" s="17"/>
      <c r="AGJ553" s="17"/>
      <c r="AGK553" s="17"/>
      <c r="AGL553" s="17"/>
      <c r="AGM553" s="17"/>
      <c r="AGN553" s="17"/>
      <c r="AGO553" s="17"/>
      <c r="AGP553" s="17"/>
      <c r="AGQ553" s="17"/>
      <c r="AGR553" s="17"/>
      <c r="AGS553" s="17"/>
      <c r="AGT553" s="17"/>
      <c r="AGU553" s="17"/>
      <c r="AGV553" s="17"/>
      <c r="AGW553" s="17"/>
      <c r="AGX553" s="17"/>
      <c r="AGY553" s="17"/>
      <c r="AGZ553" s="17"/>
      <c r="AHA553" s="17"/>
      <c r="AHB553" s="17"/>
      <c r="AHC553" s="17"/>
      <c r="AHD553" s="17"/>
      <c r="AHE553" s="17"/>
      <c r="AHF553" s="17"/>
      <c r="AHG553" s="17"/>
      <c r="AHH553" s="17"/>
      <c r="AHI553" s="17"/>
      <c r="AHJ553" s="17"/>
      <c r="AHK553" s="17"/>
      <c r="AHL553" s="17"/>
      <c r="AHM553" s="17"/>
      <c r="AHN553" s="17"/>
      <c r="AHO553" s="17"/>
      <c r="AHP553" s="17"/>
      <c r="AHQ553" s="17"/>
      <c r="AHR553" s="17"/>
      <c r="AHS553" s="17"/>
      <c r="AHT553" s="17"/>
      <c r="AHU553" s="17"/>
      <c r="AHV553" s="17"/>
      <c r="AHW553" s="17"/>
      <c r="AHX553" s="17"/>
      <c r="AHY553" s="17"/>
      <c r="AHZ553" s="17"/>
      <c r="AIA553" s="17"/>
      <c r="AIB553" s="17"/>
      <c r="AIC553" s="17"/>
      <c r="AID553" s="17"/>
      <c r="AIE553" s="17"/>
      <c r="AIF553" s="17"/>
      <c r="AIG553" s="17"/>
      <c r="AIH553" s="17"/>
      <c r="AII553" s="17"/>
      <c r="AIJ553" s="17"/>
      <c r="AIK553" s="17"/>
      <c r="AIL553" s="17"/>
      <c r="AIM553" s="17"/>
      <c r="AIN553" s="17"/>
      <c r="AIO553" s="17"/>
      <c r="AIP553" s="17"/>
      <c r="AIQ553" s="17"/>
      <c r="AIR553" s="17"/>
      <c r="AIS553" s="17"/>
      <c r="AIT553" s="17"/>
      <c r="AIU553" s="17"/>
      <c r="AIV553" s="17"/>
      <c r="AIW553" s="17"/>
      <c r="AIX553" s="17"/>
      <c r="AIY553" s="17"/>
      <c r="AIZ553" s="17"/>
      <c r="AJA553" s="17"/>
      <c r="AJB553" s="17"/>
      <c r="AJC553" s="17"/>
      <c r="AJD553" s="17"/>
      <c r="AJE553" s="17"/>
      <c r="AJF553" s="17"/>
      <c r="AJG553" s="17"/>
      <c r="AJH553" s="17"/>
      <c r="AJI553" s="17"/>
      <c r="AJJ553" s="17"/>
      <c r="AJK553" s="17"/>
      <c r="AJL553" s="17"/>
      <c r="AJM553" s="17"/>
      <c r="AJN553" s="17"/>
      <c r="AJO553" s="17"/>
      <c r="AJP553" s="17"/>
      <c r="AJQ553" s="17"/>
      <c r="AJR553" s="17"/>
      <c r="AJS553" s="17"/>
      <c r="AJT553" s="17"/>
      <c r="AJU553" s="17"/>
      <c r="AJV553" s="17"/>
      <c r="AJW553" s="17"/>
      <c r="AJX553" s="17"/>
      <c r="AJY553" s="17"/>
      <c r="AJZ553" s="17"/>
      <c r="AKA553" s="17"/>
      <c r="AKB553" s="17"/>
      <c r="AKC553" s="17"/>
      <c r="AKD553" s="17"/>
      <c r="AKE553" s="17"/>
      <c r="AKF553" s="17"/>
      <c r="AKG553" s="17"/>
      <c r="AKH553" s="17"/>
      <c r="AKI553" s="17"/>
      <c r="AKJ553" s="17"/>
      <c r="AKK553" s="17"/>
      <c r="AKL553" s="17"/>
      <c r="AKM553" s="17"/>
      <c r="AKN553" s="17"/>
      <c r="AKO553" s="17"/>
      <c r="AKP553" s="17"/>
      <c r="AKQ553" s="17"/>
      <c r="AKR553" s="17"/>
      <c r="AKS553" s="17"/>
      <c r="AKT553" s="17"/>
      <c r="AKU553" s="17"/>
      <c r="AKV553" s="17"/>
      <c r="AKW553" s="17"/>
      <c r="AKX553" s="17"/>
      <c r="AKY553" s="17"/>
      <c r="AKZ553" s="17"/>
      <c r="ALA553" s="17"/>
      <c r="ALB553" s="17"/>
      <c r="ALC553" s="17"/>
      <c r="ALD553" s="17"/>
      <c r="ALE553" s="17"/>
      <c r="ALF553" s="17"/>
      <c r="ALG553" s="17"/>
      <c r="ALH553" s="17"/>
      <c r="ALI553" s="17"/>
      <c r="ALJ553" s="17"/>
    </row>
    <row r="554" spans="1:998" s="4" customFormat="1" ht="12" customHeight="1">
      <c r="A554" s="9"/>
      <c r="B554" s="10"/>
      <c r="C554" s="11" t="s">
        <v>1361</v>
      </c>
      <c r="D554" s="12" t="s">
        <v>136</v>
      </c>
      <c r="E554" s="10"/>
      <c r="F554" s="436"/>
      <c r="G554" s="13"/>
      <c r="H554" s="14"/>
      <c r="I554" s="14"/>
      <c r="J554" s="14"/>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row>
    <row r="555" spans="1:998" ht="38.25" outlineLevel="1">
      <c r="A555" s="236">
        <v>89458</v>
      </c>
      <c r="B555" s="236" t="s">
        <v>20</v>
      </c>
      <c r="C555" s="236" t="s">
        <v>1362</v>
      </c>
      <c r="D555" s="237" t="s">
        <v>138</v>
      </c>
      <c r="E555" s="236" t="s">
        <v>8</v>
      </c>
      <c r="F555" s="437">
        <v>371.36</v>
      </c>
      <c r="G555" s="238">
        <f t="shared" ref="G555:G560" si="187">$I$3</f>
        <v>0.29308058631051748</v>
      </c>
      <c r="H555" s="239"/>
      <c r="I555" s="239">
        <f t="shared" ref="I555:I560" si="188">H555*(1+G555)</f>
        <v>0</v>
      </c>
      <c r="J555" s="239">
        <f t="shared" ref="J555:J560" si="189">TRUNC((I555*F555),2)</f>
        <v>0</v>
      </c>
    </row>
    <row r="556" spans="1:998" outlineLevel="1">
      <c r="A556" s="236">
        <v>93187</v>
      </c>
      <c r="B556" s="236" t="s">
        <v>20</v>
      </c>
      <c r="C556" s="236" t="s">
        <v>1363</v>
      </c>
      <c r="D556" s="237" t="s">
        <v>140</v>
      </c>
      <c r="E556" s="236" t="s">
        <v>54</v>
      </c>
      <c r="F556" s="437">
        <v>12.1</v>
      </c>
      <c r="G556" s="238">
        <f t="shared" si="187"/>
        <v>0.29308058631051748</v>
      </c>
      <c r="H556" s="239"/>
      <c r="I556" s="239">
        <f t="shared" si="188"/>
        <v>0</v>
      </c>
      <c r="J556" s="239">
        <f t="shared" si="189"/>
        <v>0</v>
      </c>
    </row>
    <row r="557" spans="1:998" outlineLevel="1">
      <c r="A557" s="236">
        <v>93186</v>
      </c>
      <c r="B557" s="236" t="s">
        <v>20</v>
      </c>
      <c r="C557" s="236" t="s">
        <v>1364</v>
      </c>
      <c r="D557" s="237" t="s">
        <v>142</v>
      </c>
      <c r="E557" s="236" t="s">
        <v>54</v>
      </c>
      <c r="F557" s="437">
        <v>5.6</v>
      </c>
      <c r="G557" s="238">
        <f t="shared" si="187"/>
        <v>0.29308058631051748</v>
      </c>
      <c r="H557" s="239"/>
      <c r="I557" s="239">
        <f t="shared" si="188"/>
        <v>0</v>
      </c>
      <c r="J557" s="239">
        <f t="shared" si="189"/>
        <v>0</v>
      </c>
    </row>
    <row r="558" spans="1:998" ht="25.5" outlineLevel="1">
      <c r="A558" s="236">
        <v>93197</v>
      </c>
      <c r="B558" s="236" t="s">
        <v>20</v>
      </c>
      <c r="C558" s="236" t="s">
        <v>1365</v>
      </c>
      <c r="D558" s="237" t="s">
        <v>144</v>
      </c>
      <c r="E558" s="236" t="s">
        <v>54</v>
      </c>
      <c r="F558" s="437">
        <v>12.1</v>
      </c>
      <c r="G558" s="238">
        <f t="shared" si="187"/>
        <v>0.29308058631051748</v>
      </c>
      <c r="H558" s="239"/>
      <c r="I558" s="239">
        <f t="shared" si="188"/>
        <v>0</v>
      </c>
      <c r="J558" s="239">
        <f t="shared" si="189"/>
        <v>0</v>
      </c>
    </row>
    <row r="559" spans="1:998" ht="25.5" outlineLevel="1">
      <c r="A559" s="236">
        <v>93196</v>
      </c>
      <c r="B559" s="236" t="s">
        <v>20</v>
      </c>
      <c r="C559" s="236" t="s">
        <v>1366</v>
      </c>
      <c r="D559" s="237" t="s">
        <v>146</v>
      </c>
      <c r="E559" s="236" t="s">
        <v>54</v>
      </c>
      <c r="F559" s="437">
        <v>5.6</v>
      </c>
      <c r="G559" s="238">
        <f t="shared" si="187"/>
        <v>0.29308058631051748</v>
      </c>
      <c r="H559" s="239"/>
      <c r="I559" s="239">
        <f t="shared" si="188"/>
        <v>0</v>
      </c>
      <c r="J559" s="239">
        <f t="shared" si="189"/>
        <v>0</v>
      </c>
    </row>
    <row r="560" spans="1:998" outlineLevel="1">
      <c r="A560" s="236">
        <v>93188</v>
      </c>
      <c r="B560" s="236" t="s">
        <v>20</v>
      </c>
      <c r="C560" s="236" t="s">
        <v>1367</v>
      </c>
      <c r="D560" s="237" t="s">
        <v>148</v>
      </c>
      <c r="E560" s="236" t="s">
        <v>54</v>
      </c>
      <c r="F560" s="437">
        <v>25.05</v>
      </c>
      <c r="G560" s="238">
        <f t="shared" si="187"/>
        <v>0.29308058631051748</v>
      </c>
      <c r="H560" s="239"/>
      <c r="I560" s="239">
        <f t="shared" si="188"/>
        <v>0</v>
      </c>
      <c r="J560" s="239">
        <f t="shared" si="189"/>
        <v>0</v>
      </c>
    </row>
    <row r="561" spans="1:998" s="18" customFormat="1" ht="12.75" customHeight="1">
      <c r="A561" s="364" t="s">
        <v>1352</v>
      </c>
      <c r="B561" s="364"/>
      <c r="C561" s="364"/>
      <c r="D561" s="364"/>
      <c r="E561" s="364"/>
      <c r="F561" s="364"/>
      <c r="G561" s="364"/>
      <c r="H561" s="364"/>
      <c r="I561" s="364"/>
      <c r="J561" s="16">
        <f>SUM(J555:J560)</f>
        <v>0</v>
      </c>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17"/>
      <c r="CH561" s="17"/>
      <c r="CI561" s="17"/>
      <c r="CJ561" s="17"/>
      <c r="CK561" s="17"/>
      <c r="CL561" s="17"/>
      <c r="CM561" s="17"/>
      <c r="CN561" s="17"/>
      <c r="CO561" s="17"/>
      <c r="CP561" s="17"/>
      <c r="CQ561" s="17"/>
      <c r="CR561" s="17"/>
      <c r="CS561" s="17"/>
      <c r="CT561" s="17"/>
      <c r="CU561" s="17"/>
      <c r="CV561" s="17"/>
      <c r="CW561" s="17"/>
      <c r="CX561" s="17"/>
      <c r="CY561" s="17"/>
      <c r="CZ561" s="17"/>
      <c r="DA561" s="17"/>
      <c r="DB561" s="17"/>
      <c r="DC561" s="17"/>
      <c r="DD561" s="17"/>
      <c r="DE561" s="17"/>
      <c r="DF561" s="17"/>
      <c r="DG561" s="17"/>
      <c r="DH561" s="17"/>
      <c r="DI561" s="17"/>
      <c r="DJ561" s="17"/>
      <c r="DK561" s="17"/>
      <c r="DL561" s="17"/>
      <c r="DM561" s="17"/>
      <c r="DN561" s="17"/>
      <c r="DO561" s="17"/>
      <c r="DP561" s="17"/>
      <c r="DQ561" s="17"/>
      <c r="DR561" s="17"/>
      <c r="DS561" s="17"/>
      <c r="DT561" s="17"/>
      <c r="DU561" s="17"/>
      <c r="DV561" s="17"/>
      <c r="DW561" s="17"/>
      <c r="DX561" s="17"/>
      <c r="DY561" s="17"/>
      <c r="DZ561" s="17"/>
      <c r="EA561" s="17"/>
      <c r="EB561" s="17"/>
      <c r="EC561" s="17"/>
      <c r="ED561" s="17"/>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c r="GN561" s="17"/>
      <c r="GO561" s="17"/>
      <c r="GP561" s="17"/>
      <c r="GQ561" s="17"/>
      <c r="GR561" s="17"/>
      <c r="GS561" s="17"/>
      <c r="GT561" s="17"/>
      <c r="GU561" s="17"/>
      <c r="GV561" s="17"/>
      <c r="GW561" s="17"/>
      <c r="GX561" s="17"/>
      <c r="GY561" s="17"/>
      <c r="GZ561" s="17"/>
      <c r="HA561" s="17"/>
      <c r="HB561" s="17"/>
      <c r="HC561" s="17"/>
      <c r="HD561" s="17"/>
      <c r="HE561" s="17"/>
      <c r="HF561" s="17"/>
      <c r="HG561" s="17"/>
      <c r="HH561" s="17"/>
      <c r="HI561" s="17"/>
      <c r="HJ561" s="17"/>
      <c r="HK561" s="17"/>
      <c r="HL561" s="17"/>
      <c r="HM561" s="17"/>
      <c r="HN561" s="17"/>
      <c r="HO561" s="17"/>
      <c r="HP561" s="17"/>
      <c r="HQ561" s="17"/>
      <c r="HR561" s="17"/>
      <c r="HS561" s="17"/>
      <c r="HT561" s="17"/>
      <c r="HU561" s="17"/>
      <c r="HV561" s="17"/>
      <c r="HW561" s="17"/>
      <c r="HX561" s="17"/>
      <c r="HY561" s="17"/>
      <c r="HZ561" s="17"/>
      <c r="IA561" s="17"/>
      <c r="IB561" s="17"/>
      <c r="IC561" s="17"/>
      <c r="ID561" s="17"/>
      <c r="IE561" s="17"/>
      <c r="IF561" s="17"/>
      <c r="IG561" s="17"/>
      <c r="IH561" s="17"/>
      <c r="II561" s="17"/>
      <c r="IJ561" s="17"/>
      <c r="IK561" s="17"/>
      <c r="IL561" s="17"/>
      <c r="IM561" s="17"/>
      <c r="IN561" s="17"/>
      <c r="IO561" s="17"/>
      <c r="IP561" s="17"/>
      <c r="IQ561" s="17"/>
      <c r="IR561" s="17"/>
      <c r="IS561" s="17"/>
      <c r="IT561" s="17"/>
      <c r="IU561" s="17"/>
      <c r="IV561" s="17"/>
      <c r="IW561" s="17"/>
      <c r="IX561" s="17"/>
      <c r="IY561" s="17"/>
      <c r="IZ561" s="17"/>
      <c r="JA561" s="17"/>
      <c r="JB561" s="17"/>
      <c r="JC561" s="17"/>
      <c r="JD561" s="17"/>
      <c r="JE561" s="17"/>
      <c r="JF561" s="17"/>
      <c r="JG561" s="17"/>
      <c r="JH561" s="17"/>
      <c r="JI561" s="17"/>
      <c r="JJ561" s="17"/>
      <c r="JK561" s="17"/>
      <c r="JL561" s="17"/>
      <c r="JM561" s="17"/>
      <c r="JN561" s="17"/>
      <c r="JO561" s="17"/>
      <c r="JP561" s="17"/>
      <c r="JQ561" s="17"/>
      <c r="JR561" s="17"/>
      <c r="JS561" s="17"/>
      <c r="JT561" s="17"/>
      <c r="JU561" s="17"/>
      <c r="JV561" s="17"/>
      <c r="JW561" s="17"/>
      <c r="JX561" s="17"/>
      <c r="JY561" s="17"/>
      <c r="JZ561" s="17"/>
      <c r="KA561" s="17"/>
      <c r="KB561" s="17"/>
      <c r="KC561" s="17"/>
      <c r="KD561" s="17"/>
      <c r="KE561" s="17"/>
      <c r="KF561" s="17"/>
      <c r="KG561" s="17"/>
      <c r="KH561" s="17"/>
      <c r="KI561" s="17"/>
      <c r="KJ561" s="17"/>
      <c r="KK561" s="17"/>
      <c r="KL561" s="17"/>
      <c r="KM561" s="17"/>
      <c r="KN561" s="17"/>
      <c r="KO561" s="17"/>
      <c r="KP561" s="17"/>
      <c r="KQ561" s="17"/>
      <c r="KR561" s="17"/>
      <c r="KS561" s="17"/>
      <c r="KT561" s="17"/>
      <c r="KU561" s="17"/>
      <c r="KV561" s="17"/>
      <c r="KW561" s="17"/>
      <c r="KX561" s="17"/>
      <c r="KY561" s="17"/>
      <c r="KZ561" s="17"/>
      <c r="LA561" s="17"/>
      <c r="LB561" s="17"/>
      <c r="LC561" s="17"/>
      <c r="LD561" s="17"/>
      <c r="LE561" s="17"/>
      <c r="LF561" s="17"/>
      <c r="LG561" s="17"/>
      <c r="LH561" s="17"/>
      <c r="LI561" s="17"/>
      <c r="LJ561" s="17"/>
      <c r="LK561" s="17"/>
      <c r="LL561" s="17"/>
      <c r="LM561" s="17"/>
      <c r="LN561" s="17"/>
      <c r="LO561" s="17"/>
      <c r="LP561" s="17"/>
      <c r="LQ561" s="17"/>
      <c r="LR561" s="17"/>
      <c r="LS561" s="17"/>
      <c r="LT561" s="17"/>
      <c r="LU561" s="17"/>
      <c r="LV561" s="17"/>
      <c r="LW561" s="17"/>
      <c r="LX561" s="17"/>
      <c r="LY561" s="17"/>
      <c r="LZ561" s="17"/>
      <c r="MA561" s="17"/>
      <c r="MB561" s="17"/>
      <c r="MC561" s="17"/>
      <c r="MD561" s="17"/>
      <c r="ME561" s="17"/>
      <c r="MF561" s="17"/>
      <c r="MG561" s="17"/>
      <c r="MH561" s="17"/>
      <c r="MI561" s="17"/>
      <c r="MJ561" s="17"/>
      <c r="MK561" s="17"/>
      <c r="ML561" s="17"/>
      <c r="MM561" s="17"/>
      <c r="MN561" s="17"/>
      <c r="MO561" s="17"/>
      <c r="MP561" s="17"/>
      <c r="MQ561" s="17"/>
      <c r="MR561" s="17"/>
      <c r="MS561" s="17"/>
      <c r="MT561" s="17"/>
      <c r="MU561" s="17"/>
      <c r="MV561" s="17"/>
      <c r="MW561" s="17"/>
      <c r="MX561" s="17"/>
      <c r="MY561" s="17"/>
      <c r="MZ561" s="17"/>
      <c r="NA561" s="17"/>
      <c r="NB561" s="17"/>
      <c r="NC561" s="17"/>
      <c r="ND561" s="17"/>
      <c r="NE561" s="17"/>
      <c r="NF561" s="17"/>
      <c r="NG561" s="17"/>
      <c r="NH561" s="17"/>
      <c r="NI561" s="17"/>
      <c r="NJ561" s="17"/>
      <c r="NK561" s="17"/>
      <c r="NL561" s="17"/>
      <c r="NM561" s="17"/>
      <c r="NN561" s="17"/>
      <c r="NO561" s="17"/>
      <c r="NP561" s="17"/>
      <c r="NQ561" s="17"/>
      <c r="NR561" s="17"/>
      <c r="NS561" s="17"/>
      <c r="NT561" s="17"/>
      <c r="NU561" s="17"/>
      <c r="NV561" s="17"/>
      <c r="NW561" s="17"/>
      <c r="NX561" s="17"/>
      <c r="NY561" s="17"/>
      <c r="NZ561" s="17"/>
      <c r="OA561" s="17"/>
      <c r="OB561" s="17"/>
      <c r="OC561" s="17"/>
      <c r="OD561" s="17"/>
      <c r="OE561" s="17"/>
      <c r="OF561" s="17"/>
      <c r="OG561" s="17"/>
      <c r="OH561" s="17"/>
      <c r="OI561" s="17"/>
      <c r="OJ561" s="17"/>
      <c r="OK561" s="17"/>
      <c r="OL561" s="17"/>
      <c r="OM561" s="17"/>
      <c r="ON561" s="17"/>
      <c r="OO561" s="17"/>
      <c r="OP561" s="17"/>
      <c r="OQ561" s="17"/>
      <c r="OR561" s="17"/>
      <c r="OS561" s="17"/>
      <c r="OT561" s="17"/>
      <c r="OU561" s="17"/>
      <c r="OV561" s="17"/>
      <c r="OW561" s="17"/>
      <c r="OX561" s="17"/>
      <c r="OY561" s="17"/>
      <c r="OZ561" s="17"/>
      <c r="PA561" s="17"/>
      <c r="PB561" s="17"/>
      <c r="PC561" s="17"/>
      <c r="PD561" s="17"/>
      <c r="PE561" s="17"/>
      <c r="PF561" s="17"/>
      <c r="PG561" s="17"/>
      <c r="PH561" s="17"/>
      <c r="PI561" s="17"/>
      <c r="PJ561" s="17"/>
      <c r="PK561" s="17"/>
      <c r="PL561" s="17"/>
      <c r="PM561" s="17"/>
      <c r="PN561" s="17"/>
      <c r="PO561" s="17"/>
      <c r="PP561" s="17"/>
      <c r="PQ561" s="17"/>
      <c r="PR561" s="17"/>
      <c r="PS561" s="17"/>
      <c r="PT561" s="17"/>
      <c r="PU561" s="17"/>
      <c r="PV561" s="17"/>
      <c r="PW561" s="17"/>
      <c r="PX561" s="17"/>
      <c r="PY561" s="17"/>
      <c r="PZ561" s="17"/>
      <c r="QA561" s="17"/>
      <c r="QB561" s="17"/>
      <c r="QC561" s="17"/>
      <c r="QD561" s="17"/>
      <c r="QE561" s="17"/>
      <c r="QF561" s="17"/>
      <c r="QG561" s="17"/>
      <c r="QH561" s="17"/>
      <c r="QI561" s="17"/>
      <c r="QJ561" s="17"/>
      <c r="QK561" s="17"/>
      <c r="QL561" s="17"/>
      <c r="QM561" s="17"/>
      <c r="QN561" s="17"/>
      <c r="QO561" s="17"/>
      <c r="QP561" s="17"/>
      <c r="QQ561" s="17"/>
      <c r="QR561" s="17"/>
      <c r="QS561" s="17"/>
      <c r="QT561" s="17"/>
      <c r="QU561" s="17"/>
      <c r="QV561" s="17"/>
      <c r="QW561" s="17"/>
      <c r="QX561" s="17"/>
      <c r="QY561" s="17"/>
      <c r="QZ561" s="17"/>
      <c r="RA561" s="17"/>
      <c r="RB561" s="17"/>
      <c r="RC561" s="17"/>
      <c r="RD561" s="17"/>
      <c r="RE561" s="17"/>
      <c r="RF561" s="17"/>
      <c r="RG561" s="17"/>
      <c r="RH561" s="17"/>
      <c r="RI561" s="17"/>
      <c r="RJ561" s="17"/>
      <c r="RK561" s="17"/>
      <c r="RL561" s="17"/>
      <c r="RM561" s="17"/>
      <c r="RN561" s="17"/>
      <c r="RO561" s="17"/>
      <c r="RP561" s="17"/>
      <c r="RQ561" s="17"/>
      <c r="RR561" s="17"/>
      <c r="RS561" s="17"/>
      <c r="RT561" s="17"/>
      <c r="RU561" s="17"/>
      <c r="RV561" s="17"/>
      <c r="RW561" s="17"/>
      <c r="RX561" s="17"/>
      <c r="RY561" s="17"/>
      <c r="RZ561" s="17"/>
      <c r="SA561" s="17"/>
      <c r="SB561" s="17"/>
      <c r="SC561" s="17"/>
      <c r="SD561" s="17"/>
      <c r="SE561" s="17"/>
      <c r="SF561" s="17"/>
      <c r="SG561" s="17"/>
      <c r="SH561" s="17"/>
      <c r="SI561" s="17"/>
      <c r="SJ561" s="17"/>
      <c r="SK561" s="17"/>
      <c r="SL561" s="17"/>
      <c r="SM561" s="17"/>
      <c r="SN561" s="17"/>
      <c r="SO561" s="17"/>
      <c r="SP561" s="17"/>
      <c r="SQ561" s="17"/>
      <c r="SR561" s="17"/>
      <c r="SS561" s="17"/>
      <c r="ST561" s="17"/>
      <c r="SU561" s="17"/>
      <c r="SV561" s="17"/>
      <c r="SW561" s="17"/>
      <c r="SX561" s="17"/>
      <c r="SY561" s="17"/>
      <c r="SZ561" s="17"/>
      <c r="TA561" s="17"/>
      <c r="TB561" s="17"/>
      <c r="TC561" s="17"/>
      <c r="TD561" s="17"/>
      <c r="TE561" s="17"/>
      <c r="TF561" s="17"/>
      <c r="TG561" s="17"/>
      <c r="TH561" s="17"/>
      <c r="TI561" s="17"/>
      <c r="TJ561" s="17"/>
      <c r="TK561" s="17"/>
      <c r="TL561" s="17"/>
      <c r="TM561" s="17"/>
      <c r="TN561" s="17"/>
      <c r="TO561" s="17"/>
      <c r="TP561" s="17"/>
      <c r="TQ561" s="17"/>
      <c r="TR561" s="17"/>
      <c r="TS561" s="17"/>
      <c r="TT561" s="17"/>
      <c r="TU561" s="17"/>
      <c r="TV561" s="17"/>
      <c r="TW561" s="17"/>
      <c r="TX561" s="17"/>
      <c r="TY561" s="17"/>
      <c r="TZ561" s="17"/>
      <c r="UA561" s="17"/>
      <c r="UB561" s="17"/>
      <c r="UC561" s="17"/>
      <c r="UD561" s="17"/>
      <c r="UE561" s="17"/>
      <c r="UF561" s="17"/>
      <c r="UG561" s="17"/>
      <c r="UH561" s="17"/>
      <c r="UI561" s="17"/>
      <c r="UJ561" s="17"/>
      <c r="UK561" s="17"/>
      <c r="UL561" s="17"/>
      <c r="UM561" s="17"/>
      <c r="UN561" s="17"/>
      <c r="UO561" s="17"/>
      <c r="UP561" s="17"/>
      <c r="UQ561" s="17"/>
      <c r="UR561" s="17"/>
      <c r="US561" s="17"/>
      <c r="UT561" s="17"/>
      <c r="UU561" s="17"/>
      <c r="UV561" s="17"/>
      <c r="UW561" s="17"/>
      <c r="UX561" s="17"/>
      <c r="UY561" s="17"/>
      <c r="UZ561" s="17"/>
      <c r="VA561" s="17"/>
      <c r="VB561" s="17"/>
      <c r="VC561" s="17"/>
      <c r="VD561" s="17"/>
      <c r="VE561" s="17"/>
      <c r="VF561" s="17"/>
      <c r="VG561" s="17"/>
      <c r="VH561" s="17"/>
      <c r="VI561" s="17"/>
      <c r="VJ561" s="17"/>
      <c r="VK561" s="17"/>
      <c r="VL561" s="17"/>
      <c r="VM561" s="17"/>
      <c r="VN561" s="17"/>
      <c r="VO561" s="17"/>
      <c r="VP561" s="17"/>
      <c r="VQ561" s="17"/>
      <c r="VR561" s="17"/>
      <c r="VS561" s="17"/>
      <c r="VT561" s="17"/>
      <c r="VU561" s="17"/>
      <c r="VV561" s="17"/>
      <c r="VW561" s="17"/>
      <c r="VX561" s="17"/>
      <c r="VY561" s="17"/>
      <c r="VZ561" s="17"/>
      <c r="WA561" s="17"/>
      <c r="WB561" s="17"/>
      <c r="WC561" s="17"/>
      <c r="WD561" s="17"/>
      <c r="WE561" s="17"/>
      <c r="WF561" s="17"/>
      <c r="WG561" s="17"/>
      <c r="WH561" s="17"/>
      <c r="WI561" s="17"/>
      <c r="WJ561" s="17"/>
      <c r="WK561" s="17"/>
      <c r="WL561" s="17"/>
      <c r="WM561" s="17"/>
      <c r="WN561" s="17"/>
      <c r="WO561" s="17"/>
      <c r="WP561" s="17"/>
      <c r="WQ561" s="17"/>
      <c r="WR561" s="17"/>
      <c r="WS561" s="17"/>
      <c r="WT561" s="17"/>
      <c r="WU561" s="17"/>
      <c r="WV561" s="17"/>
      <c r="WW561" s="17"/>
      <c r="WX561" s="17"/>
      <c r="WY561" s="17"/>
      <c r="WZ561" s="17"/>
      <c r="XA561" s="17"/>
      <c r="XB561" s="17"/>
      <c r="XC561" s="17"/>
      <c r="XD561" s="17"/>
      <c r="XE561" s="17"/>
      <c r="XF561" s="17"/>
      <c r="XG561" s="17"/>
      <c r="XH561" s="17"/>
      <c r="XI561" s="17"/>
      <c r="XJ561" s="17"/>
      <c r="XK561" s="17"/>
      <c r="XL561" s="17"/>
      <c r="XM561" s="17"/>
      <c r="XN561" s="17"/>
      <c r="XO561" s="17"/>
      <c r="XP561" s="17"/>
      <c r="XQ561" s="17"/>
      <c r="XR561" s="17"/>
      <c r="XS561" s="17"/>
      <c r="XT561" s="17"/>
      <c r="XU561" s="17"/>
      <c r="XV561" s="17"/>
      <c r="XW561" s="17"/>
      <c r="XX561" s="17"/>
      <c r="XY561" s="17"/>
      <c r="XZ561" s="17"/>
      <c r="YA561" s="17"/>
      <c r="YB561" s="17"/>
      <c r="YC561" s="17"/>
      <c r="YD561" s="17"/>
      <c r="YE561" s="17"/>
      <c r="YF561" s="17"/>
      <c r="YG561" s="17"/>
      <c r="YH561" s="17"/>
      <c r="YI561" s="17"/>
      <c r="YJ561" s="17"/>
      <c r="YK561" s="17"/>
      <c r="YL561" s="17"/>
      <c r="YM561" s="17"/>
      <c r="YN561" s="17"/>
      <c r="YO561" s="17"/>
      <c r="YP561" s="17"/>
      <c r="YQ561" s="17"/>
      <c r="YR561" s="17"/>
      <c r="YS561" s="17"/>
      <c r="YT561" s="17"/>
      <c r="YU561" s="17"/>
      <c r="YV561" s="17"/>
      <c r="YW561" s="17"/>
      <c r="YX561" s="17"/>
      <c r="YY561" s="17"/>
      <c r="YZ561" s="17"/>
      <c r="ZA561" s="17"/>
      <c r="ZB561" s="17"/>
      <c r="ZC561" s="17"/>
      <c r="ZD561" s="17"/>
      <c r="ZE561" s="17"/>
      <c r="ZF561" s="17"/>
      <c r="ZG561" s="17"/>
      <c r="ZH561" s="17"/>
      <c r="ZI561" s="17"/>
      <c r="ZJ561" s="17"/>
      <c r="ZK561" s="17"/>
      <c r="ZL561" s="17"/>
      <c r="ZM561" s="17"/>
      <c r="ZN561" s="17"/>
      <c r="ZO561" s="17"/>
      <c r="ZP561" s="17"/>
      <c r="ZQ561" s="17"/>
      <c r="ZR561" s="17"/>
      <c r="ZS561" s="17"/>
      <c r="ZT561" s="17"/>
      <c r="ZU561" s="17"/>
      <c r="ZV561" s="17"/>
      <c r="ZW561" s="17"/>
      <c r="ZX561" s="17"/>
      <c r="ZY561" s="17"/>
      <c r="ZZ561" s="17"/>
      <c r="AAA561" s="17"/>
      <c r="AAB561" s="17"/>
      <c r="AAC561" s="17"/>
      <c r="AAD561" s="17"/>
      <c r="AAE561" s="17"/>
      <c r="AAF561" s="17"/>
      <c r="AAG561" s="17"/>
      <c r="AAH561" s="17"/>
      <c r="AAI561" s="17"/>
      <c r="AAJ561" s="17"/>
      <c r="AAK561" s="17"/>
      <c r="AAL561" s="17"/>
      <c r="AAM561" s="17"/>
      <c r="AAN561" s="17"/>
      <c r="AAO561" s="17"/>
      <c r="AAP561" s="17"/>
      <c r="AAQ561" s="17"/>
      <c r="AAR561" s="17"/>
      <c r="AAS561" s="17"/>
      <c r="AAT561" s="17"/>
      <c r="AAU561" s="17"/>
      <c r="AAV561" s="17"/>
      <c r="AAW561" s="17"/>
      <c r="AAX561" s="17"/>
      <c r="AAY561" s="17"/>
      <c r="AAZ561" s="17"/>
      <c r="ABA561" s="17"/>
      <c r="ABB561" s="17"/>
      <c r="ABC561" s="17"/>
      <c r="ABD561" s="17"/>
      <c r="ABE561" s="17"/>
      <c r="ABF561" s="17"/>
      <c r="ABG561" s="17"/>
      <c r="ABH561" s="17"/>
      <c r="ABI561" s="17"/>
      <c r="ABJ561" s="17"/>
      <c r="ABK561" s="17"/>
      <c r="ABL561" s="17"/>
      <c r="ABM561" s="17"/>
      <c r="ABN561" s="17"/>
      <c r="ABO561" s="17"/>
      <c r="ABP561" s="17"/>
      <c r="ABQ561" s="17"/>
      <c r="ABR561" s="17"/>
      <c r="ABS561" s="17"/>
      <c r="ABT561" s="17"/>
      <c r="ABU561" s="17"/>
      <c r="ABV561" s="17"/>
      <c r="ABW561" s="17"/>
      <c r="ABX561" s="17"/>
      <c r="ABY561" s="17"/>
      <c r="ABZ561" s="17"/>
      <c r="ACA561" s="17"/>
      <c r="ACB561" s="17"/>
      <c r="ACC561" s="17"/>
      <c r="ACD561" s="17"/>
      <c r="ACE561" s="17"/>
      <c r="ACF561" s="17"/>
      <c r="ACG561" s="17"/>
      <c r="ACH561" s="17"/>
      <c r="ACI561" s="17"/>
      <c r="ACJ561" s="17"/>
      <c r="ACK561" s="17"/>
      <c r="ACL561" s="17"/>
      <c r="ACM561" s="17"/>
      <c r="ACN561" s="17"/>
      <c r="ACO561" s="17"/>
      <c r="ACP561" s="17"/>
      <c r="ACQ561" s="17"/>
      <c r="ACR561" s="17"/>
      <c r="ACS561" s="17"/>
      <c r="ACT561" s="17"/>
      <c r="ACU561" s="17"/>
      <c r="ACV561" s="17"/>
      <c r="ACW561" s="17"/>
      <c r="ACX561" s="17"/>
      <c r="ACY561" s="17"/>
      <c r="ACZ561" s="17"/>
      <c r="ADA561" s="17"/>
      <c r="ADB561" s="17"/>
      <c r="ADC561" s="17"/>
      <c r="ADD561" s="17"/>
      <c r="ADE561" s="17"/>
      <c r="ADF561" s="17"/>
      <c r="ADG561" s="17"/>
      <c r="ADH561" s="17"/>
      <c r="ADI561" s="17"/>
      <c r="ADJ561" s="17"/>
      <c r="ADK561" s="17"/>
      <c r="ADL561" s="17"/>
      <c r="ADM561" s="17"/>
      <c r="ADN561" s="17"/>
      <c r="ADO561" s="17"/>
      <c r="ADP561" s="17"/>
      <c r="ADQ561" s="17"/>
      <c r="ADR561" s="17"/>
      <c r="ADS561" s="17"/>
      <c r="ADT561" s="17"/>
      <c r="ADU561" s="17"/>
      <c r="ADV561" s="17"/>
      <c r="ADW561" s="17"/>
      <c r="ADX561" s="17"/>
      <c r="ADY561" s="17"/>
      <c r="ADZ561" s="17"/>
      <c r="AEA561" s="17"/>
      <c r="AEB561" s="17"/>
      <c r="AEC561" s="17"/>
      <c r="AED561" s="17"/>
      <c r="AEE561" s="17"/>
      <c r="AEF561" s="17"/>
      <c r="AEG561" s="17"/>
      <c r="AEH561" s="17"/>
      <c r="AEI561" s="17"/>
      <c r="AEJ561" s="17"/>
      <c r="AEK561" s="17"/>
      <c r="AEL561" s="17"/>
      <c r="AEM561" s="17"/>
      <c r="AEN561" s="17"/>
      <c r="AEO561" s="17"/>
      <c r="AEP561" s="17"/>
      <c r="AEQ561" s="17"/>
      <c r="AER561" s="17"/>
      <c r="AES561" s="17"/>
      <c r="AET561" s="17"/>
      <c r="AEU561" s="17"/>
      <c r="AEV561" s="17"/>
      <c r="AEW561" s="17"/>
      <c r="AEX561" s="17"/>
      <c r="AEY561" s="17"/>
      <c r="AEZ561" s="17"/>
      <c r="AFA561" s="17"/>
      <c r="AFB561" s="17"/>
      <c r="AFC561" s="17"/>
      <c r="AFD561" s="17"/>
      <c r="AFE561" s="17"/>
      <c r="AFF561" s="17"/>
      <c r="AFG561" s="17"/>
      <c r="AFH561" s="17"/>
      <c r="AFI561" s="17"/>
      <c r="AFJ561" s="17"/>
      <c r="AFK561" s="17"/>
      <c r="AFL561" s="17"/>
      <c r="AFM561" s="17"/>
      <c r="AFN561" s="17"/>
      <c r="AFO561" s="17"/>
      <c r="AFP561" s="17"/>
      <c r="AFQ561" s="17"/>
      <c r="AFR561" s="17"/>
      <c r="AFS561" s="17"/>
      <c r="AFT561" s="17"/>
      <c r="AFU561" s="17"/>
      <c r="AFV561" s="17"/>
      <c r="AFW561" s="17"/>
      <c r="AFX561" s="17"/>
      <c r="AFY561" s="17"/>
      <c r="AFZ561" s="17"/>
      <c r="AGA561" s="17"/>
      <c r="AGB561" s="17"/>
      <c r="AGC561" s="17"/>
      <c r="AGD561" s="17"/>
      <c r="AGE561" s="17"/>
      <c r="AGF561" s="17"/>
      <c r="AGG561" s="17"/>
      <c r="AGH561" s="17"/>
      <c r="AGI561" s="17"/>
      <c r="AGJ561" s="17"/>
      <c r="AGK561" s="17"/>
      <c r="AGL561" s="17"/>
      <c r="AGM561" s="17"/>
      <c r="AGN561" s="17"/>
      <c r="AGO561" s="17"/>
      <c r="AGP561" s="17"/>
      <c r="AGQ561" s="17"/>
      <c r="AGR561" s="17"/>
      <c r="AGS561" s="17"/>
      <c r="AGT561" s="17"/>
      <c r="AGU561" s="17"/>
      <c r="AGV561" s="17"/>
      <c r="AGW561" s="17"/>
      <c r="AGX561" s="17"/>
      <c r="AGY561" s="17"/>
      <c r="AGZ561" s="17"/>
      <c r="AHA561" s="17"/>
      <c r="AHB561" s="17"/>
      <c r="AHC561" s="17"/>
      <c r="AHD561" s="17"/>
      <c r="AHE561" s="17"/>
      <c r="AHF561" s="17"/>
      <c r="AHG561" s="17"/>
      <c r="AHH561" s="17"/>
      <c r="AHI561" s="17"/>
      <c r="AHJ561" s="17"/>
      <c r="AHK561" s="17"/>
      <c r="AHL561" s="17"/>
      <c r="AHM561" s="17"/>
      <c r="AHN561" s="17"/>
      <c r="AHO561" s="17"/>
      <c r="AHP561" s="17"/>
      <c r="AHQ561" s="17"/>
      <c r="AHR561" s="17"/>
      <c r="AHS561" s="17"/>
      <c r="AHT561" s="17"/>
      <c r="AHU561" s="17"/>
      <c r="AHV561" s="17"/>
      <c r="AHW561" s="17"/>
      <c r="AHX561" s="17"/>
      <c r="AHY561" s="17"/>
      <c r="AHZ561" s="17"/>
      <c r="AIA561" s="17"/>
      <c r="AIB561" s="17"/>
      <c r="AIC561" s="17"/>
      <c r="AID561" s="17"/>
      <c r="AIE561" s="17"/>
      <c r="AIF561" s="17"/>
      <c r="AIG561" s="17"/>
      <c r="AIH561" s="17"/>
      <c r="AII561" s="17"/>
      <c r="AIJ561" s="17"/>
      <c r="AIK561" s="17"/>
      <c r="AIL561" s="17"/>
      <c r="AIM561" s="17"/>
      <c r="AIN561" s="17"/>
      <c r="AIO561" s="17"/>
      <c r="AIP561" s="17"/>
      <c r="AIQ561" s="17"/>
      <c r="AIR561" s="17"/>
      <c r="AIS561" s="17"/>
      <c r="AIT561" s="17"/>
      <c r="AIU561" s="17"/>
      <c r="AIV561" s="17"/>
      <c r="AIW561" s="17"/>
      <c r="AIX561" s="17"/>
      <c r="AIY561" s="17"/>
      <c r="AIZ561" s="17"/>
      <c r="AJA561" s="17"/>
      <c r="AJB561" s="17"/>
      <c r="AJC561" s="17"/>
      <c r="AJD561" s="17"/>
      <c r="AJE561" s="17"/>
      <c r="AJF561" s="17"/>
      <c r="AJG561" s="17"/>
      <c r="AJH561" s="17"/>
      <c r="AJI561" s="17"/>
      <c r="AJJ561" s="17"/>
      <c r="AJK561" s="17"/>
      <c r="AJL561" s="17"/>
      <c r="AJM561" s="17"/>
      <c r="AJN561" s="17"/>
      <c r="AJO561" s="17"/>
      <c r="AJP561" s="17"/>
      <c r="AJQ561" s="17"/>
      <c r="AJR561" s="17"/>
      <c r="AJS561" s="17"/>
      <c r="AJT561" s="17"/>
      <c r="AJU561" s="17"/>
      <c r="AJV561" s="17"/>
      <c r="AJW561" s="17"/>
      <c r="AJX561" s="17"/>
      <c r="AJY561" s="17"/>
      <c r="AJZ561" s="17"/>
      <c r="AKA561" s="17"/>
      <c r="AKB561" s="17"/>
      <c r="AKC561" s="17"/>
      <c r="AKD561" s="17"/>
      <c r="AKE561" s="17"/>
      <c r="AKF561" s="17"/>
      <c r="AKG561" s="17"/>
      <c r="AKH561" s="17"/>
      <c r="AKI561" s="17"/>
      <c r="AKJ561" s="17"/>
      <c r="AKK561" s="17"/>
      <c r="AKL561" s="17"/>
      <c r="AKM561" s="17"/>
      <c r="AKN561" s="17"/>
      <c r="AKO561" s="17"/>
      <c r="AKP561" s="17"/>
      <c r="AKQ561" s="17"/>
      <c r="AKR561" s="17"/>
      <c r="AKS561" s="17"/>
      <c r="AKT561" s="17"/>
      <c r="AKU561" s="17"/>
      <c r="AKV561" s="17"/>
      <c r="AKW561" s="17"/>
      <c r="AKX561" s="17"/>
      <c r="AKY561" s="17"/>
      <c r="AKZ561" s="17"/>
      <c r="ALA561" s="17"/>
      <c r="ALB561" s="17"/>
      <c r="ALC561" s="17"/>
      <c r="ALD561" s="17"/>
      <c r="ALE561" s="17"/>
      <c r="ALF561" s="17"/>
      <c r="ALG561" s="17"/>
      <c r="ALH561" s="17"/>
      <c r="ALI561" s="17"/>
      <c r="ALJ561" s="17"/>
    </row>
    <row r="562" spans="1:998" s="4" customFormat="1" ht="12" customHeight="1">
      <c r="A562" s="9"/>
      <c r="B562" s="10"/>
      <c r="C562" s="11" t="s">
        <v>1368</v>
      </c>
      <c r="D562" s="12" t="s">
        <v>100</v>
      </c>
      <c r="E562" s="10"/>
      <c r="F562" s="436"/>
      <c r="G562" s="13"/>
      <c r="H562" s="14"/>
      <c r="I562" s="14"/>
      <c r="J562" s="14"/>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row>
    <row r="563" spans="1:998" s="246" customFormat="1" ht="15.75" customHeight="1" outlineLevel="1">
      <c r="A563" s="241"/>
      <c r="B563" s="241"/>
      <c r="C563" s="241" t="s">
        <v>1369</v>
      </c>
      <c r="D563" s="242" t="s">
        <v>102</v>
      </c>
      <c r="E563" s="241"/>
      <c r="F563" s="438"/>
      <c r="G563" s="243"/>
      <c r="H563" s="244"/>
      <c r="I563" s="245"/>
      <c r="J563" s="245"/>
    </row>
    <row r="564" spans="1:998" ht="25.5" outlineLevel="1">
      <c r="A564" s="236">
        <v>87879</v>
      </c>
      <c r="B564" s="236" t="s">
        <v>20</v>
      </c>
      <c r="C564" s="236" t="s">
        <v>1370</v>
      </c>
      <c r="D564" s="237" t="s">
        <v>104</v>
      </c>
      <c r="E564" s="236" t="s">
        <v>8</v>
      </c>
      <c r="F564" s="437">
        <v>456.43</v>
      </c>
      <c r="G564" s="238">
        <f>$I$3</f>
        <v>0.29308058631051748</v>
      </c>
      <c r="H564" s="239"/>
      <c r="I564" s="239">
        <f t="shared" ref="I564:I567" si="190">H564*(1+G564)</f>
        <v>0</v>
      </c>
      <c r="J564" s="239">
        <f t="shared" ref="J564:J567" si="191">TRUNC((I564*F564),2)</f>
        <v>0</v>
      </c>
    </row>
    <row r="565" spans="1:998" ht="51" outlineLevel="1">
      <c r="A565" s="236">
        <v>87531</v>
      </c>
      <c r="B565" s="236" t="s">
        <v>20</v>
      </c>
      <c r="C565" s="236" t="s">
        <v>1371</v>
      </c>
      <c r="D565" s="237" t="s">
        <v>106</v>
      </c>
      <c r="E565" s="236" t="s">
        <v>8</v>
      </c>
      <c r="F565" s="437">
        <v>449.01</v>
      </c>
      <c r="G565" s="238">
        <f>$I$3</f>
        <v>0.29308058631051748</v>
      </c>
      <c r="H565" s="239"/>
      <c r="I565" s="239">
        <f t="shared" si="190"/>
        <v>0</v>
      </c>
      <c r="J565" s="239">
        <f t="shared" si="191"/>
        <v>0</v>
      </c>
    </row>
    <row r="566" spans="1:998" ht="38.25" outlineLevel="1">
      <c r="A566" s="236">
        <v>87268</v>
      </c>
      <c r="B566" s="236" t="s">
        <v>20</v>
      </c>
      <c r="C566" s="236" t="s">
        <v>1372</v>
      </c>
      <c r="D566" s="237" t="s">
        <v>108</v>
      </c>
      <c r="E566" s="236" t="s">
        <v>8</v>
      </c>
      <c r="F566" s="437">
        <v>449.01</v>
      </c>
      <c r="G566" s="238">
        <f>$I$3</f>
        <v>0.29308058631051748</v>
      </c>
      <c r="H566" s="239"/>
      <c r="I566" s="239">
        <f t="shared" si="190"/>
        <v>0</v>
      </c>
      <c r="J566" s="239">
        <f t="shared" si="191"/>
        <v>0</v>
      </c>
    </row>
    <row r="567" spans="1:998" ht="38.25" outlineLevel="1">
      <c r="A567" s="236">
        <v>87529</v>
      </c>
      <c r="B567" s="236" t="s">
        <v>20</v>
      </c>
      <c r="C567" s="236" t="s">
        <v>1373</v>
      </c>
      <c r="D567" s="237" t="s">
        <v>112</v>
      </c>
      <c r="E567" s="236" t="s">
        <v>8</v>
      </c>
      <c r="F567" s="437">
        <v>7.43</v>
      </c>
      <c r="G567" s="238">
        <f>$I$3</f>
        <v>0.29308058631051748</v>
      </c>
      <c r="H567" s="239"/>
      <c r="I567" s="239">
        <f t="shared" si="190"/>
        <v>0</v>
      </c>
      <c r="J567" s="239">
        <f t="shared" si="191"/>
        <v>0</v>
      </c>
    </row>
    <row r="568" spans="1:998" s="246" customFormat="1" ht="15.75" customHeight="1" outlineLevel="1">
      <c r="A568" s="241"/>
      <c r="B568" s="241"/>
      <c r="C568" s="241" t="s">
        <v>1374</v>
      </c>
      <c r="D568" s="242" t="s">
        <v>114</v>
      </c>
      <c r="E568" s="241"/>
      <c r="F568" s="438"/>
      <c r="G568" s="243"/>
      <c r="H568" s="244"/>
      <c r="I568" s="245"/>
      <c r="J568" s="245"/>
    </row>
    <row r="569" spans="1:998" ht="38.25" outlineLevel="1">
      <c r="A569" s="236">
        <v>87905</v>
      </c>
      <c r="B569" s="236" t="s">
        <v>20</v>
      </c>
      <c r="C569" s="236" t="s">
        <v>1375</v>
      </c>
      <c r="D569" s="237" t="s">
        <v>116</v>
      </c>
      <c r="E569" s="236" t="s">
        <v>8</v>
      </c>
      <c r="F569" s="437">
        <v>350.45</v>
      </c>
      <c r="G569" s="238">
        <f>$I$3</f>
        <v>0.29308058631051748</v>
      </c>
      <c r="H569" s="239"/>
      <c r="I569" s="239">
        <f t="shared" ref="I569:I572" si="192">H569*(1+G569)</f>
        <v>0</v>
      </c>
      <c r="J569" s="239">
        <f t="shared" ref="J569:J572" si="193">TRUNC((I569*F569),2)</f>
        <v>0</v>
      </c>
    </row>
    <row r="570" spans="1:998" ht="51" outlineLevel="1">
      <c r="A570" s="236">
        <v>87531</v>
      </c>
      <c r="B570" s="236" t="s">
        <v>20</v>
      </c>
      <c r="C570" s="236" t="s">
        <v>1376</v>
      </c>
      <c r="D570" s="237" t="s">
        <v>106</v>
      </c>
      <c r="E570" s="236" t="s">
        <v>8</v>
      </c>
      <c r="F570" s="437">
        <v>31.96</v>
      </c>
      <c r="G570" s="238">
        <f>$I$3</f>
        <v>0.29308058631051748</v>
      </c>
      <c r="H570" s="239"/>
      <c r="I570" s="239">
        <f t="shared" si="192"/>
        <v>0</v>
      </c>
      <c r="J570" s="239">
        <f t="shared" si="193"/>
        <v>0</v>
      </c>
    </row>
    <row r="571" spans="1:998" ht="38.25" outlineLevel="1">
      <c r="A571" s="236">
        <v>87775</v>
      </c>
      <c r="B571" s="236" t="s">
        <v>20</v>
      </c>
      <c r="C571" s="236" t="s">
        <v>1377</v>
      </c>
      <c r="D571" s="237" t="s">
        <v>118</v>
      </c>
      <c r="E571" s="236" t="s">
        <v>8</v>
      </c>
      <c r="F571" s="437">
        <v>318.49</v>
      </c>
      <c r="G571" s="238">
        <f>$I$3</f>
        <v>0.29308058631051748</v>
      </c>
      <c r="H571" s="239"/>
      <c r="I571" s="239">
        <f t="shared" si="192"/>
        <v>0</v>
      </c>
      <c r="J571" s="239">
        <f t="shared" si="193"/>
        <v>0</v>
      </c>
    </row>
    <row r="572" spans="1:998" ht="25.5" outlineLevel="1">
      <c r="A572" s="236">
        <v>87242</v>
      </c>
      <c r="B572" s="236" t="s">
        <v>20</v>
      </c>
      <c r="C572" s="236" t="s">
        <v>1378</v>
      </c>
      <c r="D572" s="237" t="s">
        <v>110</v>
      </c>
      <c r="E572" s="236" t="s">
        <v>8</v>
      </c>
      <c r="F572" s="437">
        <v>31.96</v>
      </c>
      <c r="G572" s="238">
        <f>$I$3</f>
        <v>0.29308058631051748</v>
      </c>
      <c r="H572" s="239"/>
      <c r="I572" s="239">
        <f t="shared" si="192"/>
        <v>0</v>
      </c>
      <c r="J572" s="239">
        <f t="shared" si="193"/>
        <v>0</v>
      </c>
    </row>
    <row r="573" spans="1:998" s="246" customFormat="1" ht="15.75" customHeight="1" outlineLevel="1">
      <c r="A573" s="241"/>
      <c r="B573" s="241"/>
      <c r="C573" s="241" t="s">
        <v>921</v>
      </c>
      <c r="D573" s="242" t="s">
        <v>925</v>
      </c>
      <c r="E573" s="241"/>
      <c r="F573" s="438"/>
      <c r="G573" s="243"/>
      <c r="H573" s="244"/>
      <c r="I573" s="245"/>
      <c r="J573" s="245"/>
    </row>
    <row r="574" spans="1:998" ht="25.5" outlineLevel="1">
      <c r="A574" s="236">
        <v>96116</v>
      </c>
      <c r="B574" s="236" t="s">
        <v>20</v>
      </c>
      <c r="C574" s="236" t="s">
        <v>926</v>
      </c>
      <c r="D574" s="237" t="s">
        <v>693</v>
      </c>
      <c r="E574" s="236" t="s">
        <v>8</v>
      </c>
      <c r="F574" s="437">
        <v>696.97</v>
      </c>
      <c r="G574" s="238">
        <f>$I$3</f>
        <v>0.29308058631051748</v>
      </c>
      <c r="H574" s="239"/>
      <c r="I574" s="239">
        <f t="shared" ref="I574:I575" si="194">H574*(1+G574)</f>
        <v>0</v>
      </c>
      <c r="J574" s="239">
        <f t="shared" ref="J574:J575" si="195">TRUNC((I574*F574),2)</f>
        <v>0</v>
      </c>
    </row>
    <row r="575" spans="1:998" outlineLevel="1">
      <c r="A575" s="236">
        <v>96121</v>
      </c>
      <c r="B575" s="236" t="s">
        <v>20</v>
      </c>
      <c r="C575" s="236" t="s">
        <v>927</v>
      </c>
      <c r="D575" s="237" t="s">
        <v>695</v>
      </c>
      <c r="E575" s="236" t="s">
        <v>54</v>
      </c>
      <c r="F575" s="437">
        <v>106.9</v>
      </c>
      <c r="G575" s="238">
        <f>$I$3</f>
        <v>0.29308058631051748</v>
      </c>
      <c r="H575" s="239"/>
      <c r="I575" s="239">
        <f t="shared" si="194"/>
        <v>0</v>
      </c>
      <c r="J575" s="239">
        <f t="shared" si="195"/>
        <v>0</v>
      </c>
    </row>
    <row r="576" spans="1:998" s="18" customFormat="1" ht="12.75" customHeight="1">
      <c r="A576" s="364" t="s">
        <v>1352</v>
      </c>
      <c r="B576" s="364"/>
      <c r="C576" s="364"/>
      <c r="D576" s="364"/>
      <c r="E576" s="364"/>
      <c r="F576" s="364"/>
      <c r="G576" s="364"/>
      <c r="H576" s="364"/>
      <c r="I576" s="364"/>
      <c r="J576" s="16">
        <f>SUM(J564:J575)</f>
        <v>0</v>
      </c>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17"/>
      <c r="CH576" s="17"/>
      <c r="CI576" s="17"/>
      <c r="CJ576" s="17"/>
      <c r="CK576" s="17"/>
      <c r="CL576" s="17"/>
      <c r="CM576" s="17"/>
      <c r="CN576" s="17"/>
      <c r="CO576" s="17"/>
      <c r="CP576" s="17"/>
      <c r="CQ576" s="17"/>
      <c r="CR576" s="17"/>
      <c r="CS576" s="17"/>
      <c r="CT576" s="17"/>
      <c r="CU576" s="17"/>
      <c r="CV576" s="17"/>
      <c r="CW576" s="17"/>
      <c r="CX576" s="17"/>
      <c r="CY576" s="17"/>
      <c r="CZ576" s="17"/>
      <c r="DA576" s="17"/>
      <c r="DB576" s="17"/>
      <c r="DC576" s="17"/>
      <c r="DD576" s="17"/>
      <c r="DE576" s="17"/>
      <c r="DF576" s="17"/>
      <c r="DG576" s="17"/>
      <c r="DH576" s="17"/>
      <c r="DI576" s="17"/>
      <c r="DJ576" s="17"/>
      <c r="DK576" s="17"/>
      <c r="DL576" s="17"/>
      <c r="DM576" s="17"/>
      <c r="DN576" s="17"/>
      <c r="DO576" s="17"/>
      <c r="DP576" s="17"/>
      <c r="DQ576" s="17"/>
      <c r="DR576" s="17"/>
      <c r="DS576" s="17"/>
      <c r="DT576" s="17"/>
      <c r="DU576" s="17"/>
      <c r="DV576" s="17"/>
      <c r="DW576" s="17"/>
      <c r="DX576" s="17"/>
      <c r="DY576" s="17"/>
      <c r="DZ576" s="17"/>
      <c r="EA576" s="17"/>
      <c r="EB576" s="17"/>
      <c r="EC576" s="17"/>
      <c r="ED576" s="17"/>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c r="GN576" s="17"/>
      <c r="GO576" s="17"/>
      <c r="GP576" s="17"/>
      <c r="GQ576" s="17"/>
      <c r="GR576" s="17"/>
      <c r="GS576" s="17"/>
      <c r="GT576" s="17"/>
      <c r="GU576" s="17"/>
      <c r="GV576" s="17"/>
      <c r="GW576" s="17"/>
      <c r="GX576" s="17"/>
      <c r="GY576" s="17"/>
      <c r="GZ576" s="17"/>
      <c r="HA576" s="17"/>
      <c r="HB576" s="17"/>
      <c r="HC576" s="17"/>
      <c r="HD576" s="17"/>
      <c r="HE576" s="17"/>
      <c r="HF576" s="17"/>
      <c r="HG576" s="17"/>
      <c r="HH576" s="17"/>
      <c r="HI576" s="17"/>
      <c r="HJ576" s="17"/>
      <c r="HK576" s="17"/>
      <c r="HL576" s="17"/>
      <c r="HM576" s="17"/>
      <c r="HN576" s="17"/>
      <c r="HO576" s="17"/>
      <c r="HP576" s="17"/>
      <c r="HQ576" s="17"/>
      <c r="HR576" s="17"/>
      <c r="HS576" s="17"/>
      <c r="HT576" s="17"/>
      <c r="HU576" s="17"/>
      <c r="HV576" s="17"/>
      <c r="HW576" s="17"/>
      <c r="HX576" s="17"/>
      <c r="HY576" s="17"/>
      <c r="HZ576" s="17"/>
      <c r="IA576" s="17"/>
      <c r="IB576" s="17"/>
      <c r="IC576" s="17"/>
      <c r="ID576" s="17"/>
      <c r="IE576" s="17"/>
      <c r="IF576" s="17"/>
      <c r="IG576" s="17"/>
      <c r="IH576" s="17"/>
      <c r="II576" s="17"/>
      <c r="IJ576" s="17"/>
      <c r="IK576" s="17"/>
      <c r="IL576" s="17"/>
      <c r="IM576" s="17"/>
      <c r="IN576" s="17"/>
      <c r="IO576" s="17"/>
      <c r="IP576" s="17"/>
      <c r="IQ576" s="17"/>
      <c r="IR576" s="17"/>
      <c r="IS576" s="17"/>
      <c r="IT576" s="17"/>
      <c r="IU576" s="17"/>
      <c r="IV576" s="17"/>
      <c r="IW576" s="17"/>
      <c r="IX576" s="17"/>
      <c r="IY576" s="17"/>
      <c r="IZ576" s="17"/>
      <c r="JA576" s="17"/>
      <c r="JB576" s="17"/>
      <c r="JC576" s="17"/>
      <c r="JD576" s="17"/>
      <c r="JE576" s="17"/>
      <c r="JF576" s="17"/>
      <c r="JG576" s="17"/>
      <c r="JH576" s="17"/>
      <c r="JI576" s="17"/>
      <c r="JJ576" s="17"/>
      <c r="JK576" s="17"/>
      <c r="JL576" s="17"/>
      <c r="JM576" s="17"/>
      <c r="JN576" s="17"/>
      <c r="JO576" s="17"/>
      <c r="JP576" s="17"/>
      <c r="JQ576" s="17"/>
      <c r="JR576" s="17"/>
      <c r="JS576" s="17"/>
      <c r="JT576" s="17"/>
      <c r="JU576" s="17"/>
      <c r="JV576" s="17"/>
      <c r="JW576" s="17"/>
      <c r="JX576" s="17"/>
      <c r="JY576" s="17"/>
      <c r="JZ576" s="17"/>
      <c r="KA576" s="17"/>
      <c r="KB576" s="17"/>
      <c r="KC576" s="17"/>
      <c r="KD576" s="17"/>
      <c r="KE576" s="17"/>
      <c r="KF576" s="17"/>
      <c r="KG576" s="17"/>
      <c r="KH576" s="17"/>
      <c r="KI576" s="17"/>
      <c r="KJ576" s="17"/>
      <c r="KK576" s="17"/>
      <c r="KL576" s="17"/>
      <c r="KM576" s="17"/>
      <c r="KN576" s="17"/>
      <c r="KO576" s="17"/>
      <c r="KP576" s="17"/>
      <c r="KQ576" s="17"/>
      <c r="KR576" s="17"/>
      <c r="KS576" s="17"/>
      <c r="KT576" s="17"/>
      <c r="KU576" s="17"/>
      <c r="KV576" s="17"/>
      <c r="KW576" s="17"/>
      <c r="KX576" s="17"/>
      <c r="KY576" s="17"/>
      <c r="KZ576" s="17"/>
      <c r="LA576" s="17"/>
      <c r="LB576" s="17"/>
      <c r="LC576" s="17"/>
      <c r="LD576" s="17"/>
      <c r="LE576" s="17"/>
      <c r="LF576" s="17"/>
      <c r="LG576" s="17"/>
      <c r="LH576" s="17"/>
      <c r="LI576" s="17"/>
      <c r="LJ576" s="17"/>
      <c r="LK576" s="17"/>
      <c r="LL576" s="17"/>
      <c r="LM576" s="17"/>
      <c r="LN576" s="17"/>
      <c r="LO576" s="17"/>
      <c r="LP576" s="17"/>
      <c r="LQ576" s="17"/>
      <c r="LR576" s="17"/>
      <c r="LS576" s="17"/>
      <c r="LT576" s="17"/>
      <c r="LU576" s="17"/>
      <c r="LV576" s="17"/>
      <c r="LW576" s="17"/>
      <c r="LX576" s="17"/>
      <c r="LY576" s="17"/>
      <c r="LZ576" s="17"/>
      <c r="MA576" s="17"/>
      <c r="MB576" s="17"/>
      <c r="MC576" s="17"/>
      <c r="MD576" s="17"/>
      <c r="ME576" s="17"/>
      <c r="MF576" s="17"/>
      <c r="MG576" s="17"/>
      <c r="MH576" s="17"/>
      <c r="MI576" s="17"/>
      <c r="MJ576" s="17"/>
      <c r="MK576" s="17"/>
      <c r="ML576" s="17"/>
      <c r="MM576" s="17"/>
      <c r="MN576" s="17"/>
      <c r="MO576" s="17"/>
      <c r="MP576" s="17"/>
      <c r="MQ576" s="17"/>
      <c r="MR576" s="17"/>
      <c r="MS576" s="17"/>
      <c r="MT576" s="17"/>
      <c r="MU576" s="17"/>
      <c r="MV576" s="17"/>
      <c r="MW576" s="17"/>
      <c r="MX576" s="17"/>
      <c r="MY576" s="17"/>
      <c r="MZ576" s="17"/>
      <c r="NA576" s="17"/>
      <c r="NB576" s="17"/>
      <c r="NC576" s="17"/>
      <c r="ND576" s="17"/>
      <c r="NE576" s="17"/>
      <c r="NF576" s="17"/>
      <c r="NG576" s="17"/>
      <c r="NH576" s="17"/>
      <c r="NI576" s="17"/>
      <c r="NJ576" s="17"/>
      <c r="NK576" s="17"/>
      <c r="NL576" s="17"/>
      <c r="NM576" s="17"/>
      <c r="NN576" s="17"/>
      <c r="NO576" s="17"/>
      <c r="NP576" s="17"/>
      <c r="NQ576" s="17"/>
      <c r="NR576" s="17"/>
      <c r="NS576" s="17"/>
      <c r="NT576" s="17"/>
      <c r="NU576" s="17"/>
      <c r="NV576" s="17"/>
      <c r="NW576" s="17"/>
      <c r="NX576" s="17"/>
      <c r="NY576" s="17"/>
      <c r="NZ576" s="17"/>
      <c r="OA576" s="17"/>
      <c r="OB576" s="17"/>
      <c r="OC576" s="17"/>
      <c r="OD576" s="17"/>
      <c r="OE576" s="17"/>
      <c r="OF576" s="17"/>
      <c r="OG576" s="17"/>
      <c r="OH576" s="17"/>
      <c r="OI576" s="17"/>
      <c r="OJ576" s="17"/>
      <c r="OK576" s="17"/>
      <c r="OL576" s="17"/>
      <c r="OM576" s="17"/>
      <c r="ON576" s="17"/>
      <c r="OO576" s="17"/>
      <c r="OP576" s="17"/>
      <c r="OQ576" s="17"/>
      <c r="OR576" s="17"/>
      <c r="OS576" s="17"/>
      <c r="OT576" s="17"/>
      <c r="OU576" s="17"/>
      <c r="OV576" s="17"/>
      <c r="OW576" s="17"/>
      <c r="OX576" s="17"/>
      <c r="OY576" s="17"/>
      <c r="OZ576" s="17"/>
      <c r="PA576" s="17"/>
      <c r="PB576" s="17"/>
      <c r="PC576" s="17"/>
      <c r="PD576" s="17"/>
      <c r="PE576" s="17"/>
      <c r="PF576" s="17"/>
      <c r="PG576" s="17"/>
      <c r="PH576" s="17"/>
      <c r="PI576" s="17"/>
      <c r="PJ576" s="17"/>
      <c r="PK576" s="17"/>
      <c r="PL576" s="17"/>
      <c r="PM576" s="17"/>
      <c r="PN576" s="17"/>
      <c r="PO576" s="17"/>
      <c r="PP576" s="17"/>
      <c r="PQ576" s="17"/>
      <c r="PR576" s="17"/>
      <c r="PS576" s="17"/>
      <c r="PT576" s="17"/>
      <c r="PU576" s="17"/>
      <c r="PV576" s="17"/>
      <c r="PW576" s="17"/>
      <c r="PX576" s="17"/>
      <c r="PY576" s="17"/>
      <c r="PZ576" s="17"/>
      <c r="QA576" s="17"/>
      <c r="QB576" s="17"/>
      <c r="QC576" s="17"/>
      <c r="QD576" s="17"/>
      <c r="QE576" s="17"/>
      <c r="QF576" s="17"/>
      <c r="QG576" s="17"/>
      <c r="QH576" s="17"/>
      <c r="QI576" s="17"/>
      <c r="QJ576" s="17"/>
      <c r="QK576" s="17"/>
      <c r="QL576" s="17"/>
      <c r="QM576" s="17"/>
      <c r="QN576" s="17"/>
      <c r="QO576" s="17"/>
      <c r="QP576" s="17"/>
      <c r="QQ576" s="17"/>
      <c r="QR576" s="17"/>
      <c r="QS576" s="17"/>
      <c r="QT576" s="17"/>
      <c r="QU576" s="17"/>
      <c r="QV576" s="17"/>
      <c r="QW576" s="17"/>
      <c r="QX576" s="17"/>
      <c r="QY576" s="17"/>
      <c r="QZ576" s="17"/>
      <c r="RA576" s="17"/>
      <c r="RB576" s="17"/>
      <c r="RC576" s="17"/>
      <c r="RD576" s="17"/>
      <c r="RE576" s="17"/>
      <c r="RF576" s="17"/>
      <c r="RG576" s="17"/>
      <c r="RH576" s="17"/>
      <c r="RI576" s="17"/>
      <c r="RJ576" s="17"/>
      <c r="RK576" s="17"/>
      <c r="RL576" s="17"/>
      <c r="RM576" s="17"/>
      <c r="RN576" s="17"/>
      <c r="RO576" s="17"/>
      <c r="RP576" s="17"/>
      <c r="RQ576" s="17"/>
      <c r="RR576" s="17"/>
      <c r="RS576" s="17"/>
      <c r="RT576" s="17"/>
      <c r="RU576" s="17"/>
      <c r="RV576" s="17"/>
      <c r="RW576" s="17"/>
      <c r="RX576" s="17"/>
      <c r="RY576" s="17"/>
      <c r="RZ576" s="17"/>
      <c r="SA576" s="17"/>
      <c r="SB576" s="17"/>
      <c r="SC576" s="17"/>
      <c r="SD576" s="17"/>
      <c r="SE576" s="17"/>
      <c r="SF576" s="17"/>
      <c r="SG576" s="17"/>
      <c r="SH576" s="17"/>
      <c r="SI576" s="17"/>
      <c r="SJ576" s="17"/>
      <c r="SK576" s="17"/>
      <c r="SL576" s="17"/>
      <c r="SM576" s="17"/>
      <c r="SN576" s="17"/>
      <c r="SO576" s="17"/>
      <c r="SP576" s="17"/>
      <c r="SQ576" s="17"/>
      <c r="SR576" s="17"/>
      <c r="SS576" s="17"/>
      <c r="ST576" s="17"/>
      <c r="SU576" s="17"/>
      <c r="SV576" s="17"/>
      <c r="SW576" s="17"/>
      <c r="SX576" s="17"/>
      <c r="SY576" s="17"/>
      <c r="SZ576" s="17"/>
      <c r="TA576" s="17"/>
      <c r="TB576" s="17"/>
      <c r="TC576" s="17"/>
      <c r="TD576" s="17"/>
      <c r="TE576" s="17"/>
      <c r="TF576" s="17"/>
      <c r="TG576" s="17"/>
      <c r="TH576" s="17"/>
      <c r="TI576" s="17"/>
      <c r="TJ576" s="17"/>
      <c r="TK576" s="17"/>
      <c r="TL576" s="17"/>
      <c r="TM576" s="17"/>
      <c r="TN576" s="17"/>
      <c r="TO576" s="17"/>
      <c r="TP576" s="17"/>
      <c r="TQ576" s="17"/>
      <c r="TR576" s="17"/>
      <c r="TS576" s="17"/>
      <c r="TT576" s="17"/>
      <c r="TU576" s="17"/>
      <c r="TV576" s="17"/>
      <c r="TW576" s="17"/>
      <c r="TX576" s="17"/>
      <c r="TY576" s="17"/>
      <c r="TZ576" s="17"/>
      <c r="UA576" s="17"/>
      <c r="UB576" s="17"/>
      <c r="UC576" s="17"/>
      <c r="UD576" s="17"/>
      <c r="UE576" s="17"/>
      <c r="UF576" s="17"/>
      <c r="UG576" s="17"/>
      <c r="UH576" s="17"/>
      <c r="UI576" s="17"/>
      <c r="UJ576" s="17"/>
      <c r="UK576" s="17"/>
      <c r="UL576" s="17"/>
      <c r="UM576" s="17"/>
      <c r="UN576" s="17"/>
      <c r="UO576" s="17"/>
      <c r="UP576" s="17"/>
      <c r="UQ576" s="17"/>
      <c r="UR576" s="17"/>
      <c r="US576" s="17"/>
      <c r="UT576" s="17"/>
      <c r="UU576" s="17"/>
      <c r="UV576" s="17"/>
      <c r="UW576" s="17"/>
      <c r="UX576" s="17"/>
      <c r="UY576" s="17"/>
      <c r="UZ576" s="17"/>
      <c r="VA576" s="17"/>
      <c r="VB576" s="17"/>
      <c r="VC576" s="17"/>
      <c r="VD576" s="17"/>
      <c r="VE576" s="17"/>
      <c r="VF576" s="17"/>
      <c r="VG576" s="17"/>
      <c r="VH576" s="17"/>
      <c r="VI576" s="17"/>
      <c r="VJ576" s="17"/>
      <c r="VK576" s="17"/>
      <c r="VL576" s="17"/>
      <c r="VM576" s="17"/>
      <c r="VN576" s="17"/>
      <c r="VO576" s="17"/>
      <c r="VP576" s="17"/>
      <c r="VQ576" s="17"/>
      <c r="VR576" s="17"/>
      <c r="VS576" s="17"/>
      <c r="VT576" s="17"/>
      <c r="VU576" s="17"/>
      <c r="VV576" s="17"/>
      <c r="VW576" s="17"/>
      <c r="VX576" s="17"/>
      <c r="VY576" s="17"/>
      <c r="VZ576" s="17"/>
      <c r="WA576" s="17"/>
      <c r="WB576" s="17"/>
      <c r="WC576" s="17"/>
      <c r="WD576" s="17"/>
      <c r="WE576" s="17"/>
      <c r="WF576" s="17"/>
      <c r="WG576" s="17"/>
      <c r="WH576" s="17"/>
      <c r="WI576" s="17"/>
      <c r="WJ576" s="17"/>
      <c r="WK576" s="17"/>
      <c r="WL576" s="17"/>
      <c r="WM576" s="17"/>
      <c r="WN576" s="17"/>
      <c r="WO576" s="17"/>
      <c r="WP576" s="17"/>
      <c r="WQ576" s="17"/>
      <c r="WR576" s="17"/>
      <c r="WS576" s="17"/>
      <c r="WT576" s="17"/>
      <c r="WU576" s="17"/>
      <c r="WV576" s="17"/>
      <c r="WW576" s="17"/>
      <c r="WX576" s="17"/>
      <c r="WY576" s="17"/>
      <c r="WZ576" s="17"/>
      <c r="XA576" s="17"/>
      <c r="XB576" s="17"/>
      <c r="XC576" s="17"/>
      <c r="XD576" s="17"/>
      <c r="XE576" s="17"/>
      <c r="XF576" s="17"/>
      <c r="XG576" s="17"/>
      <c r="XH576" s="17"/>
      <c r="XI576" s="17"/>
      <c r="XJ576" s="17"/>
      <c r="XK576" s="17"/>
      <c r="XL576" s="17"/>
      <c r="XM576" s="17"/>
      <c r="XN576" s="17"/>
      <c r="XO576" s="17"/>
      <c r="XP576" s="17"/>
      <c r="XQ576" s="17"/>
      <c r="XR576" s="17"/>
      <c r="XS576" s="17"/>
      <c r="XT576" s="17"/>
      <c r="XU576" s="17"/>
      <c r="XV576" s="17"/>
      <c r="XW576" s="17"/>
      <c r="XX576" s="17"/>
      <c r="XY576" s="17"/>
      <c r="XZ576" s="17"/>
      <c r="YA576" s="17"/>
      <c r="YB576" s="17"/>
      <c r="YC576" s="17"/>
      <c r="YD576" s="17"/>
      <c r="YE576" s="17"/>
      <c r="YF576" s="17"/>
      <c r="YG576" s="17"/>
      <c r="YH576" s="17"/>
      <c r="YI576" s="17"/>
      <c r="YJ576" s="17"/>
      <c r="YK576" s="17"/>
      <c r="YL576" s="17"/>
      <c r="YM576" s="17"/>
      <c r="YN576" s="17"/>
      <c r="YO576" s="17"/>
      <c r="YP576" s="17"/>
      <c r="YQ576" s="17"/>
      <c r="YR576" s="17"/>
      <c r="YS576" s="17"/>
      <c r="YT576" s="17"/>
      <c r="YU576" s="17"/>
      <c r="YV576" s="17"/>
      <c r="YW576" s="17"/>
      <c r="YX576" s="17"/>
      <c r="YY576" s="17"/>
      <c r="YZ576" s="17"/>
      <c r="ZA576" s="17"/>
      <c r="ZB576" s="17"/>
      <c r="ZC576" s="17"/>
      <c r="ZD576" s="17"/>
      <c r="ZE576" s="17"/>
      <c r="ZF576" s="17"/>
      <c r="ZG576" s="17"/>
      <c r="ZH576" s="17"/>
      <c r="ZI576" s="17"/>
      <c r="ZJ576" s="17"/>
      <c r="ZK576" s="17"/>
      <c r="ZL576" s="17"/>
      <c r="ZM576" s="17"/>
      <c r="ZN576" s="17"/>
      <c r="ZO576" s="17"/>
      <c r="ZP576" s="17"/>
      <c r="ZQ576" s="17"/>
      <c r="ZR576" s="17"/>
      <c r="ZS576" s="17"/>
      <c r="ZT576" s="17"/>
      <c r="ZU576" s="17"/>
      <c r="ZV576" s="17"/>
      <c r="ZW576" s="17"/>
      <c r="ZX576" s="17"/>
      <c r="ZY576" s="17"/>
      <c r="ZZ576" s="17"/>
      <c r="AAA576" s="17"/>
      <c r="AAB576" s="17"/>
      <c r="AAC576" s="17"/>
      <c r="AAD576" s="17"/>
      <c r="AAE576" s="17"/>
      <c r="AAF576" s="17"/>
      <c r="AAG576" s="17"/>
      <c r="AAH576" s="17"/>
      <c r="AAI576" s="17"/>
      <c r="AAJ576" s="17"/>
      <c r="AAK576" s="17"/>
      <c r="AAL576" s="17"/>
      <c r="AAM576" s="17"/>
      <c r="AAN576" s="17"/>
      <c r="AAO576" s="17"/>
      <c r="AAP576" s="17"/>
      <c r="AAQ576" s="17"/>
      <c r="AAR576" s="17"/>
      <c r="AAS576" s="17"/>
      <c r="AAT576" s="17"/>
      <c r="AAU576" s="17"/>
      <c r="AAV576" s="17"/>
      <c r="AAW576" s="17"/>
      <c r="AAX576" s="17"/>
      <c r="AAY576" s="17"/>
      <c r="AAZ576" s="17"/>
      <c r="ABA576" s="17"/>
      <c r="ABB576" s="17"/>
      <c r="ABC576" s="17"/>
      <c r="ABD576" s="17"/>
      <c r="ABE576" s="17"/>
      <c r="ABF576" s="17"/>
      <c r="ABG576" s="17"/>
      <c r="ABH576" s="17"/>
      <c r="ABI576" s="17"/>
      <c r="ABJ576" s="17"/>
      <c r="ABK576" s="17"/>
      <c r="ABL576" s="17"/>
      <c r="ABM576" s="17"/>
      <c r="ABN576" s="17"/>
      <c r="ABO576" s="17"/>
      <c r="ABP576" s="17"/>
      <c r="ABQ576" s="17"/>
      <c r="ABR576" s="17"/>
      <c r="ABS576" s="17"/>
      <c r="ABT576" s="17"/>
      <c r="ABU576" s="17"/>
      <c r="ABV576" s="17"/>
      <c r="ABW576" s="17"/>
      <c r="ABX576" s="17"/>
      <c r="ABY576" s="17"/>
      <c r="ABZ576" s="17"/>
      <c r="ACA576" s="17"/>
      <c r="ACB576" s="17"/>
      <c r="ACC576" s="17"/>
      <c r="ACD576" s="17"/>
      <c r="ACE576" s="17"/>
      <c r="ACF576" s="17"/>
      <c r="ACG576" s="17"/>
      <c r="ACH576" s="17"/>
      <c r="ACI576" s="17"/>
      <c r="ACJ576" s="17"/>
      <c r="ACK576" s="17"/>
      <c r="ACL576" s="17"/>
      <c r="ACM576" s="17"/>
      <c r="ACN576" s="17"/>
      <c r="ACO576" s="17"/>
      <c r="ACP576" s="17"/>
      <c r="ACQ576" s="17"/>
      <c r="ACR576" s="17"/>
      <c r="ACS576" s="17"/>
      <c r="ACT576" s="17"/>
      <c r="ACU576" s="17"/>
      <c r="ACV576" s="17"/>
      <c r="ACW576" s="17"/>
      <c r="ACX576" s="17"/>
      <c r="ACY576" s="17"/>
      <c r="ACZ576" s="17"/>
      <c r="ADA576" s="17"/>
      <c r="ADB576" s="17"/>
      <c r="ADC576" s="17"/>
      <c r="ADD576" s="17"/>
      <c r="ADE576" s="17"/>
      <c r="ADF576" s="17"/>
      <c r="ADG576" s="17"/>
      <c r="ADH576" s="17"/>
      <c r="ADI576" s="17"/>
      <c r="ADJ576" s="17"/>
      <c r="ADK576" s="17"/>
      <c r="ADL576" s="17"/>
      <c r="ADM576" s="17"/>
      <c r="ADN576" s="17"/>
      <c r="ADO576" s="17"/>
      <c r="ADP576" s="17"/>
      <c r="ADQ576" s="17"/>
      <c r="ADR576" s="17"/>
      <c r="ADS576" s="17"/>
      <c r="ADT576" s="17"/>
      <c r="ADU576" s="17"/>
      <c r="ADV576" s="17"/>
      <c r="ADW576" s="17"/>
      <c r="ADX576" s="17"/>
      <c r="ADY576" s="17"/>
      <c r="ADZ576" s="17"/>
      <c r="AEA576" s="17"/>
      <c r="AEB576" s="17"/>
      <c r="AEC576" s="17"/>
      <c r="AED576" s="17"/>
      <c r="AEE576" s="17"/>
      <c r="AEF576" s="17"/>
      <c r="AEG576" s="17"/>
      <c r="AEH576" s="17"/>
      <c r="AEI576" s="17"/>
      <c r="AEJ576" s="17"/>
      <c r="AEK576" s="17"/>
      <c r="AEL576" s="17"/>
      <c r="AEM576" s="17"/>
      <c r="AEN576" s="17"/>
      <c r="AEO576" s="17"/>
      <c r="AEP576" s="17"/>
      <c r="AEQ576" s="17"/>
      <c r="AER576" s="17"/>
      <c r="AES576" s="17"/>
      <c r="AET576" s="17"/>
      <c r="AEU576" s="17"/>
      <c r="AEV576" s="17"/>
      <c r="AEW576" s="17"/>
      <c r="AEX576" s="17"/>
      <c r="AEY576" s="17"/>
      <c r="AEZ576" s="17"/>
      <c r="AFA576" s="17"/>
      <c r="AFB576" s="17"/>
      <c r="AFC576" s="17"/>
      <c r="AFD576" s="17"/>
      <c r="AFE576" s="17"/>
      <c r="AFF576" s="17"/>
      <c r="AFG576" s="17"/>
      <c r="AFH576" s="17"/>
      <c r="AFI576" s="17"/>
      <c r="AFJ576" s="17"/>
      <c r="AFK576" s="17"/>
      <c r="AFL576" s="17"/>
      <c r="AFM576" s="17"/>
      <c r="AFN576" s="17"/>
      <c r="AFO576" s="17"/>
      <c r="AFP576" s="17"/>
      <c r="AFQ576" s="17"/>
      <c r="AFR576" s="17"/>
      <c r="AFS576" s="17"/>
      <c r="AFT576" s="17"/>
      <c r="AFU576" s="17"/>
      <c r="AFV576" s="17"/>
      <c r="AFW576" s="17"/>
      <c r="AFX576" s="17"/>
      <c r="AFY576" s="17"/>
      <c r="AFZ576" s="17"/>
      <c r="AGA576" s="17"/>
      <c r="AGB576" s="17"/>
      <c r="AGC576" s="17"/>
      <c r="AGD576" s="17"/>
      <c r="AGE576" s="17"/>
      <c r="AGF576" s="17"/>
      <c r="AGG576" s="17"/>
      <c r="AGH576" s="17"/>
      <c r="AGI576" s="17"/>
      <c r="AGJ576" s="17"/>
      <c r="AGK576" s="17"/>
      <c r="AGL576" s="17"/>
      <c r="AGM576" s="17"/>
      <c r="AGN576" s="17"/>
      <c r="AGO576" s="17"/>
      <c r="AGP576" s="17"/>
      <c r="AGQ576" s="17"/>
      <c r="AGR576" s="17"/>
      <c r="AGS576" s="17"/>
      <c r="AGT576" s="17"/>
      <c r="AGU576" s="17"/>
      <c r="AGV576" s="17"/>
      <c r="AGW576" s="17"/>
      <c r="AGX576" s="17"/>
      <c r="AGY576" s="17"/>
      <c r="AGZ576" s="17"/>
      <c r="AHA576" s="17"/>
      <c r="AHB576" s="17"/>
      <c r="AHC576" s="17"/>
      <c r="AHD576" s="17"/>
      <c r="AHE576" s="17"/>
      <c r="AHF576" s="17"/>
      <c r="AHG576" s="17"/>
      <c r="AHH576" s="17"/>
      <c r="AHI576" s="17"/>
      <c r="AHJ576" s="17"/>
      <c r="AHK576" s="17"/>
      <c r="AHL576" s="17"/>
      <c r="AHM576" s="17"/>
      <c r="AHN576" s="17"/>
      <c r="AHO576" s="17"/>
      <c r="AHP576" s="17"/>
      <c r="AHQ576" s="17"/>
      <c r="AHR576" s="17"/>
      <c r="AHS576" s="17"/>
      <c r="AHT576" s="17"/>
      <c r="AHU576" s="17"/>
      <c r="AHV576" s="17"/>
      <c r="AHW576" s="17"/>
      <c r="AHX576" s="17"/>
      <c r="AHY576" s="17"/>
      <c r="AHZ576" s="17"/>
      <c r="AIA576" s="17"/>
      <c r="AIB576" s="17"/>
      <c r="AIC576" s="17"/>
      <c r="AID576" s="17"/>
      <c r="AIE576" s="17"/>
      <c r="AIF576" s="17"/>
      <c r="AIG576" s="17"/>
      <c r="AIH576" s="17"/>
      <c r="AII576" s="17"/>
      <c r="AIJ576" s="17"/>
      <c r="AIK576" s="17"/>
      <c r="AIL576" s="17"/>
      <c r="AIM576" s="17"/>
      <c r="AIN576" s="17"/>
      <c r="AIO576" s="17"/>
      <c r="AIP576" s="17"/>
      <c r="AIQ576" s="17"/>
      <c r="AIR576" s="17"/>
      <c r="AIS576" s="17"/>
      <c r="AIT576" s="17"/>
      <c r="AIU576" s="17"/>
      <c r="AIV576" s="17"/>
      <c r="AIW576" s="17"/>
      <c r="AIX576" s="17"/>
      <c r="AIY576" s="17"/>
      <c r="AIZ576" s="17"/>
      <c r="AJA576" s="17"/>
      <c r="AJB576" s="17"/>
      <c r="AJC576" s="17"/>
      <c r="AJD576" s="17"/>
      <c r="AJE576" s="17"/>
      <c r="AJF576" s="17"/>
      <c r="AJG576" s="17"/>
      <c r="AJH576" s="17"/>
      <c r="AJI576" s="17"/>
      <c r="AJJ576" s="17"/>
      <c r="AJK576" s="17"/>
      <c r="AJL576" s="17"/>
      <c r="AJM576" s="17"/>
      <c r="AJN576" s="17"/>
      <c r="AJO576" s="17"/>
      <c r="AJP576" s="17"/>
      <c r="AJQ576" s="17"/>
      <c r="AJR576" s="17"/>
      <c r="AJS576" s="17"/>
      <c r="AJT576" s="17"/>
      <c r="AJU576" s="17"/>
      <c r="AJV576" s="17"/>
      <c r="AJW576" s="17"/>
      <c r="AJX576" s="17"/>
      <c r="AJY576" s="17"/>
      <c r="AJZ576" s="17"/>
      <c r="AKA576" s="17"/>
      <c r="AKB576" s="17"/>
      <c r="AKC576" s="17"/>
      <c r="AKD576" s="17"/>
      <c r="AKE576" s="17"/>
      <c r="AKF576" s="17"/>
      <c r="AKG576" s="17"/>
      <c r="AKH576" s="17"/>
      <c r="AKI576" s="17"/>
      <c r="AKJ576" s="17"/>
      <c r="AKK576" s="17"/>
      <c r="AKL576" s="17"/>
      <c r="AKM576" s="17"/>
      <c r="AKN576" s="17"/>
      <c r="AKO576" s="17"/>
      <c r="AKP576" s="17"/>
      <c r="AKQ576" s="17"/>
      <c r="AKR576" s="17"/>
      <c r="AKS576" s="17"/>
      <c r="AKT576" s="17"/>
      <c r="AKU576" s="17"/>
      <c r="AKV576" s="17"/>
      <c r="AKW576" s="17"/>
      <c r="AKX576" s="17"/>
      <c r="AKY576" s="17"/>
      <c r="AKZ576" s="17"/>
      <c r="ALA576" s="17"/>
      <c r="ALB576" s="17"/>
      <c r="ALC576" s="17"/>
      <c r="ALD576" s="17"/>
      <c r="ALE576" s="17"/>
      <c r="ALF576" s="17"/>
      <c r="ALG576" s="17"/>
      <c r="ALH576" s="17"/>
      <c r="ALI576" s="17"/>
      <c r="ALJ576" s="17"/>
    </row>
    <row r="577" spans="1:998" s="4" customFormat="1" ht="12" customHeight="1">
      <c r="A577" s="9"/>
      <c r="B577" s="10"/>
      <c r="C577" s="11" t="s">
        <v>1379</v>
      </c>
      <c r="D577" s="12" t="s">
        <v>120</v>
      </c>
      <c r="E577" s="10"/>
      <c r="F577" s="436"/>
      <c r="G577" s="13"/>
      <c r="H577" s="14"/>
      <c r="I577" s="14"/>
      <c r="J577" s="14"/>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row>
    <row r="578" spans="1:998" ht="25.5" outlineLevel="1">
      <c r="A578" s="236">
        <v>94228</v>
      </c>
      <c r="B578" s="236" t="s">
        <v>20</v>
      </c>
      <c r="C578" s="236" t="s">
        <v>922</v>
      </c>
      <c r="D578" s="237" t="s">
        <v>127</v>
      </c>
      <c r="E578" s="236" t="s">
        <v>54</v>
      </c>
      <c r="F578" s="437">
        <v>80.2</v>
      </c>
      <c r="G578" s="238">
        <f t="shared" ref="G578:G584" si="196">$I$3</f>
        <v>0.29308058631051748</v>
      </c>
      <c r="H578" s="239"/>
      <c r="I578" s="239">
        <f t="shared" ref="I578:I584" si="197">H578*(1+G578)</f>
        <v>0</v>
      </c>
      <c r="J578" s="239">
        <f t="shared" ref="J578:J584" si="198">TRUNC((I578*F578),2)</f>
        <v>0</v>
      </c>
    </row>
    <row r="579" spans="1:998" ht="25.5" outlineLevel="1">
      <c r="A579" s="236">
        <v>94231</v>
      </c>
      <c r="B579" s="236" t="s">
        <v>20</v>
      </c>
      <c r="C579" s="236" t="s">
        <v>923</v>
      </c>
      <c r="D579" s="237" t="s">
        <v>129</v>
      </c>
      <c r="E579" s="236" t="s">
        <v>54</v>
      </c>
      <c r="F579" s="437">
        <v>89.8</v>
      </c>
      <c r="G579" s="238">
        <f t="shared" si="196"/>
        <v>0.29308058631051748</v>
      </c>
      <c r="H579" s="239"/>
      <c r="I579" s="239">
        <f t="shared" si="197"/>
        <v>0</v>
      </c>
      <c r="J579" s="239">
        <f t="shared" si="198"/>
        <v>0</v>
      </c>
    </row>
    <row r="580" spans="1:998" s="447" customFormat="1" outlineLevel="1">
      <c r="A580" s="442" t="s">
        <v>131</v>
      </c>
      <c r="B580" s="442" t="s">
        <v>5</v>
      </c>
      <c r="C580" s="442" t="s">
        <v>924</v>
      </c>
      <c r="D580" s="443" t="s">
        <v>132</v>
      </c>
      <c r="E580" s="442" t="s">
        <v>54</v>
      </c>
      <c r="F580" s="444">
        <v>30</v>
      </c>
      <c r="G580" s="445">
        <f t="shared" si="196"/>
        <v>0.29308058631051748</v>
      </c>
      <c r="H580" s="446">
        <f>'Orçamento Analítico'!K999</f>
        <v>0</v>
      </c>
      <c r="I580" s="446">
        <f t="shared" si="197"/>
        <v>0</v>
      </c>
      <c r="J580" s="446">
        <f t="shared" si="198"/>
        <v>0</v>
      </c>
    </row>
    <row r="581" spans="1:998" s="447" customFormat="1" ht="25.5" outlineLevel="1">
      <c r="A581" s="442" t="s">
        <v>124</v>
      </c>
      <c r="B581" s="442" t="s">
        <v>5</v>
      </c>
      <c r="C581" s="442" t="s">
        <v>1380</v>
      </c>
      <c r="D581" s="443" t="s">
        <v>125</v>
      </c>
      <c r="E581" s="442" t="s">
        <v>8</v>
      </c>
      <c r="F581" s="444">
        <v>592.58399999999995</v>
      </c>
      <c r="G581" s="445">
        <f t="shared" si="196"/>
        <v>0.29308058631051748</v>
      </c>
      <c r="H581" s="446">
        <f>'Orçamento Analítico'!K2770</f>
        <v>0</v>
      </c>
      <c r="I581" s="446">
        <f t="shared" si="197"/>
        <v>0</v>
      </c>
      <c r="J581" s="446">
        <f t="shared" si="198"/>
        <v>0</v>
      </c>
    </row>
    <row r="582" spans="1:998" ht="38.25" outlineLevel="1">
      <c r="A582" s="236">
        <v>100775</v>
      </c>
      <c r="B582" s="236" t="s">
        <v>20</v>
      </c>
      <c r="C582" s="236" t="s">
        <v>1381</v>
      </c>
      <c r="D582" s="237" t="s">
        <v>122</v>
      </c>
      <c r="E582" s="236" t="s">
        <v>63</v>
      </c>
      <c r="F582" s="437">
        <v>8476.99</v>
      </c>
      <c r="G582" s="238">
        <f t="shared" si="196"/>
        <v>0.29308058631051748</v>
      </c>
      <c r="H582" s="239"/>
      <c r="I582" s="239">
        <f t="shared" si="197"/>
        <v>0</v>
      </c>
      <c r="J582" s="239">
        <f t="shared" si="198"/>
        <v>0</v>
      </c>
    </row>
    <row r="583" spans="1:998" ht="38.25" outlineLevel="1">
      <c r="A583" s="236">
        <v>100745</v>
      </c>
      <c r="B583" s="236" t="s">
        <v>20</v>
      </c>
      <c r="C583" s="236" t="s">
        <v>1382</v>
      </c>
      <c r="D583" s="237" t="s">
        <v>703</v>
      </c>
      <c r="E583" s="236" t="s">
        <v>8</v>
      </c>
      <c r="F583" s="437">
        <v>139.80000000000001</v>
      </c>
      <c r="G583" s="238">
        <f t="shared" si="196"/>
        <v>0.29308058631051748</v>
      </c>
      <c r="H583" s="239"/>
      <c r="I583" s="239">
        <f t="shared" si="197"/>
        <v>0</v>
      </c>
      <c r="J583" s="239">
        <f t="shared" si="198"/>
        <v>0</v>
      </c>
    </row>
    <row r="584" spans="1:998" ht="25.5" outlineLevel="1">
      <c r="A584" s="236">
        <v>94216</v>
      </c>
      <c r="B584" s="236" t="s">
        <v>20</v>
      </c>
      <c r="C584" s="236" t="s">
        <v>1383</v>
      </c>
      <c r="D584" s="237" t="s">
        <v>134</v>
      </c>
      <c r="E584" s="236" t="s">
        <v>8</v>
      </c>
      <c r="F584" s="437">
        <v>913.1</v>
      </c>
      <c r="G584" s="238">
        <f t="shared" si="196"/>
        <v>0.29308058631051748</v>
      </c>
      <c r="H584" s="239"/>
      <c r="I584" s="239">
        <f t="shared" si="197"/>
        <v>0</v>
      </c>
      <c r="J584" s="239">
        <f t="shared" si="198"/>
        <v>0</v>
      </c>
    </row>
    <row r="585" spans="1:998" s="18" customFormat="1" ht="12.75" customHeight="1">
      <c r="A585" s="364" t="s">
        <v>1352</v>
      </c>
      <c r="B585" s="364"/>
      <c r="C585" s="364"/>
      <c r="D585" s="364"/>
      <c r="E585" s="364"/>
      <c r="F585" s="364"/>
      <c r="G585" s="364"/>
      <c r="H585" s="364"/>
      <c r="I585" s="364"/>
      <c r="J585" s="16">
        <f>SUM(J578:J584)</f>
        <v>0</v>
      </c>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17"/>
      <c r="CH585" s="17"/>
      <c r="CI585" s="17"/>
      <c r="CJ585" s="17"/>
      <c r="CK585" s="17"/>
      <c r="CL585" s="17"/>
      <c r="CM585" s="17"/>
      <c r="CN585" s="17"/>
      <c r="CO585" s="17"/>
      <c r="CP585" s="17"/>
      <c r="CQ585" s="17"/>
      <c r="CR585" s="17"/>
      <c r="CS585" s="17"/>
      <c r="CT585" s="17"/>
      <c r="CU585" s="17"/>
      <c r="CV585" s="17"/>
      <c r="CW585" s="17"/>
      <c r="CX585" s="17"/>
      <c r="CY585" s="17"/>
      <c r="CZ585" s="17"/>
      <c r="DA585" s="17"/>
      <c r="DB585" s="17"/>
      <c r="DC585" s="17"/>
      <c r="DD585" s="17"/>
      <c r="DE585" s="17"/>
      <c r="DF585" s="17"/>
      <c r="DG585" s="17"/>
      <c r="DH585" s="17"/>
      <c r="DI585" s="17"/>
      <c r="DJ585" s="17"/>
      <c r="DK585" s="17"/>
      <c r="DL585" s="17"/>
      <c r="DM585" s="17"/>
      <c r="DN585" s="17"/>
      <c r="DO585" s="17"/>
      <c r="DP585" s="17"/>
      <c r="DQ585" s="17"/>
      <c r="DR585" s="17"/>
      <c r="DS585" s="17"/>
      <c r="DT585" s="17"/>
      <c r="DU585" s="17"/>
      <c r="DV585" s="17"/>
      <c r="DW585" s="17"/>
      <c r="DX585" s="17"/>
      <c r="DY585" s="17"/>
      <c r="DZ585" s="17"/>
      <c r="EA585" s="17"/>
      <c r="EB585" s="17"/>
      <c r="EC585" s="17"/>
      <c r="ED585" s="17"/>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c r="GN585" s="17"/>
      <c r="GO585" s="17"/>
      <c r="GP585" s="17"/>
      <c r="GQ585" s="17"/>
      <c r="GR585" s="17"/>
      <c r="GS585" s="17"/>
      <c r="GT585" s="17"/>
      <c r="GU585" s="17"/>
      <c r="GV585" s="17"/>
      <c r="GW585" s="17"/>
      <c r="GX585" s="17"/>
      <c r="GY585" s="17"/>
      <c r="GZ585" s="17"/>
      <c r="HA585" s="17"/>
      <c r="HB585" s="17"/>
      <c r="HC585" s="17"/>
      <c r="HD585" s="17"/>
      <c r="HE585" s="17"/>
      <c r="HF585" s="17"/>
      <c r="HG585" s="17"/>
      <c r="HH585" s="17"/>
      <c r="HI585" s="17"/>
      <c r="HJ585" s="17"/>
      <c r="HK585" s="17"/>
      <c r="HL585" s="17"/>
      <c r="HM585" s="17"/>
      <c r="HN585" s="17"/>
      <c r="HO585" s="17"/>
      <c r="HP585" s="17"/>
      <c r="HQ585" s="17"/>
      <c r="HR585" s="17"/>
      <c r="HS585" s="17"/>
      <c r="HT585" s="17"/>
      <c r="HU585" s="17"/>
      <c r="HV585" s="17"/>
      <c r="HW585" s="17"/>
      <c r="HX585" s="17"/>
      <c r="HY585" s="17"/>
      <c r="HZ585" s="17"/>
      <c r="IA585" s="17"/>
      <c r="IB585" s="17"/>
      <c r="IC585" s="17"/>
      <c r="ID585" s="17"/>
      <c r="IE585" s="17"/>
      <c r="IF585" s="17"/>
      <c r="IG585" s="17"/>
      <c r="IH585" s="17"/>
      <c r="II585" s="17"/>
      <c r="IJ585" s="17"/>
      <c r="IK585" s="17"/>
      <c r="IL585" s="17"/>
      <c r="IM585" s="17"/>
      <c r="IN585" s="17"/>
      <c r="IO585" s="17"/>
      <c r="IP585" s="17"/>
      <c r="IQ585" s="17"/>
      <c r="IR585" s="17"/>
      <c r="IS585" s="17"/>
      <c r="IT585" s="17"/>
      <c r="IU585" s="17"/>
      <c r="IV585" s="17"/>
      <c r="IW585" s="17"/>
      <c r="IX585" s="17"/>
      <c r="IY585" s="17"/>
      <c r="IZ585" s="17"/>
      <c r="JA585" s="17"/>
      <c r="JB585" s="17"/>
      <c r="JC585" s="17"/>
      <c r="JD585" s="17"/>
      <c r="JE585" s="17"/>
      <c r="JF585" s="17"/>
      <c r="JG585" s="17"/>
      <c r="JH585" s="17"/>
      <c r="JI585" s="17"/>
      <c r="JJ585" s="17"/>
      <c r="JK585" s="17"/>
      <c r="JL585" s="17"/>
      <c r="JM585" s="17"/>
      <c r="JN585" s="17"/>
      <c r="JO585" s="17"/>
      <c r="JP585" s="17"/>
      <c r="JQ585" s="17"/>
      <c r="JR585" s="17"/>
      <c r="JS585" s="17"/>
      <c r="JT585" s="17"/>
      <c r="JU585" s="17"/>
      <c r="JV585" s="17"/>
      <c r="JW585" s="17"/>
      <c r="JX585" s="17"/>
      <c r="JY585" s="17"/>
      <c r="JZ585" s="17"/>
      <c r="KA585" s="17"/>
      <c r="KB585" s="17"/>
      <c r="KC585" s="17"/>
      <c r="KD585" s="17"/>
      <c r="KE585" s="17"/>
      <c r="KF585" s="17"/>
      <c r="KG585" s="17"/>
      <c r="KH585" s="17"/>
      <c r="KI585" s="17"/>
      <c r="KJ585" s="17"/>
      <c r="KK585" s="17"/>
      <c r="KL585" s="17"/>
      <c r="KM585" s="17"/>
      <c r="KN585" s="17"/>
      <c r="KO585" s="17"/>
      <c r="KP585" s="17"/>
      <c r="KQ585" s="17"/>
      <c r="KR585" s="17"/>
      <c r="KS585" s="17"/>
      <c r="KT585" s="17"/>
      <c r="KU585" s="17"/>
      <c r="KV585" s="17"/>
      <c r="KW585" s="17"/>
      <c r="KX585" s="17"/>
      <c r="KY585" s="17"/>
      <c r="KZ585" s="17"/>
      <c r="LA585" s="17"/>
      <c r="LB585" s="17"/>
      <c r="LC585" s="17"/>
      <c r="LD585" s="17"/>
      <c r="LE585" s="17"/>
      <c r="LF585" s="17"/>
      <c r="LG585" s="17"/>
      <c r="LH585" s="17"/>
      <c r="LI585" s="17"/>
      <c r="LJ585" s="17"/>
      <c r="LK585" s="17"/>
      <c r="LL585" s="17"/>
      <c r="LM585" s="17"/>
      <c r="LN585" s="17"/>
      <c r="LO585" s="17"/>
      <c r="LP585" s="17"/>
      <c r="LQ585" s="17"/>
      <c r="LR585" s="17"/>
      <c r="LS585" s="17"/>
      <c r="LT585" s="17"/>
      <c r="LU585" s="17"/>
      <c r="LV585" s="17"/>
      <c r="LW585" s="17"/>
      <c r="LX585" s="17"/>
      <c r="LY585" s="17"/>
      <c r="LZ585" s="17"/>
      <c r="MA585" s="17"/>
      <c r="MB585" s="17"/>
      <c r="MC585" s="17"/>
      <c r="MD585" s="17"/>
      <c r="ME585" s="17"/>
      <c r="MF585" s="17"/>
      <c r="MG585" s="17"/>
      <c r="MH585" s="17"/>
      <c r="MI585" s="17"/>
      <c r="MJ585" s="17"/>
      <c r="MK585" s="17"/>
      <c r="ML585" s="17"/>
      <c r="MM585" s="17"/>
      <c r="MN585" s="17"/>
      <c r="MO585" s="17"/>
      <c r="MP585" s="17"/>
      <c r="MQ585" s="17"/>
      <c r="MR585" s="17"/>
      <c r="MS585" s="17"/>
      <c r="MT585" s="17"/>
      <c r="MU585" s="17"/>
      <c r="MV585" s="17"/>
      <c r="MW585" s="17"/>
      <c r="MX585" s="17"/>
      <c r="MY585" s="17"/>
      <c r="MZ585" s="17"/>
      <c r="NA585" s="17"/>
      <c r="NB585" s="17"/>
      <c r="NC585" s="17"/>
      <c r="ND585" s="17"/>
      <c r="NE585" s="17"/>
      <c r="NF585" s="17"/>
      <c r="NG585" s="17"/>
      <c r="NH585" s="17"/>
      <c r="NI585" s="17"/>
      <c r="NJ585" s="17"/>
      <c r="NK585" s="17"/>
      <c r="NL585" s="17"/>
      <c r="NM585" s="17"/>
      <c r="NN585" s="17"/>
      <c r="NO585" s="17"/>
      <c r="NP585" s="17"/>
      <c r="NQ585" s="17"/>
      <c r="NR585" s="17"/>
      <c r="NS585" s="17"/>
      <c r="NT585" s="17"/>
      <c r="NU585" s="17"/>
      <c r="NV585" s="17"/>
      <c r="NW585" s="17"/>
      <c r="NX585" s="17"/>
      <c r="NY585" s="17"/>
      <c r="NZ585" s="17"/>
      <c r="OA585" s="17"/>
      <c r="OB585" s="17"/>
      <c r="OC585" s="17"/>
      <c r="OD585" s="17"/>
      <c r="OE585" s="17"/>
      <c r="OF585" s="17"/>
      <c r="OG585" s="17"/>
      <c r="OH585" s="17"/>
      <c r="OI585" s="17"/>
      <c r="OJ585" s="17"/>
      <c r="OK585" s="17"/>
      <c r="OL585" s="17"/>
      <c r="OM585" s="17"/>
      <c r="ON585" s="17"/>
      <c r="OO585" s="17"/>
      <c r="OP585" s="17"/>
      <c r="OQ585" s="17"/>
      <c r="OR585" s="17"/>
      <c r="OS585" s="17"/>
      <c r="OT585" s="17"/>
      <c r="OU585" s="17"/>
      <c r="OV585" s="17"/>
      <c r="OW585" s="17"/>
      <c r="OX585" s="17"/>
      <c r="OY585" s="17"/>
      <c r="OZ585" s="17"/>
      <c r="PA585" s="17"/>
      <c r="PB585" s="17"/>
      <c r="PC585" s="17"/>
      <c r="PD585" s="17"/>
      <c r="PE585" s="17"/>
      <c r="PF585" s="17"/>
      <c r="PG585" s="17"/>
      <c r="PH585" s="17"/>
      <c r="PI585" s="17"/>
      <c r="PJ585" s="17"/>
      <c r="PK585" s="17"/>
      <c r="PL585" s="17"/>
      <c r="PM585" s="17"/>
      <c r="PN585" s="17"/>
      <c r="PO585" s="17"/>
      <c r="PP585" s="17"/>
      <c r="PQ585" s="17"/>
      <c r="PR585" s="17"/>
      <c r="PS585" s="17"/>
      <c r="PT585" s="17"/>
      <c r="PU585" s="17"/>
      <c r="PV585" s="17"/>
      <c r="PW585" s="17"/>
      <c r="PX585" s="17"/>
      <c r="PY585" s="17"/>
      <c r="PZ585" s="17"/>
      <c r="QA585" s="17"/>
      <c r="QB585" s="17"/>
      <c r="QC585" s="17"/>
      <c r="QD585" s="17"/>
      <c r="QE585" s="17"/>
      <c r="QF585" s="17"/>
      <c r="QG585" s="17"/>
      <c r="QH585" s="17"/>
      <c r="QI585" s="17"/>
      <c r="QJ585" s="17"/>
      <c r="QK585" s="17"/>
      <c r="QL585" s="17"/>
      <c r="QM585" s="17"/>
      <c r="QN585" s="17"/>
      <c r="QO585" s="17"/>
      <c r="QP585" s="17"/>
      <c r="QQ585" s="17"/>
      <c r="QR585" s="17"/>
      <c r="QS585" s="17"/>
      <c r="QT585" s="17"/>
      <c r="QU585" s="17"/>
      <c r="QV585" s="17"/>
      <c r="QW585" s="17"/>
      <c r="QX585" s="17"/>
      <c r="QY585" s="17"/>
      <c r="QZ585" s="17"/>
      <c r="RA585" s="17"/>
      <c r="RB585" s="17"/>
      <c r="RC585" s="17"/>
      <c r="RD585" s="17"/>
      <c r="RE585" s="17"/>
      <c r="RF585" s="17"/>
      <c r="RG585" s="17"/>
      <c r="RH585" s="17"/>
      <c r="RI585" s="17"/>
      <c r="RJ585" s="17"/>
      <c r="RK585" s="17"/>
      <c r="RL585" s="17"/>
      <c r="RM585" s="17"/>
      <c r="RN585" s="17"/>
      <c r="RO585" s="17"/>
      <c r="RP585" s="17"/>
      <c r="RQ585" s="17"/>
      <c r="RR585" s="17"/>
      <c r="RS585" s="17"/>
      <c r="RT585" s="17"/>
      <c r="RU585" s="17"/>
      <c r="RV585" s="17"/>
      <c r="RW585" s="17"/>
      <c r="RX585" s="17"/>
      <c r="RY585" s="17"/>
      <c r="RZ585" s="17"/>
      <c r="SA585" s="17"/>
      <c r="SB585" s="17"/>
      <c r="SC585" s="17"/>
      <c r="SD585" s="17"/>
      <c r="SE585" s="17"/>
      <c r="SF585" s="17"/>
      <c r="SG585" s="17"/>
      <c r="SH585" s="17"/>
      <c r="SI585" s="17"/>
      <c r="SJ585" s="17"/>
      <c r="SK585" s="17"/>
      <c r="SL585" s="17"/>
      <c r="SM585" s="17"/>
      <c r="SN585" s="17"/>
      <c r="SO585" s="17"/>
      <c r="SP585" s="17"/>
      <c r="SQ585" s="17"/>
      <c r="SR585" s="17"/>
      <c r="SS585" s="17"/>
      <c r="ST585" s="17"/>
      <c r="SU585" s="17"/>
      <c r="SV585" s="17"/>
      <c r="SW585" s="17"/>
      <c r="SX585" s="17"/>
      <c r="SY585" s="17"/>
      <c r="SZ585" s="17"/>
      <c r="TA585" s="17"/>
      <c r="TB585" s="17"/>
      <c r="TC585" s="17"/>
      <c r="TD585" s="17"/>
      <c r="TE585" s="17"/>
      <c r="TF585" s="17"/>
      <c r="TG585" s="17"/>
      <c r="TH585" s="17"/>
      <c r="TI585" s="17"/>
      <c r="TJ585" s="17"/>
      <c r="TK585" s="17"/>
      <c r="TL585" s="17"/>
      <c r="TM585" s="17"/>
      <c r="TN585" s="17"/>
      <c r="TO585" s="17"/>
      <c r="TP585" s="17"/>
      <c r="TQ585" s="17"/>
      <c r="TR585" s="17"/>
      <c r="TS585" s="17"/>
      <c r="TT585" s="17"/>
      <c r="TU585" s="17"/>
      <c r="TV585" s="17"/>
      <c r="TW585" s="17"/>
      <c r="TX585" s="17"/>
      <c r="TY585" s="17"/>
      <c r="TZ585" s="17"/>
      <c r="UA585" s="17"/>
      <c r="UB585" s="17"/>
      <c r="UC585" s="17"/>
      <c r="UD585" s="17"/>
      <c r="UE585" s="17"/>
      <c r="UF585" s="17"/>
      <c r="UG585" s="17"/>
      <c r="UH585" s="17"/>
      <c r="UI585" s="17"/>
      <c r="UJ585" s="17"/>
      <c r="UK585" s="17"/>
      <c r="UL585" s="17"/>
      <c r="UM585" s="17"/>
      <c r="UN585" s="17"/>
      <c r="UO585" s="17"/>
      <c r="UP585" s="17"/>
      <c r="UQ585" s="17"/>
      <c r="UR585" s="17"/>
      <c r="US585" s="17"/>
      <c r="UT585" s="17"/>
      <c r="UU585" s="17"/>
      <c r="UV585" s="17"/>
      <c r="UW585" s="17"/>
      <c r="UX585" s="17"/>
      <c r="UY585" s="17"/>
      <c r="UZ585" s="17"/>
      <c r="VA585" s="17"/>
      <c r="VB585" s="17"/>
      <c r="VC585" s="17"/>
      <c r="VD585" s="17"/>
      <c r="VE585" s="17"/>
      <c r="VF585" s="17"/>
      <c r="VG585" s="17"/>
      <c r="VH585" s="17"/>
      <c r="VI585" s="17"/>
      <c r="VJ585" s="17"/>
      <c r="VK585" s="17"/>
      <c r="VL585" s="17"/>
      <c r="VM585" s="17"/>
      <c r="VN585" s="17"/>
      <c r="VO585" s="17"/>
      <c r="VP585" s="17"/>
      <c r="VQ585" s="17"/>
      <c r="VR585" s="17"/>
      <c r="VS585" s="17"/>
      <c r="VT585" s="17"/>
      <c r="VU585" s="17"/>
      <c r="VV585" s="17"/>
      <c r="VW585" s="17"/>
      <c r="VX585" s="17"/>
      <c r="VY585" s="17"/>
      <c r="VZ585" s="17"/>
      <c r="WA585" s="17"/>
      <c r="WB585" s="17"/>
      <c r="WC585" s="17"/>
      <c r="WD585" s="17"/>
      <c r="WE585" s="17"/>
      <c r="WF585" s="17"/>
      <c r="WG585" s="17"/>
      <c r="WH585" s="17"/>
      <c r="WI585" s="17"/>
      <c r="WJ585" s="17"/>
      <c r="WK585" s="17"/>
      <c r="WL585" s="17"/>
      <c r="WM585" s="17"/>
      <c r="WN585" s="17"/>
      <c r="WO585" s="17"/>
      <c r="WP585" s="17"/>
      <c r="WQ585" s="17"/>
      <c r="WR585" s="17"/>
      <c r="WS585" s="17"/>
      <c r="WT585" s="17"/>
      <c r="WU585" s="17"/>
      <c r="WV585" s="17"/>
      <c r="WW585" s="17"/>
      <c r="WX585" s="17"/>
      <c r="WY585" s="17"/>
      <c r="WZ585" s="17"/>
      <c r="XA585" s="17"/>
      <c r="XB585" s="17"/>
      <c r="XC585" s="17"/>
      <c r="XD585" s="17"/>
      <c r="XE585" s="17"/>
      <c r="XF585" s="17"/>
      <c r="XG585" s="17"/>
      <c r="XH585" s="17"/>
      <c r="XI585" s="17"/>
      <c r="XJ585" s="17"/>
      <c r="XK585" s="17"/>
      <c r="XL585" s="17"/>
      <c r="XM585" s="17"/>
      <c r="XN585" s="17"/>
      <c r="XO585" s="17"/>
      <c r="XP585" s="17"/>
      <c r="XQ585" s="17"/>
      <c r="XR585" s="17"/>
      <c r="XS585" s="17"/>
      <c r="XT585" s="17"/>
      <c r="XU585" s="17"/>
      <c r="XV585" s="17"/>
      <c r="XW585" s="17"/>
      <c r="XX585" s="17"/>
      <c r="XY585" s="17"/>
      <c r="XZ585" s="17"/>
      <c r="YA585" s="17"/>
      <c r="YB585" s="17"/>
      <c r="YC585" s="17"/>
      <c r="YD585" s="17"/>
      <c r="YE585" s="17"/>
      <c r="YF585" s="17"/>
      <c r="YG585" s="17"/>
      <c r="YH585" s="17"/>
      <c r="YI585" s="17"/>
      <c r="YJ585" s="17"/>
      <c r="YK585" s="17"/>
      <c r="YL585" s="17"/>
      <c r="YM585" s="17"/>
      <c r="YN585" s="17"/>
      <c r="YO585" s="17"/>
      <c r="YP585" s="17"/>
      <c r="YQ585" s="17"/>
      <c r="YR585" s="17"/>
      <c r="YS585" s="17"/>
      <c r="YT585" s="17"/>
      <c r="YU585" s="17"/>
      <c r="YV585" s="17"/>
      <c r="YW585" s="17"/>
      <c r="YX585" s="17"/>
      <c r="YY585" s="17"/>
      <c r="YZ585" s="17"/>
      <c r="ZA585" s="17"/>
      <c r="ZB585" s="17"/>
      <c r="ZC585" s="17"/>
      <c r="ZD585" s="17"/>
      <c r="ZE585" s="17"/>
      <c r="ZF585" s="17"/>
      <c r="ZG585" s="17"/>
      <c r="ZH585" s="17"/>
      <c r="ZI585" s="17"/>
      <c r="ZJ585" s="17"/>
      <c r="ZK585" s="17"/>
      <c r="ZL585" s="17"/>
      <c r="ZM585" s="17"/>
      <c r="ZN585" s="17"/>
      <c r="ZO585" s="17"/>
      <c r="ZP585" s="17"/>
      <c r="ZQ585" s="17"/>
      <c r="ZR585" s="17"/>
      <c r="ZS585" s="17"/>
      <c r="ZT585" s="17"/>
      <c r="ZU585" s="17"/>
      <c r="ZV585" s="17"/>
      <c r="ZW585" s="17"/>
      <c r="ZX585" s="17"/>
      <c r="ZY585" s="17"/>
      <c r="ZZ585" s="17"/>
      <c r="AAA585" s="17"/>
      <c r="AAB585" s="17"/>
      <c r="AAC585" s="17"/>
      <c r="AAD585" s="17"/>
      <c r="AAE585" s="17"/>
      <c r="AAF585" s="17"/>
      <c r="AAG585" s="17"/>
      <c r="AAH585" s="17"/>
      <c r="AAI585" s="17"/>
      <c r="AAJ585" s="17"/>
      <c r="AAK585" s="17"/>
      <c r="AAL585" s="17"/>
      <c r="AAM585" s="17"/>
      <c r="AAN585" s="17"/>
      <c r="AAO585" s="17"/>
      <c r="AAP585" s="17"/>
      <c r="AAQ585" s="17"/>
      <c r="AAR585" s="17"/>
      <c r="AAS585" s="17"/>
      <c r="AAT585" s="17"/>
      <c r="AAU585" s="17"/>
      <c r="AAV585" s="17"/>
      <c r="AAW585" s="17"/>
      <c r="AAX585" s="17"/>
      <c r="AAY585" s="17"/>
      <c r="AAZ585" s="17"/>
      <c r="ABA585" s="17"/>
      <c r="ABB585" s="17"/>
      <c r="ABC585" s="17"/>
      <c r="ABD585" s="17"/>
      <c r="ABE585" s="17"/>
      <c r="ABF585" s="17"/>
      <c r="ABG585" s="17"/>
      <c r="ABH585" s="17"/>
      <c r="ABI585" s="17"/>
      <c r="ABJ585" s="17"/>
      <c r="ABK585" s="17"/>
      <c r="ABL585" s="17"/>
      <c r="ABM585" s="17"/>
      <c r="ABN585" s="17"/>
      <c r="ABO585" s="17"/>
      <c r="ABP585" s="17"/>
      <c r="ABQ585" s="17"/>
      <c r="ABR585" s="17"/>
      <c r="ABS585" s="17"/>
      <c r="ABT585" s="17"/>
      <c r="ABU585" s="17"/>
      <c r="ABV585" s="17"/>
      <c r="ABW585" s="17"/>
      <c r="ABX585" s="17"/>
      <c r="ABY585" s="17"/>
      <c r="ABZ585" s="17"/>
      <c r="ACA585" s="17"/>
      <c r="ACB585" s="17"/>
      <c r="ACC585" s="17"/>
      <c r="ACD585" s="17"/>
      <c r="ACE585" s="17"/>
      <c r="ACF585" s="17"/>
      <c r="ACG585" s="17"/>
      <c r="ACH585" s="17"/>
      <c r="ACI585" s="17"/>
      <c r="ACJ585" s="17"/>
      <c r="ACK585" s="17"/>
      <c r="ACL585" s="17"/>
      <c r="ACM585" s="17"/>
      <c r="ACN585" s="17"/>
      <c r="ACO585" s="17"/>
      <c r="ACP585" s="17"/>
      <c r="ACQ585" s="17"/>
      <c r="ACR585" s="17"/>
      <c r="ACS585" s="17"/>
      <c r="ACT585" s="17"/>
      <c r="ACU585" s="17"/>
      <c r="ACV585" s="17"/>
      <c r="ACW585" s="17"/>
      <c r="ACX585" s="17"/>
      <c r="ACY585" s="17"/>
      <c r="ACZ585" s="17"/>
      <c r="ADA585" s="17"/>
      <c r="ADB585" s="17"/>
      <c r="ADC585" s="17"/>
      <c r="ADD585" s="17"/>
      <c r="ADE585" s="17"/>
      <c r="ADF585" s="17"/>
      <c r="ADG585" s="17"/>
      <c r="ADH585" s="17"/>
      <c r="ADI585" s="17"/>
      <c r="ADJ585" s="17"/>
      <c r="ADK585" s="17"/>
      <c r="ADL585" s="17"/>
      <c r="ADM585" s="17"/>
      <c r="ADN585" s="17"/>
      <c r="ADO585" s="17"/>
      <c r="ADP585" s="17"/>
      <c r="ADQ585" s="17"/>
      <c r="ADR585" s="17"/>
      <c r="ADS585" s="17"/>
      <c r="ADT585" s="17"/>
      <c r="ADU585" s="17"/>
      <c r="ADV585" s="17"/>
      <c r="ADW585" s="17"/>
      <c r="ADX585" s="17"/>
      <c r="ADY585" s="17"/>
      <c r="ADZ585" s="17"/>
      <c r="AEA585" s="17"/>
      <c r="AEB585" s="17"/>
      <c r="AEC585" s="17"/>
      <c r="AED585" s="17"/>
      <c r="AEE585" s="17"/>
      <c r="AEF585" s="17"/>
      <c r="AEG585" s="17"/>
      <c r="AEH585" s="17"/>
      <c r="AEI585" s="17"/>
      <c r="AEJ585" s="17"/>
      <c r="AEK585" s="17"/>
      <c r="AEL585" s="17"/>
      <c r="AEM585" s="17"/>
      <c r="AEN585" s="17"/>
      <c r="AEO585" s="17"/>
      <c r="AEP585" s="17"/>
      <c r="AEQ585" s="17"/>
      <c r="AER585" s="17"/>
      <c r="AES585" s="17"/>
      <c r="AET585" s="17"/>
      <c r="AEU585" s="17"/>
      <c r="AEV585" s="17"/>
      <c r="AEW585" s="17"/>
      <c r="AEX585" s="17"/>
      <c r="AEY585" s="17"/>
      <c r="AEZ585" s="17"/>
      <c r="AFA585" s="17"/>
      <c r="AFB585" s="17"/>
      <c r="AFC585" s="17"/>
      <c r="AFD585" s="17"/>
      <c r="AFE585" s="17"/>
      <c r="AFF585" s="17"/>
      <c r="AFG585" s="17"/>
      <c r="AFH585" s="17"/>
      <c r="AFI585" s="17"/>
      <c r="AFJ585" s="17"/>
      <c r="AFK585" s="17"/>
      <c r="AFL585" s="17"/>
      <c r="AFM585" s="17"/>
      <c r="AFN585" s="17"/>
      <c r="AFO585" s="17"/>
      <c r="AFP585" s="17"/>
      <c r="AFQ585" s="17"/>
      <c r="AFR585" s="17"/>
      <c r="AFS585" s="17"/>
      <c r="AFT585" s="17"/>
      <c r="AFU585" s="17"/>
      <c r="AFV585" s="17"/>
      <c r="AFW585" s="17"/>
      <c r="AFX585" s="17"/>
      <c r="AFY585" s="17"/>
      <c r="AFZ585" s="17"/>
      <c r="AGA585" s="17"/>
      <c r="AGB585" s="17"/>
      <c r="AGC585" s="17"/>
      <c r="AGD585" s="17"/>
      <c r="AGE585" s="17"/>
      <c r="AGF585" s="17"/>
      <c r="AGG585" s="17"/>
      <c r="AGH585" s="17"/>
      <c r="AGI585" s="17"/>
      <c r="AGJ585" s="17"/>
      <c r="AGK585" s="17"/>
      <c r="AGL585" s="17"/>
      <c r="AGM585" s="17"/>
      <c r="AGN585" s="17"/>
      <c r="AGO585" s="17"/>
      <c r="AGP585" s="17"/>
      <c r="AGQ585" s="17"/>
      <c r="AGR585" s="17"/>
      <c r="AGS585" s="17"/>
      <c r="AGT585" s="17"/>
      <c r="AGU585" s="17"/>
      <c r="AGV585" s="17"/>
      <c r="AGW585" s="17"/>
      <c r="AGX585" s="17"/>
      <c r="AGY585" s="17"/>
      <c r="AGZ585" s="17"/>
      <c r="AHA585" s="17"/>
      <c r="AHB585" s="17"/>
      <c r="AHC585" s="17"/>
      <c r="AHD585" s="17"/>
      <c r="AHE585" s="17"/>
      <c r="AHF585" s="17"/>
      <c r="AHG585" s="17"/>
      <c r="AHH585" s="17"/>
      <c r="AHI585" s="17"/>
      <c r="AHJ585" s="17"/>
      <c r="AHK585" s="17"/>
      <c r="AHL585" s="17"/>
      <c r="AHM585" s="17"/>
      <c r="AHN585" s="17"/>
      <c r="AHO585" s="17"/>
      <c r="AHP585" s="17"/>
      <c r="AHQ585" s="17"/>
      <c r="AHR585" s="17"/>
      <c r="AHS585" s="17"/>
      <c r="AHT585" s="17"/>
      <c r="AHU585" s="17"/>
      <c r="AHV585" s="17"/>
      <c r="AHW585" s="17"/>
      <c r="AHX585" s="17"/>
      <c r="AHY585" s="17"/>
      <c r="AHZ585" s="17"/>
      <c r="AIA585" s="17"/>
      <c r="AIB585" s="17"/>
      <c r="AIC585" s="17"/>
      <c r="AID585" s="17"/>
      <c r="AIE585" s="17"/>
      <c r="AIF585" s="17"/>
      <c r="AIG585" s="17"/>
      <c r="AIH585" s="17"/>
      <c r="AII585" s="17"/>
      <c r="AIJ585" s="17"/>
      <c r="AIK585" s="17"/>
      <c r="AIL585" s="17"/>
      <c r="AIM585" s="17"/>
      <c r="AIN585" s="17"/>
      <c r="AIO585" s="17"/>
      <c r="AIP585" s="17"/>
      <c r="AIQ585" s="17"/>
      <c r="AIR585" s="17"/>
      <c r="AIS585" s="17"/>
      <c r="AIT585" s="17"/>
      <c r="AIU585" s="17"/>
      <c r="AIV585" s="17"/>
      <c r="AIW585" s="17"/>
      <c r="AIX585" s="17"/>
      <c r="AIY585" s="17"/>
      <c r="AIZ585" s="17"/>
      <c r="AJA585" s="17"/>
      <c r="AJB585" s="17"/>
      <c r="AJC585" s="17"/>
      <c r="AJD585" s="17"/>
      <c r="AJE585" s="17"/>
      <c r="AJF585" s="17"/>
      <c r="AJG585" s="17"/>
      <c r="AJH585" s="17"/>
      <c r="AJI585" s="17"/>
      <c r="AJJ585" s="17"/>
      <c r="AJK585" s="17"/>
      <c r="AJL585" s="17"/>
      <c r="AJM585" s="17"/>
      <c r="AJN585" s="17"/>
      <c r="AJO585" s="17"/>
      <c r="AJP585" s="17"/>
      <c r="AJQ585" s="17"/>
      <c r="AJR585" s="17"/>
      <c r="AJS585" s="17"/>
      <c r="AJT585" s="17"/>
      <c r="AJU585" s="17"/>
      <c r="AJV585" s="17"/>
      <c r="AJW585" s="17"/>
      <c r="AJX585" s="17"/>
      <c r="AJY585" s="17"/>
      <c r="AJZ585" s="17"/>
      <c r="AKA585" s="17"/>
      <c r="AKB585" s="17"/>
      <c r="AKC585" s="17"/>
      <c r="AKD585" s="17"/>
      <c r="AKE585" s="17"/>
      <c r="AKF585" s="17"/>
      <c r="AKG585" s="17"/>
      <c r="AKH585" s="17"/>
      <c r="AKI585" s="17"/>
      <c r="AKJ585" s="17"/>
      <c r="AKK585" s="17"/>
      <c r="AKL585" s="17"/>
      <c r="AKM585" s="17"/>
      <c r="AKN585" s="17"/>
      <c r="AKO585" s="17"/>
      <c r="AKP585" s="17"/>
      <c r="AKQ585" s="17"/>
      <c r="AKR585" s="17"/>
      <c r="AKS585" s="17"/>
      <c r="AKT585" s="17"/>
      <c r="AKU585" s="17"/>
      <c r="AKV585" s="17"/>
      <c r="AKW585" s="17"/>
      <c r="AKX585" s="17"/>
      <c r="AKY585" s="17"/>
      <c r="AKZ585" s="17"/>
      <c r="ALA585" s="17"/>
      <c r="ALB585" s="17"/>
      <c r="ALC585" s="17"/>
      <c r="ALD585" s="17"/>
      <c r="ALE585" s="17"/>
      <c r="ALF585" s="17"/>
      <c r="ALG585" s="17"/>
      <c r="ALH585" s="17"/>
      <c r="ALI585" s="17"/>
      <c r="ALJ585" s="17"/>
    </row>
    <row r="586" spans="1:998" s="4" customFormat="1" ht="12" customHeight="1">
      <c r="A586" s="9"/>
      <c r="B586" s="10"/>
      <c r="C586" s="11" t="s">
        <v>1384</v>
      </c>
      <c r="D586" s="12" t="s">
        <v>152</v>
      </c>
      <c r="E586" s="10"/>
      <c r="F586" s="436"/>
      <c r="G586" s="13"/>
      <c r="H586" s="14"/>
      <c r="I586" s="14"/>
      <c r="J586" s="14"/>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row>
    <row r="587" spans="1:998" s="246" customFormat="1" ht="15.75" customHeight="1" outlineLevel="1">
      <c r="A587" s="241"/>
      <c r="B587" s="241"/>
      <c r="C587" s="241" t="s">
        <v>1385</v>
      </c>
      <c r="D587" s="242" t="s">
        <v>154</v>
      </c>
      <c r="E587" s="241"/>
      <c r="F587" s="438"/>
      <c r="G587" s="243"/>
      <c r="H587" s="244"/>
      <c r="I587" s="245"/>
      <c r="J587" s="245"/>
    </row>
    <row r="588" spans="1:998" ht="25.5" outlineLevel="1">
      <c r="A588" s="236">
        <v>91341</v>
      </c>
      <c r="B588" s="236" t="s">
        <v>20</v>
      </c>
      <c r="C588" s="236" t="s">
        <v>1386</v>
      </c>
      <c r="D588" s="237" t="s">
        <v>161</v>
      </c>
      <c r="E588" s="236" t="s">
        <v>8</v>
      </c>
      <c r="F588" s="437">
        <v>8.64</v>
      </c>
      <c r="G588" s="238">
        <f>$I$3</f>
        <v>0.29308058631051748</v>
      </c>
      <c r="H588" s="239"/>
      <c r="I588" s="239">
        <f t="shared" ref="I588:I590" si="199">H588*(1+G588)</f>
        <v>0</v>
      </c>
      <c r="J588" s="239">
        <f t="shared" ref="J588:J590" si="200">TRUNC((I588*F588),2)</f>
        <v>0</v>
      </c>
    </row>
    <row r="589" spans="1:998" s="447" customFormat="1" ht="25.5" outlineLevel="1">
      <c r="A589" s="442" t="s">
        <v>715</v>
      </c>
      <c r="B589" s="442" t="s">
        <v>5</v>
      </c>
      <c r="C589" s="442" t="s">
        <v>1387</v>
      </c>
      <c r="D589" s="443" t="s">
        <v>716</v>
      </c>
      <c r="E589" s="442" t="s">
        <v>8</v>
      </c>
      <c r="F589" s="444">
        <v>15.12</v>
      </c>
      <c r="G589" s="445">
        <f>$I$3</f>
        <v>0.29308058631051748</v>
      </c>
      <c r="H589" s="446">
        <f>'Orçamento Analítico'!K2880</f>
        <v>0</v>
      </c>
      <c r="I589" s="446">
        <f t="shared" si="199"/>
        <v>0</v>
      </c>
      <c r="J589" s="446">
        <f t="shared" si="200"/>
        <v>0</v>
      </c>
    </row>
    <row r="590" spans="1:998" ht="25.5" outlineLevel="1">
      <c r="A590" s="236">
        <v>11948</v>
      </c>
      <c r="B590" s="236" t="s">
        <v>166</v>
      </c>
      <c r="C590" s="236" t="s">
        <v>1388</v>
      </c>
      <c r="D590" s="237" t="s">
        <v>929</v>
      </c>
      <c r="E590" s="236" t="s">
        <v>12</v>
      </c>
      <c r="F590" s="437">
        <v>3.78</v>
      </c>
      <c r="G590" s="238">
        <f>$I$3</f>
        <v>0.29308058631051748</v>
      </c>
      <c r="H590" s="239"/>
      <c r="I590" s="239">
        <f t="shared" si="199"/>
        <v>0</v>
      </c>
      <c r="J590" s="239">
        <f t="shared" si="200"/>
        <v>0</v>
      </c>
    </row>
    <row r="591" spans="1:998" s="246" customFormat="1" ht="15.75" customHeight="1" outlineLevel="1">
      <c r="A591" s="241"/>
      <c r="B591" s="241"/>
      <c r="C591" s="241" t="s">
        <v>928</v>
      </c>
      <c r="D591" s="242" t="s">
        <v>718</v>
      </c>
      <c r="E591" s="241"/>
      <c r="F591" s="438"/>
      <c r="G591" s="243"/>
      <c r="H591" s="244"/>
      <c r="I591" s="245"/>
      <c r="J591" s="245"/>
    </row>
    <row r="592" spans="1:998" ht="38.25" outlineLevel="1">
      <c r="A592" s="236">
        <v>94573</v>
      </c>
      <c r="B592" s="236" t="s">
        <v>20</v>
      </c>
      <c r="C592" s="236" t="s">
        <v>1389</v>
      </c>
      <c r="D592" s="237" t="s">
        <v>180</v>
      </c>
      <c r="E592" s="236" t="s">
        <v>8</v>
      </c>
      <c r="F592" s="437">
        <v>8.1999999999999993</v>
      </c>
      <c r="G592" s="238">
        <f>$I$3</f>
        <v>0.29308058631051748</v>
      </c>
      <c r="H592" s="239"/>
      <c r="I592" s="239">
        <f t="shared" ref="I592:I594" si="201">H592*(1+G592)</f>
        <v>0</v>
      </c>
      <c r="J592" s="239">
        <f t="shared" ref="J592:J594" si="202">TRUNC((I592*F592),2)</f>
        <v>0</v>
      </c>
    </row>
    <row r="593" spans="1:998" ht="25.5" outlineLevel="1">
      <c r="A593" s="236">
        <v>94569</v>
      </c>
      <c r="B593" s="236" t="s">
        <v>20</v>
      </c>
      <c r="C593" s="236" t="s">
        <v>1390</v>
      </c>
      <c r="D593" s="237" t="s">
        <v>188</v>
      </c>
      <c r="E593" s="236" t="s">
        <v>8</v>
      </c>
      <c r="F593" s="437">
        <v>2.2000000000000002</v>
      </c>
      <c r="G593" s="238">
        <f>$I$3</f>
        <v>0.29308058631051748</v>
      </c>
      <c r="H593" s="239"/>
      <c r="I593" s="239">
        <f t="shared" si="201"/>
        <v>0</v>
      </c>
      <c r="J593" s="239">
        <f t="shared" si="202"/>
        <v>0</v>
      </c>
    </row>
    <row r="594" spans="1:998" ht="25.5" outlineLevel="1">
      <c r="A594" s="236">
        <v>101965</v>
      </c>
      <c r="B594" s="236" t="s">
        <v>20</v>
      </c>
      <c r="C594" s="236" t="s">
        <v>1391</v>
      </c>
      <c r="D594" s="237" t="s">
        <v>178</v>
      </c>
      <c r="E594" s="236" t="s">
        <v>54</v>
      </c>
      <c r="F594" s="437">
        <v>11.52</v>
      </c>
      <c r="G594" s="238">
        <f>$I$3</f>
        <v>0.29308058631051748</v>
      </c>
      <c r="H594" s="239"/>
      <c r="I594" s="239">
        <f t="shared" si="201"/>
        <v>0</v>
      </c>
      <c r="J594" s="239">
        <f t="shared" si="202"/>
        <v>0</v>
      </c>
    </row>
    <row r="595" spans="1:998" s="18" customFormat="1" ht="12.75" customHeight="1">
      <c r="A595" s="364" t="s">
        <v>1352</v>
      </c>
      <c r="B595" s="364"/>
      <c r="C595" s="364"/>
      <c r="D595" s="364"/>
      <c r="E595" s="364"/>
      <c r="F595" s="364"/>
      <c r="G595" s="364"/>
      <c r="H595" s="364"/>
      <c r="I595" s="364"/>
      <c r="J595" s="16">
        <f>SUM(J588:J594)</f>
        <v>0</v>
      </c>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17"/>
      <c r="CH595" s="17"/>
      <c r="CI595" s="17"/>
      <c r="CJ595" s="17"/>
      <c r="CK595" s="17"/>
      <c r="CL595" s="17"/>
      <c r="CM595" s="17"/>
      <c r="CN595" s="17"/>
      <c r="CO595" s="17"/>
      <c r="CP595" s="17"/>
      <c r="CQ595" s="17"/>
      <c r="CR595" s="17"/>
      <c r="CS595" s="17"/>
      <c r="CT595" s="17"/>
      <c r="CU595" s="17"/>
      <c r="CV595" s="17"/>
      <c r="CW595" s="17"/>
      <c r="CX595" s="17"/>
      <c r="CY595" s="17"/>
      <c r="CZ595" s="17"/>
      <c r="DA595" s="17"/>
      <c r="DB595" s="17"/>
      <c r="DC595" s="17"/>
      <c r="DD595" s="17"/>
      <c r="DE595" s="17"/>
      <c r="DF595" s="17"/>
      <c r="DG595" s="17"/>
      <c r="DH595" s="17"/>
      <c r="DI595" s="17"/>
      <c r="DJ595" s="17"/>
      <c r="DK595" s="17"/>
      <c r="DL595" s="17"/>
      <c r="DM595" s="17"/>
      <c r="DN595" s="17"/>
      <c r="DO595" s="17"/>
      <c r="DP595" s="17"/>
      <c r="DQ595" s="17"/>
      <c r="DR595" s="17"/>
      <c r="DS595" s="17"/>
      <c r="DT595" s="17"/>
      <c r="DU595" s="17"/>
      <c r="DV595" s="17"/>
      <c r="DW595" s="17"/>
      <c r="DX595" s="17"/>
      <c r="DY595" s="17"/>
      <c r="DZ595" s="17"/>
      <c r="EA595" s="17"/>
      <c r="EB595" s="17"/>
      <c r="EC595" s="17"/>
      <c r="ED595" s="17"/>
      <c r="EE595" s="17"/>
      <c r="EF595" s="17"/>
      <c r="EG595" s="17"/>
      <c r="EH595" s="17"/>
      <c r="EI595" s="17"/>
      <c r="EJ595" s="17"/>
      <c r="EK595" s="17"/>
      <c r="EL595" s="17"/>
      <c r="EM595" s="17"/>
      <c r="EN595" s="17"/>
      <c r="EO595" s="17"/>
      <c r="EP595" s="17"/>
      <c r="EQ595" s="17"/>
      <c r="ER595" s="17"/>
      <c r="ES595" s="17"/>
      <c r="ET595" s="17"/>
      <c r="EU595" s="17"/>
      <c r="EV595" s="17"/>
      <c r="EW595" s="17"/>
      <c r="EX595" s="17"/>
      <c r="EY595" s="17"/>
      <c r="EZ595" s="17"/>
      <c r="FA595" s="17"/>
      <c r="FB595" s="17"/>
      <c r="FC595" s="17"/>
      <c r="FD595" s="17"/>
      <c r="FE595" s="17"/>
      <c r="FF595" s="17"/>
      <c r="FG595" s="17"/>
      <c r="FH595" s="17"/>
      <c r="FI595" s="17"/>
      <c r="FJ595" s="17"/>
      <c r="FK595" s="17"/>
      <c r="FL595" s="17"/>
      <c r="FM595" s="17"/>
      <c r="FN595" s="17"/>
      <c r="FO595" s="17"/>
      <c r="FP595" s="17"/>
      <c r="FQ595" s="17"/>
      <c r="FR595" s="17"/>
      <c r="FS595" s="17"/>
      <c r="FT595" s="17"/>
      <c r="FU595" s="17"/>
      <c r="FV595" s="17"/>
      <c r="FW595" s="17"/>
      <c r="FX595" s="17"/>
      <c r="FY595" s="17"/>
      <c r="FZ595" s="17"/>
      <c r="GA595" s="17"/>
      <c r="GB595" s="17"/>
      <c r="GC595" s="17"/>
      <c r="GD595" s="17"/>
      <c r="GE595" s="17"/>
      <c r="GF595" s="17"/>
      <c r="GG595" s="17"/>
      <c r="GH595" s="17"/>
      <c r="GI595" s="17"/>
      <c r="GJ595" s="17"/>
      <c r="GK595" s="17"/>
      <c r="GL595" s="17"/>
      <c r="GM595" s="17"/>
      <c r="GN595" s="17"/>
      <c r="GO595" s="17"/>
      <c r="GP595" s="17"/>
      <c r="GQ595" s="17"/>
      <c r="GR595" s="17"/>
      <c r="GS595" s="17"/>
      <c r="GT595" s="17"/>
      <c r="GU595" s="17"/>
      <c r="GV595" s="17"/>
      <c r="GW595" s="17"/>
      <c r="GX595" s="17"/>
      <c r="GY595" s="17"/>
      <c r="GZ595" s="17"/>
      <c r="HA595" s="17"/>
      <c r="HB595" s="17"/>
      <c r="HC595" s="17"/>
      <c r="HD595" s="17"/>
      <c r="HE595" s="17"/>
      <c r="HF595" s="17"/>
      <c r="HG595" s="17"/>
      <c r="HH595" s="17"/>
      <c r="HI595" s="17"/>
      <c r="HJ595" s="17"/>
      <c r="HK595" s="17"/>
      <c r="HL595" s="17"/>
      <c r="HM595" s="17"/>
      <c r="HN595" s="17"/>
      <c r="HO595" s="17"/>
      <c r="HP595" s="17"/>
      <c r="HQ595" s="17"/>
      <c r="HR595" s="17"/>
      <c r="HS595" s="17"/>
      <c r="HT595" s="17"/>
      <c r="HU595" s="17"/>
      <c r="HV595" s="17"/>
      <c r="HW595" s="17"/>
      <c r="HX595" s="17"/>
      <c r="HY595" s="17"/>
      <c r="HZ595" s="17"/>
      <c r="IA595" s="17"/>
      <c r="IB595" s="17"/>
      <c r="IC595" s="17"/>
      <c r="ID595" s="17"/>
      <c r="IE595" s="17"/>
      <c r="IF595" s="17"/>
      <c r="IG595" s="17"/>
      <c r="IH595" s="17"/>
      <c r="II595" s="17"/>
      <c r="IJ595" s="17"/>
      <c r="IK595" s="17"/>
      <c r="IL595" s="17"/>
      <c r="IM595" s="17"/>
      <c r="IN595" s="17"/>
      <c r="IO595" s="17"/>
      <c r="IP595" s="17"/>
      <c r="IQ595" s="17"/>
      <c r="IR595" s="17"/>
      <c r="IS595" s="17"/>
      <c r="IT595" s="17"/>
      <c r="IU595" s="17"/>
      <c r="IV595" s="17"/>
      <c r="IW595" s="17"/>
      <c r="IX595" s="17"/>
      <c r="IY595" s="17"/>
      <c r="IZ595" s="17"/>
      <c r="JA595" s="17"/>
      <c r="JB595" s="17"/>
      <c r="JC595" s="17"/>
      <c r="JD595" s="17"/>
      <c r="JE595" s="17"/>
      <c r="JF595" s="17"/>
      <c r="JG595" s="17"/>
      <c r="JH595" s="17"/>
      <c r="JI595" s="17"/>
      <c r="JJ595" s="17"/>
      <c r="JK595" s="17"/>
      <c r="JL595" s="17"/>
      <c r="JM595" s="17"/>
      <c r="JN595" s="17"/>
      <c r="JO595" s="17"/>
      <c r="JP595" s="17"/>
      <c r="JQ595" s="17"/>
      <c r="JR595" s="17"/>
      <c r="JS595" s="17"/>
      <c r="JT595" s="17"/>
      <c r="JU595" s="17"/>
      <c r="JV595" s="17"/>
      <c r="JW595" s="17"/>
      <c r="JX595" s="17"/>
      <c r="JY595" s="17"/>
      <c r="JZ595" s="17"/>
      <c r="KA595" s="17"/>
      <c r="KB595" s="17"/>
      <c r="KC595" s="17"/>
      <c r="KD595" s="17"/>
      <c r="KE595" s="17"/>
      <c r="KF595" s="17"/>
      <c r="KG595" s="17"/>
      <c r="KH595" s="17"/>
      <c r="KI595" s="17"/>
      <c r="KJ595" s="17"/>
      <c r="KK595" s="17"/>
      <c r="KL595" s="17"/>
      <c r="KM595" s="17"/>
      <c r="KN595" s="17"/>
      <c r="KO595" s="17"/>
      <c r="KP595" s="17"/>
      <c r="KQ595" s="17"/>
      <c r="KR595" s="17"/>
      <c r="KS595" s="17"/>
      <c r="KT595" s="17"/>
      <c r="KU595" s="17"/>
      <c r="KV595" s="17"/>
      <c r="KW595" s="17"/>
      <c r="KX595" s="17"/>
      <c r="KY595" s="17"/>
      <c r="KZ595" s="17"/>
      <c r="LA595" s="17"/>
      <c r="LB595" s="17"/>
      <c r="LC595" s="17"/>
      <c r="LD595" s="17"/>
      <c r="LE595" s="17"/>
      <c r="LF595" s="17"/>
      <c r="LG595" s="17"/>
      <c r="LH595" s="17"/>
      <c r="LI595" s="17"/>
      <c r="LJ595" s="17"/>
      <c r="LK595" s="17"/>
      <c r="LL595" s="17"/>
      <c r="LM595" s="17"/>
      <c r="LN595" s="17"/>
      <c r="LO595" s="17"/>
      <c r="LP595" s="17"/>
      <c r="LQ595" s="17"/>
      <c r="LR595" s="17"/>
      <c r="LS595" s="17"/>
      <c r="LT595" s="17"/>
      <c r="LU595" s="17"/>
      <c r="LV595" s="17"/>
      <c r="LW595" s="17"/>
      <c r="LX595" s="17"/>
      <c r="LY595" s="17"/>
      <c r="LZ595" s="17"/>
      <c r="MA595" s="17"/>
      <c r="MB595" s="17"/>
      <c r="MC595" s="17"/>
      <c r="MD595" s="17"/>
      <c r="ME595" s="17"/>
      <c r="MF595" s="17"/>
      <c r="MG595" s="17"/>
      <c r="MH595" s="17"/>
      <c r="MI595" s="17"/>
      <c r="MJ595" s="17"/>
      <c r="MK595" s="17"/>
      <c r="ML595" s="17"/>
      <c r="MM595" s="17"/>
      <c r="MN595" s="17"/>
      <c r="MO595" s="17"/>
      <c r="MP595" s="17"/>
      <c r="MQ595" s="17"/>
      <c r="MR595" s="17"/>
      <c r="MS595" s="17"/>
      <c r="MT595" s="17"/>
      <c r="MU595" s="17"/>
      <c r="MV595" s="17"/>
      <c r="MW595" s="17"/>
      <c r="MX595" s="17"/>
      <c r="MY595" s="17"/>
      <c r="MZ595" s="17"/>
      <c r="NA595" s="17"/>
      <c r="NB595" s="17"/>
      <c r="NC595" s="17"/>
      <c r="ND595" s="17"/>
      <c r="NE595" s="17"/>
      <c r="NF595" s="17"/>
      <c r="NG595" s="17"/>
      <c r="NH595" s="17"/>
      <c r="NI595" s="17"/>
      <c r="NJ595" s="17"/>
      <c r="NK595" s="17"/>
      <c r="NL595" s="17"/>
      <c r="NM595" s="17"/>
      <c r="NN595" s="17"/>
      <c r="NO595" s="17"/>
      <c r="NP595" s="17"/>
      <c r="NQ595" s="17"/>
      <c r="NR595" s="17"/>
      <c r="NS595" s="17"/>
      <c r="NT595" s="17"/>
      <c r="NU595" s="17"/>
      <c r="NV595" s="17"/>
      <c r="NW595" s="17"/>
      <c r="NX595" s="17"/>
      <c r="NY595" s="17"/>
      <c r="NZ595" s="17"/>
      <c r="OA595" s="17"/>
      <c r="OB595" s="17"/>
      <c r="OC595" s="17"/>
      <c r="OD595" s="17"/>
      <c r="OE595" s="17"/>
      <c r="OF595" s="17"/>
      <c r="OG595" s="17"/>
      <c r="OH595" s="17"/>
      <c r="OI595" s="17"/>
      <c r="OJ595" s="17"/>
      <c r="OK595" s="17"/>
      <c r="OL595" s="17"/>
      <c r="OM595" s="17"/>
      <c r="ON595" s="17"/>
      <c r="OO595" s="17"/>
      <c r="OP595" s="17"/>
      <c r="OQ595" s="17"/>
      <c r="OR595" s="17"/>
      <c r="OS595" s="17"/>
      <c r="OT595" s="17"/>
      <c r="OU595" s="17"/>
      <c r="OV595" s="17"/>
      <c r="OW595" s="17"/>
      <c r="OX595" s="17"/>
      <c r="OY595" s="17"/>
      <c r="OZ595" s="17"/>
      <c r="PA595" s="17"/>
      <c r="PB595" s="17"/>
      <c r="PC595" s="17"/>
      <c r="PD595" s="17"/>
      <c r="PE595" s="17"/>
      <c r="PF595" s="17"/>
      <c r="PG595" s="17"/>
      <c r="PH595" s="17"/>
      <c r="PI595" s="17"/>
      <c r="PJ595" s="17"/>
      <c r="PK595" s="17"/>
      <c r="PL595" s="17"/>
      <c r="PM595" s="17"/>
      <c r="PN595" s="17"/>
      <c r="PO595" s="17"/>
      <c r="PP595" s="17"/>
      <c r="PQ595" s="17"/>
      <c r="PR595" s="17"/>
      <c r="PS595" s="17"/>
      <c r="PT595" s="17"/>
      <c r="PU595" s="17"/>
      <c r="PV595" s="17"/>
      <c r="PW595" s="17"/>
      <c r="PX595" s="17"/>
      <c r="PY595" s="17"/>
      <c r="PZ595" s="17"/>
      <c r="QA595" s="17"/>
      <c r="QB595" s="17"/>
      <c r="QC595" s="17"/>
      <c r="QD595" s="17"/>
      <c r="QE595" s="17"/>
      <c r="QF595" s="17"/>
      <c r="QG595" s="17"/>
      <c r="QH595" s="17"/>
      <c r="QI595" s="17"/>
      <c r="QJ595" s="17"/>
      <c r="QK595" s="17"/>
      <c r="QL595" s="17"/>
      <c r="QM595" s="17"/>
      <c r="QN595" s="17"/>
      <c r="QO595" s="17"/>
      <c r="QP595" s="17"/>
      <c r="QQ595" s="17"/>
      <c r="QR595" s="17"/>
      <c r="QS595" s="17"/>
      <c r="QT595" s="17"/>
      <c r="QU595" s="17"/>
      <c r="QV595" s="17"/>
      <c r="QW595" s="17"/>
      <c r="QX595" s="17"/>
      <c r="QY595" s="17"/>
      <c r="QZ595" s="17"/>
      <c r="RA595" s="17"/>
      <c r="RB595" s="17"/>
      <c r="RC595" s="17"/>
      <c r="RD595" s="17"/>
      <c r="RE595" s="17"/>
      <c r="RF595" s="17"/>
      <c r="RG595" s="17"/>
      <c r="RH595" s="17"/>
      <c r="RI595" s="17"/>
      <c r="RJ595" s="17"/>
      <c r="RK595" s="17"/>
      <c r="RL595" s="17"/>
      <c r="RM595" s="17"/>
      <c r="RN595" s="17"/>
      <c r="RO595" s="17"/>
      <c r="RP595" s="17"/>
      <c r="RQ595" s="17"/>
      <c r="RR595" s="17"/>
      <c r="RS595" s="17"/>
      <c r="RT595" s="17"/>
      <c r="RU595" s="17"/>
      <c r="RV595" s="17"/>
      <c r="RW595" s="17"/>
      <c r="RX595" s="17"/>
      <c r="RY595" s="17"/>
      <c r="RZ595" s="17"/>
      <c r="SA595" s="17"/>
      <c r="SB595" s="17"/>
      <c r="SC595" s="17"/>
      <c r="SD595" s="17"/>
      <c r="SE595" s="17"/>
      <c r="SF595" s="17"/>
      <c r="SG595" s="17"/>
      <c r="SH595" s="17"/>
      <c r="SI595" s="17"/>
      <c r="SJ595" s="17"/>
      <c r="SK595" s="17"/>
      <c r="SL595" s="17"/>
      <c r="SM595" s="17"/>
      <c r="SN595" s="17"/>
      <c r="SO595" s="17"/>
      <c r="SP595" s="17"/>
      <c r="SQ595" s="17"/>
      <c r="SR595" s="17"/>
      <c r="SS595" s="17"/>
      <c r="ST595" s="17"/>
      <c r="SU595" s="17"/>
      <c r="SV595" s="17"/>
      <c r="SW595" s="17"/>
      <c r="SX595" s="17"/>
      <c r="SY595" s="17"/>
      <c r="SZ595" s="17"/>
      <c r="TA595" s="17"/>
      <c r="TB595" s="17"/>
      <c r="TC595" s="17"/>
      <c r="TD595" s="17"/>
      <c r="TE595" s="17"/>
      <c r="TF595" s="17"/>
      <c r="TG595" s="17"/>
      <c r="TH595" s="17"/>
      <c r="TI595" s="17"/>
      <c r="TJ595" s="17"/>
      <c r="TK595" s="17"/>
      <c r="TL595" s="17"/>
      <c r="TM595" s="17"/>
      <c r="TN595" s="17"/>
      <c r="TO595" s="17"/>
      <c r="TP595" s="17"/>
      <c r="TQ595" s="17"/>
      <c r="TR595" s="17"/>
      <c r="TS595" s="17"/>
      <c r="TT595" s="17"/>
      <c r="TU595" s="17"/>
      <c r="TV595" s="17"/>
      <c r="TW595" s="17"/>
      <c r="TX595" s="17"/>
      <c r="TY595" s="17"/>
      <c r="TZ595" s="17"/>
      <c r="UA595" s="17"/>
      <c r="UB595" s="17"/>
      <c r="UC595" s="17"/>
      <c r="UD595" s="17"/>
      <c r="UE595" s="17"/>
      <c r="UF595" s="17"/>
      <c r="UG595" s="17"/>
      <c r="UH595" s="17"/>
      <c r="UI595" s="17"/>
      <c r="UJ595" s="17"/>
      <c r="UK595" s="17"/>
      <c r="UL595" s="17"/>
      <c r="UM595" s="17"/>
      <c r="UN595" s="17"/>
      <c r="UO595" s="17"/>
      <c r="UP595" s="17"/>
      <c r="UQ595" s="17"/>
      <c r="UR595" s="17"/>
      <c r="US595" s="17"/>
      <c r="UT595" s="17"/>
      <c r="UU595" s="17"/>
      <c r="UV595" s="17"/>
      <c r="UW595" s="17"/>
      <c r="UX595" s="17"/>
      <c r="UY595" s="17"/>
      <c r="UZ595" s="17"/>
      <c r="VA595" s="17"/>
      <c r="VB595" s="17"/>
      <c r="VC595" s="17"/>
      <c r="VD595" s="17"/>
      <c r="VE595" s="17"/>
      <c r="VF595" s="17"/>
      <c r="VG595" s="17"/>
      <c r="VH595" s="17"/>
      <c r="VI595" s="17"/>
      <c r="VJ595" s="17"/>
      <c r="VK595" s="17"/>
      <c r="VL595" s="17"/>
      <c r="VM595" s="17"/>
      <c r="VN595" s="17"/>
      <c r="VO595" s="17"/>
      <c r="VP595" s="17"/>
      <c r="VQ595" s="17"/>
      <c r="VR595" s="17"/>
      <c r="VS595" s="17"/>
      <c r="VT595" s="17"/>
      <c r="VU595" s="17"/>
      <c r="VV595" s="17"/>
      <c r="VW595" s="17"/>
      <c r="VX595" s="17"/>
      <c r="VY595" s="17"/>
      <c r="VZ595" s="17"/>
      <c r="WA595" s="17"/>
      <c r="WB595" s="17"/>
      <c r="WC595" s="17"/>
      <c r="WD595" s="17"/>
      <c r="WE595" s="17"/>
      <c r="WF595" s="17"/>
      <c r="WG595" s="17"/>
      <c r="WH595" s="17"/>
      <c r="WI595" s="17"/>
      <c r="WJ595" s="17"/>
      <c r="WK595" s="17"/>
      <c r="WL595" s="17"/>
      <c r="WM595" s="17"/>
      <c r="WN595" s="17"/>
      <c r="WO595" s="17"/>
      <c r="WP595" s="17"/>
      <c r="WQ595" s="17"/>
      <c r="WR595" s="17"/>
      <c r="WS595" s="17"/>
      <c r="WT595" s="17"/>
      <c r="WU595" s="17"/>
      <c r="WV595" s="17"/>
      <c r="WW595" s="17"/>
      <c r="WX595" s="17"/>
      <c r="WY595" s="17"/>
      <c r="WZ595" s="17"/>
      <c r="XA595" s="17"/>
      <c r="XB595" s="17"/>
      <c r="XC595" s="17"/>
      <c r="XD595" s="17"/>
      <c r="XE595" s="17"/>
      <c r="XF595" s="17"/>
      <c r="XG595" s="17"/>
      <c r="XH595" s="17"/>
      <c r="XI595" s="17"/>
      <c r="XJ595" s="17"/>
      <c r="XK595" s="17"/>
      <c r="XL595" s="17"/>
      <c r="XM595" s="17"/>
      <c r="XN595" s="17"/>
      <c r="XO595" s="17"/>
      <c r="XP595" s="17"/>
      <c r="XQ595" s="17"/>
      <c r="XR595" s="17"/>
      <c r="XS595" s="17"/>
      <c r="XT595" s="17"/>
      <c r="XU595" s="17"/>
      <c r="XV595" s="17"/>
      <c r="XW595" s="17"/>
      <c r="XX595" s="17"/>
      <c r="XY595" s="17"/>
      <c r="XZ595" s="17"/>
      <c r="YA595" s="17"/>
      <c r="YB595" s="17"/>
      <c r="YC595" s="17"/>
      <c r="YD595" s="17"/>
      <c r="YE595" s="17"/>
      <c r="YF595" s="17"/>
      <c r="YG595" s="17"/>
      <c r="YH595" s="17"/>
      <c r="YI595" s="17"/>
      <c r="YJ595" s="17"/>
      <c r="YK595" s="17"/>
      <c r="YL595" s="17"/>
      <c r="YM595" s="17"/>
      <c r="YN595" s="17"/>
      <c r="YO595" s="17"/>
      <c r="YP595" s="17"/>
      <c r="YQ595" s="17"/>
      <c r="YR595" s="17"/>
      <c r="YS595" s="17"/>
      <c r="YT595" s="17"/>
      <c r="YU595" s="17"/>
      <c r="YV595" s="17"/>
      <c r="YW595" s="17"/>
      <c r="YX595" s="17"/>
      <c r="YY595" s="17"/>
      <c r="YZ595" s="17"/>
      <c r="ZA595" s="17"/>
      <c r="ZB595" s="17"/>
      <c r="ZC595" s="17"/>
      <c r="ZD595" s="17"/>
      <c r="ZE595" s="17"/>
      <c r="ZF595" s="17"/>
      <c r="ZG595" s="17"/>
      <c r="ZH595" s="17"/>
      <c r="ZI595" s="17"/>
      <c r="ZJ595" s="17"/>
      <c r="ZK595" s="17"/>
      <c r="ZL595" s="17"/>
      <c r="ZM595" s="17"/>
      <c r="ZN595" s="17"/>
      <c r="ZO595" s="17"/>
      <c r="ZP595" s="17"/>
      <c r="ZQ595" s="17"/>
      <c r="ZR595" s="17"/>
      <c r="ZS595" s="17"/>
      <c r="ZT595" s="17"/>
      <c r="ZU595" s="17"/>
      <c r="ZV595" s="17"/>
      <c r="ZW595" s="17"/>
      <c r="ZX595" s="17"/>
      <c r="ZY595" s="17"/>
      <c r="ZZ595" s="17"/>
      <c r="AAA595" s="17"/>
      <c r="AAB595" s="17"/>
      <c r="AAC595" s="17"/>
      <c r="AAD595" s="17"/>
      <c r="AAE595" s="17"/>
      <c r="AAF595" s="17"/>
      <c r="AAG595" s="17"/>
      <c r="AAH595" s="17"/>
      <c r="AAI595" s="17"/>
      <c r="AAJ595" s="17"/>
      <c r="AAK595" s="17"/>
      <c r="AAL595" s="17"/>
      <c r="AAM595" s="17"/>
      <c r="AAN595" s="17"/>
      <c r="AAO595" s="17"/>
      <c r="AAP595" s="17"/>
      <c r="AAQ595" s="17"/>
      <c r="AAR595" s="17"/>
      <c r="AAS595" s="17"/>
      <c r="AAT595" s="17"/>
      <c r="AAU595" s="17"/>
      <c r="AAV595" s="17"/>
      <c r="AAW595" s="17"/>
      <c r="AAX595" s="17"/>
      <c r="AAY595" s="17"/>
      <c r="AAZ595" s="17"/>
      <c r="ABA595" s="17"/>
      <c r="ABB595" s="17"/>
      <c r="ABC595" s="17"/>
      <c r="ABD595" s="17"/>
      <c r="ABE595" s="17"/>
      <c r="ABF595" s="17"/>
      <c r="ABG595" s="17"/>
      <c r="ABH595" s="17"/>
      <c r="ABI595" s="17"/>
      <c r="ABJ595" s="17"/>
      <c r="ABK595" s="17"/>
      <c r="ABL595" s="17"/>
      <c r="ABM595" s="17"/>
      <c r="ABN595" s="17"/>
      <c r="ABO595" s="17"/>
      <c r="ABP595" s="17"/>
      <c r="ABQ595" s="17"/>
      <c r="ABR595" s="17"/>
      <c r="ABS595" s="17"/>
      <c r="ABT595" s="17"/>
      <c r="ABU595" s="17"/>
      <c r="ABV595" s="17"/>
      <c r="ABW595" s="17"/>
      <c r="ABX595" s="17"/>
      <c r="ABY595" s="17"/>
      <c r="ABZ595" s="17"/>
      <c r="ACA595" s="17"/>
      <c r="ACB595" s="17"/>
      <c r="ACC595" s="17"/>
      <c r="ACD595" s="17"/>
      <c r="ACE595" s="17"/>
      <c r="ACF595" s="17"/>
      <c r="ACG595" s="17"/>
      <c r="ACH595" s="17"/>
      <c r="ACI595" s="17"/>
      <c r="ACJ595" s="17"/>
      <c r="ACK595" s="17"/>
      <c r="ACL595" s="17"/>
      <c r="ACM595" s="17"/>
      <c r="ACN595" s="17"/>
      <c r="ACO595" s="17"/>
      <c r="ACP595" s="17"/>
      <c r="ACQ595" s="17"/>
      <c r="ACR595" s="17"/>
      <c r="ACS595" s="17"/>
      <c r="ACT595" s="17"/>
      <c r="ACU595" s="17"/>
      <c r="ACV595" s="17"/>
      <c r="ACW595" s="17"/>
      <c r="ACX595" s="17"/>
      <c r="ACY595" s="17"/>
      <c r="ACZ595" s="17"/>
      <c r="ADA595" s="17"/>
      <c r="ADB595" s="17"/>
      <c r="ADC595" s="17"/>
      <c r="ADD595" s="17"/>
      <c r="ADE595" s="17"/>
      <c r="ADF595" s="17"/>
      <c r="ADG595" s="17"/>
      <c r="ADH595" s="17"/>
      <c r="ADI595" s="17"/>
      <c r="ADJ595" s="17"/>
      <c r="ADK595" s="17"/>
      <c r="ADL595" s="17"/>
      <c r="ADM595" s="17"/>
      <c r="ADN595" s="17"/>
      <c r="ADO595" s="17"/>
      <c r="ADP595" s="17"/>
      <c r="ADQ595" s="17"/>
      <c r="ADR595" s="17"/>
      <c r="ADS595" s="17"/>
      <c r="ADT595" s="17"/>
      <c r="ADU595" s="17"/>
      <c r="ADV595" s="17"/>
      <c r="ADW595" s="17"/>
      <c r="ADX595" s="17"/>
      <c r="ADY595" s="17"/>
      <c r="ADZ595" s="17"/>
      <c r="AEA595" s="17"/>
      <c r="AEB595" s="17"/>
      <c r="AEC595" s="17"/>
      <c r="AED595" s="17"/>
      <c r="AEE595" s="17"/>
      <c r="AEF595" s="17"/>
      <c r="AEG595" s="17"/>
      <c r="AEH595" s="17"/>
      <c r="AEI595" s="17"/>
      <c r="AEJ595" s="17"/>
      <c r="AEK595" s="17"/>
      <c r="AEL595" s="17"/>
      <c r="AEM595" s="17"/>
      <c r="AEN595" s="17"/>
      <c r="AEO595" s="17"/>
      <c r="AEP595" s="17"/>
      <c r="AEQ595" s="17"/>
      <c r="AER595" s="17"/>
      <c r="AES595" s="17"/>
      <c r="AET595" s="17"/>
      <c r="AEU595" s="17"/>
      <c r="AEV595" s="17"/>
      <c r="AEW595" s="17"/>
      <c r="AEX595" s="17"/>
      <c r="AEY595" s="17"/>
      <c r="AEZ595" s="17"/>
      <c r="AFA595" s="17"/>
      <c r="AFB595" s="17"/>
      <c r="AFC595" s="17"/>
      <c r="AFD595" s="17"/>
      <c r="AFE595" s="17"/>
      <c r="AFF595" s="17"/>
      <c r="AFG595" s="17"/>
      <c r="AFH595" s="17"/>
      <c r="AFI595" s="17"/>
      <c r="AFJ595" s="17"/>
      <c r="AFK595" s="17"/>
      <c r="AFL595" s="17"/>
      <c r="AFM595" s="17"/>
      <c r="AFN595" s="17"/>
      <c r="AFO595" s="17"/>
      <c r="AFP595" s="17"/>
      <c r="AFQ595" s="17"/>
      <c r="AFR595" s="17"/>
      <c r="AFS595" s="17"/>
      <c r="AFT595" s="17"/>
      <c r="AFU595" s="17"/>
      <c r="AFV595" s="17"/>
      <c r="AFW595" s="17"/>
      <c r="AFX595" s="17"/>
      <c r="AFY595" s="17"/>
      <c r="AFZ595" s="17"/>
      <c r="AGA595" s="17"/>
      <c r="AGB595" s="17"/>
      <c r="AGC595" s="17"/>
      <c r="AGD595" s="17"/>
      <c r="AGE595" s="17"/>
      <c r="AGF595" s="17"/>
      <c r="AGG595" s="17"/>
      <c r="AGH595" s="17"/>
      <c r="AGI595" s="17"/>
      <c r="AGJ595" s="17"/>
      <c r="AGK595" s="17"/>
      <c r="AGL595" s="17"/>
      <c r="AGM595" s="17"/>
      <c r="AGN595" s="17"/>
      <c r="AGO595" s="17"/>
      <c r="AGP595" s="17"/>
      <c r="AGQ595" s="17"/>
      <c r="AGR595" s="17"/>
      <c r="AGS595" s="17"/>
      <c r="AGT595" s="17"/>
      <c r="AGU595" s="17"/>
      <c r="AGV595" s="17"/>
      <c r="AGW595" s="17"/>
      <c r="AGX595" s="17"/>
      <c r="AGY595" s="17"/>
      <c r="AGZ595" s="17"/>
      <c r="AHA595" s="17"/>
      <c r="AHB595" s="17"/>
      <c r="AHC595" s="17"/>
      <c r="AHD595" s="17"/>
      <c r="AHE595" s="17"/>
      <c r="AHF595" s="17"/>
      <c r="AHG595" s="17"/>
      <c r="AHH595" s="17"/>
      <c r="AHI595" s="17"/>
      <c r="AHJ595" s="17"/>
      <c r="AHK595" s="17"/>
      <c r="AHL595" s="17"/>
      <c r="AHM595" s="17"/>
      <c r="AHN595" s="17"/>
      <c r="AHO595" s="17"/>
      <c r="AHP595" s="17"/>
      <c r="AHQ595" s="17"/>
      <c r="AHR595" s="17"/>
      <c r="AHS595" s="17"/>
      <c r="AHT595" s="17"/>
      <c r="AHU595" s="17"/>
      <c r="AHV595" s="17"/>
      <c r="AHW595" s="17"/>
      <c r="AHX595" s="17"/>
      <c r="AHY595" s="17"/>
      <c r="AHZ595" s="17"/>
      <c r="AIA595" s="17"/>
      <c r="AIB595" s="17"/>
      <c r="AIC595" s="17"/>
      <c r="AID595" s="17"/>
      <c r="AIE595" s="17"/>
      <c r="AIF595" s="17"/>
      <c r="AIG595" s="17"/>
      <c r="AIH595" s="17"/>
      <c r="AII595" s="17"/>
      <c r="AIJ595" s="17"/>
      <c r="AIK595" s="17"/>
      <c r="AIL595" s="17"/>
      <c r="AIM595" s="17"/>
      <c r="AIN595" s="17"/>
      <c r="AIO595" s="17"/>
      <c r="AIP595" s="17"/>
      <c r="AIQ595" s="17"/>
      <c r="AIR595" s="17"/>
      <c r="AIS595" s="17"/>
      <c r="AIT595" s="17"/>
      <c r="AIU595" s="17"/>
      <c r="AIV595" s="17"/>
      <c r="AIW595" s="17"/>
      <c r="AIX595" s="17"/>
      <c r="AIY595" s="17"/>
      <c r="AIZ595" s="17"/>
      <c r="AJA595" s="17"/>
      <c r="AJB595" s="17"/>
      <c r="AJC595" s="17"/>
      <c r="AJD595" s="17"/>
      <c r="AJE595" s="17"/>
      <c r="AJF595" s="17"/>
      <c r="AJG595" s="17"/>
      <c r="AJH595" s="17"/>
      <c r="AJI595" s="17"/>
      <c r="AJJ595" s="17"/>
      <c r="AJK595" s="17"/>
      <c r="AJL595" s="17"/>
      <c r="AJM595" s="17"/>
      <c r="AJN595" s="17"/>
      <c r="AJO595" s="17"/>
      <c r="AJP595" s="17"/>
      <c r="AJQ595" s="17"/>
      <c r="AJR595" s="17"/>
      <c r="AJS595" s="17"/>
      <c r="AJT595" s="17"/>
      <c r="AJU595" s="17"/>
      <c r="AJV595" s="17"/>
      <c r="AJW595" s="17"/>
      <c r="AJX595" s="17"/>
      <c r="AJY595" s="17"/>
      <c r="AJZ595" s="17"/>
      <c r="AKA595" s="17"/>
      <c r="AKB595" s="17"/>
      <c r="AKC595" s="17"/>
      <c r="AKD595" s="17"/>
      <c r="AKE595" s="17"/>
      <c r="AKF595" s="17"/>
      <c r="AKG595" s="17"/>
      <c r="AKH595" s="17"/>
      <c r="AKI595" s="17"/>
      <c r="AKJ595" s="17"/>
      <c r="AKK595" s="17"/>
      <c r="AKL595" s="17"/>
      <c r="AKM595" s="17"/>
      <c r="AKN595" s="17"/>
      <c r="AKO595" s="17"/>
      <c r="AKP595" s="17"/>
      <c r="AKQ595" s="17"/>
      <c r="AKR595" s="17"/>
      <c r="AKS595" s="17"/>
      <c r="AKT595" s="17"/>
      <c r="AKU595" s="17"/>
      <c r="AKV595" s="17"/>
      <c r="AKW595" s="17"/>
      <c r="AKX595" s="17"/>
      <c r="AKY595" s="17"/>
      <c r="AKZ595" s="17"/>
      <c r="ALA595" s="17"/>
      <c r="ALB595" s="17"/>
      <c r="ALC595" s="17"/>
      <c r="ALD595" s="17"/>
      <c r="ALE595" s="17"/>
      <c r="ALF595" s="17"/>
      <c r="ALG595" s="17"/>
      <c r="ALH595" s="17"/>
      <c r="ALI595" s="17"/>
      <c r="ALJ595" s="17"/>
    </row>
    <row r="596" spans="1:998" s="4" customFormat="1" ht="12" customHeight="1">
      <c r="A596" s="9"/>
      <c r="B596" s="10"/>
      <c r="C596" s="11" t="s">
        <v>1392</v>
      </c>
      <c r="D596" s="12" t="s">
        <v>930</v>
      </c>
      <c r="E596" s="10"/>
      <c r="F596" s="436"/>
      <c r="G596" s="13"/>
      <c r="H596" s="14"/>
      <c r="I596" s="14"/>
      <c r="J596" s="14"/>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row>
    <row r="597" spans="1:998" s="246" customFormat="1" ht="15.75" customHeight="1" outlineLevel="1">
      <c r="A597" s="241"/>
      <c r="B597" s="241"/>
      <c r="C597" s="241" t="s">
        <v>1394</v>
      </c>
      <c r="D597" s="242" t="s">
        <v>212</v>
      </c>
      <c r="E597" s="241"/>
      <c r="F597" s="438"/>
      <c r="G597" s="243"/>
      <c r="H597" s="244"/>
      <c r="I597" s="245"/>
      <c r="J597" s="245"/>
    </row>
    <row r="598" spans="1:998" s="447" customFormat="1" ht="25.5" outlineLevel="1">
      <c r="A598" s="442" t="s">
        <v>213</v>
      </c>
      <c r="B598" s="442" t="s">
        <v>5</v>
      </c>
      <c r="C598" s="442" t="s">
        <v>1395</v>
      </c>
      <c r="D598" s="443" t="s">
        <v>214</v>
      </c>
      <c r="E598" s="442" t="s">
        <v>8</v>
      </c>
      <c r="F598" s="444">
        <v>627.33000000000004</v>
      </c>
      <c r="G598" s="445">
        <f>$I$3</f>
        <v>0.29308058631051748</v>
      </c>
      <c r="H598" s="446">
        <f>'Orçamento Analítico'!K19</f>
        <v>0</v>
      </c>
      <c r="I598" s="446">
        <f t="shared" ref="I598:I599" si="203">H598*(1+G598)</f>
        <v>0</v>
      </c>
      <c r="J598" s="446">
        <f t="shared" ref="J598:J599" si="204">TRUNC((I598*F598),2)</f>
        <v>0</v>
      </c>
    </row>
    <row r="599" spans="1:998" s="447" customFormat="1" ht="38.25" outlineLevel="1">
      <c r="A599" s="442" t="s">
        <v>215</v>
      </c>
      <c r="B599" s="442" t="s">
        <v>5</v>
      </c>
      <c r="C599" s="442" t="s">
        <v>1396</v>
      </c>
      <c r="D599" s="443" t="s">
        <v>216</v>
      </c>
      <c r="E599" s="442" t="s">
        <v>8</v>
      </c>
      <c r="F599" s="444">
        <v>59.88</v>
      </c>
      <c r="G599" s="445">
        <f>$I$3</f>
        <v>0.29308058631051748</v>
      </c>
      <c r="H599" s="446">
        <f>'Orçamento Analítico'!K1803</f>
        <v>0</v>
      </c>
      <c r="I599" s="446">
        <f t="shared" si="203"/>
        <v>0</v>
      </c>
      <c r="J599" s="446">
        <f t="shared" si="204"/>
        <v>0</v>
      </c>
    </row>
    <row r="600" spans="1:998" s="246" customFormat="1" ht="15.75" customHeight="1" outlineLevel="1">
      <c r="A600" s="241"/>
      <c r="B600" s="241"/>
      <c r="C600" s="241" t="s">
        <v>1393</v>
      </c>
      <c r="D600" s="242" t="s">
        <v>934</v>
      </c>
      <c r="E600" s="241"/>
      <c r="F600" s="438"/>
      <c r="G600" s="243"/>
      <c r="H600" s="244"/>
      <c r="I600" s="245"/>
      <c r="J600" s="245"/>
    </row>
    <row r="601" spans="1:998" s="447" customFormat="1" outlineLevel="1">
      <c r="A601" s="442" t="s">
        <v>935</v>
      </c>
      <c r="B601" s="442" t="s">
        <v>5</v>
      </c>
      <c r="C601" s="442" t="s">
        <v>2252</v>
      </c>
      <c r="D601" s="443" t="s">
        <v>936</v>
      </c>
      <c r="E601" s="442" t="s">
        <v>54</v>
      </c>
      <c r="F601" s="444">
        <v>33.799999999999997</v>
      </c>
      <c r="G601" s="445">
        <f>$I$3</f>
        <v>0.29308058631051748</v>
      </c>
      <c r="H601" s="446">
        <f>'Orçamento Analítico'!K3138</f>
        <v>0</v>
      </c>
      <c r="I601" s="446">
        <f t="shared" ref="I601" si="205">H601*(1+G601)</f>
        <v>0</v>
      </c>
      <c r="J601" s="446">
        <f t="shared" ref="J601" si="206">TRUNC((I601*F601),2)</f>
        <v>0</v>
      </c>
    </row>
    <row r="602" spans="1:998" s="18" customFormat="1" ht="12.75" customHeight="1">
      <c r="A602" s="364" t="s">
        <v>1352</v>
      </c>
      <c r="B602" s="364"/>
      <c r="C602" s="364"/>
      <c r="D602" s="364"/>
      <c r="E602" s="364"/>
      <c r="F602" s="364"/>
      <c r="G602" s="364"/>
      <c r="H602" s="364"/>
      <c r="I602" s="364"/>
      <c r="J602" s="16">
        <f>SUM(J598:J601)</f>
        <v>0</v>
      </c>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17"/>
      <c r="CH602" s="17"/>
      <c r="CI602" s="17"/>
      <c r="CJ602" s="17"/>
      <c r="CK602" s="17"/>
      <c r="CL602" s="17"/>
      <c r="CM602" s="17"/>
      <c r="CN602" s="17"/>
      <c r="CO602" s="17"/>
      <c r="CP602" s="17"/>
      <c r="CQ602" s="17"/>
      <c r="CR602" s="17"/>
      <c r="CS602" s="17"/>
      <c r="CT602" s="17"/>
      <c r="CU602" s="17"/>
      <c r="CV602" s="17"/>
      <c r="CW602" s="17"/>
      <c r="CX602" s="17"/>
      <c r="CY602" s="17"/>
      <c r="CZ602" s="17"/>
      <c r="DA602" s="17"/>
      <c r="DB602" s="17"/>
      <c r="DC602" s="17"/>
      <c r="DD602" s="17"/>
      <c r="DE602" s="17"/>
      <c r="DF602" s="17"/>
      <c r="DG602" s="17"/>
      <c r="DH602" s="17"/>
      <c r="DI602" s="17"/>
      <c r="DJ602" s="17"/>
      <c r="DK602" s="17"/>
      <c r="DL602" s="17"/>
      <c r="DM602" s="17"/>
      <c r="DN602" s="17"/>
      <c r="DO602" s="17"/>
      <c r="DP602" s="17"/>
      <c r="DQ602" s="17"/>
      <c r="DR602" s="17"/>
      <c r="DS602" s="17"/>
      <c r="DT602" s="17"/>
      <c r="DU602" s="17"/>
      <c r="DV602" s="17"/>
      <c r="DW602" s="17"/>
      <c r="DX602" s="17"/>
      <c r="DY602" s="17"/>
      <c r="DZ602" s="17"/>
      <c r="EA602" s="17"/>
      <c r="EB602" s="17"/>
      <c r="EC602" s="17"/>
      <c r="ED602" s="17"/>
      <c r="EE602" s="17"/>
      <c r="EF602" s="17"/>
      <c r="EG602" s="17"/>
      <c r="EH602" s="17"/>
      <c r="EI602" s="17"/>
      <c r="EJ602" s="17"/>
      <c r="EK602" s="17"/>
      <c r="EL602" s="17"/>
      <c r="EM602" s="17"/>
      <c r="EN602" s="17"/>
      <c r="EO602" s="17"/>
      <c r="EP602" s="17"/>
      <c r="EQ602" s="17"/>
      <c r="ER602" s="17"/>
      <c r="ES602" s="17"/>
      <c r="ET602" s="17"/>
      <c r="EU602" s="17"/>
      <c r="EV602" s="17"/>
      <c r="EW602" s="17"/>
      <c r="EX602" s="17"/>
      <c r="EY602" s="17"/>
      <c r="EZ602" s="17"/>
      <c r="FA602" s="17"/>
      <c r="FB602" s="17"/>
      <c r="FC602" s="17"/>
      <c r="FD602" s="17"/>
      <c r="FE602" s="17"/>
      <c r="FF602" s="17"/>
      <c r="FG602" s="17"/>
      <c r="FH602" s="17"/>
      <c r="FI602" s="17"/>
      <c r="FJ602" s="17"/>
      <c r="FK602" s="17"/>
      <c r="FL602" s="17"/>
      <c r="FM602" s="17"/>
      <c r="FN602" s="17"/>
      <c r="FO602" s="17"/>
      <c r="FP602" s="17"/>
      <c r="FQ602" s="17"/>
      <c r="FR602" s="17"/>
      <c r="FS602" s="17"/>
      <c r="FT602" s="17"/>
      <c r="FU602" s="17"/>
      <c r="FV602" s="17"/>
      <c r="FW602" s="17"/>
      <c r="FX602" s="17"/>
      <c r="FY602" s="17"/>
      <c r="FZ602" s="17"/>
      <c r="GA602" s="17"/>
      <c r="GB602" s="17"/>
      <c r="GC602" s="17"/>
      <c r="GD602" s="17"/>
      <c r="GE602" s="17"/>
      <c r="GF602" s="17"/>
      <c r="GG602" s="17"/>
      <c r="GH602" s="17"/>
      <c r="GI602" s="17"/>
      <c r="GJ602" s="17"/>
      <c r="GK602" s="17"/>
      <c r="GL602" s="17"/>
      <c r="GM602" s="17"/>
      <c r="GN602" s="17"/>
      <c r="GO602" s="17"/>
      <c r="GP602" s="17"/>
      <c r="GQ602" s="17"/>
      <c r="GR602" s="17"/>
      <c r="GS602" s="17"/>
      <c r="GT602" s="17"/>
      <c r="GU602" s="17"/>
      <c r="GV602" s="17"/>
      <c r="GW602" s="17"/>
      <c r="GX602" s="17"/>
      <c r="GY602" s="17"/>
      <c r="GZ602" s="17"/>
      <c r="HA602" s="17"/>
      <c r="HB602" s="17"/>
      <c r="HC602" s="17"/>
      <c r="HD602" s="17"/>
      <c r="HE602" s="17"/>
      <c r="HF602" s="17"/>
      <c r="HG602" s="17"/>
      <c r="HH602" s="17"/>
      <c r="HI602" s="17"/>
      <c r="HJ602" s="17"/>
      <c r="HK602" s="17"/>
      <c r="HL602" s="17"/>
      <c r="HM602" s="17"/>
      <c r="HN602" s="17"/>
      <c r="HO602" s="17"/>
      <c r="HP602" s="17"/>
      <c r="HQ602" s="17"/>
      <c r="HR602" s="17"/>
      <c r="HS602" s="17"/>
      <c r="HT602" s="17"/>
      <c r="HU602" s="17"/>
      <c r="HV602" s="17"/>
      <c r="HW602" s="17"/>
      <c r="HX602" s="17"/>
      <c r="HY602" s="17"/>
      <c r="HZ602" s="17"/>
      <c r="IA602" s="17"/>
      <c r="IB602" s="17"/>
      <c r="IC602" s="17"/>
      <c r="ID602" s="17"/>
      <c r="IE602" s="17"/>
      <c r="IF602" s="17"/>
      <c r="IG602" s="17"/>
      <c r="IH602" s="17"/>
      <c r="II602" s="17"/>
      <c r="IJ602" s="17"/>
      <c r="IK602" s="17"/>
      <c r="IL602" s="17"/>
      <c r="IM602" s="17"/>
      <c r="IN602" s="17"/>
      <c r="IO602" s="17"/>
      <c r="IP602" s="17"/>
      <c r="IQ602" s="17"/>
      <c r="IR602" s="17"/>
      <c r="IS602" s="17"/>
      <c r="IT602" s="17"/>
      <c r="IU602" s="17"/>
      <c r="IV602" s="17"/>
      <c r="IW602" s="17"/>
      <c r="IX602" s="17"/>
      <c r="IY602" s="17"/>
      <c r="IZ602" s="17"/>
      <c r="JA602" s="17"/>
      <c r="JB602" s="17"/>
      <c r="JC602" s="17"/>
      <c r="JD602" s="17"/>
      <c r="JE602" s="17"/>
      <c r="JF602" s="17"/>
      <c r="JG602" s="17"/>
      <c r="JH602" s="17"/>
      <c r="JI602" s="17"/>
      <c r="JJ602" s="17"/>
      <c r="JK602" s="17"/>
      <c r="JL602" s="17"/>
      <c r="JM602" s="17"/>
      <c r="JN602" s="17"/>
      <c r="JO602" s="17"/>
      <c r="JP602" s="17"/>
      <c r="JQ602" s="17"/>
      <c r="JR602" s="17"/>
      <c r="JS602" s="17"/>
      <c r="JT602" s="17"/>
      <c r="JU602" s="17"/>
      <c r="JV602" s="17"/>
      <c r="JW602" s="17"/>
      <c r="JX602" s="17"/>
      <c r="JY602" s="17"/>
      <c r="JZ602" s="17"/>
      <c r="KA602" s="17"/>
      <c r="KB602" s="17"/>
      <c r="KC602" s="17"/>
      <c r="KD602" s="17"/>
      <c r="KE602" s="17"/>
      <c r="KF602" s="17"/>
      <c r="KG602" s="17"/>
      <c r="KH602" s="17"/>
      <c r="KI602" s="17"/>
      <c r="KJ602" s="17"/>
      <c r="KK602" s="17"/>
      <c r="KL602" s="17"/>
      <c r="KM602" s="17"/>
      <c r="KN602" s="17"/>
      <c r="KO602" s="17"/>
      <c r="KP602" s="17"/>
      <c r="KQ602" s="17"/>
      <c r="KR602" s="17"/>
      <c r="KS602" s="17"/>
      <c r="KT602" s="17"/>
      <c r="KU602" s="17"/>
      <c r="KV602" s="17"/>
      <c r="KW602" s="17"/>
      <c r="KX602" s="17"/>
      <c r="KY602" s="17"/>
      <c r="KZ602" s="17"/>
      <c r="LA602" s="17"/>
      <c r="LB602" s="17"/>
      <c r="LC602" s="17"/>
      <c r="LD602" s="17"/>
      <c r="LE602" s="17"/>
      <c r="LF602" s="17"/>
      <c r="LG602" s="17"/>
      <c r="LH602" s="17"/>
      <c r="LI602" s="17"/>
      <c r="LJ602" s="17"/>
      <c r="LK602" s="17"/>
      <c r="LL602" s="17"/>
      <c r="LM602" s="17"/>
      <c r="LN602" s="17"/>
      <c r="LO602" s="17"/>
      <c r="LP602" s="17"/>
      <c r="LQ602" s="17"/>
      <c r="LR602" s="17"/>
      <c r="LS602" s="17"/>
      <c r="LT602" s="17"/>
      <c r="LU602" s="17"/>
      <c r="LV602" s="17"/>
      <c r="LW602" s="17"/>
      <c r="LX602" s="17"/>
      <c r="LY602" s="17"/>
      <c r="LZ602" s="17"/>
      <c r="MA602" s="17"/>
      <c r="MB602" s="17"/>
      <c r="MC602" s="17"/>
      <c r="MD602" s="17"/>
      <c r="ME602" s="17"/>
      <c r="MF602" s="17"/>
      <c r="MG602" s="17"/>
      <c r="MH602" s="17"/>
      <c r="MI602" s="17"/>
      <c r="MJ602" s="17"/>
      <c r="MK602" s="17"/>
      <c r="ML602" s="17"/>
      <c r="MM602" s="17"/>
      <c r="MN602" s="17"/>
      <c r="MO602" s="17"/>
      <c r="MP602" s="17"/>
      <c r="MQ602" s="17"/>
      <c r="MR602" s="17"/>
      <c r="MS602" s="17"/>
      <c r="MT602" s="17"/>
      <c r="MU602" s="17"/>
      <c r="MV602" s="17"/>
      <c r="MW602" s="17"/>
      <c r="MX602" s="17"/>
      <c r="MY602" s="17"/>
      <c r="MZ602" s="17"/>
      <c r="NA602" s="17"/>
      <c r="NB602" s="17"/>
      <c r="NC602" s="17"/>
      <c r="ND602" s="17"/>
      <c r="NE602" s="17"/>
      <c r="NF602" s="17"/>
      <c r="NG602" s="17"/>
      <c r="NH602" s="17"/>
      <c r="NI602" s="17"/>
      <c r="NJ602" s="17"/>
      <c r="NK602" s="17"/>
      <c r="NL602" s="17"/>
      <c r="NM602" s="17"/>
      <c r="NN602" s="17"/>
      <c r="NO602" s="17"/>
      <c r="NP602" s="17"/>
      <c r="NQ602" s="17"/>
      <c r="NR602" s="17"/>
      <c r="NS602" s="17"/>
      <c r="NT602" s="17"/>
      <c r="NU602" s="17"/>
      <c r="NV602" s="17"/>
      <c r="NW602" s="17"/>
      <c r="NX602" s="17"/>
      <c r="NY602" s="17"/>
      <c r="NZ602" s="17"/>
      <c r="OA602" s="17"/>
      <c r="OB602" s="17"/>
      <c r="OC602" s="17"/>
      <c r="OD602" s="17"/>
      <c r="OE602" s="17"/>
      <c r="OF602" s="17"/>
      <c r="OG602" s="17"/>
      <c r="OH602" s="17"/>
      <c r="OI602" s="17"/>
      <c r="OJ602" s="17"/>
      <c r="OK602" s="17"/>
      <c r="OL602" s="17"/>
      <c r="OM602" s="17"/>
      <c r="ON602" s="17"/>
      <c r="OO602" s="17"/>
      <c r="OP602" s="17"/>
      <c r="OQ602" s="17"/>
      <c r="OR602" s="17"/>
      <c r="OS602" s="17"/>
      <c r="OT602" s="17"/>
      <c r="OU602" s="17"/>
      <c r="OV602" s="17"/>
      <c r="OW602" s="17"/>
      <c r="OX602" s="17"/>
      <c r="OY602" s="17"/>
      <c r="OZ602" s="17"/>
      <c r="PA602" s="17"/>
      <c r="PB602" s="17"/>
      <c r="PC602" s="17"/>
      <c r="PD602" s="17"/>
      <c r="PE602" s="17"/>
      <c r="PF602" s="17"/>
      <c r="PG602" s="17"/>
      <c r="PH602" s="17"/>
      <c r="PI602" s="17"/>
      <c r="PJ602" s="17"/>
      <c r="PK602" s="17"/>
      <c r="PL602" s="17"/>
      <c r="PM602" s="17"/>
      <c r="PN602" s="17"/>
      <c r="PO602" s="17"/>
      <c r="PP602" s="17"/>
      <c r="PQ602" s="17"/>
      <c r="PR602" s="17"/>
      <c r="PS602" s="17"/>
      <c r="PT602" s="17"/>
      <c r="PU602" s="17"/>
      <c r="PV602" s="17"/>
      <c r="PW602" s="17"/>
      <c r="PX602" s="17"/>
      <c r="PY602" s="17"/>
      <c r="PZ602" s="17"/>
      <c r="QA602" s="17"/>
      <c r="QB602" s="17"/>
      <c r="QC602" s="17"/>
      <c r="QD602" s="17"/>
      <c r="QE602" s="17"/>
      <c r="QF602" s="17"/>
      <c r="QG602" s="17"/>
      <c r="QH602" s="17"/>
      <c r="QI602" s="17"/>
      <c r="QJ602" s="17"/>
      <c r="QK602" s="17"/>
      <c r="QL602" s="17"/>
      <c r="QM602" s="17"/>
      <c r="QN602" s="17"/>
      <c r="QO602" s="17"/>
      <c r="QP602" s="17"/>
      <c r="QQ602" s="17"/>
      <c r="QR602" s="17"/>
      <c r="QS602" s="17"/>
      <c r="QT602" s="17"/>
      <c r="QU602" s="17"/>
      <c r="QV602" s="17"/>
      <c r="QW602" s="17"/>
      <c r="QX602" s="17"/>
      <c r="QY602" s="17"/>
      <c r="QZ602" s="17"/>
      <c r="RA602" s="17"/>
      <c r="RB602" s="17"/>
      <c r="RC602" s="17"/>
      <c r="RD602" s="17"/>
      <c r="RE602" s="17"/>
      <c r="RF602" s="17"/>
      <c r="RG602" s="17"/>
      <c r="RH602" s="17"/>
      <c r="RI602" s="17"/>
      <c r="RJ602" s="17"/>
      <c r="RK602" s="17"/>
      <c r="RL602" s="17"/>
      <c r="RM602" s="17"/>
      <c r="RN602" s="17"/>
      <c r="RO602" s="17"/>
      <c r="RP602" s="17"/>
      <c r="RQ602" s="17"/>
      <c r="RR602" s="17"/>
      <c r="RS602" s="17"/>
      <c r="RT602" s="17"/>
      <c r="RU602" s="17"/>
      <c r="RV602" s="17"/>
      <c r="RW602" s="17"/>
      <c r="RX602" s="17"/>
      <c r="RY602" s="17"/>
      <c r="RZ602" s="17"/>
      <c r="SA602" s="17"/>
      <c r="SB602" s="17"/>
      <c r="SC602" s="17"/>
      <c r="SD602" s="17"/>
      <c r="SE602" s="17"/>
      <c r="SF602" s="17"/>
      <c r="SG602" s="17"/>
      <c r="SH602" s="17"/>
      <c r="SI602" s="17"/>
      <c r="SJ602" s="17"/>
      <c r="SK602" s="17"/>
      <c r="SL602" s="17"/>
      <c r="SM602" s="17"/>
      <c r="SN602" s="17"/>
      <c r="SO602" s="17"/>
      <c r="SP602" s="17"/>
      <c r="SQ602" s="17"/>
      <c r="SR602" s="17"/>
      <c r="SS602" s="17"/>
      <c r="ST602" s="17"/>
      <c r="SU602" s="17"/>
      <c r="SV602" s="17"/>
      <c r="SW602" s="17"/>
      <c r="SX602" s="17"/>
      <c r="SY602" s="17"/>
      <c r="SZ602" s="17"/>
      <c r="TA602" s="17"/>
      <c r="TB602" s="17"/>
      <c r="TC602" s="17"/>
      <c r="TD602" s="17"/>
      <c r="TE602" s="17"/>
      <c r="TF602" s="17"/>
      <c r="TG602" s="17"/>
      <c r="TH602" s="17"/>
      <c r="TI602" s="17"/>
      <c r="TJ602" s="17"/>
      <c r="TK602" s="17"/>
      <c r="TL602" s="17"/>
      <c r="TM602" s="17"/>
      <c r="TN602" s="17"/>
      <c r="TO602" s="17"/>
      <c r="TP602" s="17"/>
      <c r="TQ602" s="17"/>
      <c r="TR602" s="17"/>
      <c r="TS602" s="17"/>
      <c r="TT602" s="17"/>
      <c r="TU602" s="17"/>
      <c r="TV602" s="17"/>
      <c r="TW602" s="17"/>
      <c r="TX602" s="17"/>
      <c r="TY602" s="17"/>
      <c r="TZ602" s="17"/>
      <c r="UA602" s="17"/>
      <c r="UB602" s="17"/>
      <c r="UC602" s="17"/>
      <c r="UD602" s="17"/>
      <c r="UE602" s="17"/>
      <c r="UF602" s="17"/>
      <c r="UG602" s="17"/>
      <c r="UH602" s="17"/>
      <c r="UI602" s="17"/>
      <c r="UJ602" s="17"/>
      <c r="UK602" s="17"/>
      <c r="UL602" s="17"/>
      <c r="UM602" s="17"/>
      <c r="UN602" s="17"/>
      <c r="UO602" s="17"/>
      <c r="UP602" s="17"/>
      <c r="UQ602" s="17"/>
      <c r="UR602" s="17"/>
      <c r="US602" s="17"/>
      <c r="UT602" s="17"/>
      <c r="UU602" s="17"/>
      <c r="UV602" s="17"/>
      <c r="UW602" s="17"/>
      <c r="UX602" s="17"/>
      <c r="UY602" s="17"/>
      <c r="UZ602" s="17"/>
      <c r="VA602" s="17"/>
      <c r="VB602" s="17"/>
      <c r="VC602" s="17"/>
      <c r="VD602" s="17"/>
      <c r="VE602" s="17"/>
      <c r="VF602" s="17"/>
      <c r="VG602" s="17"/>
      <c r="VH602" s="17"/>
      <c r="VI602" s="17"/>
      <c r="VJ602" s="17"/>
      <c r="VK602" s="17"/>
      <c r="VL602" s="17"/>
      <c r="VM602" s="17"/>
      <c r="VN602" s="17"/>
      <c r="VO602" s="17"/>
      <c r="VP602" s="17"/>
      <c r="VQ602" s="17"/>
      <c r="VR602" s="17"/>
      <c r="VS602" s="17"/>
      <c r="VT602" s="17"/>
      <c r="VU602" s="17"/>
      <c r="VV602" s="17"/>
      <c r="VW602" s="17"/>
      <c r="VX602" s="17"/>
      <c r="VY602" s="17"/>
      <c r="VZ602" s="17"/>
      <c r="WA602" s="17"/>
      <c r="WB602" s="17"/>
      <c r="WC602" s="17"/>
      <c r="WD602" s="17"/>
      <c r="WE602" s="17"/>
      <c r="WF602" s="17"/>
      <c r="WG602" s="17"/>
      <c r="WH602" s="17"/>
      <c r="WI602" s="17"/>
      <c r="WJ602" s="17"/>
      <c r="WK602" s="17"/>
      <c r="WL602" s="17"/>
      <c r="WM602" s="17"/>
      <c r="WN602" s="17"/>
      <c r="WO602" s="17"/>
      <c r="WP602" s="17"/>
      <c r="WQ602" s="17"/>
      <c r="WR602" s="17"/>
      <c r="WS602" s="17"/>
      <c r="WT602" s="17"/>
      <c r="WU602" s="17"/>
      <c r="WV602" s="17"/>
      <c r="WW602" s="17"/>
      <c r="WX602" s="17"/>
      <c r="WY602" s="17"/>
      <c r="WZ602" s="17"/>
      <c r="XA602" s="17"/>
      <c r="XB602" s="17"/>
      <c r="XC602" s="17"/>
      <c r="XD602" s="17"/>
      <c r="XE602" s="17"/>
      <c r="XF602" s="17"/>
      <c r="XG602" s="17"/>
      <c r="XH602" s="17"/>
      <c r="XI602" s="17"/>
      <c r="XJ602" s="17"/>
      <c r="XK602" s="17"/>
      <c r="XL602" s="17"/>
      <c r="XM602" s="17"/>
      <c r="XN602" s="17"/>
      <c r="XO602" s="17"/>
      <c r="XP602" s="17"/>
      <c r="XQ602" s="17"/>
      <c r="XR602" s="17"/>
      <c r="XS602" s="17"/>
      <c r="XT602" s="17"/>
      <c r="XU602" s="17"/>
      <c r="XV602" s="17"/>
      <c r="XW602" s="17"/>
      <c r="XX602" s="17"/>
      <c r="XY602" s="17"/>
      <c r="XZ602" s="17"/>
      <c r="YA602" s="17"/>
      <c r="YB602" s="17"/>
      <c r="YC602" s="17"/>
      <c r="YD602" s="17"/>
      <c r="YE602" s="17"/>
      <c r="YF602" s="17"/>
      <c r="YG602" s="17"/>
      <c r="YH602" s="17"/>
      <c r="YI602" s="17"/>
      <c r="YJ602" s="17"/>
      <c r="YK602" s="17"/>
      <c r="YL602" s="17"/>
      <c r="YM602" s="17"/>
      <c r="YN602" s="17"/>
      <c r="YO602" s="17"/>
      <c r="YP602" s="17"/>
      <c r="YQ602" s="17"/>
      <c r="YR602" s="17"/>
      <c r="YS602" s="17"/>
      <c r="YT602" s="17"/>
      <c r="YU602" s="17"/>
      <c r="YV602" s="17"/>
      <c r="YW602" s="17"/>
      <c r="YX602" s="17"/>
      <c r="YY602" s="17"/>
      <c r="YZ602" s="17"/>
      <c r="ZA602" s="17"/>
      <c r="ZB602" s="17"/>
      <c r="ZC602" s="17"/>
      <c r="ZD602" s="17"/>
      <c r="ZE602" s="17"/>
      <c r="ZF602" s="17"/>
      <c r="ZG602" s="17"/>
      <c r="ZH602" s="17"/>
      <c r="ZI602" s="17"/>
      <c r="ZJ602" s="17"/>
      <c r="ZK602" s="17"/>
      <c r="ZL602" s="17"/>
      <c r="ZM602" s="17"/>
      <c r="ZN602" s="17"/>
      <c r="ZO602" s="17"/>
      <c r="ZP602" s="17"/>
      <c r="ZQ602" s="17"/>
      <c r="ZR602" s="17"/>
      <c r="ZS602" s="17"/>
      <c r="ZT602" s="17"/>
      <c r="ZU602" s="17"/>
      <c r="ZV602" s="17"/>
      <c r="ZW602" s="17"/>
      <c r="ZX602" s="17"/>
      <c r="ZY602" s="17"/>
      <c r="ZZ602" s="17"/>
      <c r="AAA602" s="17"/>
      <c r="AAB602" s="17"/>
      <c r="AAC602" s="17"/>
      <c r="AAD602" s="17"/>
      <c r="AAE602" s="17"/>
      <c r="AAF602" s="17"/>
      <c r="AAG602" s="17"/>
      <c r="AAH602" s="17"/>
      <c r="AAI602" s="17"/>
      <c r="AAJ602" s="17"/>
      <c r="AAK602" s="17"/>
      <c r="AAL602" s="17"/>
      <c r="AAM602" s="17"/>
      <c r="AAN602" s="17"/>
      <c r="AAO602" s="17"/>
      <c r="AAP602" s="17"/>
      <c r="AAQ602" s="17"/>
      <c r="AAR602" s="17"/>
      <c r="AAS602" s="17"/>
      <c r="AAT602" s="17"/>
      <c r="AAU602" s="17"/>
      <c r="AAV602" s="17"/>
      <c r="AAW602" s="17"/>
      <c r="AAX602" s="17"/>
      <c r="AAY602" s="17"/>
      <c r="AAZ602" s="17"/>
      <c r="ABA602" s="17"/>
      <c r="ABB602" s="17"/>
      <c r="ABC602" s="17"/>
      <c r="ABD602" s="17"/>
      <c r="ABE602" s="17"/>
      <c r="ABF602" s="17"/>
      <c r="ABG602" s="17"/>
      <c r="ABH602" s="17"/>
      <c r="ABI602" s="17"/>
      <c r="ABJ602" s="17"/>
      <c r="ABK602" s="17"/>
      <c r="ABL602" s="17"/>
      <c r="ABM602" s="17"/>
      <c r="ABN602" s="17"/>
      <c r="ABO602" s="17"/>
      <c r="ABP602" s="17"/>
      <c r="ABQ602" s="17"/>
      <c r="ABR602" s="17"/>
      <c r="ABS602" s="17"/>
      <c r="ABT602" s="17"/>
      <c r="ABU602" s="17"/>
      <c r="ABV602" s="17"/>
      <c r="ABW602" s="17"/>
      <c r="ABX602" s="17"/>
      <c r="ABY602" s="17"/>
      <c r="ABZ602" s="17"/>
      <c r="ACA602" s="17"/>
      <c r="ACB602" s="17"/>
      <c r="ACC602" s="17"/>
      <c r="ACD602" s="17"/>
      <c r="ACE602" s="17"/>
      <c r="ACF602" s="17"/>
      <c r="ACG602" s="17"/>
      <c r="ACH602" s="17"/>
      <c r="ACI602" s="17"/>
      <c r="ACJ602" s="17"/>
      <c r="ACK602" s="17"/>
      <c r="ACL602" s="17"/>
      <c r="ACM602" s="17"/>
      <c r="ACN602" s="17"/>
      <c r="ACO602" s="17"/>
      <c r="ACP602" s="17"/>
      <c r="ACQ602" s="17"/>
      <c r="ACR602" s="17"/>
      <c r="ACS602" s="17"/>
      <c r="ACT602" s="17"/>
      <c r="ACU602" s="17"/>
      <c r="ACV602" s="17"/>
      <c r="ACW602" s="17"/>
      <c r="ACX602" s="17"/>
      <c r="ACY602" s="17"/>
      <c r="ACZ602" s="17"/>
      <c r="ADA602" s="17"/>
      <c r="ADB602" s="17"/>
      <c r="ADC602" s="17"/>
      <c r="ADD602" s="17"/>
      <c r="ADE602" s="17"/>
      <c r="ADF602" s="17"/>
      <c r="ADG602" s="17"/>
      <c r="ADH602" s="17"/>
      <c r="ADI602" s="17"/>
      <c r="ADJ602" s="17"/>
      <c r="ADK602" s="17"/>
      <c r="ADL602" s="17"/>
      <c r="ADM602" s="17"/>
      <c r="ADN602" s="17"/>
      <c r="ADO602" s="17"/>
      <c r="ADP602" s="17"/>
      <c r="ADQ602" s="17"/>
      <c r="ADR602" s="17"/>
      <c r="ADS602" s="17"/>
      <c r="ADT602" s="17"/>
      <c r="ADU602" s="17"/>
      <c r="ADV602" s="17"/>
      <c r="ADW602" s="17"/>
      <c r="ADX602" s="17"/>
      <c r="ADY602" s="17"/>
      <c r="ADZ602" s="17"/>
      <c r="AEA602" s="17"/>
      <c r="AEB602" s="17"/>
      <c r="AEC602" s="17"/>
      <c r="AED602" s="17"/>
      <c r="AEE602" s="17"/>
      <c r="AEF602" s="17"/>
      <c r="AEG602" s="17"/>
      <c r="AEH602" s="17"/>
      <c r="AEI602" s="17"/>
      <c r="AEJ602" s="17"/>
      <c r="AEK602" s="17"/>
      <c r="AEL602" s="17"/>
      <c r="AEM602" s="17"/>
      <c r="AEN602" s="17"/>
      <c r="AEO602" s="17"/>
      <c r="AEP602" s="17"/>
      <c r="AEQ602" s="17"/>
      <c r="AER602" s="17"/>
      <c r="AES602" s="17"/>
      <c r="AET602" s="17"/>
      <c r="AEU602" s="17"/>
      <c r="AEV602" s="17"/>
      <c r="AEW602" s="17"/>
      <c r="AEX602" s="17"/>
      <c r="AEY602" s="17"/>
      <c r="AEZ602" s="17"/>
      <c r="AFA602" s="17"/>
      <c r="AFB602" s="17"/>
      <c r="AFC602" s="17"/>
      <c r="AFD602" s="17"/>
      <c r="AFE602" s="17"/>
      <c r="AFF602" s="17"/>
      <c r="AFG602" s="17"/>
      <c r="AFH602" s="17"/>
      <c r="AFI602" s="17"/>
      <c r="AFJ602" s="17"/>
      <c r="AFK602" s="17"/>
      <c r="AFL602" s="17"/>
      <c r="AFM602" s="17"/>
      <c r="AFN602" s="17"/>
      <c r="AFO602" s="17"/>
      <c r="AFP602" s="17"/>
      <c r="AFQ602" s="17"/>
      <c r="AFR602" s="17"/>
      <c r="AFS602" s="17"/>
      <c r="AFT602" s="17"/>
      <c r="AFU602" s="17"/>
      <c r="AFV602" s="17"/>
      <c r="AFW602" s="17"/>
      <c r="AFX602" s="17"/>
      <c r="AFY602" s="17"/>
      <c r="AFZ602" s="17"/>
      <c r="AGA602" s="17"/>
      <c r="AGB602" s="17"/>
      <c r="AGC602" s="17"/>
      <c r="AGD602" s="17"/>
      <c r="AGE602" s="17"/>
      <c r="AGF602" s="17"/>
      <c r="AGG602" s="17"/>
      <c r="AGH602" s="17"/>
      <c r="AGI602" s="17"/>
      <c r="AGJ602" s="17"/>
      <c r="AGK602" s="17"/>
      <c r="AGL602" s="17"/>
      <c r="AGM602" s="17"/>
      <c r="AGN602" s="17"/>
      <c r="AGO602" s="17"/>
      <c r="AGP602" s="17"/>
      <c r="AGQ602" s="17"/>
      <c r="AGR602" s="17"/>
      <c r="AGS602" s="17"/>
      <c r="AGT602" s="17"/>
      <c r="AGU602" s="17"/>
      <c r="AGV602" s="17"/>
      <c r="AGW602" s="17"/>
      <c r="AGX602" s="17"/>
      <c r="AGY602" s="17"/>
      <c r="AGZ602" s="17"/>
      <c r="AHA602" s="17"/>
      <c r="AHB602" s="17"/>
      <c r="AHC602" s="17"/>
      <c r="AHD602" s="17"/>
      <c r="AHE602" s="17"/>
      <c r="AHF602" s="17"/>
      <c r="AHG602" s="17"/>
      <c r="AHH602" s="17"/>
      <c r="AHI602" s="17"/>
      <c r="AHJ602" s="17"/>
      <c r="AHK602" s="17"/>
      <c r="AHL602" s="17"/>
      <c r="AHM602" s="17"/>
      <c r="AHN602" s="17"/>
      <c r="AHO602" s="17"/>
      <c r="AHP602" s="17"/>
      <c r="AHQ602" s="17"/>
      <c r="AHR602" s="17"/>
      <c r="AHS602" s="17"/>
      <c r="AHT602" s="17"/>
      <c r="AHU602" s="17"/>
      <c r="AHV602" s="17"/>
      <c r="AHW602" s="17"/>
      <c r="AHX602" s="17"/>
      <c r="AHY602" s="17"/>
      <c r="AHZ602" s="17"/>
      <c r="AIA602" s="17"/>
      <c r="AIB602" s="17"/>
      <c r="AIC602" s="17"/>
      <c r="AID602" s="17"/>
      <c r="AIE602" s="17"/>
      <c r="AIF602" s="17"/>
      <c r="AIG602" s="17"/>
      <c r="AIH602" s="17"/>
      <c r="AII602" s="17"/>
      <c r="AIJ602" s="17"/>
      <c r="AIK602" s="17"/>
      <c r="AIL602" s="17"/>
      <c r="AIM602" s="17"/>
      <c r="AIN602" s="17"/>
      <c r="AIO602" s="17"/>
      <c r="AIP602" s="17"/>
      <c r="AIQ602" s="17"/>
      <c r="AIR602" s="17"/>
      <c r="AIS602" s="17"/>
      <c r="AIT602" s="17"/>
      <c r="AIU602" s="17"/>
      <c r="AIV602" s="17"/>
      <c r="AIW602" s="17"/>
      <c r="AIX602" s="17"/>
      <c r="AIY602" s="17"/>
      <c r="AIZ602" s="17"/>
      <c r="AJA602" s="17"/>
      <c r="AJB602" s="17"/>
      <c r="AJC602" s="17"/>
      <c r="AJD602" s="17"/>
      <c r="AJE602" s="17"/>
      <c r="AJF602" s="17"/>
      <c r="AJG602" s="17"/>
      <c r="AJH602" s="17"/>
      <c r="AJI602" s="17"/>
      <c r="AJJ602" s="17"/>
      <c r="AJK602" s="17"/>
      <c r="AJL602" s="17"/>
      <c r="AJM602" s="17"/>
      <c r="AJN602" s="17"/>
      <c r="AJO602" s="17"/>
      <c r="AJP602" s="17"/>
      <c r="AJQ602" s="17"/>
      <c r="AJR602" s="17"/>
      <c r="AJS602" s="17"/>
      <c r="AJT602" s="17"/>
      <c r="AJU602" s="17"/>
      <c r="AJV602" s="17"/>
      <c r="AJW602" s="17"/>
      <c r="AJX602" s="17"/>
      <c r="AJY602" s="17"/>
      <c r="AJZ602" s="17"/>
      <c r="AKA602" s="17"/>
      <c r="AKB602" s="17"/>
      <c r="AKC602" s="17"/>
      <c r="AKD602" s="17"/>
      <c r="AKE602" s="17"/>
      <c r="AKF602" s="17"/>
      <c r="AKG602" s="17"/>
      <c r="AKH602" s="17"/>
      <c r="AKI602" s="17"/>
      <c r="AKJ602" s="17"/>
      <c r="AKK602" s="17"/>
      <c r="AKL602" s="17"/>
      <c r="AKM602" s="17"/>
      <c r="AKN602" s="17"/>
      <c r="AKO602" s="17"/>
      <c r="AKP602" s="17"/>
      <c r="AKQ602" s="17"/>
      <c r="AKR602" s="17"/>
      <c r="AKS602" s="17"/>
      <c r="AKT602" s="17"/>
      <c r="AKU602" s="17"/>
      <c r="AKV602" s="17"/>
      <c r="AKW602" s="17"/>
      <c r="AKX602" s="17"/>
      <c r="AKY602" s="17"/>
      <c r="AKZ602" s="17"/>
      <c r="ALA602" s="17"/>
      <c r="ALB602" s="17"/>
      <c r="ALC602" s="17"/>
      <c r="ALD602" s="17"/>
      <c r="ALE602" s="17"/>
      <c r="ALF602" s="17"/>
      <c r="ALG602" s="17"/>
      <c r="ALH602" s="17"/>
      <c r="ALI602" s="17"/>
      <c r="ALJ602" s="17"/>
    </row>
    <row r="603" spans="1:998" s="4" customFormat="1" ht="12" customHeight="1">
      <c r="A603" s="9"/>
      <c r="B603" s="10"/>
      <c r="C603" s="11" t="s">
        <v>1397</v>
      </c>
      <c r="D603" s="12" t="s">
        <v>218</v>
      </c>
      <c r="E603" s="10"/>
      <c r="F603" s="436"/>
      <c r="G603" s="13"/>
      <c r="H603" s="14"/>
      <c r="I603" s="14"/>
      <c r="J603" s="14"/>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row>
    <row r="604" spans="1:998" s="246" customFormat="1" ht="15.75" customHeight="1" outlineLevel="1">
      <c r="A604" s="241"/>
      <c r="B604" s="241"/>
      <c r="C604" s="241" t="s">
        <v>1398</v>
      </c>
      <c r="D604" s="242" t="s">
        <v>102</v>
      </c>
      <c r="E604" s="241"/>
      <c r="F604" s="438"/>
      <c r="G604" s="243"/>
      <c r="H604" s="244"/>
      <c r="I604" s="245"/>
      <c r="J604" s="245"/>
    </row>
    <row r="605" spans="1:998" outlineLevel="1">
      <c r="A605" s="236">
        <v>88485</v>
      </c>
      <c r="B605" s="236" t="s">
        <v>20</v>
      </c>
      <c r="C605" s="236" t="s">
        <v>1399</v>
      </c>
      <c r="D605" s="237" t="s">
        <v>226</v>
      </c>
      <c r="E605" s="236" t="s">
        <v>8</v>
      </c>
      <c r="F605" s="437">
        <v>7.43</v>
      </c>
      <c r="G605" s="238">
        <f>$I$3</f>
        <v>0.29308058631051748</v>
      </c>
      <c r="H605" s="239"/>
      <c r="I605" s="239">
        <f t="shared" ref="I605:I607" si="207">H605*(1+G605)</f>
        <v>0</v>
      </c>
      <c r="J605" s="239">
        <f t="shared" ref="J605:J607" si="208">TRUNC((I605*F605),2)</f>
        <v>0</v>
      </c>
    </row>
    <row r="606" spans="1:998" outlineLevel="1">
      <c r="A606" s="236">
        <v>88497</v>
      </c>
      <c r="B606" s="236" t="s">
        <v>20</v>
      </c>
      <c r="C606" s="236" t="s">
        <v>1400</v>
      </c>
      <c r="D606" s="237" t="s">
        <v>227</v>
      </c>
      <c r="E606" s="236" t="s">
        <v>8</v>
      </c>
      <c r="F606" s="437">
        <v>7.43</v>
      </c>
      <c r="G606" s="238">
        <f>$I$3</f>
        <v>0.29308058631051748</v>
      </c>
      <c r="H606" s="239"/>
      <c r="I606" s="239">
        <f t="shared" si="207"/>
        <v>0</v>
      </c>
      <c r="J606" s="239">
        <f t="shared" si="208"/>
        <v>0</v>
      </c>
    </row>
    <row r="607" spans="1:998" ht="25.5" outlineLevel="1">
      <c r="A607" s="236">
        <v>88489</v>
      </c>
      <c r="B607" s="236" t="s">
        <v>20</v>
      </c>
      <c r="C607" s="236" t="s">
        <v>1401</v>
      </c>
      <c r="D607" s="237" t="s">
        <v>228</v>
      </c>
      <c r="E607" s="236" t="s">
        <v>8</v>
      </c>
      <c r="F607" s="437">
        <v>7.43</v>
      </c>
      <c r="G607" s="238">
        <f>$I$3</f>
        <v>0.29308058631051748</v>
      </c>
      <c r="H607" s="239"/>
      <c r="I607" s="239">
        <f t="shared" si="207"/>
        <v>0</v>
      </c>
      <c r="J607" s="239">
        <f t="shared" si="208"/>
        <v>0</v>
      </c>
    </row>
    <row r="608" spans="1:998" s="246" customFormat="1" ht="15.75" customHeight="1" outlineLevel="1">
      <c r="A608" s="241"/>
      <c r="B608" s="241"/>
      <c r="C608" s="241" t="s">
        <v>931</v>
      </c>
      <c r="D608" s="242" t="s">
        <v>114</v>
      </c>
      <c r="E608" s="241"/>
      <c r="F608" s="438"/>
      <c r="G608" s="243"/>
      <c r="H608" s="244"/>
      <c r="I608" s="245"/>
      <c r="J608" s="245"/>
    </row>
    <row r="609" spans="1:998" outlineLevel="1">
      <c r="A609" s="236">
        <v>88485</v>
      </c>
      <c r="B609" s="236" t="s">
        <v>20</v>
      </c>
      <c r="C609" s="236" t="s">
        <v>932</v>
      </c>
      <c r="D609" s="237" t="s">
        <v>226</v>
      </c>
      <c r="E609" s="236" t="s">
        <v>8</v>
      </c>
      <c r="F609" s="437">
        <v>318.49</v>
      </c>
      <c r="G609" s="238">
        <f>$I$3</f>
        <v>0.29308058631051748</v>
      </c>
      <c r="H609" s="239"/>
      <c r="I609" s="239">
        <f t="shared" ref="I609:I611" si="209">H609*(1+G609)</f>
        <v>0</v>
      </c>
      <c r="J609" s="239">
        <f t="shared" ref="J609:J611" si="210">TRUNC((I609*F609),2)</f>
        <v>0</v>
      </c>
    </row>
    <row r="610" spans="1:998" outlineLevel="1">
      <c r="A610" s="236">
        <v>95305</v>
      </c>
      <c r="B610" s="236" t="s">
        <v>20</v>
      </c>
      <c r="C610" s="236" t="s">
        <v>933</v>
      </c>
      <c r="D610" s="237" t="s">
        <v>233</v>
      </c>
      <c r="E610" s="236" t="s">
        <v>8</v>
      </c>
      <c r="F610" s="437">
        <v>318.49</v>
      </c>
      <c r="G610" s="238">
        <f>$I$3</f>
        <v>0.29308058631051748</v>
      </c>
      <c r="H610" s="239"/>
      <c r="I610" s="239">
        <f t="shared" si="209"/>
        <v>0</v>
      </c>
      <c r="J610" s="239">
        <f t="shared" si="210"/>
        <v>0</v>
      </c>
    </row>
    <row r="611" spans="1:998" ht="25.5" outlineLevel="1">
      <c r="A611" s="236">
        <v>88489</v>
      </c>
      <c r="B611" s="236" t="s">
        <v>20</v>
      </c>
      <c r="C611" s="236" t="s">
        <v>1402</v>
      </c>
      <c r="D611" s="237" t="s">
        <v>228</v>
      </c>
      <c r="E611" s="236" t="s">
        <v>8</v>
      </c>
      <c r="F611" s="437">
        <v>318.49</v>
      </c>
      <c r="G611" s="238">
        <f>$I$3</f>
        <v>0.29308058631051748</v>
      </c>
      <c r="H611" s="239"/>
      <c r="I611" s="239">
        <f t="shared" si="209"/>
        <v>0</v>
      </c>
      <c r="J611" s="239">
        <f t="shared" si="210"/>
        <v>0</v>
      </c>
    </row>
    <row r="612" spans="1:998" s="18" customFormat="1" ht="12.75" customHeight="1">
      <c r="A612" s="364" t="s">
        <v>1352</v>
      </c>
      <c r="B612" s="364"/>
      <c r="C612" s="364"/>
      <c r="D612" s="364"/>
      <c r="E612" s="364"/>
      <c r="F612" s="364"/>
      <c r="G612" s="364"/>
      <c r="H612" s="364"/>
      <c r="I612" s="364"/>
      <c r="J612" s="16">
        <f>SUM(J605:J611)</f>
        <v>0</v>
      </c>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17"/>
      <c r="CH612" s="17"/>
      <c r="CI612" s="17"/>
      <c r="CJ612" s="17"/>
      <c r="CK612" s="17"/>
      <c r="CL612" s="17"/>
      <c r="CM612" s="17"/>
      <c r="CN612" s="17"/>
      <c r="CO612" s="17"/>
      <c r="CP612" s="17"/>
      <c r="CQ612" s="17"/>
      <c r="CR612" s="17"/>
      <c r="CS612" s="17"/>
      <c r="CT612" s="17"/>
      <c r="CU612" s="17"/>
      <c r="CV612" s="17"/>
      <c r="CW612" s="17"/>
      <c r="CX612" s="17"/>
      <c r="CY612" s="17"/>
      <c r="CZ612" s="17"/>
      <c r="DA612" s="17"/>
      <c r="DB612" s="17"/>
      <c r="DC612" s="17"/>
      <c r="DD612" s="17"/>
      <c r="DE612" s="17"/>
      <c r="DF612" s="17"/>
      <c r="DG612" s="17"/>
      <c r="DH612" s="17"/>
      <c r="DI612" s="17"/>
      <c r="DJ612" s="17"/>
      <c r="DK612" s="17"/>
      <c r="DL612" s="17"/>
      <c r="DM612" s="17"/>
      <c r="DN612" s="17"/>
      <c r="DO612" s="17"/>
      <c r="DP612" s="17"/>
      <c r="DQ612" s="17"/>
      <c r="DR612" s="17"/>
      <c r="DS612" s="17"/>
      <c r="DT612" s="17"/>
      <c r="DU612" s="17"/>
      <c r="DV612" s="17"/>
      <c r="DW612" s="17"/>
      <c r="DX612" s="17"/>
      <c r="DY612" s="17"/>
      <c r="DZ612" s="17"/>
      <c r="EA612" s="17"/>
      <c r="EB612" s="17"/>
      <c r="EC612" s="17"/>
      <c r="ED612" s="17"/>
      <c r="EE612" s="17"/>
      <c r="EF612" s="17"/>
      <c r="EG612" s="17"/>
      <c r="EH612" s="17"/>
      <c r="EI612" s="17"/>
      <c r="EJ612" s="17"/>
      <c r="EK612" s="17"/>
      <c r="EL612" s="17"/>
      <c r="EM612" s="17"/>
      <c r="EN612" s="17"/>
      <c r="EO612" s="17"/>
      <c r="EP612" s="17"/>
      <c r="EQ612" s="17"/>
      <c r="ER612" s="17"/>
      <c r="ES612" s="17"/>
      <c r="ET612" s="17"/>
      <c r="EU612" s="17"/>
      <c r="EV612" s="17"/>
      <c r="EW612" s="17"/>
      <c r="EX612" s="17"/>
      <c r="EY612" s="17"/>
      <c r="EZ612" s="17"/>
      <c r="FA612" s="17"/>
      <c r="FB612" s="17"/>
      <c r="FC612" s="17"/>
      <c r="FD612" s="17"/>
      <c r="FE612" s="17"/>
      <c r="FF612" s="17"/>
      <c r="FG612" s="17"/>
      <c r="FH612" s="17"/>
      <c r="FI612" s="17"/>
      <c r="FJ612" s="17"/>
      <c r="FK612" s="17"/>
      <c r="FL612" s="17"/>
      <c r="FM612" s="17"/>
      <c r="FN612" s="17"/>
      <c r="FO612" s="17"/>
      <c r="FP612" s="17"/>
      <c r="FQ612" s="17"/>
      <c r="FR612" s="17"/>
      <c r="FS612" s="17"/>
      <c r="FT612" s="17"/>
      <c r="FU612" s="17"/>
      <c r="FV612" s="17"/>
      <c r="FW612" s="17"/>
      <c r="FX612" s="17"/>
      <c r="FY612" s="17"/>
      <c r="FZ612" s="17"/>
      <c r="GA612" s="17"/>
      <c r="GB612" s="17"/>
      <c r="GC612" s="17"/>
      <c r="GD612" s="17"/>
      <c r="GE612" s="17"/>
      <c r="GF612" s="17"/>
      <c r="GG612" s="17"/>
      <c r="GH612" s="17"/>
      <c r="GI612" s="17"/>
      <c r="GJ612" s="17"/>
      <c r="GK612" s="17"/>
      <c r="GL612" s="17"/>
      <c r="GM612" s="17"/>
      <c r="GN612" s="17"/>
      <c r="GO612" s="17"/>
      <c r="GP612" s="17"/>
      <c r="GQ612" s="17"/>
      <c r="GR612" s="17"/>
      <c r="GS612" s="17"/>
      <c r="GT612" s="17"/>
      <c r="GU612" s="17"/>
      <c r="GV612" s="17"/>
      <c r="GW612" s="17"/>
      <c r="GX612" s="17"/>
      <c r="GY612" s="17"/>
      <c r="GZ612" s="17"/>
      <c r="HA612" s="17"/>
      <c r="HB612" s="17"/>
      <c r="HC612" s="17"/>
      <c r="HD612" s="17"/>
      <c r="HE612" s="17"/>
      <c r="HF612" s="17"/>
      <c r="HG612" s="17"/>
      <c r="HH612" s="17"/>
      <c r="HI612" s="17"/>
      <c r="HJ612" s="17"/>
      <c r="HK612" s="17"/>
      <c r="HL612" s="17"/>
      <c r="HM612" s="17"/>
      <c r="HN612" s="17"/>
      <c r="HO612" s="17"/>
      <c r="HP612" s="17"/>
      <c r="HQ612" s="17"/>
      <c r="HR612" s="17"/>
      <c r="HS612" s="17"/>
      <c r="HT612" s="17"/>
      <c r="HU612" s="17"/>
      <c r="HV612" s="17"/>
      <c r="HW612" s="17"/>
      <c r="HX612" s="17"/>
      <c r="HY612" s="17"/>
      <c r="HZ612" s="17"/>
      <c r="IA612" s="17"/>
      <c r="IB612" s="17"/>
      <c r="IC612" s="17"/>
      <c r="ID612" s="17"/>
      <c r="IE612" s="17"/>
      <c r="IF612" s="17"/>
      <c r="IG612" s="17"/>
      <c r="IH612" s="17"/>
      <c r="II612" s="17"/>
      <c r="IJ612" s="17"/>
      <c r="IK612" s="17"/>
      <c r="IL612" s="17"/>
      <c r="IM612" s="17"/>
      <c r="IN612" s="17"/>
      <c r="IO612" s="17"/>
      <c r="IP612" s="17"/>
      <c r="IQ612" s="17"/>
      <c r="IR612" s="17"/>
      <c r="IS612" s="17"/>
      <c r="IT612" s="17"/>
      <c r="IU612" s="17"/>
      <c r="IV612" s="17"/>
      <c r="IW612" s="17"/>
      <c r="IX612" s="17"/>
      <c r="IY612" s="17"/>
      <c r="IZ612" s="17"/>
      <c r="JA612" s="17"/>
      <c r="JB612" s="17"/>
      <c r="JC612" s="17"/>
      <c r="JD612" s="17"/>
      <c r="JE612" s="17"/>
      <c r="JF612" s="17"/>
      <c r="JG612" s="17"/>
      <c r="JH612" s="17"/>
      <c r="JI612" s="17"/>
      <c r="JJ612" s="17"/>
      <c r="JK612" s="17"/>
      <c r="JL612" s="17"/>
      <c r="JM612" s="17"/>
      <c r="JN612" s="17"/>
      <c r="JO612" s="17"/>
      <c r="JP612" s="17"/>
      <c r="JQ612" s="17"/>
      <c r="JR612" s="17"/>
      <c r="JS612" s="17"/>
      <c r="JT612" s="17"/>
      <c r="JU612" s="17"/>
      <c r="JV612" s="17"/>
      <c r="JW612" s="17"/>
      <c r="JX612" s="17"/>
      <c r="JY612" s="17"/>
      <c r="JZ612" s="17"/>
      <c r="KA612" s="17"/>
      <c r="KB612" s="17"/>
      <c r="KC612" s="17"/>
      <c r="KD612" s="17"/>
      <c r="KE612" s="17"/>
      <c r="KF612" s="17"/>
      <c r="KG612" s="17"/>
      <c r="KH612" s="17"/>
      <c r="KI612" s="17"/>
      <c r="KJ612" s="17"/>
      <c r="KK612" s="17"/>
      <c r="KL612" s="17"/>
      <c r="KM612" s="17"/>
      <c r="KN612" s="17"/>
      <c r="KO612" s="17"/>
      <c r="KP612" s="17"/>
      <c r="KQ612" s="17"/>
      <c r="KR612" s="17"/>
      <c r="KS612" s="17"/>
      <c r="KT612" s="17"/>
      <c r="KU612" s="17"/>
      <c r="KV612" s="17"/>
      <c r="KW612" s="17"/>
      <c r="KX612" s="17"/>
      <c r="KY612" s="17"/>
      <c r="KZ612" s="17"/>
      <c r="LA612" s="17"/>
      <c r="LB612" s="17"/>
      <c r="LC612" s="17"/>
      <c r="LD612" s="17"/>
      <c r="LE612" s="17"/>
      <c r="LF612" s="17"/>
      <c r="LG612" s="17"/>
      <c r="LH612" s="17"/>
      <c r="LI612" s="17"/>
      <c r="LJ612" s="17"/>
      <c r="LK612" s="17"/>
      <c r="LL612" s="17"/>
      <c r="LM612" s="17"/>
      <c r="LN612" s="17"/>
      <c r="LO612" s="17"/>
      <c r="LP612" s="17"/>
      <c r="LQ612" s="17"/>
      <c r="LR612" s="17"/>
      <c r="LS612" s="17"/>
      <c r="LT612" s="17"/>
      <c r="LU612" s="17"/>
      <c r="LV612" s="17"/>
      <c r="LW612" s="17"/>
      <c r="LX612" s="17"/>
      <c r="LY612" s="17"/>
      <c r="LZ612" s="17"/>
      <c r="MA612" s="17"/>
      <c r="MB612" s="17"/>
      <c r="MC612" s="17"/>
      <c r="MD612" s="17"/>
      <c r="ME612" s="17"/>
      <c r="MF612" s="17"/>
      <c r="MG612" s="17"/>
      <c r="MH612" s="17"/>
      <c r="MI612" s="17"/>
      <c r="MJ612" s="17"/>
      <c r="MK612" s="17"/>
      <c r="ML612" s="17"/>
      <c r="MM612" s="17"/>
      <c r="MN612" s="17"/>
      <c r="MO612" s="17"/>
      <c r="MP612" s="17"/>
      <c r="MQ612" s="17"/>
      <c r="MR612" s="17"/>
      <c r="MS612" s="17"/>
      <c r="MT612" s="17"/>
      <c r="MU612" s="17"/>
      <c r="MV612" s="17"/>
      <c r="MW612" s="17"/>
      <c r="MX612" s="17"/>
      <c r="MY612" s="17"/>
      <c r="MZ612" s="17"/>
      <c r="NA612" s="17"/>
      <c r="NB612" s="17"/>
      <c r="NC612" s="17"/>
      <c r="ND612" s="17"/>
      <c r="NE612" s="17"/>
      <c r="NF612" s="17"/>
      <c r="NG612" s="17"/>
      <c r="NH612" s="17"/>
      <c r="NI612" s="17"/>
      <c r="NJ612" s="17"/>
      <c r="NK612" s="17"/>
      <c r="NL612" s="17"/>
      <c r="NM612" s="17"/>
      <c r="NN612" s="17"/>
      <c r="NO612" s="17"/>
      <c r="NP612" s="17"/>
      <c r="NQ612" s="17"/>
      <c r="NR612" s="17"/>
      <c r="NS612" s="17"/>
      <c r="NT612" s="17"/>
      <c r="NU612" s="17"/>
      <c r="NV612" s="17"/>
      <c r="NW612" s="17"/>
      <c r="NX612" s="17"/>
      <c r="NY612" s="17"/>
      <c r="NZ612" s="17"/>
      <c r="OA612" s="17"/>
      <c r="OB612" s="17"/>
      <c r="OC612" s="17"/>
      <c r="OD612" s="17"/>
      <c r="OE612" s="17"/>
      <c r="OF612" s="17"/>
      <c r="OG612" s="17"/>
      <c r="OH612" s="17"/>
      <c r="OI612" s="17"/>
      <c r="OJ612" s="17"/>
      <c r="OK612" s="17"/>
      <c r="OL612" s="17"/>
      <c r="OM612" s="17"/>
      <c r="ON612" s="17"/>
      <c r="OO612" s="17"/>
      <c r="OP612" s="17"/>
      <c r="OQ612" s="17"/>
      <c r="OR612" s="17"/>
      <c r="OS612" s="17"/>
      <c r="OT612" s="17"/>
      <c r="OU612" s="17"/>
      <c r="OV612" s="17"/>
      <c r="OW612" s="17"/>
      <c r="OX612" s="17"/>
      <c r="OY612" s="17"/>
      <c r="OZ612" s="17"/>
      <c r="PA612" s="17"/>
      <c r="PB612" s="17"/>
      <c r="PC612" s="17"/>
      <c r="PD612" s="17"/>
      <c r="PE612" s="17"/>
      <c r="PF612" s="17"/>
      <c r="PG612" s="17"/>
      <c r="PH612" s="17"/>
      <c r="PI612" s="17"/>
      <c r="PJ612" s="17"/>
      <c r="PK612" s="17"/>
      <c r="PL612" s="17"/>
      <c r="PM612" s="17"/>
      <c r="PN612" s="17"/>
      <c r="PO612" s="17"/>
      <c r="PP612" s="17"/>
      <c r="PQ612" s="17"/>
      <c r="PR612" s="17"/>
      <c r="PS612" s="17"/>
      <c r="PT612" s="17"/>
      <c r="PU612" s="17"/>
      <c r="PV612" s="17"/>
      <c r="PW612" s="17"/>
      <c r="PX612" s="17"/>
      <c r="PY612" s="17"/>
      <c r="PZ612" s="17"/>
      <c r="QA612" s="17"/>
      <c r="QB612" s="17"/>
      <c r="QC612" s="17"/>
      <c r="QD612" s="17"/>
      <c r="QE612" s="17"/>
      <c r="QF612" s="17"/>
      <c r="QG612" s="17"/>
      <c r="QH612" s="17"/>
      <c r="QI612" s="17"/>
      <c r="QJ612" s="17"/>
      <c r="QK612" s="17"/>
      <c r="QL612" s="17"/>
      <c r="QM612" s="17"/>
      <c r="QN612" s="17"/>
      <c r="QO612" s="17"/>
      <c r="QP612" s="17"/>
      <c r="QQ612" s="17"/>
      <c r="QR612" s="17"/>
      <c r="QS612" s="17"/>
      <c r="QT612" s="17"/>
      <c r="QU612" s="17"/>
      <c r="QV612" s="17"/>
      <c r="QW612" s="17"/>
      <c r="QX612" s="17"/>
      <c r="QY612" s="17"/>
      <c r="QZ612" s="17"/>
      <c r="RA612" s="17"/>
      <c r="RB612" s="17"/>
      <c r="RC612" s="17"/>
      <c r="RD612" s="17"/>
      <c r="RE612" s="17"/>
      <c r="RF612" s="17"/>
      <c r="RG612" s="17"/>
      <c r="RH612" s="17"/>
      <c r="RI612" s="17"/>
      <c r="RJ612" s="17"/>
      <c r="RK612" s="17"/>
      <c r="RL612" s="17"/>
      <c r="RM612" s="17"/>
      <c r="RN612" s="17"/>
      <c r="RO612" s="17"/>
      <c r="RP612" s="17"/>
      <c r="RQ612" s="17"/>
      <c r="RR612" s="17"/>
      <c r="RS612" s="17"/>
      <c r="RT612" s="17"/>
      <c r="RU612" s="17"/>
      <c r="RV612" s="17"/>
      <c r="RW612" s="17"/>
      <c r="RX612" s="17"/>
      <c r="RY612" s="17"/>
      <c r="RZ612" s="17"/>
      <c r="SA612" s="17"/>
      <c r="SB612" s="17"/>
      <c r="SC612" s="17"/>
      <c r="SD612" s="17"/>
      <c r="SE612" s="17"/>
      <c r="SF612" s="17"/>
      <c r="SG612" s="17"/>
      <c r="SH612" s="17"/>
      <c r="SI612" s="17"/>
      <c r="SJ612" s="17"/>
      <c r="SK612" s="17"/>
      <c r="SL612" s="17"/>
      <c r="SM612" s="17"/>
      <c r="SN612" s="17"/>
      <c r="SO612" s="17"/>
      <c r="SP612" s="17"/>
      <c r="SQ612" s="17"/>
      <c r="SR612" s="17"/>
      <c r="SS612" s="17"/>
      <c r="ST612" s="17"/>
      <c r="SU612" s="17"/>
      <c r="SV612" s="17"/>
      <c r="SW612" s="17"/>
      <c r="SX612" s="17"/>
      <c r="SY612" s="17"/>
      <c r="SZ612" s="17"/>
      <c r="TA612" s="17"/>
      <c r="TB612" s="17"/>
      <c r="TC612" s="17"/>
      <c r="TD612" s="17"/>
      <c r="TE612" s="17"/>
      <c r="TF612" s="17"/>
      <c r="TG612" s="17"/>
      <c r="TH612" s="17"/>
      <c r="TI612" s="17"/>
      <c r="TJ612" s="17"/>
      <c r="TK612" s="17"/>
      <c r="TL612" s="17"/>
      <c r="TM612" s="17"/>
      <c r="TN612" s="17"/>
      <c r="TO612" s="17"/>
      <c r="TP612" s="17"/>
      <c r="TQ612" s="17"/>
      <c r="TR612" s="17"/>
      <c r="TS612" s="17"/>
      <c r="TT612" s="17"/>
      <c r="TU612" s="17"/>
      <c r="TV612" s="17"/>
      <c r="TW612" s="17"/>
      <c r="TX612" s="17"/>
      <c r="TY612" s="17"/>
      <c r="TZ612" s="17"/>
      <c r="UA612" s="17"/>
      <c r="UB612" s="17"/>
      <c r="UC612" s="17"/>
      <c r="UD612" s="17"/>
      <c r="UE612" s="17"/>
      <c r="UF612" s="17"/>
      <c r="UG612" s="17"/>
      <c r="UH612" s="17"/>
      <c r="UI612" s="17"/>
      <c r="UJ612" s="17"/>
      <c r="UK612" s="17"/>
      <c r="UL612" s="17"/>
      <c r="UM612" s="17"/>
      <c r="UN612" s="17"/>
      <c r="UO612" s="17"/>
      <c r="UP612" s="17"/>
      <c r="UQ612" s="17"/>
      <c r="UR612" s="17"/>
      <c r="US612" s="17"/>
      <c r="UT612" s="17"/>
      <c r="UU612" s="17"/>
      <c r="UV612" s="17"/>
      <c r="UW612" s="17"/>
      <c r="UX612" s="17"/>
      <c r="UY612" s="17"/>
      <c r="UZ612" s="17"/>
      <c r="VA612" s="17"/>
      <c r="VB612" s="17"/>
      <c r="VC612" s="17"/>
      <c r="VD612" s="17"/>
      <c r="VE612" s="17"/>
      <c r="VF612" s="17"/>
      <c r="VG612" s="17"/>
      <c r="VH612" s="17"/>
      <c r="VI612" s="17"/>
      <c r="VJ612" s="17"/>
      <c r="VK612" s="17"/>
      <c r="VL612" s="17"/>
      <c r="VM612" s="17"/>
      <c r="VN612" s="17"/>
      <c r="VO612" s="17"/>
      <c r="VP612" s="17"/>
      <c r="VQ612" s="17"/>
      <c r="VR612" s="17"/>
      <c r="VS612" s="17"/>
      <c r="VT612" s="17"/>
      <c r="VU612" s="17"/>
      <c r="VV612" s="17"/>
      <c r="VW612" s="17"/>
      <c r="VX612" s="17"/>
      <c r="VY612" s="17"/>
      <c r="VZ612" s="17"/>
      <c r="WA612" s="17"/>
      <c r="WB612" s="17"/>
      <c r="WC612" s="17"/>
      <c r="WD612" s="17"/>
      <c r="WE612" s="17"/>
      <c r="WF612" s="17"/>
      <c r="WG612" s="17"/>
      <c r="WH612" s="17"/>
      <c r="WI612" s="17"/>
      <c r="WJ612" s="17"/>
      <c r="WK612" s="17"/>
      <c r="WL612" s="17"/>
      <c r="WM612" s="17"/>
      <c r="WN612" s="17"/>
      <c r="WO612" s="17"/>
      <c r="WP612" s="17"/>
      <c r="WQ612" s="17"/>
      <c r="WR612" s="17"/>
      <c r="WS612" s="17"/>
      <c r="WT612" s="17"/>
      <c r="WU612" s="17"/>
      <c r="WV612" s="17"/>
      <c r="WW612" s="17"/>
      <c r="WX612" s="17"/>
      <c r="WY612" s="17"/>
      <c r="WZ612" s="17"/>
      <c r="XA612" s="17"/>
      <c r="XB612" s="17"/>
      <c r="XC612" s="17"/>
      <c r="XD612" s="17"/>
      <c r="XE612" s="17"/>
      <c r="XF612" s="17"/>
      <c r="XG612" s="17"/>
      <c r="XH612" s="17"/>
      <c r="XI612" s="17"/>
      <c r="XJ612" s="17"/>
      <c r="XK612" s="17"/>
      <c r="XL612" s="17"/>
      <c r="XM612" s="17"/>
      <c r="XN612" s="17"/>
      <c r="XO612" s="17"/>
      <c r="XP612" s="17"/>
      <c r="XQ612" s="17"/>
      <c r="XR612" s="17"/>
      <c r="XS612" s="17"/>
      <c r="XT612" s="17"/>
      <c r="XU612" s="17"/>
      <c r="XV612" s="17"/>
      <c r="XW612" s="17"/>
      <c r="XX612" s="17"/>
      <c r="XY612" s="17"/>
      <c r="XZ612" s="17"/>
      <c r="YA612" s="17"/>
      <c r="YB612" s="17"/>
      <c r="YC612" s="17"/>
      <c r="YD612" s="17"/>
      <c r="YE612" s="17"/>
      <c r="YF612" s="17"/>
      <c r="YG612" s="17"/>
      <c r="YH612" s="17"/>
      <c r="YI612" s="17"/>
      <c r="YJ612" s="17"/>
      <c r="YK612" s="17"/>
      <c r="YL612" s="17"/>
      <c r="YM612" s="17"/>
      <c r="YN612" s="17"/>
      <c r="YO612" s="17"/>
      <c r="YP612" s="17"/>
      <c r="YQ612" s="17"/>
      <c r="YR612" s="17"/>
      <c r="YS612" s="17"/>
      <c r="YT612" s="17"/>
      <c r="YU612" s="17"/>
      <c r="YV612" s="17"/>
      <c r="YW612" s="17"/>
      <c r="YX612" s="17"/>
      <c r="YY612" s="17"/>
      <c r="YZ612" s="17"/>
      <c r="ZA612" s="17"/>
      <c r="ZB612" s="17"/>
      <c r="ZC612" s="17"/>
      <c r="ZD612" s="17"/>
      <c r="ZE612" s="17"/>
      <c r="ZF612" s="17"/>
      <c r="ZG612" s="17"/>
      <c r="ZH612" s="17"/>
      <c r="ZI612" s="17"/>
      <c r="ZJ612" s="17"/>
      <c r="ZK612" s="17"/>
      <c r="ZL612" s="17"/>
      <c r="ZM612" s="17"/>
      <c r="ZN612" s="17"/>
      <c r="ZO612" s="17"/>
      <c r="ZP612" s="17"/>
      <c r="ZQ612" s="17"/>
      <c r="ZR612" s="17"/>
      <c r="ZS612" s="17"/>
      <c r="ZT612" s="17"/>
      <c r="ZU612" s="17"/>
      <c r="ZV612" s="17"/>
      <c r="ZW612" s="17"/>
      <c r="ZX612" s="17"/>
      <c r="ZY612" s="17"/>
      <c r="ZZ612" s="17"/>
      <c r="AAA612" s="17"/>
      <c r="AAB612" s="17"/>
      <c r="AAC612" s="17"/>
      <c r="AAD612" s="17"/>
      <c r="AAE612" s="17"/>
      <c r="AAF612" s="17"/>
      <c r="AAG612" s="17"/>
      <c r="AAH612" s="17"/>
      <c r="AAI612" s="17"/>
      <c r="AAJ612" s="17"/>
      <c r="AAK612" s="17"/>
      <c r="AAL612" s="17"/>
      <c r="AAM612" s="17"/>
      <c r="AAN612" s="17"/>
      <c r="AAO612" s="17"/>
      <c r="AAP612" s="17"/>
      <c r="AAQ612" s="17"/>
      <c r="AAR612" s="17"/>
      <c r="AAS612" s="17"/>
      <c r="AAT612" s="17"/>
      <c r="AAU612" s="17"/>
      <c r="AAV612" s="17"/>
      <c r="AAW612" s="17"/>
      <c r="AAX612" s="17"/>
      <c r="AAY612" s="17"/>
      <c r="AAZ612" s="17"/>
      <c r="ABA612" s="17"/>
      <c r="ABB612" s="17"/>
      <c r="ABC612" s="17"/>
      <c r="ABD612" s="17"/>
      <c r="ABE612" s="17"/>
      <c r="ABF612" s="17"/>
      <c r="ABG612" s="17"/>
      <c r="ABH612" s="17"/>
      <c r="ABI612" s="17"/>
      <c r="ABJ612" s="17"/>
      <c r="ABK612" s="17"/>
      <c r="ABL612" s="17"/>
      <c r="ABM612" s="17"/>
      <c r="ABN612" s="17"/>
      <c r="ABO612" s="17"/>
      <c r="ABP612" s="17"/>
      <c r="ABQ612" s="17"/>
      <c r="ABR612" s="17"/>
      <c r="ABS612" s="17"/>
      <c r="ABT612" s="17"/>
      <c r="ABU612" s="17"/>
      <c r="ABV612" s="17"/>
      <c r="ABW612" s="17"/>
      <c r="ABX612" s="17"/>
      <c r="ABY612" s="17"/>
      <c r="ABZ612" s="17"/>
      <c r="ACA612" s="17"/>
      <c r="ACB612" s="17"/>
      <c r="ACC612" s="17"/>
      <c r="ACD612" s="17"/>
      <c r="ACE612" s="17"/>
      <c r="ACF612" s="17"/>
      <c r="ACG612" s="17"/>
      <c r="ACH612" s="17"/>
      <c r="ACI612" s="17"/>
      <c r="ACJ612" s="17"/>
      <c r="ACK612" s="17"/>
      <c r="ACL612" s="17"/>
      <c r="ACM612" s="17"/>
      <c r="ACN612" s="17"/>
      <c r="ACO612" s="17"/>
      <c r="ACP612" s="17"/>
      <c r="ACQ612" s="17"/>
      <c r="ACR612" s="17"/>
      <c r="ACS612" s="17"/>
      <c r="ACT612" s="17"/>
      <c r="ACU612" s="17"/>
      <c r="ACV612" s="17"/>
      <c r="ACW612" s="17"/>
      <c r="ACX612" s="17"/>
      <c r="ACY612" s="17"/>
      <c r="ACZ612" s="17"/>
      <c r="ADA612" s="17"/>
      <c r="ADB612" s="17"/>
      <c r="ADC612" s="17"/>
      <c r="ADD612" s="17"/>
      <c r="ADE612" s="17"/>
      <c r="ADF612" s="17"/>
      <c r="ADG612" s="17"/>
      <c r="ADH612" s="17"/>
      <c r="ADI612" s="17"/>
      <c r="ADJ612" s="17"/>
      <c r="ADK612" s="17"/>
      <c r="ADL612" s="17"/>
      <c r="ADM612" s="17"/>
      <c r="ADN612" s="17"/>
      <c r="ADO612" s="17"/>
      <c r="ADP612" s="17"/>
      <c r="ADQ612" s="17"/>
      <c r="ADR612" s="17"/>
      <c r="ADS612" s="17"/>
      <c r="ADT612" s="17"/>
      <c r="ADU612" s="17"/>
      <c r="ADV612" s="17"/>
      <c r="ADW612" s="17"/>
      <c r="ADX612" s="17"/>
      <c r="ADY612" s="17"/>
      <c r="ADZ612" s="17"/>
      <c r="AEA612" s="17"/>
      <c r="AEB612" s="17"/>
      <c r="AEC612" s="17"/>
      <c r="AED612" s="17"/>
      <c r="AEE612" s="17"/>
      <c r="AEF612" s="17"/>
      <c r="AEG612" s="17"/>
      <c r="AEH612" s="17"/>
      <c r="AEI612" s="17"/>
      <c r="AEJ612" s="17"/>
      <c r="AEK612" s="17"/>
      <c r="AEL612" s="17"/>
      <c r="AEM612" s="17"/>
      <c r="AEN612" s="17"/>
      <c r="AEO612" s="17"/>
      <c r="AEP612" s="17"/>
      <c r="AEQ612" s="17"/>
      <c r="AER612" s="17"/>
      <c r="AES612" s="17"/>
      <c r="AET612" s="17"/>
      <c r="AEU612" s="17"/>
      <c r="AEV612" s="17"/>
      <c r="AEW612" s="17"/>
      <c r="AEX612" s="17"/>
      <c r="AEY612" s="17"/>
      <c r="AEZ612" s="17"/>
      <c r="AFA612" s="17"/>
      <c r="AFB612" s="17"/>
      <c r="AFC612" s="17"/>
      <c r="AFD612" s="17"/>
      <c r="AFE612" s="17"/>
      <c r="AFF612" s="17"/>
      <c r="AFG612" s="17"/>
      <c r="AFH612" s="17"/>
      <c r="AFI612" s="17"/>
      <c r="AFJ612" s="17"/>
      <c r="AFK612" s="17"/>
      <c r="AFL612" s="17"/>
      <c r="AFM612" s="17"/>
      <c r="AFN612" s="17"/>
      <c r="AFO612" s="17"/>
      <c r="AFP612" s="17"/>
      <c r="AFQ612" s="17"/>
      <c r="AFR612" s="17"/>
      <c r="AFS612" s="17"/>
      <c r="AFT612" s="17"/>
      <c r="AFU612" s="17"/>
      <c r="AFV612" s="17"/>
      <c r="AFW612" s="17"/>
      <c r="AFX612" s="17"/>
      <c r="AFY612" s="17"/>
      <c r="AFZ612" s="17"/>
      <c r="AGA612" s="17"/>
      <c r="AGB612" s="17"/>
      <c r="AGC612" s="17"/>
      <c r="AGD612" s="17"/>
      <c r="AGE612" s="17"/>
      <c r="AGF612" s="17"/>
      <c r="AGG612" s="17"/>
      <c r="AGH612" s="17"/>
      <c r="AGI612" s="17"/>
      <c r="AGJ612" s="17"/>
      <c r="AGK612" s="17"/>
      <c r="AGL612" s="17"/>
      <c r="AGM612" s="17"/>
      <c r="AGN612" s="17"/>
      <c r="AGO612" s="17"/>
      <c r="AGP612" s="17"/>
      <c r="AGQ612" s="17"/>
      <c r="AGR612" s="17"/>
      <c r="AGS612" s="17"/>
      <c r="AGT612" s="17"/>
      <c r="AGU612" s="17"/>
      <c r="AGV612" s="17"/>
      <c r="AGW612" s="17"/>
      <c r="AGX612" s="17"/>
      <c r="AGY612" s="17"/>
      <c r="AGZ612" s="17"/>
      <c r="AHA612" s="17"/>
      <c r="AHB612" s="17"/>
      <c r="AHC612" s="17"/>
      <c r="AHD612" s="17"/>
      <c r="AHE612" s="17"/>
      <c r="AHF612" s="17"/>
      <c r="AHG612" s="17"/>
      <c r="AHH612" s="17"/>
      <c r="AHI612" s="17"/>
      <c r="AHJ612" s="17"/>
      <c r="AHK612" s="17"/>
      <c r="AHL612" s="17"/>
      <c r="AHM612" s="17"/>
      <c r="AHN612" s="17"/>
      <c r="AHO612" s="17"/>
      <c r="AHP612" s="17"/>
      <c r="AHQ612" s="17"/>
      <c r="AHR612" s="17"/>
      <c r="AHS612" s="17"/>
      <c r="AHT612" s="17"/>
      <c r="AHU612" s="17"/>
      <c r="AHV612" s="17"/>
      <c r="AHW612" s="17"/>
      <c r="AHX612" s="17"/>
      <c r="AHY612" s="17"/>
      <c r="AHZ612" s="17"/>
      <c r="AIA612" s="17"/>
      <c r="AIB612" s="17"/>
      <c r="AIC612" s="17"/>
      <c r="AID612" s="17"/>
      <c r="AIE612" s="17"/>
      <c r="AIF612" s="17"/>
      <c r="AIG612" s="17"/>
      <c r="AIH612" s="17"/>
      <c r="AII612" s="17"/>
      <c r="AIJ612" s="17"/>
      <c r="AIK612" s="17"/>
      <c r="AIL612" s="17"/>
      <c r="AIM612" s="17"/>
      <c r="AIN612" s="17"/>
      <c r="AIO612" s="17"/>
      <c r="AIP612" s="17"/>
      <c r="AIQ612" s="17"/>
      <c r="AIR612" s="17"/>
      <c r="AIS612" s="17"/>
      <c r="AIT612" s="17"/>
      <c r="AIU612" s="17"/>
      <c r="AIV612" s="17"/>
      <c r="AIW612" s="17"/>
      <c r="AIX612" s="17"/>
      <c r="AIY612" s="17"/>
      <c r="AIZ612" s="17"/>
      <c r="AJA612" s="17"/>
      <c r="AJB612" s="17"/>
      <c r="AJC612" s="17"/>
      <c r="AJD612" s="17"/>
      <c r="AJE612" s="17"/>
      <c r="AJF612" s="17"/>
      <c r="AJG612" s="17"/>
      <c r="AJH612" s="17"/>
      <c r="AJI612" s="17"/>
      <c r="AJJ612" s="17"/>
      <c r="AJK612" s="17"/>
      <c r="AJL612" s="17"/>
      <c r="AJM612" s="17"/>
      <c r="AJN612" s="17"/>
      <c r="AJO612" s="17"/>
      <c r="AJP612" s="17"/>
      <c r="AJQ612" s="17"/>
      <c r="AJR612" s="17"/>
      <c r="AJS612" s="17"/>
      <c r="AJT612" s="17"/>
      <c r="AJU612" s="17"/>
      <c r="AJV612" s="17"/>
      <c r="AJW612" s="17"/>
      <c r="AJX612" s="17"/>
      <c r="AJY612" s="17"/>
      <c r="AJZ612" s="17"/>
      <c r="AKA612" s="17"/>
      <c r="AKB612" s="17"/>
      <c r="AKC612" s="17"/>
      <c r="AKD612" s="17"/>
      <c r="AKE612" s="17"/>
      <c r="AKF612" s="17"/>
      <c r="AKG612" s="17"/>
      <c r="AKH612" s="17"/>
      <c r="AKI612" s="17"/>
      <c r="AKJ612" s="17"/>
      <c r="AKK612" s="17"/>
      <c r="AKL612" s="17"/>
      <c r="AKM612" s="17"/>
      <c r="AKN612" s="17"/>
      <c r="AKO612" s="17"/>
      <c r="AKP612" s="17"/>
      <c r="AKQ612" s="17"/>
      <c r="AKR612" s="17"/>
      <c r="AKS612" s="17"/>
      <c r="AKT612" s="17"/>
      <c r="AKU612" s="17"/>
      <c r="AKV612" s="17"/>
      <c r="AKW612" s="17"/>
      <c r="AKX612" s="17"/>
      <c r="AKY612" s="17"/>
      <c r="AKZ612" s="17"/>
      <c r="ALA612" s="17"/>
      <c r="ALB612" s="17"/>
      <c r="ALC612" s="17"/>
      <c r="ALD612" s="17"/>
      <c r="ALE612" s="17"/>
      <c r="ALF612" s="17"/>
      <c r="ALG612" s="17"/>
      <c r="ALH612" s="17"/>
      <c r="ALI612" s="17"/>
      <c r="ALJ612" s="17"/>
    </row>
    <row r="613" spans="1:998" s="4" customFormat="1" ht="12" customHeight="1">
      <c r="A613" s="9"/>
      <c r="B613" s="10"/>
      <c r="C613" s="11" t="s">
        <v>937</v>
      </c>
      <c r="D613" s="12" t="s">
        <v>759</v>
      </c>
      <c r="E613" s="10"/>
      <c r="F613" s="436"/>
      <c r="G613" s="13"/>
      <c r="H613" s="14"/>
      <c r="I613" s="14"/>
      <c r="J613" s="14"/>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row>
    <row r="614" spans="1:998" s="246" customFormat="1" ht="15.75" customHeight="1" outlineLevel="1">
      <c r="A614" s="241"/>
      <c r="B614" s="241"/>
      <c r="C614" s="241" t="s">
        <v>938</v>
      </c>
      <c r="D614" s="242" t="s">
        <v>761</v>
      </c>
      <c r="E614" s="241"/>
      <c r="F614" s="438"/>
      <c r="G614" s="243"/>
      <c r="H614" s="244"/>
      <c r="I614" s="245"/>
      <c r="J614" s="245"/>
    </row>
    <row r="615" spans="1:998" ht="38.25" outlineLevel="1">
      <c r="A615" s="236">
        <v>101879</v>
      </c>
      <c r="B615" s="236" t="s">
        <v>20</v>
      </c>
      <c r="C615" s="236" t="s">
        <v>939</v>
      </c>
      <c r="D615" s="237" t="s">
        <v>248</v>
      </c>
      <c r="E615" s="236" t="s">
        <v>31</v>
      </c>
      <c r="F615" s="437">
        <v>1</v>
      </c>
      <c r="G615" s="238">
        <f>$I$3</f>
        <v>0.29308058631051748</v>
      </c>
      <c r="H615" s="239"/>
      <c r="I615" s="239">
        <f t="shared" ref="I615:I616" si="211">H615*(1+G615)</f>
        <v>0</v>
      </c>
      <c r="J615" s="239">
        <f t="shared" ref="J615:J616" si="212">TRUNC((I615*F615),2)</f>
        <v>0</v>
      </c>
    </row>
    <row r="616" spans="1:998" ht="25.5" outlineLevel="1">
      <c r="A616" s="236">
        <v>97893</v>
      </c>
      <c r="B616" s="236" t="s">
        <v>20</v>
      </c>
      <c r="C616" s="236" t="s">
        <v>940</v>
      </c>
      <c r="D616" s="237" t="s">
        <v>765</v>
      </c>
      <c r="E616" s="236" t="s">
        <v>31</v>
      </c>
      <c r="F616" s="437">
        <v>2</v>
      </c>
      <c r="G616" s="238">
        <f>$I$3</f>
        <v>0.29308058631051748</v>
      </c>
      <c r="H616" s="239"/>
      <c r="I616" s="239">
        <f t="shared" si="211"/>
        <v>0</v>
      </c>
      <c r="J616" s="239">
        <f t="shared" si="212"/>
        <v>0</v>
      </c>
    </row>
    <row r="617" spans="1:998" s="246" customFormat="1" ht="15.75" customHeight="1" outlineLevel="1">
      <c r="A617" s="241"/>
      <c r="B617" s="241"/>
      <c r="C617" s="241" t="s">
        <v>941</v>
      </c>
      <c r="D617" s="242" t="s">
        <v>253</v>
      </c>
      <c r="E617" s="241"/>
      <c r="F617" s="438"/>
      <c r="G617" s="243"/>
      <c r="H617" s="244"/>
      <c r="I617" s="245"/>
      <c r="J617" s="245"/>
    </row>
    <row r="618" spans="1:998" ht="25.5" outlineLevel="1">
      <c r="A618" s="236">
        <v>92984</v>
      </c>
      <c r="B618" s="236" t="s">
        <v>20</v>
      </c>
      <c r="C618" s="236" t="s">
        <v>942</v>
      </c>
      <c r="D618" s="237" t="s">
        <v>257</v>
      </c>
      <c r="E618" s="236" t="s">
        <v>54</v>
      </c>
      <c r="F618" s="437">
        <v>276.86</v>
      </c>
      <c r="G618" s="238">
        <f>$I$3</f>
        <v>0.29308058631051748</v>
      </c>
      <c r="H618" s="239"/>
      <c r="I618" s="239">
        <f t="shared" ref="I618:I621" si="213">H618*(1+G618)</f>
        <v>0</v>
      </c>
      <c r="J618" s="239">
        <f t="shared" ref="J618:J621" si="214">TRUNC((I618*F618),2)</f>
        <v>0</v>
      </c>
    </row>
    <row r="619" spans="1:998" ht="25.5" outlineLevel="1">
      <c r="A619" s="236">
        <v>91930</v>
      </c>
      <c r="B619" s="236" t="s">
        <v>20</v>
      </c>
      <c r="C619" s="236" t="s">
        <v>943</v>
      </c>
      <c r="D619" s="237" t="s">
        <v>261</v>
      </c>
      <c r="E619" s="236" t="s">
        <v>54</v>
      </c>
      <c r="F619" s="437">
        <v>200.66</v>
      </c>
      <c r="G619" s="238">
        <f>$I$3</f>
        <v>0.29308058631051748</v>
      </c>
      <c r="H619" s="239"/>
      <c r="I619" s="239">
        <f t="shared" si="213"/>
        <v>0</v>
      </c>
      <c r="J619" s="239">
        <f t="shared" si="214"/>
        <v>0</v>
      </c>
    </row>
    <row r="620" spans="1:998" ht="25.5" outlineLevel="1">
      <c r="A620" s="236">
        <v>91928</v>
      </c>
      <c r="B620" s="236" t="s">
        <v>20</v>
      </c>
      <c r="C620" s="236" t="s">
        <v>944</v>
      </c>
      <c r="D620" s="237" t="s">
        <v>263</v>
      </c>
      <c r="E620" s="236" t="s">
        <v>54</v>
      </c>
      <c r="F620" s="437">
        <v>382.74</v>
      </c>
      <c r="G620" s="238">
        <f>$I$3</f>
        <v>0.29308058631051748</v>
      </c>
      <c r="H620" s="239"/>
      <c r="I620" s="239">
        <f t="shared" si="213"/>
        <v>0</v>
      </c>
      <c r="J620" s="239">
        <f t="shared" si="214"/>
        <v>0</v>
      </c>
    </row>
    <row r="621" spans="1:998" ht="25.5" outlineLevel="1">
      <c r="A621" s="236">
        <v>91926</v>
      </c>
      <c r="B621" s="236" t="s">
        <v>20</v>
      </c>
      <c r="C621" s="236" t="s">
        <v>1403</v>
      </c>
      <c r="D621" s="237" t="s">
        <v>265</v>
      </c>
      <c r="E621" s="236" t="s">
        <v>54</v>
      </c>
      <c r="F621" s="437">
        <v>1319.5</v>
      </c>
      <c r="G621" s="238">
        <f>$I$3</f>
        <v>0.29308058631051748</v>
      </c>
      <c r="H621" s="239"/>
      <c r="I621" s="239">
        <f t="shared" si="213"/>
        <v>0</v>
      </c>
      <c r="J621" s="239">
        <f t="shared" si="214"/>
        <v>0</v>
      </c>
    </row>
    <row r="622" spans="1:998" s="246" customFormat="1" ht="15.75" customHeight="1" outlineLevel="1">
      <c r="A622" s="241"/>
      <c r="B622" s="241"/>
      <c r="C622" s="241" t="s">
        <v>1404</v>
      </c>
      <c r="D622" s="242" t="s">
        <v>274</v>
      </c>
      <c r="E622" s="241"/>
      <c r="F622" s="438"/>
      <c r="G622" s="243"/>
      <c r="H622" s="244"/>
      <c r="I622" s="245"/>
      <c r="J622" s="245"/>
    </row>
    <row r="623" spans="1:998" ht="25.5" outlineLevel="1">
      <c r="A623" s="236">
        <v>93655</v>
      </c>
      <c r="B623" s="236" t="s">
        <v>20</v>
      </c>
      <c r="C623" s="236" t="s">
        <v>1405</v>
      </c>
      <c r="D623" s="237" t="s">
        <v>294</v>
      </c>
      <c r="E623" s="236" t="s">
        <v>31</v>
      </c>
      <c r="F623" s="437">
        <v>5</v>
      </c>
      <c r="G623" s="238">
        <f t="shared" ref="G623:G628" si="215">$I$3</f>
        <v>0.29308058631051748</v>
      </c>
      <c r="H623" s="239"/>
      <c r="I623" s="239">
        <f t="shared" ref="I623:I628" si="216">H623*(1+G623)</f>
        <v>0</v>
      </c>
      <c r="J623" s="239">
        <f t="shared" ref="J623:J628" si="217">TRUNC((I623*F623),2)</f>
        <v>0</v>
      </c>
    </row>
    <row r="624" spans="1:998" ht="25.5" outlineLevel="1">
      <c r="A624" s="236">
        <v>93673</v>
      </c>
      <c r="B624" s="236" t="s">
        <v>20</v>
      </c>
      <c r="C624" s="236" t="s">
        <v>1406</v>
      </c>
      <c r="D624" s="237" t="s">
        <v>282</v>
      </c>
      <c r="E624" s="236" t="s">
        <v>31</v>
      </c>
      <c r="F624" s="437">
        <v>1</v>
      </c>
      <c r="G624" s="238">
        <f t="shared" si="215"/>
        <v>0.29308058631051748</v>
      </c>
      <c r="H624" s="239"/>
      <c r="I624" s="239">
        <f t="shared" si="216"/>
        <v>0</v>
      </c>
      <c r="J624" s="239">
        <f t="shared" si="217"/>
        <v>0</v>
      </c>
    </row>
    <row r="625" spans="1:10" ht="25.5" outlineLevel="1">
      <c r="A625" s="236">
        <v>93657</v>
      </c>
      <c r="B625" s="236" t="s">
        <v>20</v>
      </c>
      <c r="C625" s="236" t="s">
        <v>1407</v>
      </c>
      <c r="D625" s="237" t="s">
        <v>956</v>
      </c>
      <c r="E625" s="236" t="s">
        <v>31</v>
      </c>
      <c r="F625" s="437">
        <v>1</v>
      </c>
      <c r="G625" s="238">
        <f t="shared" si="215"/>
        <v>0.29308058631051748</v>
      </c>
      <c r="H625" s="239"/>
      <c r="I625" s="239">
        <f t="shared" si="216"/>
        <v>0</v>
      </c>
      <c r="J625" s="239">
        <f t="shared" si="217"/>
        <v>0</v>
      </c>
    </row>
    <row r="626" spans="1:10" ht="25.5" outlineLevel="1">
      <c r="A626" s="236">
        <v>93662</v>
      </c>
      <c r="B626" s="236" t="s">
        <v>20</v>
      </c>
      <c r="C626" s="236" t="s">
        <v>1408</v>
      </c>
      <c r="D626" s="237" t="s">
        <v>288</v>
      </c>
      <c r="E626" s="236" t="s">
        <v>31</v>
      </c>
      <c r="F626" s="437">
        <v>3</v>
      </c>
      <c r="G626" s="238">
        <f t="shared" si="215"/>
        <v>0.29308058631051748</v>
      </c>
      <c r="H626" s="239"/>
      <c r="I626" s="239">
        <f t="shared" si="216"/>
        <v>0</v>
      </c>
      <c r="J626" s="239">
        <f t="shared" si="217"/>
        <v>0</v>
      </c>
    </row>
    <row r="627" spans="1:10" ht="25.5" outlineLevel="1">
      <c r="A627" s="236">
        <v>93654</v>
      </c>
      <c r="B627" s="236" t="s">
        <v>20</v>
      </c>
      <c r="C627" s="236" t="s">
        <v>1409</v>
      </c>
      <c r="D627" s="237" t="s">
        <v>957</v>
      </c>
      <c r="E627" s="236" t="s">
        <v>31</v>
      </c>
      <c r="F627" s="437">
        <v>3</v>
      </c>
      <c r="G627" s="238">
        <f t="shared" si="215"/>
        <v>0.29308058631051748</v>
      </c>
      <c r="H627" s="239"/>
      <c r="I627" s="239">
        <f t="shared" si="216"/>
        <v>0</v>
      </c>
      <c r="J627" s="239">
        <f t="shared" si="217"/>
        <v>0</v>
      </c>
    </row>
    <row r="628" spans="1:10" outlineLevel="1">
      <c r="A628" s="236">
        <v>8193</v>
      </c>
      <c r="B628" s="236" t="s">
        <v>166</v>
      </c>
      <c r="C628" s="236" t="s">
        <v>1410</v>
      </c>
      <c r="D628" s="237" t="s">
        <v>296</v>
      </c>
      <c r="E628" s="236" t="s">
        <v>251</v>
      </c>
      <c r="F628" s="437">
        <v>4</v>
      </c>
      <c r="G628" s="238">
        <f t="shared" si="215"/>
        <v>0.29308058631051748</v>
      </c>
      <c r="H628" s="239"/>
      <c r="I628" s="239">
        <f t="shared" si="216"/>
        <v>0</v>
      </c>
      <c r="J628" s="239">
        <f t="shared" si="217"/>
        <v>0</v>
      </c>
    </row>
    <row r="629" spans="1:10" s="246" customFormat="1" ht="15.75" customHeight="1" outlineLevel="1">
      <c r="A629" s="241"/>
      <c r="B629" s="241"/>
      <c r="C629" s="241" t="s">
        <v>1411</v>
      </c>
      <c r="D629" s="242" t="s">
        <v>302</v>
      </c>
      <c r="E629" s="241"/>
      <c r="F629" s="438"/>
      <c r="G629" s="243"/>
      <c r="H629" s="244"/>
      <c r="I629" s="245"/>
      <c r="J629" s="245"/>
    </row>
    <row r="630" spans="1:10" s="447" customFormat="1" ht="25.5" outlineLevel="1">
      <c r="A630" s="442" t="s">
        <v>307</v>
      </c>
      <c r="B630" s="442" t="s">
        <v>5</v>
      </c>
      <c r="C630" s="442" t="s">
        <v>1412</v>
      </c>
      <c r="D630" s="443" t="s">
        <v>308</v>
      </c>
      <c r="E630" s="442" t="s">
        <v>31</v>
      </c>
      <c r="F630" s="444">
        <v>2</v>
      </c>
      <c r="G630" s="445">
        <f>$I$3</f>
        <v>0.29308058631051748</v>
      </c>
      <c r="H630" s="446">
        <f>'Orçamento Analítico'!K2511</f>
        <v>0</v>
      </c>
      <c r="I630" s="446">
        <f t="shared" ref="I630:I631" si="218">H630*(1+G630)</f>
        <v>0</v>
      </c>
      <c r="J630" s="446">
        <f t="shared" ref="J630:J631" si="219">TRUNC((I630*F630),2)</f>
        <v>0</v>
      </c>
    </row>
    <row r="631" spans="1:10" s="447" customFormat="1" ht="25.5" outlineLevel="1">
      <c r="A631" s="442" t="s">
        <v>304</v>
      </c>
      <c r="B631" s="442" t="s">
        <v>5</v>
      </c>
      <c r="C631" s="442" t="s">
        <v>1413</v>
      </c>
      <c r="D631" s="443" t="s">
        <v>305</v>
      </c>
      <c r="E631" s="442" t="s">
        <v>31</v>
      </c>
      <c r="F631" s="444">
        <v>33</v>
      </c>
      <c r="G631" s="445">
        <f>$I$3</f>
        <v>0.29308058631051748</v>
      </c>
      <c r="H631" s="446">
        <f>'Orçamento Analítico'!K2518</f>
        <v>0</v>
      </c>
      <c r="I631" s="446">
        <f t="shared" si="218"/>
        <v>0</v>
      </c>
      <c r="J631" s="446">
        <f t="shared" si="219"/>
        <v>0</v>
      </c>
    </row>
    <row r="632" spans="1:10" s="246" customFormat="1" ht="15.75" customHeight="1" outlineLevel="1">
      <c r="A632" s="241"/>
      <c r="B632" s="241"/>
      <c r="C632" s="241" t="s">
        <v>1414</v>
      </c>
      <c r="D632" s="242" t="s">
        <v>314</v>
      </c>
      <c r="E632" s="241"/>
      <c r="F632" s="438"/>
      <c r="G632" s="243"/>
      <c r="H632" s="244"/>
      <c r="I632" s="245"/>
      <c r="J632" s="245"/>
    </row>
    <row r="633" spans="1:10" ht="25.5" outlineLevel="1">
      <c r="A633" s="236">
        <v>91966</v>
      </c>
      <c r="B633" s="236" t="s">
        <v>20</v>
      </c>
      <c r="C633" s="236" t="s">
        <v>1415</v>
      </c>
      <c r="D633" s="237" t="s">
        <v>960</v>
      </c>
      <c r="E633" s="236" t="s">
        <v>31</v>
      </c>
      <c r="F633" s="437">
        <v>3</v>
      </c>
      <c r="G633" s="238">
        <f>$I$3</f>
        <v>0.29308058631051748</v>
      </c>
      <c r="H633" s="239"/>
      <c r="I633" s="239">
        <f t="shared" ref="I633:I635" si="220">H633*(1+G633)</f>
        <v>0</v>
      </c>
      <c r="J633" s="239">
        <f t="shared" ref="J633:J635" si="221">TRUNC((I633*F633),2)</f>
        <v>0</v>
      </c>
    </row>
    <row r="634" spans="1:10" ht="25.5" outlineLevel="1">
      <c r="A634" s="236">
        <v>91953</v>
      </c>
      <c r="B634" s="236" t="s">
        <v>20</v>
      </c>
      <c r="C634" s="236" t="s">
        <v>1416</v>
      </c>
      <c r="D634" s="237" t="s">
        <v>320</v>
      </c>
      <c r="E634" s="236" t="s">
        <v>31</v>
      </c>
      <c r="F634" s="437">
        <v>10</v>
      </c>
      <c r="G634" s="238">
        <f>$I$3</f>
        <v>0.29308058631051748</v>
      </c>
      <c r="H634" s="239"/>
      <c r="I634" s="239">
        <f t="shared" si="220"/>
        <v>0</v>
      </c>
      <c r="J634" s="239">
        <f t="shared" si="221"/>
        <v>0</v>
      </c>
    </row>
    <row r="635" spans="1:10" ht="25.5" outlineLevel="1">
      <c r="A635" s="236">
        <v>91993</v>
      </c>
      <c r="B635" s="236" t="s">
        <v>20</v>
      </c>
      <c r="C635" s="236" t="s">
        <v>1417</v>
      </c>
      <c r="D635" s="237" t="s">
        <v>328</v>
      </c>
      <c r="E635" s="236" t="s">
        <v>31</v>
      </c>
      <c r="F635" s="437">
        <v>3</v>
      </c>
      <c r="G635" s="238">
        <f>$I$3</f>
        <v>0.29308058631051748</v>
      </c>
      <c r="H635" s="239"/>
      <c r="I635" s="239">
        <f t="shared" si="220"/>
        <v>0</v>
      </c>
      <c r="J635" s="239">
        <f t="shared" si="221"/>
        <v>0</v>
      </c>
    </row>
    <row r="636" spans="1:10" s="246" customFormat="1" ht="15.75" customHeight="1" outlineLevel="1">
      <c r="A636" s="241"/>
      <c r="B636" s="241"/>
      <c r="C636" s="241" t="s">
        <v>1418</v>
      </c>
      <c r="D636" s="242" t="s">
        <v>791</v>
      </c>
      <c r="E636" s="241"/>
      <c r="F636" s="438"/>
      <c r="G636" s="243"/>
      <c r="H636" s="244"/>
      <c r="I636" s="245"/>
      <c r="J636" s="245"/>
    </row>
    <row r="637" spans="1:10" ht="25.5" outlineLevel="1">
      <c r="A637" s="236">
        <v>91854</v>
      </c>
      <c r="B637" s="236" t="s">
        <v>20</v>
      </c>
      <c r="C637" s="236" t="s">
        <v>1419</v>
      </c>
      <c r="D637" s="237" t="s">
        <v>338</v>
      </c>
      <c r="E637" s="236" t="s">
        <v>54</v>
      </c>
      <c r="F637" s="437">
        <v>383.32</v>
      </c>
      <c r="G637" s="238">
        <f>$I$3</f>
        <v>0.29308058631051748</v>
      </c>
      <c r="H637" s="239"/>
      <c r="I637" s="239">
        <f t="shared" ref="I637:I641" si="222">H637*(1+G637)</f>
        <v>0</v>
      </c>
      <c r="J637" s="239">
        <f t="shared" ref="J637:J641" si="223">TRUNC((I637*F637),2)</f>
        <v>0</v>
      </c>
    </row>
    <row r="638" spans="1:10" ht="25.5" outlineLevel="1">
      <c r="A638" s="236">
        <v>91846</v>
      </c>
      <c r="B638" s="236" t="s">
        <v>20</v>
      </c>
      <c r="C638" s="236" t="s">
        <v>1420</v>
      </c>
      <c r="D638" s="237" t="s">
        <v>346</v>
      </c>
      <c r="E638" s="236" t="s">
        <v>54</v>
      </c>
      <c r="F638" s="437">
        <v>111.71</v>
      </c>
      <c r="G638" s="238">
        <f>$I$3</f>
        <v>0.29308058631051748</v>
      </c>
      <c r="H638" s="239"/>
      <c r="I638" s="239">
        <f t="shared" si="222"/>
        <v>0</v>
      </c>
      <c r="J638" s="239">
        <f t="shared" si="223"/>
        <v>0</v>
      </c>
    </row>
    <row r="639" spans="1:10" ht="25.5" outlineLevel="1">
      <c r="A639" s="236">
        <v>97668</v>
      </c>
      <c r="B639" s="236" t="s">
        <v>20</v>
      </c>
      <c r="C639" s="236" t="s">
        <v>1421</v>
      </c>
      <c r="D639" s="237" t="s">
        <v>336</v>
      </c>
      <c r="E639" s="236" t="s">
        <v>54</v>
      </c>
      <c r="F639" s="437">
        <v>55.37</v>
      </c>
      <c r="G639" s="238">
        <f>$I$3</f>
        <v>0.29308058631051748</v>
      </c>
      <c r="H639" s="239"/>
      <c r="I639" s="239">
        <f t="shared" si="222"/>
        <v>0</v>
      </c>
      <c r="J639" s="239">
        <f t="shared" si="223"/>
        <v>0</v>
      </c>
    </row>
    <row r="640" spans="1:10" ht="25.5" outlineLevel="1">
      <c r="A640" s="236">
        <v>92866</v>
      </c>
      <c r="B640" s="236" t="s">
        <v>20</v>
      </c>
      <c r="C640" s="236" t="s">
        <v>1422</v>
      </c>
      <c r="D640" s="237" t="s">
        <v>961</v>
      </c>
      <c r="E640" s="236" t="s">
        <v>31</v>
      </c>
      <c r="F640" s="437">
        <v>35</v>
      </c>
      <c r="G640" s="238">
        <f>$I$3</f>
        <v>0.29308058631051748</v>
      </c>
      <c r="H640" s="239"/>
      <c r="I640" s="239">
        <f t="shared" si="222"/>
        <v>0</v>
      </c>
      <c r="J640" s="239">
        <f t="shared" si="223"/>
        <v>0</v>
      </c>
    </row>
    <row r="641" spans="1:998" ht="25.5" outlineLevel="1">
      <c r="A641" s="236">
        <v>91940</v>
      </c>
      <c r="B641" s="236" t="s">
        <v>20</v>
      </c>
      <c r="C641" s="236" t="s">
        <v>1423</v>
      </c>
      <c r="D641" s="237" t="s">
        <v>316</v>
      </c>
      <c r="E641" s="236" t="s">
        <v>31</v>
      </c>
      <c r="F641" s="437">
        <v>81</v>
      </c>
      <c r="G641" s="238">
        <f>$I$3</f>
        <v>0.29308058631051748</v>
      </c>
      <c r="H641" s="239"/>
      <c r="I641" s="239">
        <f t="shared" si="222"/>
        <v>0</v>
      </c>
      <c r="J641" s="239">
        <f t="shared" si="223"/>
        <v>0</v>
      </c>
    </row>
    <row r="642" spans="1:998" s="18" customFormat="1" ht="12.75" customHeight="1">
      <c r="A642" s="364" t="s">
        <v>1352</v>
      </c>
      <c r="B642" s="364"/>
      <c r="C642" s="364"/>
      <c r="D642" s="364"/>
      <c r="E642" s="364"/>
      <c r="F642" s="364"/>
      <c r="G642" s="364"/>
      <c r="H642" s="364"/>
      <c r="I642" s="364"/>
      <c r="J642" s="16">
        <f>SUM(J615:J641)</f>
        <v>0</v>
      </c>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17"/>
      <c r="CH642" s="17"/>
      <c r="CI642" s="17"/>
      <c r="CJ642" s="17"/>
      <c r="CK642" s="17"/>
      <c r="CL642" s="17"/>
      <c r="CM642" s="17"/>
      <c r="CN642" s="17"/>
      <c r="CO642" s="17"/>
      <c r="CP642" s="17"/>
      <c r="CQ642" s="17"/>
      <c r="CR642" s="17"/>
      <c r="CS642" s="17"/>
      <c r="CT642" s="17"/>
      <c r="CU642" s="17"/>
      <c r="CV642" s="17"/>
      <c r="CW642" s="17"/>
      <c r="CX642" s="17"/>
      <c r="CY642" s="17"/>
      <c r="CZ642" s="17"/>
      <c r="DA642" s="17"/>
      <c r="DB642" s="17"/>
      <c r="DC642" s="17"/>
      <c r="DD642" s="17"/>
      <c r="DE642" s="17"/>
      <c r="DF642" s="17"/>
      <c r="DG642" s="17"/>
      <c r="DH642" s="17"/>
      <c r="DI642" s="17"/>
      <c r="DJ642" s="17"/>
      <c r="DK642" s="17"/>
      <c r="DL642" s="17"/>
      <c r="DM642" s="17"/>
      <c r="DN642" s="17"/>
      <c r="DO642" s="17"/>
      <c r="DP642" s="17"/>
      <c r="DQ642" s="17"/>
      <c r="DR642" s="17"/>
      <c r="DS642" s="17"/>
      <c r="DT642" s="17"/>
      <c r="DU642" s="17"/>
      <c r="DV642" s="17"/>
      <c r="DW642" s="17"/>
      <c r="DX642" s="17"/>
      <c r="DY642" s="17"/>
      <c r="DZ642" s="17"/>
      <c r="EA642" s="17"/>
      <c r="EB642" s="17"/>
      <c r="EC642" s="17"/>
      <c r="ED642" s="17"/>
      <c r="EE642" s="17"/>
      <c r="EF642" s="17"/>
      <c r="EG642" s="17"/>
      <c r="EH642" s="17"/>
      <c r="EI642" s="17"/>
      <c r="EJ642" s="17"/>
      <c r="EK642" s="17"/>
      <c r="EL642" s="17"/>
      <c r="EM642" s="17"/>
      <c r="EN642" s="1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c r="GN642" s="17"/>
      <c r="GO642" s="17"/>
      <c r="GP642" s="17"/>
      <c r="GQ642" s="17"/>
      <c r="GR642" s="17"/>
      <c r="GS642" s="17"/>
      <c r="GT642" s="17"/>
      <c r="GU642" s="17"/>
      <c r="GV642" s="17"/>
      <c r="GW642" s="17"/>
      <c r="GX642" s="17"/>
      <c r="GY642" s="17"/>
      <c r="GZ642" s="17"/>
      <c r="HA642" s="17"/>
      <c r="HB642" s="17"/>
      <c r="HC642" s="17"/>
      <c r="HD642" s="17"/>
      <c r="HE642" s="17"/>
      <c r="HF642" s="17"/>
      <c r="HG642" s="17"/>
      <c r="HH642" s="17"/>
      <c r="HI642" s="17"/>
      <c r="HJ642" s="17"/>
      <c r="HK642" s="17"/>
      <c r="HL642" s="17"/>
      <c r="HM642" s="17"/>
      <c r="HN642" s="17"/>
      <c r="HO642" s="17"/>
      <c r="HP642" s="17"/>
      <c r="HQ642" s="17"/>
      <c r="HR642" s="17"/>
      <c r="HS642" s="17"/>
      <c r="HT642" s="17"/>
      <c r="HU642" s="17"/>
      <c r="HV642" s="17"/>
      <c r="HW642" s="17"/>
      <c r="HX642" s="17"/>
      <c r="HY642" s="17"/>
      <c r="HZ642" s="17"/>
      <c r="IA642" s="17"/>
      <c r="IB642" s="17"/>
      <c r="IC642" s="17"/>
      <c r="ID642" s="17"/>
      <c r="IE642" s="17"/>
      <c r="IF642" s="17"/>
      <c r="IG642" s="17"/>
      <c r="IH642" s="17"/>
      <c r="II642" s="17"/>
      <c r="IJ642" s="17"/>
      <c r="IK642" s="17"/>
      <c r="IL642" s="17"/>
      <c r="IM642" s="17"/>
      <c r="IN642" s="17"/>
      <c r="IO642" s="17"/>
      <c r="IP642" s="17"/>
      <c r="IQ642" s="17"/>
      <c r="IR642" s="17"/>
      <c r="IS642" s="17"/>
      <c r="IT642" s="17"/>
      <c r="IU642" s="17"/>
      <c r="IV642" s="17"/>
      <c r="IW642" s="17"/>
      <c r="IX642" s="17"/>
      <c r="IY642" s="17"/>
      <c r="IZ642" s="17"/>
      <c r="JA642" s="17"/>
      <c r="JB642" s="17"/>
      <c r="JC642" s="17"/>
      <c r="JD642" s="17"/>
      <c r="JE642" s="17"/>
      <c r="JF642" s="17"/>
      <c r="JG642" s="17"/>
      <c r="JH642" s="17"/>
      <c r="JI642" s="17"/>
      <c r="JJ642" s="17"/>
      <c r="JK642" s="17"/>
      <c r="JL642" s="17"/>
      <c r="JM642" s="17"/>
      <c r="JN642" s="17"/>
      <c r="JO642" s="17"/>
      <c r="JP642" s="17"/>
      <c r="JQ642" s="17"/>
      <c r="JR642" s="17"/>
      <c r="JS642" s="17"/>
      <c r="JT642" s="17"/>
      <c r="JU642" s="17"/>
      <c r="JV642" s="17"/>
      <c r="JW642" s="17"/>
      <c r="JX642" s="17"/>
      <c r="JY642" s="17"/>
      <c r="JZ642" s="17"/>
      <c r="KA642" s="17"/>
      <c r="KB642" s="17"/>
      <c r="KC642" s="17"/>
      <c r="KD642" s="17"/>
      <c r="KE642" s="17"/>
      <c r="KF642" s="17"/>
      <c r="KG642" s="17"/>
      <c r="KH642" s="17"/>
      <c r="KI642" s="17"/>
      <c r="KJ642" s="17"/>
      <c r="KK642" s="17"/>
      <c r="KL642" s="17"/>
      <c r="KM642" s="17"/>
      <c r="KN642" s="17"/>
      <c r="KO642" s="17"/>
      <c r="KP642" s="17"/>
      <c r="KQ642" s="17"/>
      <c r="KR642" s="17"/>
      <c r="KS642" s="17"/>
      <c r="KT642" s="17"/>
      <c r="KU642" s="17"/>
      <c r="KV642" s="17"/>
      <c r="KW642" s="17"/>
      <c r="KX642" s="17"/>
      <c r="KY642" s="17"/>
      <c r="KZ642" s="17"/>
      <c r="LA642" s="17"/>
      <c r="LB642" s="17"/>
      <c r="LC642" s="17"/>
      <c r="LD642" s="17"/>
      <c r="LE642" s="17"/>
      <c r="LF642" s="17"/>
      <c r="LG642" s="17"/>
      <c r="LH642" s="17"/>
      <c r="LI642" s="17"/>
      <c r="LJ642" s="17"/>
      <c r="LK642" s="17"/>
      <c r="LL642" s="17"/>
      <c r="LM642" s="17"/>
      <c r="LN642" s="17"/>
      <c r="LO642" s="17"/>
      <c r="LP642" s="17"/>
      <c r="LQ642" s="17"/>
      <c r="LR642" s="17"/>
      <c r="LS642" s="17"/>
      <c r="LT642" s="17"/>
      <c r="LU642" s="17"/>
      <c r="LV642" s="17"/>
      <c r="LW642" s="17"/>
      <c r="LX642" s="17"/>
      <c r="LY642" s="17"/>
      <c r="LZ642" s="17"/>
      <c r="MA642" s="17"/>
      <c r="MB642" s="17"/>
      <c r="MC642" s="17"/>
      <c r="MD642" s="17"/>
      <c r="ME642" s="17"/>
      <c r="MF642" s="17"/>
      <c r="MG642" s="17"/>
      <c r="MH642" s="17"/>
      <c r="MI642" s="17"/>
      <c r="MJ642" s="17"/>
      <c r="MK642" s="17"/>
      <c r="ML642" s="17"/>
      <c r="MM642" s="17"/>
      <c r="MN642" s="17"/>
      <c r="MO642" s="17"/>
      <c r="MP642" s="17"/>
      <c r="MQ642" s="17"/>
      <c r="MR642" s="17"/>
      <c r="MS642" s="17"/>
      <c r="MT642" s="17"/>
      <c r="MU642" s="17"/>
      <c r="MV642" s="17"/>
      <c r="MW642" s="17"/>
      <c r="MX642" s="17"/>
      <c r="MY642" s="17"/>
      <c r="MZ642" s="17"/>
      <c r="NA642" s="17"/>
      <c r="NB642" s="17"/>
      <c r="NC642" s="17"/>
      <c r="ND642" s="17"/>
      <c r="NE642" s="17"/>
      <c r="NF642" s="17"/>
      <c r="NG642" s="17"/>
      <c r="NH642" s="17"/>
      <c r="NI642" s="17"/>
      <c r="NJ642" s="17"/>
      <c r="NK642" s="17"/>
      <c r="NL642" s="17"/>
      <c r="NM642" s="17"/>
      <c r="NN642" s="17"/>
      <c r="NO642" s="17"/>
      <c r="NP642" s="17"/>
      <c r="NQ642" s="17"/>
      <c r="NR642" s="17"/>
      <c r="NS642" s="17"/>
      <c r="NT642" s="17"/>
      <c r="NU642" s="17"/>
      <c r="NV642" s="17"/>
      <c r="NW642" s="17"/>
      <c r="NX642" s="17"/>
      <c r="NY642" s="17"/>
      <c r="NZ642" s="17"/>
      <c r="OA642" s="17"/>
      <c r="OB642" s="17"/>
      <c r="OC642" s="17"/>
      <c r="OD642" s="17"/>
      <c r="OE642" s="17"/>
      <c r="OF642" s="17"/>
      <c r="OG642" s="17"/>
      <c r="OH642" s="17"/>
      <c r="OI642" s="17"/>
      <c r="OJ642" s="17"/>
      <c r="OK642" s="17"/>
      <c r="OL642" s="17"/>
      <c r="OM642" s="17"/>
      <c r="ON642" s="17"/>
      <c r="OO642" s="17"/>
      <c r="OP642" s="17"/>
      <c r="OQ642" s="17"/>
      <c r="OR642" s="17"/>
      <c r="OS642" s="17"/>
      <c r="OT642" s="17"/>
      <c r="OU642" s="17"/>
      <c r="OV642" s="17"/>
      <c r="OW642" s="17"/>
      <c r="OX642" s="17"/>
      <c r="OY642" s="17"/>
      <c r="OZ642" s="17"/>
      <c r="PA642" s="17"/>
      <c r="PB642" s="17"/>
      <c r="PC642" s="17"/>
      <c r="PD642" s="17"/>
      <c r="PE642" s="17"/>
      <c r="PF642" s="17"/>
      <c r="PG642" s="17"/>
      <c r="PH642" s="17"/>
      <c r="PI642" s="17"/>
      <c r="PJ642" s="17"/>
      <c r="PK642" s="17"/>
      <c r="PL642" s="17"/>
      <c r="PM642" s="17"/>
      <c r="PN642" s="17"/>
      <c r="PO642" s="17"/>
      <c r="PP642" s="17"/>
      <c r="PQ642" s="17"/>
      <c r="PR642" s="17"/>
      <c r="PS642" s="17"/>
      <c r="PT642" s="17"/>
      <c r="PU642" s="17"/>
      <c r="PV642" s="17"/>
      <c r="PW642" s="17"/>
      <c r="PX642" s="17"/>
      <c r="PY642" s="17"/>
      <c r="PZ642" s="17"/>
      <c r="QA642" s="17"/>
      <c r="QB642" s="17"/>
      <c r="QC642" s="17"/>
      <c r="QD642" s="17"/>
      <c r="QE642" s="17"/>
      <c r="QF642" s="17"/>
      <c r="QG642" s="17"/>
      <c r="QH642" s="17"/>
      <c r="QI642" s="17"/>
      <c r="QJ642" s="17"/>
      <c r="QK642" s="17"/>
      <c r="QL642" s="17"/>
      <c r="QM642" s="17"/>
      <c r="QN642" s="17"/>
      <c r="QO642" s="17"/>
      <c r="QP642" s="17"/>
      <c r="QQ642" s="17"/>
      <c r="QR642" s="17"/>
      <c r="QS642" s="17"/>
      <c r="QT642" s="17"/>
      <c r="QU642" s="17"/>
      <c r="QV642" s="17"/>
      <c r="QW642" s="17"/>
      <c r="QX642" s="17"/>
      <c r="QY642" s="17"/>
      <c r="QZ642" s="17"/>
      <c r="RA642" s="17"/>
      <c r="RB642" s="17"/>
      <c r="RC642" s="17"/>
      <c r="RD642" s="17"/>
      <c r="RE642" s="17"/>
      <c r="RF642" s="17"/>
      <c r="RG642" s="17"/>
      <c r="RH642" s="17"/>
      <c r="RI642" s="17"/>
      <c r="RJ642" s="17"/>
      <c r="RK642" s="17"/>
      <c r="RL642" s="17"/>
      <c r="RM642" s="17"/>
      <c r="RN642" s="17"/>
      <c r="RO642" s="17"/>
      <c r="RP642" s="17"/>
      <c r="RQ642" s="17"/>
      <c r="RR642" s="17"/>
      <c r="RS642" s="17"/>
      <c r="RT642" s="17"/>
      <c r="RU642" s="17"/>
      <c r="RV642" s="17"/>
      <c r="RW642" s="17"/>
      <c r="RX642" s="17"/>
      <c r="RY642" s="17"/>
      <c r="RZ642" s="17"/>
      <c r="SA642" s="17"/>
      <c r="SB642" s="17"/>
      <c r="SC642" s="17"/>
      <c r="SD642" s="17"/>
      <c r="SE642" s="17"/>
      <c r="SF642" s="17"/>
      <c r="SG642" s="17"/>
      <c r="SH642" s="17"/>
      <c r="SI642" s="17"/>
      <c r="SJ642" s="17"/>
      <c r="SK642" s="17"/>
      <c r="SL642" s="17"/>
      <c r="SM642" s="17"/>
      <c r="SN642" s="17"/>
      <c r="SO642" s="17"/>
      <c r="SP642" s="17"/>
      <c r="SQ642" s="17"/>
      <c r="SR642" s="17"/>
      <c r="SS642" s="17"/>
      <c r="ST642" s="17"/>
      <c r="SU642" s="17"/>
      <c r="SV642" s="17"/>
      <c r="SW642" s="17"/>
      <c r="SX642" s="17"/>
      <c r="SY642" s="17"/>
      <c r="SZ642" s="17"/>
      <c r="TA642" s="17"/>
      <c r="TB642" s="17"/>
      <c r="TC642" s="17"/>
      <c r="TD642" s="17"/>
      <c r="TE642" s="17"/>
      <c r="TF642" s="17"/>
      <c r="TG642" s="17"/>
      <c r="TH642" s="17"/>
      <c r="TI642" s="17"/>
      <c r="TJ642" s="17"/>
      <c r="TK642" s="17"/>
      <c r="TL642" s="17"/>
      <c r="TM642" s="17"/>
      <c r="TN642" s="17"/>
      <c r="TO642" s="17"/>
      <c r="TP642" s="17"/>
      <c r="TQ642" s="17"/>
      <c r="TR642" s="17"/>
      <c r="TS642" s="17"/>
      <c r="TT642" s="17"/>
      <c r="TU642" s="17"/>
      <c r="TV642" s="17"/>
      <c r="TW642" s="17"/>
      <c r="TX642" s="17"/>
      <c r="TY642" s="17"/>
      <c r="TZ642" s="17"/>
      <c r="UA642" s="17"/>
      <c r="UB642" s="17"/>
      <c r="UC642" s="17"/>
      <c r="UD642" s="17"/>
      <c r="UE642" s="17"/>
      <c r="UF642" s="17"/>
      <c r="UG642" s="17"/>
      <c r="UH642" s="17"/>
      <c r="UI642" s="17"/>
      <c r="UJ642" s="17"/>
      <c r="UK642" s="17"/>
      <c r="UL642" s="17"/>
      <c r="UM642" s="17"/>
      <c r="UN642" s="17"/>
      <c r="UO642" s="17"/>
      <c r="UP642" s="17"/>
      <c r="UQ642" s="17"/>
      <c r="UR642" s="17"/>
      <c r="US642" s="17"/>
      <c r="UT642" s="17"/>
      <c r="UU642" s="17"/>
      <c r="UV642" s="17"/>
      <c r="UW642" s="17"/>
      <c r="UX642" s="17"/>
      <c r="UY642" s="17"/>
      <c r="UZ642" s="17"/>
      <c r="VA642" s="17"/>
      <c r="VB642" s="17"/>
      <c r="VC642" s="17"/>
      <c r="VD642" s="17"/>
      <c r="VE642" s="17"/>
      <c r="VF642" s="17"/>
      <c r="VG642" s="17"/>
      <c r="VH642" s="17"/>
      <c r="VI642" s="17"/>
      <c r="VJ642" s="17"/>
      <c r="VK642" s="17"/>
      <c r="VL642" s="17"/>
      <c r="VM642" s="17"/>
      <c r="VN642" s="17"/>
      <c r="VO642" s="17"/>
      <c r="VP642" s="17"/>
      <c r="VQ642" s="17"/>
      <c r="VR642" s="17"/>
      <c r="VS642" s="17"/>
      <c r="VT642" s="17"/>
      <c r="VU642" s="17"/>
      <c r="VV642" s="17"/>
      <c r="VW642" s="17"/>
      <c r="VX642" s="17"/>
      <c r="VY642" s="17"/>
      <c r="VZ642" s="17"/>
      <c r="WA642" s="17"/>
      <c r="WB642" s="17"/>
      <c r="WC642" s="17"/>
      <c r="WD642" s="17"/>
      <c r="WE642" s="17"/>
      <c r="WF642" s="17"/>
      <c r="WG642" s="17"/>
      <c r="WH642" s="17"/>
      <c r="WI642" s="17"/>
      <c r="WJ642" s="17"/>
      <c r="WK642" s="17"/>
      <c r="WL642" s="17"/>
      <c r="WM642" s="17"/>
      <c r="WN642" s="17"/>
      <c r="WO642" s="17"/>
      <c r="WP642" s="17"/>
      <c r="WQ642" s="17"/>
      <c r="WR642" s="17"/>
      <c r="WS642" s="17"/>
      <c r="WT642" s="17"/>
      <c r="WU642" s="17"/>
      <c r="WV642" s="17"/>
      <c r="WW642" s="17"/>
      <c r="WX642" s="17"/>
      <c r="WY642" s="17"/>
      <c r="WZ642" s="17"/>
      <c r="XA642" s="17"/>
      <c r="XB642" s="17"/>
      <c r="XC642" s="17"/>
      <c r="XD642" s="17"/>
      <c r="XE642" s="17"/>
      <c r="XF642" s="17"/>
      <c r="XG642" s="17"/>
      <c r="XH642" s="17"/>
      <c r="XI642" s="17"/>
      <c r="XJ642" s="17"/>
      <c r="XK642" s="17"/>
      <c r="XL642" s="17"/>
      <c r="XM642" s="17"/>
      <c r="XN642" s="17"/>
      <c r="XO642" s="17"/>
      <c r="XP642" s="17"/>
      <c r="XQ642" s="17"/>
      <c r="XR642" s="17"/>
      <c r="XS642" s="17"/>
      <c r="XT642" s="17"/>
      <c r="XU642" s="17"/>
      <c r="XV642" s="17"/>
      <c r="XW642" s="17"/>
      <c r="XX642" s="17"/>
      <c r="XY642" s="17"/>
      <c r="XZ642" s="17"/>
      <c r="YA642" s="17"/>
      <c r="YB642" s="17"/>
      <c r="YC642" s="17"/>
      <c r="YD642" s="17"/>
      <c r="YE642" s="17"/>
      <c r="YF642" s="17"/>
      <c r="YG642" s="17"/>
      <c r="YH642" s="17"/>
      <c r="YI642" s="17"/>
      <c r="YJ642" s="17"/>
      <c r="YK642" s="17"/>
      <c r="YL642" s="17"/>
      <c r="YM642" s="17"/>
      <c r="YN642" s="17"/>
      <c r="YO642" s="17"/>
      <c r="YP642" s="17"/>
      <c r="YQ642" s="17"/>
      <c r="YR642" s="17"/>
      <c r="YS642" s="17"/>
      <c r="YT642" s="17"/>
      <c r="YU642" s="17"/>
      <c r="YV642" s="17"/>
      <c r="YW642" s="17"/>
      <c r="YX642" s="17"/>
      <c r="YY642" s="17"/>
      <c r="YZ642" s="17"/>
      <c r="ZA642" s="17"/>
      <c r="ZB642" s="17"/>
      <c r="ZC642" s="17"/>
      <c r="ZD642" s="17"/>
      <c r="ZE642" s="17"/>
      <c r="ZF642" s="17"/>
      <c r="ZG642" s="17"/>
      <c r="ZH642" s="17"/>
      <c r="ZI642" s="17"/>
      <c r="ZJ642" s="17"/>
      <c r="ZK642" s="17"/>
      <c r="ZL642" s="17"/>
      <c r="ZM642" s="17"/>
      <c r="ZN642" s="17"/>
      <c r="ZO642" s="17"/>
      <c r="ZP642" s="17"/>
      <c r="ZQ642" s="17"/>
      <c r="ZR642" s="17"/>
      <c r="ZS642" s="17"/>
      <c r="ZT642" s="17"/>
      <c r="ZU642" s="17"/>
      <c r="ZV642" s="17"/>
      <c r="ZW642" s="17"/>
      <c r="ZX642" s="17"/>
      <c r="ZY642" s="17"/>
      <c r="ZZ642" s="17"/>
      <c r="AAA642" s="17"/>
      <c r="AAB642" s="17"/>
      <c r="AAC642" s="17"/>
      <c r="AAD642" s="17"/>
      <c r="AAE642" s="17"/>
      <c r="AAF642" s="17"/>
      <c r="AAG642" s="17"/>
      <c r="AAH642" s="17"/>
      <c r="AAI642" s="17"/>
      <c r="AAJ642" s="17"/>
      <c r="AAK642" s="17"/>
      <c r="AAL642" s="17"/>
      <c r="AAM642" s="17"/>
      <c r="AAN642" s="17"/>
      <c r="AAO642" s="17"/>
      <c r="AAP642" s="17"/>
      <c r="AAQ642" s="17"/>
      <c r="AAR642" s="17"/>
      <c r="AAS642" s="17"/>
      <c r="AAT642" s="17"/>
      <c r="AAU642" s="17"/>
      <c r="AAV642" s="17"/>
      <c r="AAW642" s="17"/>
      <c r="AAX642" s="17"/>
      <c r="AAY642" s="17"/>
      <c r="AAZ642" s="17"/>
      <c r="ABA642" s="17"/>
      <c r="ABB642" s="17"/>
      <c r="ABC642" s="17"/>
      <c r="ABD642" s="17"/>
      <c r="ABE642" s="17"/>
      <c r="ABF642" s="17"/>
      <c r="ABG642" s="17"/>
      <c r="ABH642" s="17"/>
      <c r="ABI642" s="17"/>
      <c r="ABJ642" s="17"/>
      <c r="ABK642" s="17"/>
      <c r="ABL642" s="17"/>
      <c r="ABM642" s="17"/>
      <c r="ABN642" s="17"/>
      <c r="ABO642" s="17"/>
      <c r="ABP642" s="17"/>
      <c r="ABQ642" s="17"/>
      <c r="ABR642" s="17"/>
      <c r="ABS642" s="17"/>
      <c r="ABT642" s="17"/>
      <c r="ABU642" s="17"/>
      <c r="ABV642" s="17"/>
      <c r="ABW642" s="17"/>
      <c r="ABX642" s="17"/>
      <c r="ABY642" s="17"/>
      <c r="ABZ642" s="17"/>
      <c r="ACA642" s="17"/>
      <c r="ACB642" s="17"/>
      <c r="ACC642" s="17"/>
      <c r="ACD642" s="17"/>
      <c r="ACE642" s="17"/>
      <c r="ACF642" s="17"/>
      <c r="ACG642" s="17"/>
      <c r="ACH642" s="17"/>
      <c r="ACI642" s="17"/>
      <c r="ACJ642" s="17"/>
      <c r="ACK642" s="17"/>
      <c r="ACL642" s="17"/>
      <c r="ACM642" s="17"/>
      <c r="ACN642" s="17"/>
      <c r="ACO642" s="17"/>
      <c r="ACP642" s="17"/>
      <c r="ACQ642" s="17"/>
      <c r="ACR642" s="17"/>
      <c r="ACS642" s="17"/>
      <c r="ACT642" s="17"/>
      <c r="ACU642" s="17"/>
      <c r="ACV642" s="17"/>
      <c r="ACW642" s="17"/>
      <c r="ACX642" s="17"/>
      <c r="ACY642" s="17"/>
      <c r="ACZ642" s="17"/>
      <c r="ADA642" s="17"/>
      <c r="ADB642" s="17"/>
      <c r="ADC642" s="17"/>
      <c r="ADD642" s="17"/>
      <c r="ADE642" s="17"/>
      <c r="ADF642" s="17"/>
      <c r="ADG642" s="17"/>
      <c r="ADH642" s="17"/>
      <c r="ADI642" s="17"/>
      <c r="ADJ642" s="17"/>
      <c r="ADK642" s="17"/>
      <c r="ADL642" s="17"/>
      <c r="ADM642" s="17"/>
      <c r="ADN642" s="17"/>
      <c r="ADO642" s="17"/>
      <c r="ADP642" s="17"/>
      <c r="ADQ642" s="17"/>
      <c r="ADR642" s="17"/>
      <c r="ADS642" s="17"/>
      <c r="ADT642" s="17"/>
      <c r="ADU642" s="17"/>
      <c r="ADV642" s="17"/>
      <c r="ADW642" s="17"/>
      <c r="ADX642" s="17"/>
      <c r="ADY642" s="17"/>
      <c r="ADZ642" s="17"/>
      <c r="AEA642" s="17"/>
      <c r="AEB642" s="17"/>
      <c r="AEC642" s="17"/>
      <c r="AED642" s="17"/>
      <c r="AEE642" s="17"/>
      <c r="AEF642" s="17"/>
      <c r="AEG642" s="17"/>
      <c r="AEH642" s="17"/>
      <c r="AEI642" s="17"/>
      <c r="AEJ642" s="17"/>
      <c r="AEK642" s="17"/>
      <c r="AEL642" s="17"/>
      <c r="AEM642" s="17"/>
      <c r="AEN642" s="17"/>
      <c r="AEO642" s="17"/>
      <c r="AEP642" s="17"/>
      <c r="AEQ642" s="17"/>
      <c r="AER642" s="17"/>
      <c r="AES642" s="17"/>
      <c r="AET642" s="17"/>
      <c r="AEU642" s="17"/>
      <c r="AEV642" s="17"/>
      <c r="AEW642" s="17"/>
      <c r="AEX642" s="17"/>
      <c r="AEY642" s="17"/>
      <c r="AEZ642" s="17"/>
      <c r="AFA642" s="17"/>
      <c r="AFB642" s="17"/>
      <c r="AFC642" s="17"/>
      <c r="AFD642" s="17"/>
      <c r="AFE642" s="17"/>
      <c r="AFF642" s="17"/>
      <c r="AFG642" s="17"/>
      <c r="AFH642" s="17"/>
      <c r="AFI642" s="17"/>
      <c r="AFJ642" s="17"/>
      <c r="AFK642" s="17"/>
      <c r="AFL642" s="17"/>
      <c r="AFM642" s="17"/>
      <c r="AFN642" s="17"/>
      <c r="AFO642" s="17"/>
      <c r="AFP642" s="17"/>
      <c r="AFQ642" s="17"/>
      <c r="AFR642" s="17"/>
      <c r="AFS642" s="17"/>
      <c r="AFT642" s="17"/>
      <c r="AFU642" s="17"/>
      <c r="AFV642" s="17"/>
      <c r="AFW642" s="17"/>
      <c r="AFX642" s="17"/>
      <c r="AFY642" s="17"/>
      <c r="AFZ642" s="17"/>
      <c r="AGA642" s="17"/>
      <c r="AGB642" s="17"/>
      <c r="AGC642" s="17"/>
      <c r="AGD642" s="17"/>
      <c r="AGE642" s="17"/>
      <c r="AGF642" s="17"/>
      <c r="AGG642" s="17"/>
      <c r="AGH642" s="17"/>
      <c r="AGI642" s="17"/>
      <c r="AGJ642" s="17"/>
      <c r="AGK642" s="17"/>
      <c r="AGL642" s="17"/>
      <c r="AGM642" s="17"/>
      <c r="AGN642" s="17"/>
      <c r="AGO642" s="17"/>
      <c r="AGP642" s="17"/>
      <c r="AGQ642" s="17"/>
      <c r="AGR642" s="17"/>
      <c r="AGS642" s="17"/>
      <c r="AGT642" s="17"/>
      <c r="AGU642" s="17"/>
      <c r="AGV642" s="17"/>
      <c r="AGW642" s="17"/>
      <c r="AGX642" s="17"/>
      <c r="AGY642" s="17"/>
      <c r="AGZ642" s="17"/>
      <c r="AHA642" s="17"/>
      <c r="AHB642" s="17"/>
      <c r="AHC642" s="17"/>
      <c r="AHD642" s="17"/>
      <c r="AHE642" s="17"/>
      <c r="AHF642" s="17"/>
      <c r="AHG642" s="17"/>
      <c r="AHH642" s="17"/>
      <c r="AHI642" s="17"/>
      <c r="AHJ642" s="17"/>
      <c r="AHK642" s="17"/>
      <c r="AHL642" s="17"/>
      <c r="AHM642" s="17"/>
      <c r="AHN642" s="17"/>
      <c r="AHO642" s="17"/>
      <c r="AHP642" s="17"/>
      <c r="AHQ642" s="17"/>
      <c r="AHR642" s="17"/>
      <c r="AHS642" s="17"/>
      <c r="AHT642" s="17"/>
      <c r="AHU642" s="17"/>
      <c r="AHV642" s="17"/>
      <c r="AHW642" s="17"/>
      <c r="AHX642" s="17"/>
      <c r="AHY642" s="17"/>
      <c r="AHZ642" s="17"/>
      <c r="AIA642" s="17"/>
      <c r="AIB642" s="17"/>
      <c r="AIC642" s="17"/>
      <c r="AID642" s="17"/>
      <c r="AIE642" s="17"/>
      <c r="AIF642" s="17"/>
      <c r="AIG642" s="17"/>
      <c r="AIH642" s="17"/>
      <c r="AII642" s="17"/>
      <c r="AIJ642" s="17"/>
      <c r="AIK642" s="17"/>
      <c r="AIL642" s="17"/>
      <c r="AIM642" s="17"/>
      <c r="AIN642" s="17"/>
      <c r="AIO642" s="17"/>
      <c r="AIP642" s="17"/>
      <c r="AIQ642" s="17"/>
      <c r="AIR642" s="17"/>
      <c r="AIS642" s="17"/>
      <c r="AIT642" s="17"/>
      <c r="AIU642" s="17"/>
      <c r="AIV642" s="17"/>
      <c r="AIW642" s="17"/>
      <c r="AIX642" s="17"/>
      <c r="AIY642" s="17"/>
      <c r="AIZ642" s="17"/>
      <c r="AJA642" s="17"/>
      <c r="AJB642" s="17"/>
      <c r="AJC642" s="17"/>
      <c r="AJD642" s="17"/>
      <c r="AJE642" s="17"/>
      <c r="AJF642" s="17"/>
      <c r="AJG642" s="17"/>
      <c r="AJH642" s="17"/>
      <c r="AJI642" s="17"/>
      <c r="AJJ642" s="17"/>
      <c r="AJK642" s="17"/>
      <c r="AJL642" s="17"/>
      <c r="AJM642" s="17"/>
      <c r="AJN642" s="17"/>
      <c r="AJO642" s="17"/>
      <c r="AJP642" s="17"/>
      <c r="AJQ642" s="17"/>
      <c r="AJR642" s="17"/>
      <c r="AJS642" s="17"/>
      <c r="AJT642" s="17"/>
      <c r="AJU642" s="17"/>
      <c r="AJV642" s="17"/>
      <c r="AJW642" s="17"/>
      <c r="AJX642" s="17"/>
      <c r="AJY642" s="17"/>
      <c r="AJZ642" s="17"/>
      <c r="AKA642" s="17"/>
      <c r="AKB642" s="17"/>
      <c r="AKC642" s="17"/>
      <c r="AKD642" s="17"/>
      <c r="AKE642" s="17"/>
      <c r="AKF642" s="17"/>
      <c r="AKG642" s="17"/>
      <c r="AKH642" s="17"/>
      <c r="AKI642" s="17"/>
      <c r="AKJ642" s="17"/>
      <c r="AKK642" s="17"/>
      <c r="AKL642" s="17"/>
      <c r="AKM642" s="17"/>
      <c r="AKN642" s="17"/>
      <c r="AKO642" s="17"/>
      <c r="AKP642" s="17"/>
      <c r="AKQ642" s="17"/>
      <c r="AKR642" s="17"/>
      <c r="AKS642" s="17"/>
      <c r="AKT642" s="17"/>
      <c r="AKU642" s="17"/>
      <c r="AKV642" s="17"/>
      <c r="AKW642" s="17"/>
      <c r="AKX642" s="17"/>
      <c r="AKY642" s="17"/>
      <c r="AKZ642" s="17"/>
      <c r="ALA642" s="17"/>
      <c r="ALB642" s="17"/>
      <c r="ALC642" s="17"/>
      <c r="ALD642" s="17"/>
      <c r="ALE642" s="17"/>
      <c r="ALF642" s="17"/>
      <c r="ALG642" s="17"/>
      <c r="ALH642" s="17"/>
      <c r="ALI642" s="17"/>
      <c r="ALJ642" s="17"/>
    </row>
    <row r="643" spans="1:998" s="4" customFormat="1" ht="12" customHeight="1">
      <c r="A643" s="9"/>
      <c r="B643" s="10"/>
      <c r="C643" s="11" t="s">
        <v>945</v>
      </c>
      <c r="D643" s="12" t="s">
        <v>383</v>
      </c>
      <c r="E643" s="10"/>
      <c r="F643" s="436"/>
      <c r="G643" s="13"/>
      <c r="H643" s="14"/>
      <c r="I643" s="14"/>
      <c r="J643" s="14"/>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row>
    <row r="644" spans="1:998" s="246" customFormat="1" ht="15.75" customHeight="1" outlineLevel="1">
      <c r="A644" s="241"/>
      <c r="B644" s="241"/>
      <c r="C644" s="241" t="s">
        <v>946</v>
      </c>
      <c r="D644" s="242" t="s">
        <v>385</v>
      </c>
      <c r="E644" s="241"/>
      <c r="F644" s="438"/>
      <c r="G644" s="243"/>
      <c r="H644" s="244"/>
      <c r="I644" s="245"/>
      <c r="J644" s="245"/>
    </row>
    <row r="645" spans="1:998" s="447" customFormat="1" ht="25.5" outlineLevel="1">
      <c r="A645" s="442" t="s">
        <v>387</v>
      </c>
      <c r="B645" s="442" t="s">
        <v>5</v>
      </c>
      <c r="C645" s="442" t="s">
        <v>947</v>
      </c>
      <c r="D645" s="443" t="s">
        <v>388</v>
      </c>
      <c r="E645" s="442" t="s">
        <v>31</v>
      </c>
      <c r="F645" s="444">
        <v>3</v>
      </c>
      <c r="G645" s="445">
        <f t="shared" ref="G645:G654" si="224">$I$3</f>
        <v>0.29308058631051748</v>
      </c>
      <c r="H645" s="446">
        <f>'Orçamento Analítico'!K1821</f>
        <v>0</v>
      </c>
      <c r="I645" s="446">
        <f t="shared" ref="I645:I654" si="225">H645*(1+G645)</f>
        <v>0</v>
      </c>
      <c r="J645" s="446">
        <f t="shared" ref="J645:J654" si="226">TRUNC((I645*F645),2)</f>
        <v>0</v>
      </c>
    </row>
    <row r="646" spans="1:998" s="447" customFormat="1" outlineLevel="1">
      <c r="A646" s="442" t="s">
        <v>390</v>
      </c>
      <c r="B646" s="442" t="s">
        <v>5</v>
      </c>
      <c r="C646" s="442" t="s">
        <v>948</v>
      </c>
      <c r="D646" s="443" t="s">
        <v>391</v>
      </c>
      <c r="E646" s="442" t="s">
        <v>31</v>
      </c>
      <c r="F646" s="444">
        <v>2</v>
      </c>
      <c r="G646" s="445">
        <f t="shared" si="224"/>
        <v>0.29308058631051748</v>
      </c>
      <c r="H646" s="446">
        <f>'Orçamento Analítico'!K1912</f>
        <v>0</v>
      </c>
      <c r="I646" s="446">
        <f t="shared" si="225"/>
        <v>0</v>
      </c>
      <c r="J646" s="446">
        <f t="shared" si="226"/>
        <v>0</v>
      </c>
    </row>
    <row r="647" spans="1:998" s="447" customFormat="1" outlineLevel="1">
      <c r="A647" s="442" t="s">
        <v>396</v>
      </c>
      <c r="B647" s="442" t="s">
        <v>5</v>
      </c>
      <c r="C647" s="442" t="s">
        <v>1424</v>
      </c>
      <c r="D647" s="443" t="s">
        <v>397</v>
      </c>
      <c r="E647" s="442" t="s">
        <v>31</v>
      </c>
      <c r="F647" s="444">
        <v>1</v>
      </c>
      <c r="G647" s="445">
        <f t="shared" si="224"/>
        <v>0.29308058631051748</v>
      </c>
      <c r="H647" s="446">
        <f>'Orçamento Analítico'!K1839</f>
        <v>0</v>
      </c>
      <c r="I647" s="446">
        <f t="shared" si="225"/>
        <v>0</v>
      </c>
      <c r="J647" s="446">
        <f t="shared" si="226"/>
        <v>0</v>
      </c>
    </row>
    <row r="648" spans="1:998" s="447" customFormat="1" outlineLevel="1">
      <c r="A648" s="442" t="s">
        <v>399</v>
      </c>
      <c r="B648" s="442" t="s">
        <v>5</v>
      </c>
      <c r="C648" s="442" t="s">
        <v>1425</v>
      </c>
      <c r="D648" s="443" t="s">
        <v>400</v>
      </c>
      <c r="E648" s="442" t="s">
        <v>31</v>
      </c>
      <c r="F648" s="444">
        <v>2</v>
      </c>
      <c r="G648" s="445">
        <f t="shared" si="224"/>
        <v>0.29308058631051748</v>
      </c>
      <c r="H648" s="446">
        <f>'Orçamento Analítico'!K1887</f>
        <v>0</v>
      </c>
      <c r="I648" s="446">
        <f t="shared" si="225"/>
        <v>0</v>
      </c>
      <c r="J648" s="446">
        <f t="shared" si="226"/>
        <v>0</v>
      </c>
    </row>
    <row r="649" spans="1:998" ht="25.5" outlineLevel="1">
      <c r="A649" s="236">
        <v>93653</v>
      </c>
      <c r="B649" s="236" t="s">
        <v>20</v>
      </c>
      <c r="C649" s="236" t="s">
        <v>1426</v>
      </c>
      <c r="D649" s="237" t="s">
        <v>292</v>
      </c>
      <c r="E649" s="236" t="s">
        <v>31</v>
      </c>
      <c r="F649" s="437">
        <v>1</v>
      </c>
      <c r="G649" s="238">
        <f t="shared" si="224"/>
        <v>0.29308058631051748</v>
      </c>
      <c r="H649" s="239"/>
      <c r="I649" s="239">
        <f t="shared" si="225"/>
        <v>0</v>
      </c>
      <c r="J649" s="239">
        <f t="shared" si="226"/>
        <v>0</v>
      </c>
    </row>
    <row r="650" spans="1:998" ht="25.5" outlineLevel="1">
      <c r="A650" s="236">
        <v>91940</v>
      </c>
      <c r="B650" s="236" t="s">
        <v>20</v>
      </c>
      <c r="C650" s="236" t="s">
        <v>1427</v>
      </c>
      <c r="D650" s="237" t="s">
        <v>316</v>
      </c>
      <c r="E650" s="236" t="s">
        <v>31</v>
      </c>
      <c r="F650" s="437">
        <v>4</v>
      </c>
      <c r="G650" s="238">
        <f t="shared" si="224"/>
        <v>0.29308058631051748</v>
      </c>
      <c r="H650" s="239"/>
      <c r="I650" s="239">
        <f t="shared" si="225"/>
        <v>0</v>
      </c>
      <c r="J650" s="239">
        <f t="shared" si="226"/>
        <v>0</v>
      </c>
    </row>
    <row r="651" spans="1:998" s="447" customFormat="1" outlineLevel="1">
      <c r="A651" s="442" t="s">
        <v>406</v>
      </c>
      <c r="B651" s="442" t="s">
        <v>5</v>
      </c>
      <c r="C651" s="442" t="s">
        <v>1428</v>
      </c>
      <c r="D651" s="443" t="s">
        <v>407</v>
      </c>
      <c r="E651" s="442" t="s">
        <v>31</v>
      </c>
      <c r="F651" s="444">
        <v>50</v>
      </c>
      <c r="G651" s="445">
        <f t="shared" si="224"/>
        <v>0.29308058631051748</v>
      </c>
      <c r="H651" s="446">
        <f>'Orçamento Analítico'!K1237</f>
        <v>0</v>
      </c>
      <c r="I651" s="446">
        <f t="shared" si="225"/>
        <v>0</v>
      </c>
      <c r="J651" s="446">
        <f t="shared" si="226"/>
        <v>0</v>
      </c>
    </row>
    <row r="652" spans="1:998" ht="25.5" outlineLevel="1">
      <c r="A652" s="236">
        <v>95796</v>
      </c>
      <c r="B652" s="236" t="s">
        <v>20</v>
      </c>
      <c r="C652" s="236" t="s">
        <v>1429</v>
      </c>
      <c r="D652" s="237" t="s">
        <v>404</v>
      </c>
      <c r="E652" s="236" t="s">
        <v>31</v>
      </c>
      <c r="F652" s="437">
        <v>4</v>
      </c>
      <c r="G652" s="238">
        <f t="shared" si="224"/>
        <v>0.29308058631051748</v>
      </c>
      <c r="H652" s="239"/>
      <c r="I652" s="239">
        <f t="shared" si="225"/>
        <v>0</v>
      </c>
      <c r="J652" s="239">
        <f t="shared" si="226"/>
        <v>0</v>
      </c>
    </row>
    <row r="653" spans="1:998" s="447" customFormat="1" outlineLevel="1">
      <c r="A653" s="442" t="s">
        <v>393</v>
      </c>
      <c r="B653" s="442" t="s">
        <v>5</v>
      </c>
      <c r="C653" s="442" t="s">
        <v>1430</v>
      </c>
      <c r="D653" s="443" t="s">
        <v>394</v>
      </c>
      <c r="E653" s="442" t="s">
        <v>31</v>
      </c>
      <c r="F653" s="444">
        <v>1</v>
      </c>
      <c r="G653" s="445">
        <f t="shared" si="224"/>
        <v>0.29308058631051748</v>
      </c>
      <c r="H653" s="446">
        <f>'Orçamento Analítico'!K1845</f>
        <v>0</v>
      </c>
      <c r="I653" s="446">
        <f t="shared" si="225"/>
        <v>0</v>
      </c>
      <c r="J653" s="446">
        <f t="shared" si="226"/>
        <v>0</v>
      </c>
    </row>
    <row r="654" spans="1:998" ht="25.5" outlineLevel="1">
      <c r="A654" s="236">
        <v>91924</v>
      </c>
      <c r="B654" s="236" t="s">
        <v>20</v>
      </c>
      <c r="C654" s="236" t="s">
        <v>1431</v>
      </c>
      <c r="D654" s="237" t="s">
        <v>409</v>
      </c>
      <c r="E654" s="236" t="s">
        <v>54</v>
      </c>
      <c r="F654" s="437">
        <v>100</v>
      </c>
      <c r="G654" s="238">
        <f t="shared" si="224"/>
        <v>0.29308058631051748</v>
      </c>
      <c r="H654" s="239"/>
      <c r="I654" s="239">
        <f t="shared" si="225"/>
        <v>0</v>
      </c>
      <c r="J654" s="239">
        <f t="shared" si="226"/>
        <v>0</v>
      </c>
    </row>
    <row r="655" spans="1:998" s="246" customFormat="1" ht="15.75" customHeight="1" outlineLevel="1">
      <c r="A655" s="241"/>
      <c r="B655" s="241"/>
      <c r="C655" s="241" t="s">
        <v>949</v>
      </c>
      <c r="D655" s="242" t="s">
        <v>411</v>
      </c>
      <c r="E655" s="241"/>
      <c r="F655" s="438"/>
      <c r="G655" s="243"/>
      <c r="H655" s="244"/>
      <c r="I655" s="245"/>
      <c r="J655" s="245"/>
    </row>
    <row r="656" spans="1:998" ht="25.5" outlineLevel="1">
      <c r="A656" s="236">
        <v>101905</v>
      </c>
      <c r="B656" s="236" t="s">
        <v>20</v>
      </c>
      <c r="C656" s="236" t="s">
        <v>950</v>
      </c>
      <c r="D656" s="237" t="s">
        <v>415</v>
      </c>
      <c r="E656" s="236" t="s">
        <v>31</v>
      </c>
      <c r="F656" s="437">
        <v>2</v>
      </c>
      <c r="G656" s="238">
        <f>$I$3</f>
        <v>0.29308058631051748</v>
      </c>
      <c r="H656" s="239"/>
      <c r="I656" s="239">
        <f t="shared" ref="I656:I659" si="227">H656*(1+G656)</f>
        <v>0</v>
      </c>
      <c r="J656" s="239">
        <f t="shared" ref="J656:J659" si="228">TRUNC((I656*F656),2)</f>
        <v>0</v>
      </c>
    </row>
    <row r="657" spans="1:998" ht="25.5" outlineLevel="1">
      <c r="A657" s="236">
        <v>101909</v>
      </c>
      <c r="B657" s="236" t="s">
        <v>20</v>
      </c>
      <c r="C657" s="236" t="s">
        <v>951</v>
      </c>
      <c r="D657" s="237" t="s">
        <v>417</v>
      </c>
      <c r="E657" s="236" t="s">
        <v>31</v>
      </c>
      <c r="F657" s="437">
        <v>2</v>
      </c>
      <c r="G657" s="238">
        <f>$I$3</f>
        <v>0.29308058631051748</v>
      </c>
      <c r="H657" s="239"/>
      <c r="I657" s="239">
        <f t="shared" si="227"/>
        <v>0</v>
      </c>
      <c r="J657" s="239">
        <f t="shared" si="228"/>
        <v>0</v>
      </c>
    </row>
    <row r="658" spans="1:998" ht="25.5" outlineLevel="1">
      <c r="A658" s="236">
        <v>102491</v>
      </c>
      <c r="B658" s="236" t="s">
        <v>20</v>
      </c>
      <c r="C658" s="236" t="s">
        <v>952</v>
      </c>
      <c r="D658" s="237" t="s">
        <v>419</v>
      </c>
      <c r="E658" s="236" t="s">
        <v>8</v>
      </c>
      <c r="F658" s="437">
        <v>2</v>
      </c>
      <c r="G658" s="238">
        <f>$I$3</f>
        <v>0.29308058631051748</v>
      </c>
      <c r="H658" s="239"/>
      <c r="I658" s="239">
        <f t="shared" si="227"/>
        <v>0</v>
      </c>
      <c r="J658" s="239">
        <f t="shared" si="228"/>
        <v>0</v>
      </c>
    </row>
    <row r="659" spans="1:998" s="447" customFormat="1" outlineLevel="1">
      <c r="A659" s="442" t="s">
        <v>421</v>
      </c>
      <c r="B659" s="442" t="s">
        <v>5</v>
      </c>
      <c r="C659" s="442" t="s">
        <v>953</v>
      </c>
      <c r="D659" s="443" t="s">
        <v>422</v>
      </c>
      <c r="E659" s="442" t="s">
        <v>31</v>
      </c>
      <c r="F659" s="444">
        <v>4</v>
      </c>
      <c r="G659" s="445">
        <f>$I$3</f>
        <v>0.29308058631051748</v>
      </c>
      <c r="H659" s="446">
        <f>'Orçamento Analítico'!K1893</f>
        <v>0</v>
      </c>
      <c r="I659" s="446">
        <f t="shared" si="227"/>
        <v>0</v>
      </c>
      <c r="J659" s="446">
        <f t="shared" si="228"/>
        <v>0</v>
      </c>
    </row>
    <row r="660" spans="1:998" s="246" customFormat="1" ht="15.75" customHeight="1" outlineLevel="1">
      <c r="A660" s="241"/>
      <c r="B660" s="241"/>
      <c r="C660" s="241" t="s">
        <v>954</v>
      </c>
      <c r="D660" s="242" t="s">
        <v>424</v>
      </c>
      <c r="E660" s="241"/>
      <c r="F660" s="438"/>
      <c r="G660" s="243"/>
      <c r="H660" s="244"/>
      <c r="I660" s="245"/>
      <c r="J660" s="245"/>
    </row>
    <row r="661" spans="1:998" ht="25.5" outlineLevel="1">
      <c r="A661" s="236">
        <v>97599</v>
      </c>
      <c r="B661" s="236" t="s">
        <v>20</v>
      </c>
      <c r="C661" s="236" t="s">
        <v>955</v>
      </c>
      <c r="D661" s="237" t="s">
        <v>426</v>
      </c>
      <c r="E661" s="236" t="s">
        <v>31</v>
      </c>
      <c r="F661" s="437">
        <v>11</v>
      </c>
      <c r="G661" s="238">
        <f>$I$3</f>
        <v>0.29308058631051748</v>
      </c>
      <c r="H661" s="239"/>
      <c r="I661" s="239">
        <f t="shared" ref="I661" si="229">H661*(1+G661)</f>
        <v>0</v>
      </c>
      <c r="J661" s="239">
        <f t="shared" ref="J661" si="230">TRUNC((I661*F661),2)</f>
        <v>0</v>
      </c>
    </row>
    <row r="662" spans="1:998" s="246" customFormat="1" ht="15.75" customHeight="1" outlineLevel="1">
      <c r="A662" s="241"/>
      <c r="B662" s="241"/>
      <c r="C662" s="241" t="s">
        <v>958</v>
      </c>
      <c r="D662" s="242" t="s">
        <v>428</v>
      </c>
      <c r="E662" s="241"/>
      <c r="F662" s="438"/>
      <c r="G662" s="243"/>
      <c r="H662" s="244"/>
      <c r="I662" s="245"/>
      <c r="J662" s="245"/>
    </row>
    <row r="663" spans="1:998" s="447" customFormat="1" ht="25.5" outlineLevel="1">
      <c r="A663" s="442" t="s">
        <v>430</v>
      </c>
      <c r="B663" s="442" t="s">
        <v>5</v>
      </c>
      <c r="C663" s="442" t="s">
        <v>959</v>
      </c>
      <c r="D663" s="443" t="s">
        <v>431</v>
      </c>
      <c r="E663" s="442" t="s">
        <v>31</v>
      </c>
      <c r="F663" s="444">
        <v>6</v>
      </c>
      <c r="G663" s="445">
        <f>$I$3</f>
        <v>0.29308058631051748</v>
      </c>
      <c r="H663" s="446">
        <f>'Orçamento Analítico'!K1899</f>
        <v>0</v>
      </c>
      <c r="I663" s="446">
        <f t="shared" ref="I663" si="231">H663*(1+G663)</f>
        <v>0</v>
      </c>
      <c r="J663" s="446">
        <f t="shared" ref="J663" si="232">TRUNC((I663*F663),2)</f>
        <v>0</v>
      </c>
    </row>
    <row r="664" spans="1:998" s="18" customFormat="1" ht="12.75" customHeight="1">
      <c r="A664" s="364" t="s">
        <v>1352</v>
      </c>
      <c r="B664" s="364"/>
      <c r="C664" s="364"/>
      <c r="D664" s="364"/>
      <c r="E664" s="364"/>
      <c r="F664" s="364"/>
      <c r="G664" s="364"/>
      <c r="H664" s="364"/>
      <c r="I664" s="364"/>
      <c r="J664" s="16">
        <f>SUM(J645:J663)</f>
        <v>0</v>
      </c>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17"/>
      <c r="CH664" s="17"/>
      <c r="CI664" s="17"/>
      <c r="CJ664" s="17"/>
      <c r="CK664" s="17"/>
      <c r="CL664" s="17"/>
      <c r="CM664" s="17"/>
      <c r="CN664" s="17"/>
      <c r="CO664" s="17"/>
      <c r="CP664" s="17"/>
      <c r="CQ664" s="17"/>
      <c r="CR664" s="17"/>
      <c r="CS664" s="17"/>
      <c r="CT664" s="17"/>
      <c r="CU664" s="17"/>
      <c r="CV664" s="17"/>
      <c r="CW664" s="17"/>
      <c r="CX664" s="17"/>
      <c r="CY664" s="17"/>
      <c r="CZ664" s="17"/>
      <c r="DA664" s="17"/>
      <c r="DB664" s="17"/>
      <c r="DC664" s="17"/>
      <c r="DD664" s="17"/>
      <c r="DE664" s="17"/>
      <c r="DF664" s="17"/>
      <c r="DG664" s="17"/>
      <c r="DH664" s="17"/>
      <c r="DI664" s="17"/>
      <c r="DJ664" s="17"/>
      <c r="DK664" s="17"/>
      <c r="DL664" s="17"/>
      <c r="DM664" s="17"/>
      <c r="DN664" s="17"/>
      <c r="DO664" s="17"/>
      <c r="DP664" s="17"/>
      <c r="DQ664" s="17"/>
      <c r="DR664" s="17"/>
      <c r="DS664" s="17"/>
      <c r="DT664" s="17"/>
      <c r="DU664" s="17"/>
      <c r="DV664" s="17"/>
      <c r="DW664" s="17"/>
      <c r="DX664" s="17"/>
      <c r="DY664" s="17"/>
      <c r="DZ664" s="17"/>
      <c r="EA664" s="17"/>
      <c r="EB664" s="17"/>
      <c r="EC664" s="17"/>
      <c r="ED664" s="17"/>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c r="GN664" s="17"/>
      <c r="GO664" s="17"/>
      <c r="GP664" s="17"/>
      <c r="GQ664" s="17"/>
      <c r="GR664" s="17"/>
      <c r="GS664" s="17"/>
      <c r="GT664" s="17"/>
      <c r="GU664" s="17"/>
      <c r="GV664" s="17"/>
      <c r="GW664" s="17"/>
      <c r="GX664" s="17"/>
      <c r="GY664" s="17"/>
      <c r="GZ664" s="17"/>
      <c r="HA664" s="17"/>
      <c r="HB664" s="17"/>
      <c r="HC664" s="17"/>
      <c r="HD664" s="17"/>
      <c r="HE664" s="17"/>
      <c r="HF664" s="17"/>
      <c r="HG664" s="17"/>
      <c r="HH664" s="17"/>
      <c r="HI664" s="17"/>
      <c r="HJ664" s="17"/>
      <c r="HK664" s="17"/>
      <c r="HL664" s="17"/>
      <c r="HM664" s="17"/>
      <c r="HN664" s="17"/>
      <c r="HO664" s="17"/>
      <c r="HP664" s="17"/>
      <c r="HQ664" s="17"/>
      <c r="HR664" s="17"/>
      <c r="HS664" s="17"/>
      <c r="HT664" s="17"/>
      <c r="HU664" s="17"/>
      <c r="HV664" s="17"/>
      <c r="HW664" s="17"/>
      <c r="HX664" s="17"/>
      <c r="HY664" s="17"/>
      <c r="HZ664" s="17"/>
      <c r="IA664" s="17"/>
      <c r="IB664" s="17"/>
      <c r="IC664" s="17"/>
      <c r="ID664" s="17"/>
      <c r="IE664" s="17"/>
      <c r="IF664" s="17"/>
      <c r="IG664" s="17"/>
      <c r="IH664" s="17"/>
      <c r="II664" s="17"/>
      <c r="IJ664" s="17"/>
      <c r="IK664" s="17"/>
      <c r="IL664" s="17"/>
      <c r="IM664" s="17"/>
      <c r="IN664" s="17"/>
      <c r="IO664" s="17"/>
      <c r="IP664" s="17"/>
      <c r="IQ664" s="17"/>
      <c r="IR664" s="17"/>
      <c r="IS664" s="17"/>
      <c r="IT664" s="17"/>
      <c r="IU664" s="17"/>
      <c r="IV664" s="17"/>
      <c r="IW664" s="17"/>
      <c r="IX664" s="17"/>
      <c r="IY664" s="17"/>
      <c r="IZ664" s="17"/>
      <c r="JA664" s="17"/>
      <c r="JB664" s="17"/>
      <c r="JC664" s="17"/>
      <c r="JD664" s="17"/>
      <c r="JE664" s="17"/>
      <c r="JF664" s="17"/>
      <c r="JG664" s="17"/>
      <c r="JH664" s="17"/>
      <c r="JI664" s="17"/>
      <c r="JJ664" s="17"/>
      <c r="JK664" s="17"/>
      <c r="JL664" s="17"/>
      <c r="JM664" s="17"/>
      <c r="JN664" s="17"/>
      <c r="JO664" s="17"/>
      <c r="JP664" s="17"/>
      <c r="JQ664" s="17"/>
      <c r="JR664" s="17"/>
      <c r="JS664" s="17"/>
      <c r="JT664" s="17"/>
      <c r="JU664" s="17"/>
      <c r="JV664" s="17"/>
      <c r="JW664" s="17"/>
      <c r="JX664" s="17"/>
      <c r="JY664" s="17"/>
      <c r="JZ664" s="17"/>
      <c r="KA664" s="17"/>
      <c r="KB664" s="17"/>
      <c r="KC664" s="17"/>
      <c r="KD664" s="17"/>
      <c r="KE664" s="17"/>
      <c r="KF664" s="17"/>
      <c r="KG664" s="17"/>
      <c r="KH664" s="17"/>
      <c r="KI664" s="17"/>
      <c r="KJ664" s="17"/>
      <c r="KK664" s="17"/>
      <c r="KL664" s="17"/>
      <c r="KM664" s="17"/>
      <c r="KN664" s="17"/>
      <c r="KO664" s="17"/>
      <c r="KP664" s="17"/>
      <c r="KQ664" s="17"/>
      <c r="KR664" s="17"/>
      <c r="KS664" s="17"/>
      <c r="KT664" s="17"/>
      <c r="KU664" s="17"/>
      <c r="KV664" s="17"/>
      <c r="KW664" s="17"/>
      <c r="KX664" s="17"/>
      <c r="KY664" s="17"/>
      <c r="KZ664" s="17"/>
      <c r="LA664" s="17"/>
      <c r="LB664" s="17"/>
      <c r="LC664" s="17"/>
      <c r="LD664" s="17"/>
      <c r="LE664" s="17"/>
      <c r="LF664" s="17"/>
      <c r="LG664" s="17"/>
      <c r="LH664" s="17"/>
      <c r="LI664" s="17"/>
      <c r="LJ664" s="17"/>
      <c r="LK664" s="17"/>
      <c r="LL664" s="17"/>
      <c r="LM664" s="17"/>
      <c r="LN664" s="17"/>
      <c r="LO664" s="17"/>
      <c r="LP664" s="17"/>
      <c r="LQ664" s="17"/>
      <c r="LR664" s="17"/>
      <c r="LS664" s="17"/>
      <c r="LT664" s="17"/>
      <c r="LU664" s="17"/>
      <c r="LV664" s="17"/>
      <c r="LW664" s="17"/>
      <c r="LX664" s="17"/>
      <c r="LY664" s="17"/>
      <c r="LZ664" s="17"/>
      <c r="MA664" s="17"/>
      <c r="MB664" s="17"/>
      <c r="MC664" s="17"/>
      <c r="MD664" s="17"/>
      <c r="ME664" s="17"/>
      <c r="MF664" s="17"/>
      <c r="MG664" s="17"/>
      <c r="MH664" s="17"/>
      <c r="MI664" s="17"/>
      <c r="MJ664" s="17"/>
      <c r="MK664" s="17"/>
      <c r="ML664" s="17"/>
      <c r="MM664" s="17"/>
      <c r="MN664" s="17"/>
      <c r="MO664" s="17"/>
      <c r="MP664" s="17"/>
      <c r="MQ664" s="17"/>
      <c r="MR664" s="17"/>
      <c r="MS664" s="17"/>
      <c r="MT664" s="17"/>
      <c r="MU664" s="17"/>
      <c r="MV664" s="17"/>
      <c r="MW664" s="17"/>
      <c r="MX664" s="17"/>
      <c r="MY664" s="17"/>
      <c r="MZ664" s="17"/>
      <c r="NA664" s="17"/>
      <c r="NB664" s="17"/>
      <c r="NC664" s="17"/>
      <c r="ND664" s="17"/>
      <c r="NE664" s="17"/>
      <c r="NF664" s="17"/>
      <c r="NG664" s="17"/>
      <c r="NH664" s="17"/>
      <c r="NI664" s="17"/>
      <c r="NJ664" s="17"/>
      <c r="NK664" s="17"/>
      <c r="NL664" s="17"/>
      <c r="NM664" s="17"/>
      <c r="NN664" s="17"/>
      <c r="NO664" s="17"/>
      <c r="NP664" s="17"/>
      <c r="NQ664" s="17"/>
      <c r="NR664" s="17"/>
      <c r="NS664" s="17"/>
      <c r="NT664" s="17"/>
      <c r="NU664" s="17"/>
      <c r="NV664" s="17"/>
      <c r="NW664" s="17"/>
      <c r="NX664" s="17"/>
      <c r="NY664" s="17"/>
      <c r="NZ664" s="17"/>
      <c r="OA664" s="17"/>
      <c r="OB664" s="17"/>
      <c r="OC664" s="17"/>
      <c r="OD664" s="17"/>
      <c r="OE664" s="17"/>
      <c r="OF664" s="17"/>
      <c r="OG664" s="17"/>
      <c r="OH664" s="17"/>
      <c r="OI664" s="17"/>
      <c r="OJ664" s="17"/>
      <c r="OK664" s="17"/>
      <c r="OL664" s="17"/>
      <c r="OM664" s="17"/>
      <c r="ON664" s="17"/>
      <c r="OO664" s="17"/>
      <c r="OP664" s="17"/>
      <c r="OQ664" s="17"/>
      <c r="OR664" s="17"/>
      <c r="OS664" s="17"/>
      <c r="OT664" s="17"/>
      <c r="OU664" s="17"/>
      <c r="OV664" s="17"/>
      <c r="OW664" s="17"/>
      <c r="OX664" s="17"/>
      <c r="OY664" s="17"/>
      <c r="OZ664" s="17"/>
      <c r="PA664" s="17"/>
      <c r="PB664" s="17"/>
      <c r="PC664" s="17"/>
      <c r="PD664" s="17"/>
      <c r="PE664" s="17"/>
      <c r="PF664" s="17"/>
      <c r="PG664" s="17"/>
      <c r="PH664" s="17"/>
      <c r="PI664" s="17"/>
      <c r="PJ664" s="17"/>
      <c r="PK664" s="17"/>
      <c r="PL664" s="17"/>
      <c r="PM664" s="17"/>
      <c r="PN664" s="17"/>
      <c r="PO664" s="17"/>
      <c r="PP664" s="17"/>
      <c r="PQ664" s="17"/>
      <c r="PR664" s="17"/>
      <c r="PS664" s="17"/>
      <c r="PT664" s="17"/>
      <c r="PU664" s="17"/>
      <c r="PV664" s="17"/>
      <c r="PW664" s="17"/>
      <c r="PX664" s="17"/>
      <c r="PY664" s="17"/>
      <c r="PZ664" s="17"/>
      <c r="QA664" s="17"/>
      <c r="QB664" s="17"/>
      <c r="QC664" s="17"/>
      <c r="QD664" s="17"/>
      <c r="QE664" s="17"/>
      <c r="QF664" s="17"/>
      <c r="QG664" s="17"/>
      <c r="QH664" s="17"/>
      <c r="QI664" s="17"/>
      <c r="QJ664" s="17"/>
      <c r="QK664" s="17"/>
      <c r="QL664" s="17"/>
      <c r="QM664" s="17"/>
      <c r="QN664" s="17"/>
      <c r="QO664" s="17"/>
      <c r="QP664" s="17"/>
      <c r="QQ664" s="17"/>
      <c r="QR664" s="17"/>
      <c r="QS664" s="17"/>
      <c r="QT664" s="17"/>
      <c r="QU664" s="17"/>
      <c r="QV664" s="17"/>
      <c r="QW664" s="17"/>
      <c r="QX664" s="17"/>
      <c r="QY664" s="17"/>
      <c r="QZ664" s="17"/>
      <c r="RA664" s="17"/>
      <c r="RB664" s="17"/>
      <c r="RC664" s="17"/>
      <c r="RD664" s="17"/>
      <c r="RE664" s="17"/>
      <c r="RF664" s="17"/>
      <c r="RG664" s="17"/>
      <c r="RH664" s="17"/>
      <c r="RI664" s="17"/>
      <c r="RJ664" s="17"/>
      <c r="RK664" s="17"/>
      <c r="RL664" s="17"/>
      <c r="RM664" s="17"/>
      <c r="RN664" s="17"/>
      <c r="RO664" s="17"/>
      <c r="RP664" s="17"/>
      <c r="RQ664" s="17"/>
      <c r="RR664" s="17"/>
      <c r="RS664" s="17"/>
      <c r="RT664" s="17"/>
      <c r="RU664" s="17"/>
      <c r="RV664" s="17"/>
      <c r="RW664" s="17"/>
      <c r="RX664" s="17"/>
      <c r="RY664" s="17"/>
      <c r="RZ664" s="17"/>
      <c r="SA664" s="17"/>
      <c r="SB664" s="17"/>
      <c r="SC664" s="17"/>
      <c r="SD664" s="17"/>
      <c r="SE664" s="17"/>
      <c r="SF664" s="17"/>
      <c r="SG664" s="17"/>
      <c r="SH664" s="17"/>
      <c r="SI664" s="17"/>
      <c r="SJ664" s="17"/>
      <c r="SK664" s="17"/>
      <c r="SL664" s="17"/>
      <c r="SM664" s="17"/>
      <c r="SN664" s="17"/>
      <c r="SO664" s="17"/>
      <c r="SP664" s="17"/>
      <c r="SQ664" s="17"/>
      <c r="SR664" s="17"/>
      <c r="SS664" s="17"/>
      <c r="ST664" s="17"/>
      <c r="SU664" s="17"/>
      <c r="SV664" s="17"/>
      <c r="SW664" s="17"/>
      <c r="SX664" s="17"/>
      <c r="SY664" s="17"/>
      <c r="SZ664" s="17"/>
      <c r="TA664" s="17"/>
      <c r="TB664" s="17"/>
      <c r="TC664" s="17"/>
      <c r="TD664" s="17"/>
      <c r="TE664" s="17"/>
      <c r="TF664" s="17"/>
      <c r="TG664" s="17"/>
      <c r="TH664" s="17"/>
      <c r="TI664" s="17"/>
      <c r="TJ664" s="17"/>
      <c r="TK664" s="17"/>
      <c r="TL664" s="17"/>
      <c r="TM664" s="17"/>
      <c r="TN664" s="17"/>
      <c r="TO664" s="17"/>
      <c r="TP664" s="17"/>
      <c r="TQ664" s="17"/>
      <c r="TR664" s="17"/>
      <c r="TS664" s="17"/>
      <c r="TT664" s="17"/>
      <c r="TU664" s="17"/>
      <c r="TV664" s="17"/>
      <c r="TW664" s="17"/>
      <c r="TX664" s="17"/>
      <c r="TY664" s="17"/>
      <c r="TZ664" s="17"/>
      <c r="UA664" s="17"/>
      <c r="UB664" s="17"/>
      <c r="UC664" s="17"/>
      <c r="UD664" s="17"/>
      <c r="UE664" s="17"/>
      <c r="UF664" s="17"/>
      <c r="UG664" s="17"/>
      <c r="UH664" s="17"/>
      <c r="UI664" s="17"/>
      <c r="UJ664" s="17"/>
      <c r="UK664" s="17"/>
      <c r="UL664" s="17"/>
      <c r="UM664" s="17"/>
      <c r="UN664" s="17"/>
      <c r="UO664" s="17"/>
      <c r="UP664" s="17"/>
      <c r="UQ664" s="17"/>
      <c r="UR664" s="17"/>
      <c r="US664" s="17"/>
      <c r="UT664" s="17"/>
      <c r="UU664" s="17"/>
      <c r="UV664" s="17"/>
      <c r="UW664" s="17"/>
      <c r="UX664" s="17"/>
      <c r="UY664" s="17"/>
      <c r="UZ664" s="17"/>
      <c r="VA664" s="17"/>
      <c r="VB664" s="17"/>
      <c r="VC664" s="17"/>
      <c r="VD664" s="17"/>
      <c r="VE664" s="17"/>
      <c r="VF664" s="17"/>
      <c r="VG664" s="17"/>
      <c r="VH664" s="17"/>
      <c r="VI664" s="17"/>
      <c r="VJ664" s="17"/>
      <c r="VK664" s="17"/>
      <c r="VL664" s="17"/>
      <c r="VM664" s="17"/>
      <c r="VN664" s="17"/>
      <c r="VO664" s="17"/>
      <c r="VP664" s="17"/>
      <c r="VQ664" s="17"/>
      <c r="VR664" s="17"/>
      <c r="VS664" s="17"/>
      <c r="VT664" s="17"/>
      <c r="VU664" s="17"/>
      <c r="VV664" s="17"/>
      <c r="VW664" s="17"/>
      <c r="VX664" s="17"/>
      <c r="VY664" s="17"/>
      <c r="VZ664" s="17"/>
      <c r="WA664" s="17"/>
      <c r="WB664" s="17"/>
      <c r="WC664" s="17"/>
      <c r="WD664" s="17"/>
      <c r="WE664" s="17"/>
      <c r="WF664" s="17"/>
      <c r="WG664" s="17"/>
      <c r="WH664" s="17"/>
      <c r="WI664" s="17"/>
      <c r="WJ664" s="17"/>
      <c r="WK664" s="17"/>
      <c r="WL664" s="17"/>
      <c r="WM664" s="17"/>
      <c r="WN664" s="17"/>
      <c r="WO664" s="17"/>
      <c r="WP664" s="17"/>
      <c r="WQ664" s="17"/>
      <c r="WR664" s="17"/>
      <c r="WS664" s="17"/>
      <c r="WT664" s="17"/>
      <c r="WU664" s="17"/>
      <c r="WV664" s="17"/>
      <c r="WW664" s="17"/>
      <c r="WX664" s="17"/>
      <c r="WY664" s="17"/>
      <c r="WZ664" s="17"/>
      <c r="XA664" s="17"/>
      <c r="XB664" s="17"/>
      <c r="XC664" s="17"/>
      <c r="XD664" s="17"/>
      <c r="XE664" s="17"/>
      <c r="XF664" s="17"/>
      <c r="XG664" s="17"/>
      <c r="XH664" s="17"/>
      <c r="XI664" s="17"/>
      <c r="XJ664" s="17"/>
      <c r="XK664" s="17"/>
      <c r="XL664" s="17"/>
      <c r="XM664" s="17"/>
      <c r="XN664" s="17"/>
      <c r="XO664" s="17"/>
      <c r="XP664" s="17"/>
      <c r="XQ664" s="17"/>
      <c r="XR664" s="17"/>
      <c r="XS664" s="17"/>
      <c r="XT664" s="17"/>
      <c r="XU664" s="17"/>
      <c r="XV664" s="17"/>
      <c r="XW664" s="17"/>
      <c r="XX664" s="17"/>
      <c r="XY664" s="17"/>
      <c r="XZ664" s="17"/>
      <c r="YA664" s="17"/>
      <c r="YB664" s="17"/>
      <c r="YC664" s="17"/>
      <c r="YD664" s="17"/>
      <c r="YE664" s="17"/>
      <c r="YF664" s="17"/>
      <c r="YG664" s="17"/>
      <c r="YH664" s="17"/>
      <c r="YI664" s="17"/>
      <c r="YJ664" s="17"/>
      <c r="YK664" s="17"/>
      <c r="YL664" s="17"/>
      <c r="YM664" s="17"/>
      <c r="YN664" s="17"/>
      <c r="YO664" s="17"/>
      <c r="YP664" s="17"/>
      <c r="YQ664" s="17"/>
      <c r="YR664" s="17"/>
      <c r="YS664" s="17"/>
      <c r="YT664" s="17"/>
      <c r="YU664" s="17"/>
      <c r="YV664" s="17"/>
      <c r="YW664" s="17"/>
      <c r="YX664" s="17"/>
      <c r="YY664" s="17"/>
      <c r="YZ664" s="17"/>
      <c r="ZA664" s="17"/>
      <c r="ZB664" s="17"/>
      <c r="ZC664" s="17"/>
      <c r="ZD664" s="17"/>
      <c r="ZE664" s="17"/>
      <c r="ZF664" s="17"/>
      <c r="ZG664" s="17"/>
      <c r="ZH664" s="17"/>
      <c r="ZI664" s="17"/>
      <c r="ZJ664" s="17"/>
      <c r="ZK664" s="17"/>
      <c r="ZL664" s="17"/>
      <c r="ZM664" s="17"/>
      <c r="ZN664" s="17"/>
      <c r="ZO664" s="17"/>
      <c r="ZP664" s="17"/>
      <c r="ZQ664" s="17"/>
      <c r="ZR664" s="17"/>
      <c r="ZS664" s="17"/>
      <c r="ZT664" s="17"/>
      <c r="ZU664" s="17"/>
      <c r="ZV664" s="17"/>
      <c r="ZW664" s="17"/>
      <c r="ZX664" s="17"/>
      <c r="ZY664" s="17"/>
      <c r="ZZ664" s="17"/>
      <c r="AAA664" s="17"/>
      <c r="AAB664" s="17"/>
      <c r="AAC664" s="17"/>
      <c r="AAD664" s="17"/>
      <c r="AAE664" s="17"/>
      <c r="AAF664" s="17"/>
      <c r="AAG664" s="17"/>
      <c r="AAH664" s="17"/>
      <c r="AAI664" s="17"/>
      <c r="AAJ664" s="17"/>
      <c r="AAK664" s="17"/>
      <c r="AAL664" s="17"/>
      <c r="AAM664" s="17"/>
      <c r="AAN664" s="17"/>
      <c r="AAO664" s="17"/>
      <c r="AAP664" s="17"/>
      <c r="AAQ664" s="17"/>
      <c r="AAR664" s="17"/>
      <c r="AAS664" s="17"/>
      <c r="AAT664" s="17"/>
      <c r="AAU664" s="17"/>
      <c r="AAV664" s="17"/>
      <c r="AAW664" s="17"/>
      <c r="AAX664" s="17"/>
      <c r="AAY664" s="17"/>
      <c r="AAZ664" s="17"/>
      <c r="ABA664" s="17"/>
      <c r="ABB664" s="17"/>
      <c r="ABC664" s="17"/>
      <c r="ABD664" s="17"/>
      <c r="ABE664" s="17"/>
      <c r="ABF664" s="17"/>
      <c r="ABG664" s="17"/>
      <c r="ABH664" s="17"/>
      <c r="ABI664" s="17"/>
      <c r="ABJ664" s="17"/>
      <c r="ABK664" s="17"/>
      <c r="ABL664" s="17"/>
      <c r="ABM664" s="17"/>
      <c r="ABN664" s="17"/>
      <c r="ABO664" s="17"/>
      <c r="ABP664" s="17"/>
      <c r="ABQ664" s="17"/>
      <c r="ABR664" s="17"/>
      <c r="ABS664" s="17"/>
      <c r="ABT664" s="17"/>
      <c r="ABU664" s="17"/>
      <c r="ABV664" s="17"/>
      <c r="ABW664" s="17"/>
      <c r="ABX664" s="17"/>
      <c r="ABY664" s="17"/>
      <c r="ABZ664" s="17"/>
      <c r="ACA664" s="17"/>
      <c r="ACB664" s="17"/>
      <c r="ACC664" s="17"/>
      <c r="ACD664" s="17"/>
      <c r="ACE664" s="17"/>
      <c r="ACF664" s="17"/>
      <c r="ACG664" s="17"/>
      <c r="ACH664" s="17"/>
      <c r="ACI664" s="17"/>
      <c r="ACJ664" s="17"/>
      <c r="ACK664" s="17"/>
      <c r="ACL664" s="17"/>
      <c r="ACM664" s="17"/>
      <c r="ACN664" s="17"/>
      <c r="ACO664" s="17"/>
      <c r="ACP664" s="17"/>
      <c r="ACQ664" s="17"/>
      <c r="ACR664" s="17"/>
      <c r="ACS664" s="17"/>
      <c r="ACT664" s="17"/>
      <c r="ACU664" s="17"/>
      <c r="ACV664" s="17"/>
      <c r="ACW664" s="17"/>
      <c r="ACX664" s="17"/>
      <c r="ACY664" s="17"/>
      <c r="ACZ664" s="17"/>
      <c r="ADA664" s="17"/>
      <c r="ADB664" s="17"/>
      <c r="ADC664" s="17"/>
      <c r="ADD664" s="17"/>
      <c r="ADE664" s="17"/>
      <c r="ADF664" s="17"/>
      <c r="ADG664" s="17"/>
      <c r="ADH664" s="17"/>
      <c r="ADI664" s="17"/>
      <c r="ADJ664" s="17"/>
      <c r="ADK664" s="17"/>
      <c r="ADL664" s="17"/>
      <c r="ADM664" s="17"/>
      <c r="ADN664" s="17"/>
      <c r="ADO664" s="17"/>
      <c r="ADP664" s="17"/>
      <c r="ADQ664" s="17"/>
      <c r="ADR664" s="17"/>
      <c r="ADS664" s="17"/>
      <c r="ADT664" s="17"/>
      <c r="ADU664" s="17"/>
      <c r="ADV664" s="17"/>
      <c r="ADW664" s="17"/>
      <c r="ADX664" s="17"/>
      <c r="ADY664" s="17"/>
      <c r="ADZ664" s="17"/>
      <c r="AEA664" s="17"/>
      <c r="AEB664" s="17"/>
      <c r="AEC664" s="17"/>
      <c r="AED664" s="17"/>
      <c r="AEE664" s="17"/>
      <c r="AEF664" s="17"/>
      <c r="AEG664" s="17"/>
      <c r="AEH664" s="17"/>
      <c r="AEI664" s="17"/>
      <c r="AEJ664" s="17"/>
      <c r="AEK664" s="17"/>
      <c r="AEL664" s="17"/>
      <c r="AEM664" s="17"/>
      <c r="AEN664" s="17"/>
      <c r="AEO664" s="17"/>
      <c r="AEP664" s="17"/>
      <c r="AEQ664" s="17"/>
      <c r="AER664" s="17"/>
      <c r="AES664" s="17"/>
      <c r="AET664" s="17"/>
      <c r="AEU664" s="17"/>
      <c r="AEV664" s="17"/>
      <c r="AEW664" s="17"/>
      <c r="AEX664" s="17"/>
      <c r="AEY664" s="17"/>
      <c r="AEZ664" s="17"/>
      <c r="AFA664" s="17"/>
      <c r="AFB664" s="17"/>
      <c r="AFC664" s="17"/>
      <c r="AFD664" s="17"/>
      <c r="AFE664" s="17"/>
      <c r="AFF664" s="17"/>
      <c r="AFG664" s="17"/>
      <c r="AFH664" s="17"/>
      <c r="AFI664" s="17"/>
      <c r="AFJ664" s="17"/>
      <c r="AFK664" s="17"/>
      <c r="AFL664" s="17"/>
      <c r="AFM664" s="17"/>
      <c r="AFN664" s="17"/>
      <c r="AFO664" s="17"/>
      <c r="AFP664" s="17"/>
      <c r="AFQ664" s="17"/>
      <c r="AFR664" s="17"/>
      <c r="AFS664" s="17"/>
      <c r="AFT664" s="17"/>
      <c r="AFU664" s="17"/>
      <c r="AFV664" s="17"/>
      <c r="AFW664" s="17"/>
      <c r="AFX664" s="17"/>
      <c r="AFY664" s="17"/>
      <c r="AFZ664" s="17"/>
      <c r="AGA664" s="17"/>
      <c r="AGB664" s="17"/>
      <c r="AGC664" s="17"/>
      <c r="AGD664" s="17"/>
      <c r="AGE664" s="17"/>
      <c r="AGF664" s="17"/>
      <c r="AGG664" s="17"/>
      <c r="AGH664" s="17"/>
      <c r="AGI664" s="17"/>
      <c r="AGJ664" s="17"/>
      <c r="AGK664" s="17"/>
      <c r="AGL664" s="17"/>
      <c r="AGM664" s="17"/>
      <c r="AGN664" s="17"/>
      <c r="AGO664" s="17"/>
      <c r="AGP664" s="17"/>
      <c r="AGQ664" s="17"/>
      <c r="AGR664" s="17"/>
      <c r="AGS664" s="17"/>
      <c r="AGT664" s="17"/>
      <c r="AGU664" s="17"/>
      <c r="AGV664" s="17"/>
      <c r="AGW664" s="17"/>
      <c r="AGX664" s="17"/>
      <c r="AGY664" s="17"/>
      <c r="AGZ664" s="17"/>
      <c r="AHA664" s="17"/>
      <c r="AHB664" s="17"/>
      <c r="AHC664" s="17"/>
      <c r="AHD664" s="17"/>
      <c r="AHE664" s="17"/>
      <c r="AHF664" s="17"/>
      <c r="AHG664" s="17"/>
      <c r="AHH664" s="17"/>
      <c r="AHI664" s="17"/>
      <c r="AHJ664" s="17"/>
      <c r="AHK664" s="17"/>
      <c r="AHL664" s="17"/>
      <c r="AHM664" s="17"/>
      <c r="AHN664" s="17"/>
      <c r="AHO664" s="17"/>
      <c r="AHP664" s="17"/>
      <c r="AHQ664" s="17"/>
      <c r="AHR664" s="17"/>
      <c r="AHS664" s="17"/>
      <c r="AHT664" s="17"/>
      <c r="AHU664" s="17"/>
      <c r="AHV664" s="17"/>
      <c r="AHW664" s="17"/>
      <c r="AHX664" s="17"/>
      <c r="AHY664" s="17"/>
      <c r="AHZ664" s="17"/>
      <c r="AIA664" s="17"/>
      <c r="AIB664" s="17"/>
      <c r="AIC664" s="17"/>
      <c r="AID664" s="17"/>
      <c r="AIE664" s="17"/>
      <c r="AIF664" s="17"/>
      <c r="AIG664" s="17"/>
      <c r="AIH664" s="17"/>
      <c r="AII664" s="17"/>
      <c r="AIJ664" s="17"/>
      <c r="AIK664" s="17"/>
      <c r="AIL664" s="17"/>
      <c r="AIM664" s="17"/>
      <c r="AIN664" s="17"/>
      <c r="AIO664" s="17"/>
      <c r="AIP664" s="17"/>
      <c r="AIQ664" s="17"/>
      <c r="AIR664" s="17"/>
      <c r="AIS664" s="17"/>
      <c r="AIT664" s="17"/>
      <c r="AIU664" s="17"/>
      <c r="AIV664" s="17"/>
      <c r="AIW664" s="17"/>
      <c r="AIX664" s="17"/>
      <c r="AIY664" s="17"/>
      <c r="AIZ664" s="17"/>
      <c r="AJA664" s="17"/>
      <c r="AJB664" s="17"/>
      <c r="AJC664" s="17"/>
      <c r="AJD664" s="17"/>
      <c r="AJE664" s="17"/>
      <c r="AJF664" s="17"/>
      <c r="AJG664" s="17"/>
      <c r="AJH664" s="17"/>
      <c r="AJI664" s="17"/>
      <c r="AJJ664" s="17"/>
      <c r="AJK664" s="17"/>
      <c r="AJL664" s="17"/>
      <c r="AJM664" s="17"/>
      <c r="AJN664" s="17"/>
      <c r="AJO664" s="17"/>
      <c r="AJP664" s="17"/>
      <c r="AJQ664" s="17"/>
      <c r="AJR664" s="17"/>
      <c r="AJS664" s="17"/>
      <c r="AJT664" s="17"/>
      <c r="AJU664" s="17"/>
      <c r="AJV664" s="17"/>
      <c r="AJW664" s="17"/>
      <c r="AJX664" s="17"/>
      <c r="AJY664" s="17"/>
      <c r="AJZ664" s="17"/>
      <c r="AKA664" s="17"/>
      <c r="AKB664" s="17"/>
      <c r="AKC664" s="17"/>
      <c r="AKD664" s="17"/>
      <c r="AKE664" s="17"/>
      <c r="AKF664" s="17"/>
      <c r="AKG664" s="17"/>
      <c r="AKH664" s="17"/>
      <c r="AKI664" s="17"/>
      <c r="AKJ664" s="17"/>
      <c r="AKK664" s="17"/>
      <c r="AKL664" s="17"/>
      <c r="AKM664" s="17"/>
      <c r="AKN664" s="17"/>
      <c r="AKO664" s="17"/>
      <c r="AKP664" s="17"/>
      <c r="AKQ664" s="17"/>
      <c r="AKR664" s="17"/>
      <c r="AKS664" s="17"/>
      <c r="AKT664" s="17"/>
      <c r="AKU664" s="17"/>
      <c r="AKV664" s="17"/>
      <c r="AKW664" s="17"/>
      <c r="AKX664" s="17"/>
      <c r="AKY664" s="17"/>
      <c r="AKZ664" s="17"/>
      <c r="ALA664" s="17"/>
      <c r="ALB664" s="17"/>
      <c r="ALC664" s="17"/>
      <c r="ALD664" s="17"/>
      <c r="ALE664" s="17"/>
      <c r="ALF664" s="17"/>
      <c r="ALG664" s="17"/>
      <c r="ALH664" s="17"/>
      <c r="ALI664" s="17"/>
      <c r="ALJ664" s="17"/>
    </row>
    <row r="665" spans="1:998" s="4" customFormat="1" ht="12" customHeight="1">
      <c r="A665" s="9"/>
      <c r="B665" s="10"/>
      <c r="C665" s="11" t="s">
        <v>962</v>
      </c>
      <c r="D665" s="12" t="s">
        <v>433</v>
      </c>
      <c r="E665" s="10"/>
      <c r="F665" s="436"/>
      <c r="G665" s="13"/>
      <c r="H665" s="14"/>
      <c r="I665" s="14"/>
      <c r="J665" s="14"/>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row>
    <row r="666" spans="1:998" s="447" customFormat="1" ht="25.5" outlineLevel="1">
      <c r="A666" s="442" t="s">
        <v>855</v>
      </c>
      <c r="B666" s="442" t="s">
        <v>5</v>
      </c>
      <c r="C666" s="442" t="s">
        <v>963</v>
      </c>
      <c r="D666" s="443" t="s">
        <v>856</v>
      </c>
      <c r="E666" s="442" t="s">
        <v>8</v>
      </c>
      <c r="F666" s="444">
        <v>59.88</v>
      </c>
      <c r="G666" s="445">
        <f>$I$3</f>
        <v>0.29308058631051748</v>
      </c>
      <c r="H666" s="446">
        <f>'Orçamento Analítico'!K2780</f>
        <v>0</v>
      </c>
      <c r="I666" s="446">
        <f t="shared" ref="I666:I667" si="233">H666*(1+G666)</f>
        <v>0</v>
      </c>
      <c r="J666" s="446">
        <f t="shared" ref="J666:J667" si="234">TRUNC((I666*F666),2)</f>
        <v>0</v>
      </c>
    </row>
    <row r="667" spans="1:998" ht="25.5" outlineLevel="1">
      <c r="A667" s="236">
        <v>12180</v>
      </c>
      <c r="B667" s="236" t="s">
        <v>166</v>
      </c>
      <c r="C667" s="236" t="s">
        <v>964</v>
      </c>
      <c r="D667" s="237" t="s">
        <v>847</v>
      </c>
      <c r="E667" s="236" t="s">
        <v>251</v>
      </c>
      <c r="F667" s="437">
        <v>4</v>
      </c>
      <c r="G667" s="238">
        <f>$I$3</f>
        <v>0.29308058631051748</v>
      </c>
      <c r="H667" s="239"/>
      <c r="I667" s="239">
        <f t="shared" si="233"/>
        <v>0</v>
      </c>
      <c r="J667" s="239">
        <f t="shared" si="234"/>
        <v>0</v>
      </c>
    </row>
    <row r="668" spans="1:998" s="246" customFormat="1" ht="15.75" customHeight="1" outlineLevel="1">
      <c r="A668" s="241"/>
      <c r="B668" s="241"/>
      <c r="C668" s="241" t="s">
        <v>965</v>
      </c>
      <c r="D668" s="242" t="s">
        <v>582</v>
      </c>
      <c r="E668" s="241"/>
      <c r="F668" s="438"/>
      <c r="G668" s="243"/>
      <c r="H668" s="244"/>
      <c r="I668" s="245"/>
      <c r="J668" s="245"/>
    </row>
    <row r="669" spans="1:998" s="447" customFormat="1" outlineLevel="1">
      <c r="A669" s="442" t="s">
        <v>586</v>
      </c>
      <c r="B669" s="442" t="s">
        <v>5</v>
      </c>
      <c r="C669" s="442" t="s">
        <v>2253</v>
      </c>
      <c r="D669" s="443" t="s">
        <v>587</v>
      </c>
      <c r="E669" s="442" t="s">
        <v>8</v>
      </c>
      <c r="F669" s="444">
        <v>11.62</v>
      </c>
      <c r="G669" s="445">
        <f>$I$3</f>
        <v>0.29308058631051748</v>
      </c>
      <c r="H669" s="446">
        <f>'Orçamento Analítico'!K2453</f>
        <v>0</v>
      </c>
      <c r="I669" s="446">
        <f t="shared" ref="I669:I671" si="235">H669*(1+G669)</f>
        <v>0</v>
      </c>
      <c r="J669" s="446">
        <f t="shared" ref="J669:J671" si="236">TRUNC((I669*F669),2)</f>
        <v>0</v>
      </c>
    </row>
    <row r="670" spans="1:998" s="447" customFormat="1" outlineLevel="1">
      <c r="A670" s="442" t="s">
        <v>589</v>
      </c>
      <c r="B670" s="442" t="s">
        <v>5</v>
      </c>
      <c r="C670" s="442" t="s">
        <v>2254</v>
      </c>
      <c r="D670" s="443" t="s">
        <v>590</v>
      </c>
      <c r="E670" s="442" t="s">
        <v>8</v>
      </c>
      <c r="F670" s="444">
        <v>480.96</v>
      </c>
      <c r="G670" s="445">
        <f>$I$3</f>
        <v>0.29308058631051748</v>
      </c>
      <c r="H670" s="446">
        <f>'Orçamento Analítico'!K2446</f>
        <v>0</v>
      </c>
      <c r="I670" s="446">
        <f t="shared" si="235"/>
        <v>0</v>
      </c>
      <c r="J670" s="446">
        <f t="shared" si="236"/>
        <v>0</v>
      </c>
    </row>
    <row r="671" spans="1:998" s="447" customFormat="1" outlineLevel="1">
      <c r="A671" s="442" t="s">
        <v>584</v>
      </c>
      <c r="B671" s="442" t="s">
        <v>5</v>
      </c>
      <c r="C671" s="442" t="s">
        <v>2255</v>
      </c>
      <c r="D671" s="443" t="s">
        <v>582</v>
      </c>
      <c r="E671" s="442" t="s">
        <v>8</v>
      </c>
      <c r="F671" s="444">
        <v>696.97</v>
      </c>
      <c r="G671" s="445">
        <f>$I$3</f>
        <v>0.29308058631051748</v>
      </c>
      <c r="H671" s="446">
        <f>'Orçamento Analítico'!K2460</f>
        <v>0</v>
      </c>
      <c r="I671" s="446">
        <f t="shared" si="235"/>
        <v>0</v>
      </c>
      <c r="J671" s="446">
        <f t="shared" si="236"/>
        <v>0</v>
      </c>
    </row>
    <row r="672" spans="1:998" s="246" customFormat="1" ht="15.75" customHeight="1" outlineLevel="1">
      <c r="A672" s="241"/>
      <c r="B672" s="241"/>
      <c r="C672" s="241" t="s">
        <v>966</v>
      </c>
      <c r="D672" s="242" t="s">
        <v>563</v>
      </c>
      <c r="E672" s="241"/>
      <c r="F672" s="438"/>
      <c r="G672" s="243"/>
      <c r="H672" s="244"/>
      <c r="I672" s="245"/>
      <c r="J672" s="245"/>
    </row>
    <row r="673" spans="1:998" ht="25.5" outlineLevel="1">
      <c r="A673" s="236">
        <v>103325</v>
      </c>
      <c r="B673" s="236" t="s">
        <v>20</v>
      </c>
      <c r="C673" s="236" t="s">
        <v>967</v>
      </c>
      <c r="D673" s="237" t="s">
        <v>565</v>
      </c>
      <c r="E673" s="236" t="s">
        <v>8</v>
      </c>
      <c r="F673" s="437">
        <v>5.7</v>
      </c>
      <c r="G673" s="238">
        <f t="shared" ref="G673:G681" si="237">$I$3</f>
        <v>0.29308058631051748</v>
      </c>
      <c r="H673" s="239"/>
      <c r="I673" s="239">
        <f t="shared" ref="I673:I681" si="238">H673*(1+G673)</f>
        <v>0</v>
      </c>
      <c r="J673" s="239">
        <f t="shared" ref="J673:J681" si="239">TRUNC((I673*F673),2)</f>
        <v>0</v>
      </c>
    </row>
    <row r="674" spans="1:998" ht="25.5" outlineLevel="1">
      <c r="A674" s="236">
        <v>87879</v>
      </c>
      <c r="B674" s="236" t="s">
        <v>20</v>
      </c>
      <c r="C674" s="236" t="s">
        <v>1432</v>
      </c>
      <c r="D674" s="237" t="s">
        <v>104</v>
      </c>
      <c r="E674" s="236" t="s">
        <v>8</v>
      </c>
      <c r="F674" s="437">
        <v>5.7</v>
      </c>
      <c r="G674" s="238">
        <f t="shared" si="237"/>
        <v>0.29308058631051748</v>
      </c>
      <c r="H674" s="239"/>
      <c r="I674" s="239">
        <f t="shared" si="238"/>
        <v>0</v>
      </c>
      <c r="J674" s="239">
        <f t="shared" si="239"/>
        <v>0</v>
      </c>
    </row>
    <row r="675" spans="1:998" ht="38.25" outlineLevel="1">
      <c r="A675" s="236">
        <v>87536</v>
      </c>
      <c r="B675" s="236" t="s">
        <v>20</v>
      </c>
      <c r="C675" s="236" t="s">
        <v>1433</v>
      </c>
      <c r="D675" s="237" t="s">
        <v>568</v>
      </c>
      <c r="E675" s="236" t="s">
        <v>8</v>
      </c>
      <c r="F675" s="437">
        <v>4.1500000000000004</v>
      </c>
      <c r="G675" s="238">
        <f t="shared" si="237"/>
        <v>0.29308058631051748</v>
      </c>
      <c r="H675" s="239"/>
      <c r="I675" s="239">
        <f t="shared" si="238"/>
        <v>0</v>
      </c>
      <c r="J675" s="239">
        <f t="shared" si="239"/>
        <v>0</v>
      </c>
    </row>
    <row r="676" spans="1:998" ht="38.25" outlineLevel="1">
      <c r="A676" s="236">
        <v>87268</v>
      </c>
      <c r="B676" s="236" t="s">
        <v>20</v>
      </c>
      <c r="C676" s="236" t="s">
        <v>1434</v>
      </c>
      <c r="D676" s="237" t="s">
        <v>108</v>
      </c>
      <c r="E676" s="236" t="s">
        <v>8</v>
      </c>
      <c r="F676" s="437">
        <v>4.1500000000000004</v>
      </c>
      <c r="G676" s="238">
        <f t="shared" si="237"/>
        <v>0.29308058631051748</v>
      </c>
      <c r="H676" s="239"/>
      <c r="I676" s="239">
        <f t="shared" si="238"/>
        <v>0</v>
      </c>
      <c r="J676" s="239">
        <f t="shared" si="239"/>
        <v>0</v>
      </c>
    </row>
    <row r="677" spans="1:998" ht="25.5" outlineLevel="1">
      <c r="A677" s="236">
        <v>86877</v>
      </c>
      <c r="B677" s="236" t="s">
        <v>20</v>
      </c>
      <c r="C677" s="236" t="s">
        <v>1435</v>
      </c>
      <c r="D677" s="237" t="s">
        <v>571</v>
      </c>
      <c r="E677" s="236" t="s">
        <v>31</v>
      </c>
      <c r="F677" s="437">
        <v>2</v>
      </c>
      <c r="G677" s="238">
        <f t="shared" si="237"/>
        <v>0.29308058631051748</v>
      </c>
      <c r="H677" s="239"/>
      <c r="I677" s="239">
        <f t="shared" si="238"/>
        <v>0</v>
      </c>
      <c r="J677" s="239">
        <f t="shared" si="239"/>
        <v>0</v>
      </c>
    </row>
    <row r="678" spans="1:998" outlineLevel="1">
      <c r="A678" s="236">
        <v>86883</v>
      </c>
      <c r="B678" s="236" t="s">
        <v>20</v>
      </c>
      <c r="C678" s="236" t="s">
        <v>1436</v>
      </c>
      <c r="D678" s="237" t="s">
        <v>573</v>
      </c>
      <c r="E678" s="236" t="s">
        <v>31</v>
      </c>
      <c r="F678" s="437">
        <v>2</v>
      </c>
      <c r="G678" s="238">
        <f t="shared" si="237"/>
        <v>0.29308058631051748</v>
      </c>
      <c r="H678" s="239"/>
      <c r="I678" s="239">
        <f t="shared" si="238"/>
        <v>0</v>
      </c>
      <c r="J678" s="239">
        <f t="shared" si="239"/>
        <v>0</v>
      </c>
    </row>
    <row r="679" spans="1:998" s="447" customFormat="1" ht="38.25" outlineLevel="1">
      <c r="A679" s="442" t="s">
        <v>575</v>
      </c>
      <c r="B679" s="442" t="s">
        <v>5</v>
      </c>
      <c r="C679" s="442" t="s">
        <v>1437</v>
      </c>
      <c r="D679" s="443" t="s">
        <v>576</v>
      </c>
      <c r="E679" s="442" t="s">
        <v>8</v>
      </c>
      <c r="F679" s="444">
        <v>1.44</v>
      </c>
      <c r="G679" s="445">
        <f t="shared" si="237"/>
        <v>0.29308058631051748</v>
      </c>
      <c r="H679" s="446">
        <f>'Orçamento Analítico'!K2351</f>
        <v>0</v>
      </c>
      <c r="I679" s="446">
        <f t="shared" si="238"/>
        <v>0</v>
      </c>
      <c r="J679" s="446">
        <f t="shared" si="239"/>
        <v>0</v>
      </c>
    </row>
    <row r="680" spans="1:998" ht="25.5" outlineLevel="1">
      <c r="A680" s="236">
        <v>86913</v>
      </c>
      <c r="B680" s="236" t="s">
        <v>20</v>
      </c>
      <c r="C680" s="236" t="s">
        <v>1438</v>
      </c>
      <c r="D680" s="237" t="s">
        <v>578</v>
      </c>
      <c r="E680" s="236" t="s">
        <v>31</v>
      </c>
      <c r="F680" s="437">
        <v>7</v>
      </c>
      <c r="G680" s="238">
        <f t="shared" si="237"/>
        <v>0.29308058631051748</v>
      </c>
      <c r="H680" s="239"/>
      <c r="I680" s="239">
        <f t="shared" si="238"/>
        <v>0</v>
      </c>
      <c r="J680" s="239">
        <f t="shared" si="239"/>
        <v>0</v>
      </c>
    </row>
    <row r="681" spans="1:998" ht="25.5" outlineLevel="1">
      <c r="A681" s="236">
        <v>92759</v>
      </c>
      <c r="B681" s="236" t="s">
        <v>20</v>
      </c>
      <c r="C681" s="236" t="s">
        <v>1439</v>
      </c>
      <c r="D681" s="237" t="s">
        <v>580</v>
      </c>
      <c r="E681" s="236" t="s">
        <v>63</v>
      </c>
      <c r="F681" s="437">
        <v>2.02</v>
      </c>
      <c r="G681" s="238">
        <f t="shared" si="237"/>
        <v>0.29308058631051748</v>
      </c>
      <c r="H681" s="239"/>
      <c r="I681" s="239">
        <f t="shared" si="238"/>
        <v>0</v>
      </c>
      <c r="J681" s="239">
        <f t="shared" si="239"/>
        <v>0</v>
      </c>
    </row>
    <row r="682" spans="1:998" s="18" customFormat="1" ht="12.75" customHeight="1">
      <c r="A682" s="364" t="s">
        <v>1352</v>
      </c>
      <c r="B682" s="364"/>
      <c r="C682" s="364"/>
      <c r="D682" s="364"/>
      <c r="E682" s="364"/>
      <c r="F682" s="364"/>
      <c r="G682" s="364"/>
      <c r="H682" s="364"/>
      <c r="I682" s="364"/>
      <c r="J682" s="16">
        <f>SUM(J666:J681)</f>
        <v>0</v>
      </c>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17"/>
      <c r="CH682" s="17"/>
      <c r="CI682" s="17"/>
      <c r="CJ682" s="17"/>
      <c r="CK682" s="17"/>
      <c r="CL682" s="17"/>
      <c r="CM682" s="17"/>
      <c r="CN682" s="17"/>
      <c r="CO682" s="17"/>
      <c r="CP682" s="17"/>
      <c r="CQ682" s="17"/>
      <c r="CR682" s="17"/>
      <c r="CS682" s="17"/>
      <c r="CT682" s="17"/>
      <c r="CU682" s="17"/>
      <c r="CV682" s="17"/>
      <c r="CW682" s="17"/>
      <c r="CX682" s="17"/>
      <c r="CY682" s="17"/>
      <c r="CZ682" s="17"/>
      <c r="DA682" s="17"/>
      <c r="DB682" s="17"/>
      <c r="DC682" s="17"/>
      <c r="DD682" s="17"/>
      <c r="DE682" s="17"/>
      <c r="DF682" s="17"/>
      <c r="DG682" s="17"/>
      <c r="DH682" s="17"/>
      <c r="DI682" s="17"/>
      <c r="DJ682" s="17"/>
      <c r="DK682" s="17"/>
      <c r="DL682" s="17"/>
      <c r="DM682" s="17"/>
      <c r="DN682" s="17"/>
      <c r="DO682" s="17"/>
      <c r="DP682" s="17"/>
      <c r="DQ682" s="17"/>
      <c r="DR682" s="17"/>
      <c r="DS682" s="17"/>
      <c r="DT682" s="17"/>
      <c r="DU682" s="17"/>
      <c r="DV682" s="17"/>
      <c r="DW682" s="17"/>
      <c r="DX682" s="17"/>
      <c r="DY682" s="17"/>
      <c r="DZ682" s="17"/>
      <c r="EA682" s="17"/>
      <c r="EB682" s="17"/>
      <c r="EC682" s="17"/>
      <c r="ED682" s="17"/>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c r="FE682" s="17"/>
      <c r="FF682" s="17"/>
      <c r="FG682" s="17"/>
      <c r="FH682" s="17"/>
      <c r="FI682" s="17"/>
      <c r="FJ682" s="17"/>
      <c r="FK682" s="17"/>
      <c r="FL682" s="17"/>
      <c r="FM682" s="17"/>
      <c r="FN682" s="17"/>
      <c r="FO682" s="17"/>
      <c r="FP682" s="17"/>
      <c r="FQ682" s="17"/>
      <c r="FR682" s="17"/>
      <c r="FS682" s="17"/>
      <c r="FT682" s="17"/>
      <c r="FU682" s="17"/>
      <c r="FV682" s="17"/>
      <c r="FW682" s="17"/>
      <c r="FX682" s="17"/>
      <c r="FY682" s="17"/>
      <c r="FZ682" s="17"/>
      <c r="GA682" s="17"/>
      <c r="GB682" s="17"/>
      <c r="GC682" s="17"/>
      <c r="GD682" s="17"/>
      <c r="GE682" s="17"/>
      <c r="GF682" s="17"/>
      <c r="GG682" s="17"/>
      <c r="GH682" s="17"/>
      <c r="GI682" s="17"/>
      <c r="GJ682" s="17"/>
      <c r="GK682" s="17"/>
      <c r="GL682" s="17"/>
      <c r="GM682" s="17"/>
      <c r="GN682" s="17"/>
      <c r="GO682" s="17"/>
      <c r="GP682" s="17"/>
      <c r="GQ682" s="17"/>
      <c r="GR682" s="17"/>
      <c r="GS682" s="17"/>
      <c r="GT682" s="17"/>
      <c r="GU682" s="17"/>
      <c r="GV682" s="17"/>
      <c r="GW682" s="17"/>
      <c r="GX682" s="17"/>
      <c r="GY682" s="17"/>
      <c r="GZ682" s="17"/>
      <c r="HA682" s="17"/>
      <c r="HB682" s="17"/>
      <c r="HC682" s="17"/>
      <c r="HD682" s="17"/>
      <c r="HE682" s="17"/>
      <c r="HF682" s="17"/>
      <c r="HG682" s="17"/>
      <c r="HH682" s="17"/>
      <c r="HI682" s="17"/>
      <c r="HJ682" s="17"/>
      <c r="HK682" s="17"/>
      <c r="HL682" s="17"/>
      <c r="HM682" s="17"/>
      <c r="HN682" s="17"/>
      <c r="HO682" s="17"/>
      <c r="HP682" s="17"/>
      <c r="HQ682" s="17"/>
      <c r="HR682" s="17"/>
      <c r="HS682" s="17"/>
      <c r="HT682" s="17"/>
      <c r="HU682" s="17"/>
      <c r="HV682" s="17"/>
      <c r="HW682" s="17"/>
      <c r="HX682" s="17"/>
      <c r="HY682" s="17"/>
      <c r="HZ682" s="17"/>
      <c r="IA682" s="17"/>
      <c r="IB682" s="17"/>
      <c r="IC682" s="17"/>
      <c r="ID682" s="17"/>
      <c r="IE682" s="17"/>
      <c r="IF682" s="17"/>
      <c r="IG682" s="17"/>
      <c r="IH682" s="17"/>
      <c r="II682" s="17"/>
      <c r="IJ682" s="17"/>
      <c r="IK682" s="17"/>
      <c r="IL682" s="17"/>
      <c r="IM682" s="17"/>
      <c r="IN682" s="17"/>
      <c r="IO682" s="17"/>
      <c r="IP682" s="17"/>
      <c r="IQ682" s="17"/>
      <c r="IR682" s="17"/>
      <c r="IS682" s="17"/>
      <c r="IT682" s="17"/>
      <c r="IU682" s="17"/>
      <c r="IV682" s="17"/>
      <c r="IW682" s="17"/>
      <c r="IX682" s="17"/>
      <c r="IY682" s="17"/>
      <c r="IZ682" s="17"/>
      <c r="JA682" s="17"/>
      <c r="JB682" s="17"/>
      <c r="JC682" s="17"/>
      <c r="JD682" s="17"/>
      <c r="JE682" s="17"/>
      <c r="JF682" s="17"/>
      <c r="JG682" s="17"/>
      <c r="JH682" s="17"/>
      <c r="JI682" s="17"/>
      <c r="JJ682" s="17"/>
      <c r="JK682" s="17"/>
      <c r="JL682" s="17"/>
      <c r="JM682" s="17"/>
      <c r="JN682" s="17"/>
      <c r="JO682" s="17"/>
      <c r="JP682" s="17"/>
      <c r="JQ682" s="17"/>
      <c r="JR682" s="17"/>
      <c r="JS682" s="17"/>
      <c r="JT682" s="17"/>
      <c r="JU682" s="17"/>
      <c r="JV682" s="17"/>
      <c r="JW682" s="17"/>
      <c r="JX682" s="17"/>
      <c r="JY682" s="17"/>
      <c r="JZ682" s="17"/>
      <c r="KA682" s="17"/>
      <c r="KB682" s="17"/>
      <c r="KC682" s="17"/>
      <c r="KD682" s="17"/>
      <c r="KE682" s="17"/>
      <c r="KF682" s="17"/>
      <c r="KG682" s="17"/>
      <c r="KH682" s="17"/>
      <c r="KI682" s="17"/>
      <c r="KJ682" s="17"/>
      <c r="KK682" s="17"/>
      <c r="KL682" s="17"/>
      <c r="KM682" s="17"/>
      <c r="KN682" s="17"/>
      <c r="KO682" s="17"/>
      <c r="KP682" s="17"/>
      <c r="KQ682" s="17"/>
      <c r="KR682" s="17"/>
      <c r="KS682" s="17"/>
      <c r="KT682" s="17"/>
      <c r="KU682" s="17"/>
      <c r="KV682" s="17"/>
      <c r="KW682" s="17"/>
      <c r="KX682" s="17"/>
      <c r="KY682" s="17"/>
      <c r="KZ682" s="17"/>
      <c r="LA682" s="17"/>
      <c r="LB682" s="17"/>
      <c r="LC682" s="17"/>
      <c r="LD682" s="17"/>
      <c r="LE682" s="17"/>
      <c r="LF682" s="17"/>
      <c r="LG682" s="17"/>
      <c r="LH682" s="17"/>
      <c r="LI682" s="17"/>
      <c r="LJ682" s="17"/>
      <c r="LK682" s="17"/>
      <c r="LL682" s="17"/>
      <c r="LM682" s="17"/>
      <c r="LN682" s="17"/>
      <c r="LO682" s="17"/>
      <c r="LP682" s="17"/>
      <c r="LQ682" s="17"/>
      <c r="LR682" s="17"/>
      <c r="LS682" s="17"/>
      <c r="LT682" s="17"/>
      <c r="LU682" s="17"/>
      <c r="LV682" s="17"/>
      <c r="LW682" s="17"/>
      <c r="LX682" s="17"/>
      <c r="LY682" s="17"/>
      <c r="LZ682" s="17"/>
      <c r="MA682" s="17"/>
      <c r="MB682" s="17"/>
      <c r="MC682" s="17"/>
      <c r="MD682" s="17"/>
      <c r="ME682" s="17"/>
      <c r="MF682" s="17"/>
      <c r="MG682" s="17"/>
      <c r="MH682" s="17"/>
      <c r="MI682" s="17"/>
      <c r="MJ682" s="17"/>
      <c r="MK682" s="17"/>
      <c r="ML682" s="17"/>
      <c r="MM682" s="17"/>
      <c r="MN682" s="17"/>
      <c r="MO682" s="17"/>
      <c r="MP682" s="17"/>
      <c r="MQ682" s="17"/>
      <c r="MR682" s="17"/>
      <c r="MS682" s="17"/>
      <c r="MT682" s="17"/>
      <c r="MU682" s="17"/>
      <c r="MV682" s="17"/>
      <c r="MW682" s="17"/>
      <c r="MX682" s="17"/>
      <c r="MY682" s="17"/>
      <c r="MZ682" s="17"/>
      <c r="NA682" s="17"/>
      <c r="NB682" s="17"/>
      <c r="NC682" s="17"/>
      <c r="ND682" s="17"/>
      <c r="NE682" s="17"/>
      <c r="NF682" s="17"/>
      <c r="NG682" s="17"/>
      <c r="NH682" s="17"/>
      <c r="NI682" s="17"/>
      <c r="NJ682" s="17"/>
      <c r="NK682" s="17"/>
      <c r="NL682" s="17"/>
      <c r="NM682" s="17"/>
      <c r="NN682" s="17"/>
      <c r="NO682" s="17"/>
      <c r="NP682" s="17"/>
      <c r="NQ682" s="17"/>
      <c r="NR682" s="17"/>
      <c r="NS682" s="17"/>
      <c r="NT682" s="17"/>
      <c r="NU682" s="17"/>
      <c r="NV682" s="17"/>
      <c r="NW682" s="17"/>
      <c r="NX682" s="17"/>
      <c r="NY682" s="17"/>
      <c r="NZ682" s="17"/>
      <c r="OA682" s="17"/>
      <c r="OB682" s="17"/>
      <c r="OC682" s="17"/>
      <c r="OD682" s="17"/>
      <c r="OE682" s="17"/>
      <c r="OF682" s="17"/>
      <c r="OG682" s="17"/>
      <c r="OH682" s="17"/>
      <c r="OI682" s="17"/>
      <c r="OJ682" s="17"/>
      <c r="OK682" s="17"/>
      <c r="OL682" s="17"/>
      <c r="OM682" s="17"/>
      <c r="ON682" s="17"/>
      <c r="OO682" s="17"/>
      <c r="OP682" s="17"/>
      <c r="OQ682" s="17"/>
      <c r="OR682" s="17"/>
      <c r="OS682" s="17"/>
      <c r="OT682" s="17"/>
      <c r="OU682" s="17"/>
      <c r="OV682" s="17"/>
      <c r="OW682" s="17"/>
      <c r="OX682" s="17"/>
      <c r="OY682" s="17"/>
      <c r="OZ682" s="17"/>
      <c r="PA682" s="17"/>
      <c r="PB682" s="17"/>
      <c r="PC682" s="17"/>
      <c r="PD682" s="17"/>
      <c r="PE682" s="17"/>
      <c r="PF682" s="17"/>
      <c r="PG682" s="17"/>
      <c r="PH682" s="17"/>
      <c r="PI682" s="17"/>
      <c r="PJ682" s="17"/>
      <c r="PK682" s="17"/>
      <c r="PL682" s="17"/>
      <c r="PM682" s="17"/>
      <c r="PN682" s="17"/>
      <c r="PO682" s="17"/>
      <c r="PP682" s="17"/>
      <c r="PQ682" s="17"/>
      <c r="PR682" s="17"/>
      <c r="PS682" s="17"/>
      <c r="PT682" s="17"/>
      <c r="PU682" s="17"/>
      <c r="PV682" s="17"/>
      <c r="PW682" s="17"/>
      <c r="PX682" s="17"/>
      <c r="PY682" s="17"/>
      <c r="PZ682" s="17"/>
      <c r="QA682" s="17"/>
      <c r="QB682" s="17"/>
      <c r="QC682" s="17"/>
      <c r="QD682" s="17"/>
      <c r="QE682" s="17"/>
      <c r="QF682" s="17"/>
      <c r="QG682" s="17"/>
      <c r="QH682" s="17"/>
      <c r="QI682" s="17"/>
      <c r="QJ682" s="17"/>
      <c r="QK682" s="17"/>
      <c r="QL682" s="17"/>
      <c r="QM682" s="17"/>
      <c r="QN682" s="17"/>
      <c r="QO682" s="17"/>
      <c r="QP682" s="17"/>
      <c r="QQ682" s="17"/>
      <c r="QR682" s="17"/>
      <c r="QS682" s="17"/>
      <c r="QT682" s="17"/>
      <c r="QU682" s="17"/>
      <c r="QV682" s="17"/>
      <c r="QW682" s="17"/>
      <c r="QX682" s="17"/>
      <c r="QY682" s="17"/>
      <c r="QZ682" s="17"/>
      <c r="RA682" s="17"/>
      <c r="RB682" s="17"/>
      <c r="RC682" s="17"/>
      <c r="RD682" s="17"/>
      <c r="RE682" s="17"/>
      <c r="RF682" s="17"/>
      <c r="RG682" s="17"/>
      <c r="RH682" s="17"/>
      <c r="RI682" s="17"/>
      <c r="RJ682" s="17"/>
      <c r="RK682" s="17"/>
      <c r="RL682" s="17"/>
      <c r="RM682" s="17"/>
      <c r="RN682" s="17"/>
      <c r="RO682" s="17"/>
      <c r="RP682" s="17"/>
      <c r="RQ682" s="17"/>
      <c r="RR682" s="17"/>
      <c r="RS682" s="17"/>
      <c r="RT682" s="17"/>
      <c r="RU682" s="17"/>
      <c r="RV682" s="17"/>
      <c r="RW682" s="17"/>
      <c r="RX682" s="17"/>
      <c r="RY682" s="17"/>
      <c r="RZ682" s="17"/>
      <c r="SA682" s="17"/>
      <c r="SB682" s="17"/>
      <c r="SC682" s="17"/>
      <c r="SD682" s="17"/>
      <c r="SE682" s="17"/>
      <c r="SF682" s="17"/>
      <c r="SG682" s="17"/>
      <c r="SH682" s="17"/>
      <c r="SI682" s="17"/>
      <c r="SJ682" s="17"/>
      <c r="SK682" s="17"/>
      <c r="SL682" s="17"/>
      <c r="SM682" s="17"/>
      <c r="SN682" s="17"/>
      <c r="SO682" s="17"/>
      <c r="SP682" s="17"/>
      <c r="SQ682" s="17"/>
      <c r="SR682" s="17"/>
      <c r="SS682" s="17"/>
      <c r="ST682" s="17"/>
      <c r="SU682" s="17"/>
      <c r="SV682" s="17"/>
      <c r="SW682" s="17"/>
      <c r="SX682" s="17"/>
      <c r="SY682" s="17"/>
      <c r="SZ682" s="17"/>
      <c r="TA682" s="17"/>
      <c r="TB682" s="17"/>
      <c r="TC682" s="17"/>
      <c r="TD682" s="17"/>
      <c r="TE682" s="17"/>
      <c r="TF682" s="17"/>
      <c r="TG682" s="17"/>
      <c r="TH682" s="17"/>
      <c r="TI682" s="17"/>
      <c r="TJ682" s="17"/>
      <c r="TK682" s="17"/>
      <c r="TL682" s="17"/>
      <c r="TM682" s="17"/>
      <c r="TN682" s="17"/>
      <c r="TO682" s="17"/>
      <c r="TP682" s="17"/>
      <c r="TQ682" s="17"/>
      <c r="TR682" s="17"/>
      <c r="TS682" s="17"/>
      <c r="TT682" s="17"/>
      <c r="TU682" s="17"/>
      <c r="TV682" s="17"/>
      <c r="TW682" s="17"/>
      <c r="TX682" s="17"/>
      <c r="TY682" s="17"/>
      <c r="TZ682" s="17"/>
      <c r="UA682" s="17"/>
      <c r="UB682" s="17"/>
      <c r="UC682" s="17"/>
      <c r="UD682" s="17"/>
      <c r="UE682" s="17"/>
      <c r="UF682" s="17"/>
      <c r="UG682" s="17"/>
      <c r="UH682" s="17"/>
      <c r="UI682" s="17"/>
      <c r="UJ682" s="17"/>
      <c r="UK682" s="17"/>
      <c r="UL682" s="17"/>
      <c r="UM682" s="17"/>
      <c r="UN682" s="17"/>
      <c r="UO682" s="17"/>
      <c r="UP682" s="17"/>
      <c r="UQ682" s="17"/>
      <c r="UR682" s="17"/>
      <c r="US682" s="17"/>
      <c r="UT682" s="17"/>
      <c r="UU682" s="17"/>
      <c r="UV682" s="17"/>
      <c r="UW682" s="17"/>
      <c r="UX682" s="17"/>
      <c r="UY682" s="17"/>
      <c r="UZ682" s="17"/>
      <c r="VA682" s="17"/>
      <c r="VB682" s="17"/>
      <c r="VC682" s="17"/>
      <c r="VD682" s="17"/>
      <c r="VE682" s="17"/>
      <c r="VF682" s="17"/>
      <c r="VG682" s="17"/>
      <c r="VH682" s="17"/>
      <c r="VI682" s="17"/>
      <c r="VJ682" s="17"/>
      <c r="VK682" s="17"/>
      <c r="VL682" s="17"/>
      <c r="VM682" s="17"/>
      <c r="VN682" s="17"/>
      <c r="VO682" s="17"/>
      <c r="VP682" s="17"/>
      <c r="VQ682" s="17"/>
      <c r="VR682" s="17"/>
      <c r="VS682" s="17"/>
      <c r="VT682" s="17"/>
      <c r="VU682" s="17"/>
      <c r="VV682" s="17"/>
      <c r="VW682" s="17"/>
      <c r="VX682" s="17"/>
      <c r="VY682" s="17"/>
      <c r="VZ682" s="17"/>
      <c r="WA682" s="17"/>
      <c r="WB682" s="17"/>
      <c r="WC682" s="17"/>
      <c r="WD682" s="17"/>
      <c r="WE682" s="17"/>
      <c r="WF682" s="17"/>
      <c r="WG682" s="17"/>
      <c r="WH682" s="17"/>
      <c r="WI682" s="17"/>
      <c r="WJ682" s="17"/>
      <c r="WK682" s="17"/>
      <c r="WL682" s="17"/>
      <c r="WM682" s="17"/>
      <c r="WN682" s="17"/>
      <c r="WO682" s="17"/>
      <c r="WP682" s="17"/>
      <c r="WQ682" s="17"/>
      <c r="WR682" s="17"/>
      <c r="WS682" s="17"/>
      <c r="WT682" s="17"/>
      <c r="WU682" s="17"/>
      <c r="WV682" s="17"/>
      <c r="WW682" s="17"/>
      <c r="WX682" s="17"/>
      <c r="WY682" s="17"/>
      <c r="WZ682" s="17"/>
      <c r="XA682" s="17"/>
      <c r="XB682" s="17"/>
      <c r="XC682" s="17"/>
      <c r="XD682" s="17"/>
      <c r="XE682" s="17"/>
      <c r="XF682" s="17"/>
      <c r="XG682" s="17"/>
      <c r="XH682" s="17"/>
      <c r="XI682" s="17"/>
      <c r="XJ682" s="17"/>
      <c r="XK682" s="17"/>
      <c r="XL682" s="17"/>
      <c r="XM682" s="17"/>
      <c r="XN682" s="17"/>
      <c r="XO682" s="17"/>
      <c r="XP682" s="17"/>
      <c r="XQ682" s="17"/>
      <c r="XR682" s="17"/>
      <c r="XS682" s="17"/>
      <c r="XT682" s="17"/>
      <c r="XU682" s="17"/>
      <c r="XV682" s="17"/>
      <c r="XW682" s="17"/>
      <c r="XX682" s="17"/>
      <c r="XY682" s="17"/>
      <c r="XZ682" s="17"/>
      <c r="YA682" s="17"/>
      <c r="YB682" s="17"/>
      <c r="YC682" s="17"/>
      <c r="YD682" s="17"/>
      <c r="YE682" s="17"/>
      <c r="YF682" s="17"/>
      <c r="YG682" s="17"/>
      <c r="YH682" s="17"/>
      <c r="YI682" s="17"/>
      <c r="YJ682" s="17"/>
      <c r="YK682" s="17"/>
      <c r="YL682" s="17"/>
      <c r="YM682" s="17"/>
      <c r="YN682" s="17"/>
      <c r="YO682" s="17"/>
      <c r="YP682" s="17"/>
      <c r="YQ682" s="17"/>
      <c r="YR682" s="17"/>
      <c r="YS682" s="17"/>
      <c r="YT682" s="17"/>
      <c r="YU682" s="17"/>
      <c r="YV682" s="17"/>
      <c r="YW682" s="17"/>
      <c r="YX682" s="17"/>
      <c r="YY682" s="17"/>
      <c r="YZ682" s="17"/>
      <c r="ZA682" s="17"/>
      <c r="ZB682" s="17"/>
      <c r="ZC682" s="17"/>
      <c r="ZD682" s="17"/>
      <c r="ZE682" s="17"/>
      <c r="ZF682" s="17"/>
      <c r="ZG682" s="17"/>
      <c r="ZH682" s="17"/>
      <c r="ZI682" s="17"/>
      <c r="ZJ682" s="17"/>
      <c r="ZK682" s="17"/>
      <c r="ZL682" s="17"/>
      <c r="ZM682" s="17"/>
      <c r="ZN682" s="17"/>
      <c r="ZO682" s="17"/>
      <c r="ZP682" s="17"/>
      <c r="ZQ682" s="17"/>
      <c r="ZR682" s="17"/>
      <c r="ZS682" s="17"/>
      <c r="ZT682" s="17"/>
      <c r="ZU682" s="17"/>
      <c r="ZV682" s="17"/>
      <c r="ZW682" s="17"/>
      <c r="ZX682" s="17"/>
      <c r="ZY682" s="17"/>
      <c r="ZZ682" s="17"/>
      <c r="AAA682" s="17"/>
      <c r="AAB682" s="17"/>
      <c r="AAC682" s="17"/>
      <c r="AAD682" s="17"/>
      <c r="AAE682" s="17"/>
      <c r="AAF682" s="17"/>
      <c r="AAG682" s="17"/>
      <c r="AAH682" s="17"/>
      <c r="AAI682" s="17"/>
      <c r="AAJ682" s="17"/>
      <c r="AAK682" s="17"/>
      <c r="AAL682" s="17"/>
      <c r="AAM682" s="17"/>
      <c r="AAN682" s="17"/>
      <c r="AAO682" s="17"/>
      <c r="AAP682" s="17"/>
      <c r="AAQ682" s="17"/>
      <c r="AAR682" s="17"/>
      <c r="AAS682" s="17"/>
      <c r="AAT682" s="17"/>
      <c r="AAU682" s="17"/>
      <c r="AAV682" s="17"/>
      <c r="AAW682" s="17"/>
      <c r="AAX682" s="17"/>
      <c r="AAY682" s="17"/>
      <c r="AAZ682" s="17"/>
      <c r="ABA682" s="17"/>
      <c r="ABB682" s="17"/>
      <c r="ABC682" s="17"/>
      <c r="ABD682" s="17"/>
      <c r="ABE682" s="17"/>
      <c r="ABF682" s="17"/>
      <c r="ABG682" s="17"/>
      <c r="ABH682" s="17"/>
      <c r="ABI682" s="17"/>
      <c r="ABJ682" s="17"/>
      <c r="ABK682" s="17"/>
      <c r="ABL682" s="17"/>
      <c r="ABM682" s="17"/>
      <c r="ABN682" s="17"/>
      <c r="ABO682" s="17"/>
      <c r="ABP682" s="17"/>
      <c r="ABQ682" s="17"/>
      <c r="ABR682" s="17"/>
      <c r="ABS682" s="17"/>
      <c r="ABT682" s="17"/>
      <c r="ABU682" s="17"/>
      <c r="ABV682" s="17"/>
      <c r="ABW682" s="17"/>
      <c r="ABX682" s="17"/>
      <c r="ABY682" s="17"/>
      <c r="ABZ682" s="17"/>
      <c r="ACA682" s="17"/>
      <c r="ACB682" s="17"/>
      <c r="ACC682" s="17"/>
      <c r="ACD682" s="17"/>
      <c r="ACE682" s="17"/>
      <c r="ACF682" s="17"/>
      <c r="ACG682" s="17"/>
      <c r="ACH682" s="17"/>
      <c r="ACI682" s="17"/>
      <c r="ACJ682" s="17"/>
      <c r="ACK682" s="17"/>
      <c r="ACL682" s="17"/>
      <c r="ACM682" s="17"/>
      <c r="ACN682" s="17"/>
      <c r="ACO682" s="17"/>
      <c r="ACP682" s="17"/>
      <c r="ACQ682" s="17"/>
      <c r="ACR682" s="17"/>
      <c r="ACS682" s="17"/>
      <c r="ACT682" s="17"/>
      <c r="ACU682" s="17"/>
      <c r="ACV682" s="17"/>
      <c r="ACW682" s="17"/>
      <c r="ACX682" s="17"/>
      <c r="ACY682" s="17"/>
      <c r="ACZ682" s="17"/>
      <c r="ADA682" s="17"/>
      <c r="ADB682" s="17"/>
      <c r="ADC682" s="17"/>
      <c r="ADD682" s="17"/>
      <c r="ADE682" s="17"/>
      <c r="ADF682" s="17"/>
      <c r="ADG682" s="17"/>
      <c r="ADH682" s="17"/>
      <c r="ADI682" s="17"/>
      <c r="ADJ682" s="17"/>
      <c r="ADK682" s="17"/>
      <c r="ADL682" s="17"/>
      <c r="ADM682" s="17"/>
      <c r="ADN682" s="17"/>
      <c r="ADO682" s="17"/>
      <c r="ADP682" s="17"/>
      <c r="ADQ682" s="17"/>
      <c r="ADR682" s="17"/>
      <c r="ADS682" s="17"/>
      <c r="ADT682" s="17"/>
      <c r="ADU682" s="17"/>
      <c r="ADV682" s="17"/>
      <c r="ADW682" s="17"/>
      <c r="ADX682" s="17"/>
      <c r="ADY682" s="17"/>
      <c r="ADZ682" s="17"/>
      <c r="AEA682" s="17"/>
      <c r="AEB682" s="17"/>
      <c r="AEC682" s="17"/>
      <c r="AED682" s="17"/>
      <c r="AEE682" s="17"/>
      <c r="AEF682" s="17"/>
      <c r="AEG682" s="17"/>
      <c r="AEH682" s="17"/>
      <c r="AEI682" s="17"/>
      <c r="AEJ682" s="17"/>
      <c r="AEK682" s="17"/>
      <c r="AEL682" s="17"/>
      <c r="AEM682" s="17"/>
      <c r="AEN682" s="17"/>
      <c r="AEO682" s="17"/>
      <c r="AEP682" s="17"/>
      <c r="AEQ682" s="17"/>
      <c r="AER682" s="17"/>
      <c r="AES682" s="17"/>
      <c r="AET682" s="17"/>
      <c r="AEU682" s="17"/>
      <c r="AEV682" s="17"/>
      <c r="AEW682" s="17"/>
      <c r="AEX682" s="17"/>
      <c r="AEY682" s="17"/>
      <c r="AEZ682" s="17"/>
      <c r="AFA682" s="17"/>
      <c r="AFB682" s="17"/>
      <c r="AFC682" s="17"/>
      <c r="AFD682" s="17"/>
      <c r="AFE682" s="17"/>
      <c r="AFF682" s="17"/>
      <c r="AFG682" s="17"/>
      <c r="AFH682" s="17"/>
      <c r="AFI682" s="17"/>
      <c r="AFJ682" s="17"/>
      <c r="AFK682" s="17"/>
      <c r="AFL682" s="17"/>
      <c r="AFM682" s="17"/>
      <c r="AFN682" s="17"/>
      <c r="AFO682" s="17"/>
      <c r="AFP682" s="17"/>
      <c r="AFQ682" s="17"/>
      <c r="AFR682" s="17"/>
      <c r="AFS682" s="17"/>
      <c r="AFT682" s="17"/>
      <c r="AFU682" s="17"/>
      <c r="AFV682" s="17"/>
      <c r="AFW682" s="17"/>
      <c r="AFX682" s="17"/>
      <c r="AFY682" s="17"/>
      <c r="AFZ682" s="17"/>
      <c r="AGA682" s="17"/>
      <c r="AGB682" s="17"/>
      <c r="AGC682" s="17"/>
      <c r="AGD682" s="17"/>
      <c r="AGE682" s="17"/>
      <c r="AGF682" s="17"/>
      <c r="AGG682" s="17"/>
      <c r="AGH682" s="17"/>
      <c r="AGI682" s="17"/>
      <c r="AGJ682" s="17"/>
      <c r="AGK682" s="17"/>
      <c r="AGL682" s="17"/>
      <c r="AGM682" s="17"/>
      <c r="AGN682" s="17"/>
      <c r="AGO682" s="17"/>
      <c r="AGP682" s="17"/>
      <c r="AGQ682" s="17"/>
      <c r="AGR682" s="17"/>
      <c r="AGS682" s="17"/>
      <c r="AGT682" s="17"/>
      <c r="AGU682" s="17"/>
      <c r="AGV682" s="17"/>
      <c r="AGW682" s="17"/>
      <c r="AGX682" s="17"/>
      <c r="AGY682" s="17"/>
      <c r="AGZ682" s="17"/>
      <c r="AHA682" s="17"/>
      <c r="AHB682" s="17"/>
      <c r="AHC682" s="17"/>
      <c r="AHD682" s="17"/>
      <c r="AHE682" s="17"/>
      <c r="AHF682" s="17"/>
      <c r="AHG682" s="17"/>
      <c r="AHH682" s="17"/>
      <c r="AHI682" s="17"/>
      <c r="AHJ682" s="17"/>
      <c r="AHK682" s="17"/>
      <c r="AHL682" s="17"/>
      <c r="AHM682" s="17"/>
      <c r="AHN682" s="17"/>
      <c r="AHO682" s="17"/>
      <c r="AHP682" s="17"/>
      <c r="AHQ682" s="17"/>
      <c r="AHR682" s="17"/>
      <c r="AHS682" s="17"/>
      <c r="AHT682" s="17"/>
      <c r="AHU682" s="17"/>
      <c r="AHV682" s="17"/>
      <c r="AHW682" s="17"/>
      <c r="AHX682" s="17"/>
      <c r="AHY682" s="17"/>
      <c r="AHZ682" s="17"/>
      <c r="AIA682" s="17"/>
      <c r="AIB682" s="17"/>
      <c r="AIC682" s="17"/>
      <c r="AID682" s="17"/>
      <c r="AIE682" s="17"/>
      <c r="AIF682" s="17"/>
      <c r="AIG682" s="17"/>
      <c r="AIH682" s="17"/>
      <c r="AII682" s="17"/>
      <c r="AIJ682" s="17"/>
      <c r="AIK682" s="17"/>
      <c r="AIL682" s="17"/>
      <c r="AIM682" s="17"/>
      <c r="AIN682" s="17"/>
      <c r="AIO682" s="17"/>
      <c r="AIP682" s="17"/>
      <c r="AIQ682" s="17"/>
      <c r="AIR682" s="17"/>
      <c r="AIS682" s="17"/>
      <c r="AIT682" s="17"/>
      <c r="AIU682" s="17"/>
      <c r="AIV682" s="17"/>
      <c r="AIW682" s="17"/>
      <c r="AIX682" s="17"/>
      <c r="AIY682" s="17"/>
      <c r="AIZ682" s="17"/>
      <c r="AJA682" s="17"/>
      <c r="AJB682" s="17"/>
      <c r="AJC682" s="17"/>
      <c r="AJD682" s="17"/>
      <c r="AJE682" s="17"/>
      <c r="AJF682" s="17"/>
      <c r="AJG682" s="17"/>
      <c r="AJH682" s="17"/>
      <c r="AJI682" s="17"/>
      <c r="AJJ682" s="17"/>
      <c r="AJK682" s="17"/>
      <c r="AJL682" s="17"/>
      <c r="AJM682" s="17"/>
      <c r="AJN682" s="17"/>
      <c r="AJO682" s="17"/>
      <c r="AJP682" s="17"/>
      <c r="AJQ682" s="17"/>
      <c r="AJR682" s="17"/>
      <c r="AJS682" s="17"/>
      <c r="AJT682" s="17"/>
      <c r="AJU682" s="17"/>
      <c r="AJV682" s="17"/>
      <c r="AJW682" s="17"/>
      <c r="AJX682" s="17"/>
      <c r="AJY682" s="17"/>
      <c r="AJZ682" s="17"/>
      <c r="AKA682" s="17"/>
      <c r="AKB682" s="17"/>
      <c r="AKC682" s="17"/>
      <c r="AKD682" s="17"/>
      <c r="AKE682" s="17"/>
      <c r="AKF682" s="17"/>
      <c r="AKG682" s="17"/>
      <c r="AKH682" s="17"/>
      <c r="AKI682" s="17"/>
      <c r="AKJ682" s="17"/>
      <c r="AKK682" s="17"/>
      <c r="AKL682" s="17"/>
      <c r="AKM682" s="17"/>
      <c r="AKN682" s="17"/>
      <c r="AKO682" s="17"/>
      <c r="AKP682" s="17"/>
      <c r="AKQ682" s="17"/>
      <c r="AKR682" s="17"/>
      <c r="AKS682" s="17"/>
      <c r="AKT682" s="17"/>
      <c r="AKU682" s="17"/>
      <c r="AKV682" s="17"/>
      <c r="AKW682" s="17"/>
      <c r="AKX682" s="17"/>
      <c r="AKY682" s="17"/>
      <c r="AKZ682" s="17"/>
      <c r="ALA682" s="17"/>
      <c r="ALB682" s="17"/>
      <c r="ALC682" s="17"/>
      <c r="ALD682" s="17"/>
      <c r="ALE682" s="17"/>
      <c r="ALF682" s="17"/>
      <c r="ALG682" s="17"/>
      <c r="ALH682" s="17"/>
      <c r="ALI682" s="17"/>
      <c r="ALJ682" s="17"/>
    </row>
    <row r="683" spans="1:998" s="4" customFormat="1" ht="12" customHeight="1">
      <c r="A683" s="9"/>
      <c r="B683" s="10"/>
      <c r="C683" s="11" t="s">
        <v>968</v>
      </c>
      <c r="D683" s="12" t="s">
        <v>383</v>
      </c>
      <c r="E683" s="10"/>
      <c r="F683" s="436"/>
      <c r="G683" s="13"/>
      <c r="H683" s="14"/>
      <c r="I683" s="14"/>
      <c r="J683" s="14"/>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row>
    <row r="684" spans="1:998" s="246" customFormat="1" ht="15.75" customHeight="1" outlineLevel="1">
      <c r="A684" s="241"/>
      <c r="B684" s="241"/>
      <c r="C684" s="241" t="s">
        <v>969</v>
      </c>
      <c r="D684" s="242" t="s">
        <v>970</v>
      </c>
      <c r="E684" s="241"/>
      <c r="F684" s="438"/>
      <c r="G684" s="243"/>
      <c r="H684" s="244"/>
      <c r="I684" s="245"/>
      <c r="J684" s="245"/>
    </row>
    <row r="685" spans="1:998" ht="25.5" outlineLevel="1">
      <c r="A685" s="236">
        <v>92390</v>
      </c>
      <c r="B685" s="236" t="s">
        <v>20</v>
      </c>
      <c r="C685" s="236" t="s">
        <v>971</v>
      </c>
      <c r="D685" s="237" t="s">
        <v>972</v>
      </c>
      <c r="E685" s="236" t="s">
        <v>31</v>
      </c>
      <c r="F685" s="437">
        <v>9</v>
      </c>
      <c r="G685" s="238">
        <f t="shared" ref="G685:G699" si="240">$I$3</f>
        <v>0.29308058631051748</v>
      </c>
      <c r="H685" s="239"/>
      <c r="I685" s="239">
        <f t="shared" ref="I685:I699" si="241">H685*(1+G685)</f>
        <v>0</v>
      </c>
      <c r="J685" s="239">
        <f t="shared" ref="J685:J699" si="242">TRUNC((I685*F685),2)</f>
        <v>0</v>
      </c>
    </row>
    <row r="686" spans="1:998" ht="25.5" outlineLevel="1">
      <c r="A686" s="236">
        <v>92377</v>
      </c>
      <c r="B686" s="236" t="s">
        <v>20</v>
      </c>
      <c r="C686" s="236" t="s">
        <v>973</v>
      </c>
      <c r="D686" s="237" t="s">
        <v>974</v>
      </c>
      <c r="E686" s="236" t="s">
        <v>31</v>
      </c>
      <c r="F686" s="437">
        <v>5</v>
      </c>
      <c r="G686" s="238">
        <f t="shared" si="240"/>
        <v>0.29308058631051748</v>
      </c>
      <c r="H686" s="239"/>
      <c r="I686" s="239">
        <f t="shared" si="241"/>
        <v>0</v>
      </c>
      <c r="J686" s="239">
        <f t="shared" si="242"/>
        <v>0</v>
      </c>
    </row>
    <row r="687" spans="1:998" ht="38.25" outlineLevel="1">
      <c r="A687" s="236">
        <v>92367</v>
      </c>
      <c r="B687" s="236" t="s">
        <v>20</v>
      </c>
      <c r="C687" s="236" t="s">
        <v>975</v>
      </c>
      <c r="D687" s="237" t="s">
        <v>976</v>
      </c>
      <c r="E687" s="236" t="s">
        <v>54</v>
      </c>
      <c r="F687" s="437">
        <v>155.5</v>
      </c>
      <c r="G687" s="238">
        <f t="shared" si="240"/>
        <v>0.29308058631051748</v>
      </c>
      <c r="H687" s="239"/>
      <c r="I687" s="239">
        <f t="shared" si="241"/>
        <v>0</v>
      </c>
      <c r="J687" s="239">
        <f t="shared" si="242"/>
        <v>0</v>
      </c>
    </row>
    <row r="688" spans="1:998" ht="25.5" outlineLevel="1">
      <c r="A688" s="236">
        <v>92642</v>
      </c>
      <c r="B688" s="236" t="s">
        <v>20</v>
      </c>
      <c r="C688" s="236" t="s">
        <v>977</v>
      </c>
      <c r="D688" s="237" t="s">
        <v>978</v>
      </c>
      <c r="E688" s="236" t="s">
        <v>31</v>
      </c>
      <c r="F688" s="437">
        <v>4</v>
      </c>
      <c r="G688" s="238">
        <f t="shared" si="240"/>
        <v>0.29308058631051748</v>
      </c>
      <c r="H688" s="239"/>
      <c r="I688" s="239">
        <f t="shared" si="241"/>
        <v>0</v>
      </c>
      <c r="J688" s="239">
        <f t="shared" si="242"/>
        <v>0</v>
      </c>
    </row>
    <row r="689" spans="1:10" ht="25.5" outlineLevel="1">
      <c r="A689" s="236">
        <v>92896</v>
      </c>
      <c r="B689" s="236" t="s">
        <v>20</v>
      </c>
      <c r="C689" s="236" t="s">
        <v>979</v>
      </c>
      <c r="D689" s="237" t="s">
        <v>980</v>
      </c>
      <c r="E689" s="236" t="s">
        <v>31</v>
      </c>
      <c r="F689" s="437">
        <v>2</v>
      </c>
      <c r="G689" s="238">
        <f t="shared" si="240"/>
        <v>0.29308058631051748</v>
      </c>
      <c r="H689" s="239"/>
      <c r="I689" s="239">
        <f t="shared" si="241"/>
        <v>0</v>
      </c>
      <c r="J689" s="239">
        <f t="shared" si="242"/>
        <v>0</v>
      </c>
    </row>
    <row r="690" spans="1:10" outlineLevel="1">
      <c r="A690" s="236">
        <v>4081</v>
      </c>
      <c r="B690" s="236" t="s">
        <v>166</v>
      </c>
      <c r="C690" s="236" t="s">
        <v>981</v>
      </c>
      <c r="D690" s="237" t="s">
        <v>982</v>
      </c>
      <c r="E690" s="236" t="s">
        <v>251</v>
      </c>
      <c r="F690" s="437">
        <v>1</v>
      </c>
      <c r="G690" s="238">
        <f t="shared" si="240"/>
        <v>0.29308058631051748</v>
      </c>
      <c r="H690" s="239"/>
      <c r="I690" s="239">
        <f t="shared" si="241"/>
        <v>0</v>
      </c>
      <c r="J690" s="239">
        <f t="shared" si="242"/>
        <v>0</v>
      </c>
    </row>
    <row r="691" spans="1:10" s="447" customFormat="1" ht="38.25" outlineLevel="1">
      <c r="A691" s="442" t="s">
        <v>984</v>
      </c>
      <c r="B691" s="442" t="s">
        <v>5</v>
      </c>
      <c r="C691" s="442" t="s">
        <v>983</v>
      </c>
      <c r="D691" s="443" t="s">
        <v>985</v>
      </c>
      <c r="E691" s="442" t="s">
        <v>31</v>
      </c>
      <c r="F691" s="444">
        <v>4</v>
      </c>
      <c r="G691" s="445">
        <f t="shared" si="240"/>
        <v>0.29308058631051748</v>
      </c>
      <c r="H691" s="446">
        <f>'Orçamento Analítico'!K35</f>
        <v>0</v>
      </c>
      <c r="I691" s="446">
        <f t="shared" si="241"/>
        <v>0</v>
      </c>
      <c r="J691" s="446">
        <f t="shared" si="242"/>
        <v>0</v>
      </c>
    </row>
    <row r="692" spans="1:10" ht="25.5" outlineLevel="1">
      <c r="A692" s="236">
        <v>94499</v>
      </c>
      <c r="B692" s="236" t="s">
        <v>20</v>
      </c>
      <c r="C692" s="236" t="s">
        <v>986</v>
      </c>
      <c r="D692" s="237" t="s">
        <v>987</v>
      </c>
      <c r="E692" s="236" t="s">
        <v>31</v>
      </c>
      <c r="F692" s="437">
        <v>3</v>
      </c>
      <c r="G692" s="238">
        <f t="shared" si="240"/>
        <v>0.29308058631051748</v>
      </c>
      <c r="H692" s="239"/>
      <c r="I692" s="239">
        <f t="shared" si="241"/>
        <v>0</v>
      </c>
      <c r="J692" s="239">
        <f t="shared" si="242"/>
        <v>0</v>
      </c>
    </row>
    <row r="693" spans="1:10" ht="25.5" outlineLevel="1">
      <c r="A693" s="236">
        <v>99624</v>
      </c>
      <c r="B693" s="236" t="s">
        <v>20</v>
      </c>
      <c r="C693" s="236" t="s">
        <v>988</v>
      </c>
      <c r="D693" s="237" t="s">
        <v>989</v>
      </c>
      <c r="E693" s="236" t="s">
        <v>31</v>
      </c>
      <c r="F693" s="437">
        <v>1</v>
      </c>
      <c r="G693" s="238">
        <f t="shared" si="240"/>
        <v>0.29308058631051748</v>
      </c>
      <c r="H693" s="239"/>
      <c r="I693" s="239">
        <f t="shared" si="241"/>
        <v>0</v>
      </c>
      <c r="J693" s="239">
        <f t="shared" si="242"/>
        <v>0</v>
      </c>
    </row>
    <row r="694" spans="1:10" ht="25.5" outlineLevel="1">
      <c r="A694" s="236">
        <v>1510</v>
      </c>
      <c r="B694" s="236" t="s">
        <v>166</v>
      </c>
      <c r="C694" s="236" t="s">
        <v>990</v>
      </c>
      <c r="D694" s="237" t="s">
        <v>991</v>
      </c>
      <c r="E694" s="236" t="s">
        <v>251</v>
      </c>
      <c r="F694" s="437">
        <v>1</v>
      </c>
      <c r="G694" s="238">
        <f t="shared" si="240"/>
        <v>0.29308058631051748</v>
      </c>
      <c r="H694" s="239"/>
      <c r="I694" s="239">
        <f t="shared" si="241"/>
        <v>0</v>
      </c>
      <c r="J694" s="239">
        <f t="shared" si="242"/>
        <v>0</v>
      </c>
    </row>
    <row r="695" spans="1:10" s="447" customFormat="1" outlineLevel="1">
      <c r="A695" s="442" t="s">
        <v>399</v>
      </c>
      <c r="B695" s="442" t="s">
        <v>5</v>
      </c>
      <c r="C695" s="442" t="s">
        <v>992</v>
      </c>
      <c r="D695" s="443" t="s">
        <v>400</v>
      </c>
      <c r="E695" s="442" t="s">
        <v>31</v>
      </c>
      <c r="F695" s="444">
        <v>8</v>
      </c>
      <c r="G695" s="445">
        <f t="shared" si="240"/>
        <v>0.29308058631051748</v>
      </c>
      <c r="H695" s="446">
        <f>'Orçamento Analítico'!K1887</f>
        <v>0</v>
      </c>
      <c r="I695" s="446">
        <f t="shared" si="241"/>
        <v>0</v>
      </c>
      <c r="J695" s="446">
        <f t="shared" si="242"/>
        <v>0</v>
      </c>
    </row>
    <row r="696" spans="1:10" ht="25.5" outlineLevel="1">
      <c r="A696" s="236">
        <v>92984</v>
      </c>
      <c r="B696" s="236" t="s">
        <v>20</v>
      </c>
      <c r="C696" s="236" t="s">
        <v>993</v>
      </c>
      <c r="D696" s="237" t="s">
        <v>257</v>
      </c>
      <c r="E696" s="236" t="s">
        <v>54</v>
      </c>
      <c r="F696" s="437">
        <v>330</v>
      </c>
      <c r="G696" s="238">
        <f t="shared" si="240"/>
        <v>0.29308058631051748</v>
      </c>
      <c r="H696" s="239"/>
      <c r="I696" s="239">
        <f t="shared" si="241"/>
        <v>0</v>
      </c>
      <c r="J696" s="239">
        <f t="shared" si="242"/>
        <v>0</v>
      </c>
    </row>
    <row r="697" spans="1:10" ht="25.5" outlineLevel="1">
      <c r="A697" s="236">
        <v>97668</v>
      </c>
      <c r="B697" s="236" t="s">
        <v>20</v>
      </c>
      <c r="C697" s="236" t="s">
        <v>994</v>
      </c>
      <c r="D697" s="237" t="s">
        <v>336</v>
      </c>
      <c r="E697" s="236" t="s">
        <v>54</v>
      </c>
      <c r="F697" s="437">
        <v>110</v>
      </c>
      <c r="G697" s="238">
        <f t="shared" si="240"/>
        <v>0.29308058631051748</v>
      </c>
      <c r="H697" s="239"/>
      <c r="I697" s="239">
        <f t="shared" si="241"/>
        <v>0</v>
      </c>
      <c r="J697" s="239">
        <f t="shared" si="242"/>
        <v>0</v>
      </c>
    </row>
    <row r="698" spans="1:10" ht="25.5" outlineLevel="1">
      <c r="A698" s="236" t="s">
        <v>996</v>
      </c>
      <c r="B698" s="236" t="s">
        <v>5</v>
      </c>
      <c r="C698" s="236" t="s">
        <v>995</v>
      </c>
      <c r="D698" s="237" t="s">
        <v>997</v>
      </c>
      <c r="E698" s="236" t="s">
        <v>31</v>
      </c>
      <c r="F698" s="437">
        <v>1</v>
      </c>
      <c r="G698" s="238">
        <f t="shared" si="240"/>
        <v>0.29308058631051748</v>
      </c>
      <c r="H698" s="239"/>
      <c r="I698" s="239">
        <f t="shared" si="241"/>
        <v>0</v>
      </c>
      <c r="J698" s="239">
        <f t="shared" si="242"/>
        <v>0</v>
      </c>
    </row>
    <row r="699" spans="1:10" s="447" customFormat="1" outlineLevel="1">
      <c r="A699" s="442" t="s">
        <v>999</v>
      </c>
      <c r="B699" s="442" t="s">
        <v>5</v>
      </c>
      <c r="C699" s="442" t="s">
        <v>998</v>
      </c>
      <c r="D699" s="443" t="s">
        <v>1000</v>
      </c>
      <c r="E699" s="442" t="s">
        <v>31</v>
      </c>
      <c r="F699" s="444">
        <v>1</v>
      </c>
      <c r="G699" s="445">
        <f t="shared" si="240"/>
        <v>0.29308058631051748</v>
      </c>
      <c r="H699" s="446">
        <f>'Orçamento Analítico'!K765</f>
        <v>0</v>
      </c>
      <c r="I699" s="446">
        <f t="shared" si="241"/>
        <v>0</v>
      </c>
      <c r="J699" s="446">
        <f t="shared" si="242"/>
        <v>0</v>
      </c>
    </row>
    <row r="700" spans="1:10" s="246" customFormat="1" ht="15.75" customHeight="1" outlineLevel="1">
      <c r="A700" s="241"/>
      <c r="B700" s="241"/>
      <c r="C700" s="241" t="s">
        <v>1001</v>
      </c>
      <c r="D700" s="242" t="s">
        <v>1002</v>
      </c>
      <c r="E700" s="241"/>
      <c r="F700" s="438"/>
      <c r="G700" s="243"/>
      <c r="H700" s="244"/>
      <c r="I700" s="245"/>
      <c r="J700" s="245"/>
    </row>
    <row r="701" spans="1:10" outlineLevel="1">
      <c r="A701" s="236">
        <v>101913</v>
      </c>
      <c r="B701" s="236" t="s">
        <v>20</v>
      </c>
      <c r="C701" s="236" t="s">
        <v>1003</v>
      </c>
      <c r="D701" s="237" t="s">
        <v>1004</v>
      </c>
      <c r="E701" s="236" t="s">
        <v>31</v>
      </c>
      <c r="F701" s="437">
        <v>1</v>
      </c>
      <c r="G701" s="238">
        <f>$I$3</f>
        <v>0.29308058631051748</v>
      </c>
      <c r="H701" s="239"/>
      <c r="I701" s="239">
        <f t="shared" ref="I701:I705" si="243">H701*(1+G701)</f>
        <v>0</v>
      </c>
      <c r="J701" s="239">
        <f t="shared" ref="J701:J705" si="244">TRUNC((I701*F701),2)</f>
        <v>0</v>
      </c>
    </row>
    <row r="702" spans="1:10" ht="25.5" outlineLevel="1">
      <c r="A702" s="236">
        <v>1510</v>
      </c>
      <c r="B702" s="236" t="s">
        <v>166</v>
      </c>
      <c r="C702" s="236" t="s">
        <v>1005</v>
      </c>
      <c r="D702" s="237" t="s">
        <v>991</v>
      </c>
      <c r="E702" s="236" t="s">
        <v>251</v>
      </c>
      <c r="F702" s="437">
        <v>1</v>
      </c>
      <c r="G702" s="238">
        <f>$I$3</f>
        <v>0.29308058631051748</v>
      </c>
      <c r="H702" s="239"/>
      <c r="I702" s="239">
        <f t="shared" si="243"/>
        <v>0</v>
      </c>
      <c r="J702" s="239">
        <f t="shared" si="244"/>
        <v>0</v>
      </c>
    </row>
    <row r="703" spans="1:10" ht="25.5" outlineLevel="1">
      <c r="A703" s="236">
        <v>99623</v>
      </c>
      <c r="B703" s="236" t="s">
        <v>20</v>
      </c>
      <c r="C703" s="236" t="s">
        <v>1006</v>
      </c>
      <c r="D703" s="237" t="s">
        <v>1007</v>
      </c>
      <c r="E703" s="236" t="s">
        <v>31</v>
      </c>
      <c r="F703" s="437">
        <v>1</v>
      </c>
      <c r="G703" s="238">
        <f>$I$3</f>
        <v>0.29308058631051748</v>
      </c>
      <c r="H703" s="239"/>
      <c r="I703" s="239">
        <f t="shared" si="243"/>
        <v>0</v>
      </c>
      <c r="J703" s="239">
        <f t="shared" si="244"/>
        <v>0</v>
      </c>
    </row>
    <row r="704" spans="1:10" ht="25.5" outlineLevel="1">
      <c r="A704" s="236">
        <v>92377</v>
      </c>
      <c r="B704" s="236" t="s">
        <v>20</v>
      </c>
      <c r="C704" s="236" t="s">
        <v>1008</v>
      </c>
      <c r="D704" s="237" t="s">
        <v>974</v>
      </c>
      <c r="E704" s="236" t="s">
        <v>31</v>
      </c>
      <c r="F704" s="437">
        <v>1</v>
      </c>
      <c r="G704" s="238">
        <f>$I$3</f>
        <v>0.29308058631051748</v>
      </c>
      <c r="H704" s="239"/>
      <c r="I704" s="239">
        <f t="shared" si="243"/>
        <v>0</v>
      </c>
      <c r="J704" s="239">
        <f t="shared" si="244"/>
        <v>0</v>
      </c>
    </row>
    <row r="705" spans="1:998" outlineLevel="1">
      <c r="A705" s="236" t="s">
        <v>1011</v>
      </c>
      <c r="B705" s="236" t="s">
        <v>1010</v>
      </c>
      <c r="C705" s="236" t="s">
        <v>1009</v>
      </c>
      <c r="D705" s="237" t="s">
        <v>1012</v>
      </c>
      <c r="E705" s="236" t="s">
        <v>31</v>
      </c>
      <c r="F705" s="437">
        <v>1</v>
      </c>
      <c r="G705" s="238">
        <f>$I$3</f>
        <v>0.29308058631051748</v>
      </c>
      <c r="H705" s="239"/>
      <c r="I705" s="239">
        <f t="shared" si="243"/>
        <v>0</v>
      </c>
      <c r="J705" s="239">
        <f t="shared" si="244"/>
        <v>0</v>
      </c>
    </row>
    <row r="706" spans="1:998" s="18" customFormat="1" ht="12.75" customHeight="1">
      <c r="A706" s="364" t="s">
        <v>1352</v>
      </c>
      <c r="B706" s="364"/>
      <c r="C706" s="364"/>
      <c r="D706" s="364"/>
      <c r="E706" s="364"/>
      <c r="F706" s="364"/>
      <c r="G706" s="364"/>
      <c r="H706" s="364"/>
      <c r="I706" s="364"/>
      <c r="J706" s="16">
        <f>SUM(J685:J705)</f>
        <v>0</v>
      </c>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17"/>
      <c r="CH706" s="17"/>
      <c r="CI706" s="17"/>
      <c r="CJ706" s="17"/>
      <c r="CK706" s="17"/>
      <c r="CL706" s="17"/>
      <c r="CM706" s="17"/>
      <c r="CN706" s="17"/>
      <c r="CO706" s="17"/>
      <c r="CP706" s="17"/>
      <c r="CQ706" s="17"/>
      <c r="CR706" s="17"/>
      <c r="CS706" s="17"/>
      <c r="CT706" s="17"/>
      <c r="CU706" s="17"/>
      <c r="CV706" s="17"/>
      <c r="CW706" s="17"/>
      <c r="CX706" s="17"/>
      <c r="CY706" s="17"/>
      <c r="CZ706" s="17"/>
      <c r="DA706" s="17"/>
      <c r="DB706" s="17"/>
      <c r="DC706" s="17"/>
      <c r="DD706" s="17"/>
      <c r="DE706" s="17"/>
      <c r="DF706" s="17"/>
      <c r="DG706" s="17"/>
      <c r="DH706" s="17"/>
      <c r="DI706" s="17"/>
      <c r="DJ706" s="17"/>
      <c r="DK706" s="17"/>
      <c r="DL706" s="17"/>
      <c r="DM706" s="17"/>
      <c r="DN706" s="17"/>
      <c r="DO706" s="17"/>
      <c r="DP706" s="17"/>
      <c r="DQ706" s="17"/>
      <c r="DR706" s="17"/>
      <c r="DS706" s="17"/>
      <c r="DT706" s="17"/>
      <c r="DU706" s="17"/>
      <c r="DV706" s="17"/>
      <c r="DW706" s="17"/>
      <c r="DX706" s="17"/>
      <c r="DY706" s="17"/>
      <c r="DZ706" s="17"/>
      <c r="EA706" s="17"/>
      <c r="EB706" s="17"/>
      <c r="EC706" s="17"/>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c r="FE706" s="17"/>
      <c r="FF706" s="17"/>
      <c r="FG706" s="17"/>
      <c r="FH706" s="17"/>
      <c r="FI706" s="17"/>
      <c r="FJ706" s="17"/>
      <c r="FK706" s="17"/>
      <c r="FL706" s="17"/>
      <c r="FM706" s="17"/>
      <c r="FN706" s="17"/>
      <c r="FO706" s="17"/>
      <c r="FP706" s="17"/>
      <c r="FQ706" s="17"/>
      <c r="FR706" s="17"/>
      <c r="FS706" s="17"/>
      <c r="FT706" s="17"/>
      <c r="FU706" s="17"/>
      <c r="FV706" s="17"/>
      <c r="FW706" s="17"/>
      <c r="FX706" s="17"/>
      <c r="FY706" s="17"/>
      <c r="FZ706" s="17"/>
      <c r="GA706" s="17"/>
      <c r="GB706" s="17"/>
      <c r="GC706" s="17"/>
      <c r="GD706" s="17"/>
      <c r="GE706" s="17"/>
      <c r="GF706" s="17"/>
      <c r="GG706" s="17"/>
      <c r="GH706" s="17"/>
      <c r="GI706" s="17"/>
      <c r="GJ706" s="17"/>
      <c r="GK706" s="17"/>
      <c r="GL706" s="17"/>
      <c r="GM706" s="17"/>
      <c r="GN706" s="17"/>
      <c r="GO706" s="17"/>
      <c r="GP706" s="17"/>
      <c r="GQ706" s="17"/>
      <c r="GR706" s="17"/>
      <c r="GS706" s="17"/>
      <c r="GT706" s="17"/>
      <c r="GU706" s="17"/>
      <c r="GV706" s="17"/>
      <c r="GW706" s="17"/>
      <c r="GX706" s="17"/>
      <c r="GY706" s="17"/>
      <c r="GZ706" s="17"/>
      <c r="HA706" s="17"/>
      <c r="HB706" s="17"/>
      <c r="HC706" s="17"/>
      <c r="HD706" s="17"/>
      <c r="HE706" s="17"/>
      <c r="HF706" s="17"/>
      <c r="HG706" s="17"/>
      <c r="HH706" s="17"/>
      <c r="HI706" s="17"/>
      <c r="HJ706" s="17"/>
      <c r="HK706" s="17"/>
      <c r="HL706" s="17"/>
      <c r="HM706" s="17"/>
      <c r="HN706" s="17"/>
      <c r="HO706" s="17"/>
      <c r="HP706" s="17"/>
      <c r="HQ706" s="17"/>
      <c r="HR706" s="17"/>
      <c r="HS706" s="17"/>
      <c r="HT706" s="17"/>
      <c r="HU706" s="17"/>
      <c r="HV706" s="17"/>
      <c r="HW706" s="17"/>
      <c r="HX706" s="17"/>
      <c r="HY706" s="17"/>
      <c r="HZ706" s="17"/>
      <c r="IA706" s="17"/>
      <c r="IB706" s="17"/>
      <c r="IC706" s="17"/>
      <c r="ID706" s="17"/>
      <c r="IE706" s="17"/>
      <c r="IF706" s="17"/>
      <c r="IG706" s="17"/>
      <c r="IH706" s="17"/>
      <c r="II706" s="17"/>
      <c r="IJ706" s="17"/>
      <c r="IK706" s="17"/>
      <c r="IL706" s="17"/>
      <c r="IM706" s="17"/>
      <c r="IN706" s="17"/>
      <c r="IO706" s="17"/>
      <c r="IP706" s="17"/>
      <c r="IQ706" s="17"/>
      <c r="IR706" s="17"/>
      <c r="IS706" s="17"/>
      <c r="IT706" s="17"/>
      <c r="IU706" s="17"/>
      <c r="IV706" s="17"/>
      <c r="IW706" s="17"/>
      <c r="IX706" s="17"/>
      <c r="IY706" s="17"/>
      <c r="IZ706" s="17"/>
      <c r="JA706" s="17"/>
      <c r="JB706" s="17"/>
      <c r="JC706" s="17"/>
      <c r="JD706" s="17"/>
      <c r="JE706" s="17"/>
      <c r="JF706" s="17"/>
      <c r="JG706" s="17"/>
      <c r="JH706" s="17"/>
      <c r="JI706" s="17"/>
      <c r="JJ706" s="17"/>
      <c r="JK706" s="17"/>
      <c r="JL706" s="17"/>
      <c r="JM706" s="17"/>
      <c r="JN706" s="17"/>
      <c r="JO706" s="17"/>
      <c r="JP706" s="17"/>
      <c r="JQ706" s="17"/>
      <c r="JR706" s="17"/>
      <c r="JS706" s="17"/>
      <c r="JT706" s="17"/>
      <c r="JU706" s="17"/>
      <c r="JV706" s="17"/>
      <c r="JW706" s="17"/>
      <c r="JX706" s="17"/>
      <c r="JY706" s="17"/>
      <c r="JZ706" s="17"/>
      <c r="KA706" s="17"/>
      <c r="KB706" s="17"/>
      <c r="KC706" s="17"/>
      <c r="KD706" s="17"/>
      <c r="KE706" s="17"/>
      <c r="KF706" s="17"/>
      <c r="KG706" s="17"/>
      <c r="KH706" s="17"/>
      <c r="KI706" s="17"/>
      <c r="KJ706" s="17"/>
      <c r="KK706" s="17"/>
      <c r="KL706" s="17"/>
      <c r="KM706" s="17"/>
      <c r="KN706" s="17"/>
      <c r="KO706" s="17"/>
      <c r="KP706" s="17"/>
      <c r="KQ706" s="17"/>
      <c r="KR706" s="17"/>
      <c r="KS706" s="17"/>
      <c r="KT706" s="17"/>
      <c r="KU706" s="17"/>
      <c r="KV706" s="17"/>
      <c r="KW706" s="17"/>
      <c r="KX706" s="17"/>
      <c r="KY706" s="17"/>
      <c r="KZ706" s="17"/>
      <c r="LA706" s="17"/>
      <c r="LB706" s="17"/>
      <c r="LC706" s="17"/>
      <c r="LD706" s="17"/>
      <c r="LE706" s="17"/>
      <c r="LF706" s="17"/>
      <c r="LG706" s="17"/>
      <c r="LH706" s="17"/>
      <c r="LI706" s="17"/>
      <c r="LJ706" s="17"/>
      <c r="LK706" s="17"/>
      <c r="LL706" s="17"/>
      <c r="LM706" s="17"/>
      <c r="LN706" s="17"/>
      <c r="LO706" s="17"/>
      <c r="LP706" s="17"/>
      <c r="LQ706" s="17"/>
      <c r="LR706" s="17"/>
      <c r="LS706" s="17"/>
      <c r="LT706" s="17"/>
      <c r="LU706" s="17"/>
      <c r="LV706" s="17"/>
      <c r="LW706" s="17"/>
      <c r="LX706" s="17"/>
      <c r="LY706" s="17"/>
      <c r="LZ706" s="17"/>
      <c r="MA706" s="17"/>
      <c r="MB706" s="17"/>
      <c r="MC706" s="17"/>
      <c r="MD706" s="17"/>
      <c r="ME706" s="17"/>
      <c r="MF706" s="17"/>
      <c r="MG706" s="17"/>
      <c r="MH706" s="17"/>
      <c r="MI706" s="17"/>
      <c r="MJ706" s="17"/>
      <c r="MK706" s="17"/>
      <c r="ML706" s="17"/>
      <c r="MM706" s="17"/>
      <c r="MN706" s="17"/>
      <c r="MO706" s="17"/>
      <c r="MP706" s="17"/>
      <c r="MQ706" s="17"/>
      <c r="MR706" s="17"/>
      <c r="MS706" s="17"/>
      <c r="MT706" s="17"/>
      <c r="MU706" s="17"/>
      <c r="MV706" s="17"/>
      <c r="MW706" s="17"/>
      <c r="MX706" s="17"/>
      <c r="MY706" s="17"/>
      <c r="MZ706" s="17"/>
      <c r="NA706" s="17"/>
      <c r="NB706" s="17"/>
      <c r="NC706" s="17"/>
      <c r="ND706" s="17"/>
      <c r="NE706" s="17"/>
      <c r="NF706" s="17"/>
      <c r="NG706" s="17"/>
      <c r="NH706" s="17"/>
      <c r="NI706" s="17"/>
      <c r="NJ706" s="17"/>
      <c r="NK706" s="17"/>
      <c r="NL706" s="17"/>
      <c r="NM706" s="17"/>
      <c r="NN706" s="17"/>
      <c r="NO706" s="17"/>
      <c r="NP706" s="17"/>
      <c r="NQ706" s="17"/>
      <c r="NR706" s="17"/>
      <c r="NS706" s="17"/>
      <c r="NT706" s="17"/>
      <c r="NU706" s="17"/>
      <c r="NV706" s="17"/>
      <c r="NW706" s="17"/>
      <c r="NX706" s="17"/>
      <c r="NY706" s="17"/>
      <c r="NZ706" s="17"/>
      <c r="OA706" s="17"/>
      <c r="OB706" s="17"/>
      <c r="OC706" s="17"/>
      <c r="OD706" s="17"/>
      <c r="OE706" s="17"/>
      <c r="OF706" s="17"/>
      <c r="OG706" s="17"/>
      <c r="OH706" s="17"/>
      <c r="OI706" s="17"/>
      <c r="OJ706" s="17"/>
      <c r="OK706" s="17"/>
      <c r="OL706" s="17"/>
      <c r="OM706" s="17"/>
      <c r="ON706" s="17"/>
      <c r="OO706" s="17"/>
      <c r="OP706" s="17"/>
      <c r="OQ706" s="17"/>
      <c r="OR706" s="17"/>
      <c r="OS706" s="17"/>
      <c r="OT706" s="17"/>
      <c r="OU706" s="17"/>
      <c r="OV706" s="17"/>
      <c r="OW706" s="17"/>
      <c r="OX706" s="17"/>
      <c r="OY706" s="17"/>
      <c r="OZ706" s="17"/>
      <c r="PA706" s="17"/>
      <c r="PB706" s="17"/>
      <c r="PC706" s="17"/>
      <c r="PD706" s="17"/>
      <c r="PE706" s="17"/>
      <c r="PF706" s="17"/>
      <c r="PG706" s="17"/>
      <c r="PH706" s="17"/>
      <c r="PI706" s="17"/>
      <c r="PJ706" s="17"/>
      <c r="PK706" s="17"/>
      <c r="PL706" s="17"/>
      <c r="PM706" s="17"/>
      <c r="PN706" s="17"/>
      <c r="PO706" s="17"/>
      <c r="PP706" s="17"/>
      <c r="PQ706" s="17"/>
      <c r="PR706" s="17"/>
      <c r="PS706" s="17"/>
      <c r="PT706" s="17"/>
      <c r="PU706" s="17"/>
      <c r="PV706" s="17"/>
      <c r="PW706" s="17"/>
      <c r="PX706" s="17"/>
      <c r="PY706" s="17"/>
      <c r="PZ706" s="17"/>
      <c r="QA706" s="17"/>
      <c r="QB706" s="17"/>
      <c r="QC706" s="17"/>
      <c r="QD706" s="17"/>
      <c r="QE706" s="17"/>
      <c r="QF706" s="17"/>
      <c r="QG706" s="17"/>
      <c r="QH706" s="17"/>
      <c r="QI706" s="17"/>
      <c r="QJ706" s="17"/>
      <c r="QK706" s="17"/>
      <c r="QL706" s="17"/>
      <c r="QM706" s="17"/>
      <c r="QN706" s="17"/>
      <c r="QO706" s="17"/>
      <c r="QP706" s="17"/>
      <c r="QQ706" s="17"/>
      <c r="QR706" s="17"/>
      <c r="QS706" s="17"/>
      <c r="QT706" s="17"/>
      <c r="QU706" s="17"/>
      <c r="QV706" s="17"/>
      <c r="QW706" s="17"/>
      <c r="QX706" s="17"/>
      <c r="QY706" s="17"/>
      <c r="QZ706" s="17"/>
      <c r="RA706" s="17"/>
      <c r="RB706" s="17"/>
      <c r="RC706" s="17"/>
      <c r="RD706" s="17"/>
      <c r="RE706" s="17"/>
      <c r="RF706" s="17"/>
      <c r="RG706" s="17"/>
      <c r="RH706" s="17"/>
      <c r="RI706" s="17"/>
      <c r="RJ706" s="17"/>
      <c r="RK706" s="17"/>
      <c r="RL706" s="17"/>
      <c r="RM706" s="17"/>
      <c r="RN706" s="17"/>
      <c r="RO706" s="17"/>
      <c r="RP706" s="17"/>
      <c r="RQ706" s="17"/>
      <c r="RR706" s="17"/>
      <c r="RS706" s="17"/>
      <c r="RT706" s="17"/>
      <c r="RU706" s="17"/>
      <c r="RV706" s="17"/>
      <c r="RW706" s="17"/>
      <c r="RX706" s="17"/>
      <c r="RY706" s="17"/>
      <c r="RZ706" s="17"/>
      <c r="SA706" s="17"/>
      <c r="SB706" s="17"/>
      <c r="SC706" s="17"/>
      <c r="SD706" s="17"/>
      <c r="SE706" s="17"/>
      <c r="SF706" s="17"/>
      <c r="SG706" s="17"/>
      <c r="SH706" s="17"/>
      <c r="SI706" s="17"/>
      <c r="SJ706" s="17"/>
      <c r="SK706" s="17"/>
      <c r="SL706" s="17"/>
      <c r="SM706" s="17"/>
      <c r="SN706" s="17"/>
      <c r="SO706" s="17"/>
      <c r="SP706" s="17"/>
      <c r="SQ706" s="17"/>
      <c r="SR706" s="17"/>
      <c r="SS706" s="17"/>
      <c r="ST706" s="17"/>
      <c r="SU706" s="17"/>
      <c r="SV706" s="17"/>
      <c r="SW706" s="17"/>
      <c r="SX706" s="17"/>
      <c r="SY706" s="17"/>
      <c r="SZ706" s="17"/>
      <c r="TA706" s="17"/>
      <c r="TB706" s="17"/>
      <c r="TC706" s="17"/>
      <c r="TD706" s="17"/>
      <c r="TE706" s="17"/>
      <c r="TF706" s="17"/>
      <c r="TG706" s="17"/>
      <c r="TH706" s="17"/>
      <c r="TI706" s="17"/>
      <c r="TJ706" s="17"/>
      <c r="TK706" s="17"/>
      <c r="TL706" s="17"/>
      <c r="TM706" s="17"/>
      <c r="TN706" s="17"/>
      <c r="TO706" s="17"/>
      <c r="TP706" s="17"/>
      <c r="TQ706" s="17"/>
      <c r="TR706" s="17"/>
      <c r="TS706" s="17"/>
      <c r="TT706" s="17"/>
      <c r="TU706" s="17"/>
      <c r="TV706" s="17"/>
      <c r="TW706" s="17"/>
      <c r="TX706" s="17"/>
      <c r="TY706" s="17"/>
      <c r="TZ706" s="17"/>
      <c r="UA706" s="17"/>
      <c r="UB706" s="17"/>
      <c r="UC706" s="17"/>
      <c r="UD706" s="17"/>
      <c r="UE706" s="17"/>
      <c r="UF706" s="17"/>
      <c r="UG706" s="17"/>
      <c r="UH706" s="17"/>
      <c r="UI706" s="17"/>
      <c r="UJ706" s="17"/>
      <c r="UK706" s="17"/>
      <c r="UL706" s="17"/>
      <c r="UM706" s="17"/>
      <c r="UN706" s="17"/>
      <c r="UO706" s="17"/>
      <c r="UP706" s="17"/>
      <c r="UQ706" s="17"/>
      <c r="UR706" s="17"/>
      <c r="US706" s="17"/>
      <c r="UT706" s="17"/>
      <c r="UU706" s="17"/>
      <c r="UV706" s="17"/>
      <c r="UW706" s="17"/>
      <c r="UX706" s="17"/>
      <c r="UY706" s="17"/>
      <c r="UZ706" s="17"/>
      <c r="VA706" s="17"/>
      <c r="VB706" s="17"/>
      <c r="VC706" s="17"/>
      <c r="VD706" s="17"/>
      <c r="VE706" s="17"/>
      <c r="VF706" s="17"/>
      <c r="VG706" s="17"/>
      <c r="VH706" s="17"/>
      <c r="VI706" s="17"/>
      <c r="VJ706" s="17"/>
      <c r="VK706" s="17"/>
      <c r="VL706" s="17"/>
      <c r="VM706" s="17"/>
      <c r="VN706" s="17"/>
      <c r="VO706" s="17"/>
      <c r="VP706" s="17"/>
      <c r="VQ706" s="17"/>
      <c r="VR706" s="17"/>
      <c r="VS706" s="17"/>
      <c r="VT706" s="17"/>
      <c r="VU706" s="17"/>
      <c r="VV706" s="17"/>
      <c r="VW706" s="17"/>
      <c r="VX706" s="17"/>
      <c r="VY706" s="17"/>
      <c r="VZ706" s="17"/>
      <c r="WA706" s="17"/>
      <c r="WB706" s="17"/>
      <c r="WC706" s="17"/>
      <c r="WD706" s="17"/>
      <c r="WE706" s="17"/>
      <c r="WF706" s="17"/>
      <c r="WG706" s="17"/>
      <c r="WH706" s="17"/>
      <c r="WI706" s="17"/>
      <c r="WJ706" s="17"/>
      <c r="WK706" s="17"/>
      <c r="WL706" s="17"/>
      <c r="WM706" s="17"/>
      <c r="WN706" s="17"/>
      <c r="WO706" s="17"/>
      <c r="WP706" s="17"/>
      <c r="WQ706" s="17"/>
      <c r="WR706" s="17"/>
      <c r="WS706" s="17"/>
      <c r="WT706" s="17"/>
      <c r="WU706" s="17"/>
      <c r="WV706" s="17"/>
      <c r="WW706" s="17"/>
      <c r="WX706" s="17"/>
      <c r="WY706" s="17"/>
      <c r="WZ706" s="17"/>
      <c r="XA706" s="17"/>
      <c r="XB706" s="17"/>
      <c r="XC706" s="17"/>
      <c r="XD706" s="17"/>
      <c r="XE706" s="17"/>
      <c r="XF706" s="17"/>
      <c r="XG706" s="17"/>
      <c r="XH706" s="17"/>
      <c r="XI706" s="17"/>
      <c r="XJ706" s="17"/>
      <c r="XK706" s="17"/>
      <c r="XL706" s="17"/>
      <c r="XM706" s="17"/>
      <c r="XN706" s="17"/>
      <c r="XO706" s="17"/>
      <c r="XP706" s="17"/>
      <c r="XQ706" s="17"/>
      <c r="XR706" s="17"/>
      <c r="XS706" s="17"/>
      <c r="XT706" s="17"/>
      <c r="XU706" s="17"/>
      <c r="XV706" s="17"/>
      <c r="XW706" s="17"/>
      <c r="XX706" s="17"/>
      <c r="XY706" s="17"/>
      <c r="XZ706" s="17"/>
      <c r="YA706" s="17"/>
      <c r="YB706" s="17"/>
      <c r="YC706" s="17"/>
      <c r="YD706" s="17"/>
      <c r="YE706" s="17"/>
      <c r="YF706" s="17"/>
      <c r="YG706" s="17"/>
      <c r="YH706" s="17"/>
      <c r="YI706" s="17"/>
      <c r="YJ706" s="17"/>
      <c r="YK706" s="17"/>
      <c r="YL706" s="17"/>
      <c r="YM706" s="17"/>
      <c r="YN706" s="17"/>
      <c r="YO706" s="17"/>
      <c r="YP706" s="17"/>
      <c r="YQ706" s="17"/>
      <c r="YR706" s="17"/>
      <c r="YS706" s="17"/>
      <c r="YT706" s="17"/>
      <c r="YU706" s="17"/>
      <c r="YV706" s="17"/>
      <c r="YW706" s="17"/>
      <c r="YX706" s="17"/>
      <c r="YY706" s="17"/>
      <c r="YZ706" s="17"/>
      <c r="ZA706" s="17"/>
      <c r="ZB706" s="17"/>
      <c r="ZC706" s="17"/>
      <c r="ZD706" s="17"/>
      <c r="ZE706" s="17"/>
      <c r="ZF706" s="17"/>
      <c r="ZG706" s="17"/>
      <c r="ZH706" s="17"/>
      <c r="ZI706" s="17"/>
      <c r="ZJ706" s="17"/>
      <c r="ZK706" s="17"/>
      <c r="ZL706" s="17"/>
      <c r="ZM706" s="17"/>
      <c r="ZN706" s="17"/>
      <c r="ZO706" s="17"/>
      <c r="ZP706" s="17"/>
      <c r="ZQ706" s="17"/>
      <c r="ZR706" s="17"/>
      <c r="ZS706" s="17"/>
      <c r="ZT706" s="17"/>
      <c r="ZU706" s="17"/>
      <c r="ZV706" s="17"/>
      <c r="ZW706" s="17"/>
      <c r="ZX706" s="17"/>
      <c r="ZY706" s="17"/>
      <c r="ZZ706" s="17"/>
      <c r="AAA706" s="17"/>
      <c r="AAB706" s="17"/>
      <c r="AAC706" s="17"/>
      <c r="AAD706" s="17"/>
      <c r="AAE706" s="17"/>
      <c r="AAF706" s="17"/>
      <c r="AAG706" s="17"/>
      <c r="AAH706" s="17"/>
      <c r="AAI706" s="17"/>
      <c r="AAJ706" s="17"/>
      <c r="AAK706" s="17"/>
      <c r="AAL706" s="17"/>
      <c r="AAM706" s="17"/>
      <c r="AAN706" s="17"/>
      <c r="AAO706" s="17"/>
      <c r="AAP706" s="17"/>
      <c r="AAQ706" s="17"/>
      <c r="AAR706" s="17"/>
      <c r="AAS706" s="17"/>
      <c r="AAT706" s="17"/>
      <c r="AAU706" s="17"/>
      <c r="AAV706" s="17"/>
      <c r="AAW706" s="17"/>
      <c r="AAX706" s="17"/>
      <c r="AAY706" s="17"/>
      <c r="AAZ706" s="17"/>
      <c r="ABA706" s="17"/>
      <c r="ABB706" s="17"/>
      <c r="ABC706" s="17"/>
      <c r="ABD706" s="17"/>
      <c r="ABE706" s="17"/>
      <c r="ABF706" s="17"/>
      <c r="ABG706" s="17"/>
      <c r="ABH706" s="17"/>
      <c r="ABI706" s="17"/>
      <c r="ABJ706" s="17"/>
      <c r="ABK706" s="17"/>
      <c r="ABL706" s="17"/>
      <c r="ABM706" s="17"/>
      <c r="ABN706" s="17"/>
      <c r="ABO706" s="17"/>
      <c r="ABP706" s="17"/>
      <c r="ABQ706" s="17"/>
      <c r="ABR706" s="17"/>
      <c r="ABS706" s="17"/>
      <c r="ABT706" s="17"/>
      <c r="ABU706" s="17"/>
      <c r="ABV706" s="17"/>
      <c r="ABW706" s="17"/>
      <c r="ABX706" s="17"/>
      <c r="ABY706" s="17"/>
      <c r="ABZ706" s="17"/>
      <c r="ACA706" s="17"/>
      <c r="ACB706" s="17"/>
      <c r="ACC706" s="17"/>
      <c r="ACD706" s="17"/>
      <c r="ACE706" s="17"/>
      <c r="ACF706" s="17"/>
      <c r="ACG706" s="17"/>
      <c r="ACH706" s="17"/>
      <c r="ACI706" s="17"/>
      <c r="ACJ706" s="17"/>
      <c r="ACK706" s="17"/>
      <c r="ACL706" s="17"/>
      <c r="ACM706" s="17"/>
      <c r="ACN706" s="17"/>
      <c r="ACO706" s="17"/>
      <c r="ACP706" s="17"/>
      <c r="ACQ706" s="17"/>
      <c r="ACR706" s="17"/>
      <c r="ACS706" s="17"/>
      <c r="ACT706" s="17"/>
      <c r="ACU706" s="17"/>
      <c r="ACV706" s="17"/>
      <c r="ACW706" s="17"/>
      <c r="ACX706" s="17"/>
      <c r="ACY706" s="17"/>
      <c r="ACZ706" s="17"/>
      <c r="ADA706" s="17"/>
      <c r="ADB706" s="17"/>
      <c r="ADC706" s="17"/>
      <c r="ADD706" s="17"/>
      <c r="ADE706" s="17"/>
      <c r="ADF706" s="17"/>
      <c r="ADG706" s="17"/>
      <c r="ADH706" s="17"/>
      <c r="ADI706" s="17"/>
      <c r="ADJ706" s="17"/>
      <c r="ADK706" s="17"/>
      <c r="ADL706" s="17"/>
      <c r="ADM706" s="17"/>
      <c r="ADN706" s="17"/>
      <c r="ADO706" s="17"/>
      <c r="ADP706" s="17"/>
      <c r="ADQ706" s="17"/>
      <c r="ADR706" s="17"/>
      <c r="ADS706" s="17"/>
      <c r="ADT706" s="17"/>
      <c r="ADU706" s="17"/>
      <c r="ADV706" s="17"/>
      <c r="ADW706" s="17"/>
      <c r="ADX706" s="17"/>
      <c r="ADY706" s="17"/>
      <c r="ADZ706" s="17"/>
      <c r="AEA706" s="17"/>
      <c r="AEB706" s="17"/>
      <c r="AEC706" s="17"/>
      <c r="AED706" s="17"/>
      <c r="AEE706" s="17"/>
      <c r="AEF706" s="17"/>
      <c r="AEG706" s="17"/>
      <c r="AEH706" s="17"/>
      <c r="AEI706" s="17"/>
      <c r="AEJ706" s="17"/>
      <c r="AEK706" s="17"/>
      <c r="AEL706" s="17"/>
      <c r="AEM706" s="17"/>
      <c r="AEN706" s="17"/>
      <c r="AEO706" s="17"/>
      <c r="AEP706" s="17"/>
      <c r="AEQ706" s="17"/>
      <c r="AER706" s="17"/>
      <c r="AES706" s="17"/>
      <c r="AET706" s="17"/>
      <c r="AEU706" s="17"/>
      <c r="AEV706" s="17"/>
      <c r="AEW706" s="17"/>
      <c r="AEX706" s="17"/>
      <c r="AEY706" s="17"/>
      <c r="AEZ706" s="17"/>
      <c r="AFA706" s="17"/>
      <c r="AFB706" s="17"/>
      <c r="AFC706" s="17"/>
      <c r="AFD706" s="17"/>
      <c r="AFE706" s="17"/>
      <c r="AFF706" s="17"/>
      <c r="AFG706" s="17"/>
      <c r="AFH706" s="17"/>
      <c r="AFI706" s="17"/>
      <c r="AFJ706" s="17"/>
      <c r="AFK706" s="17"/>
      <c r="AFL706" s="17"/>
      <c r="AFM706" s="17"/>
      <c r="AFN706" s="17"/>
      <c r="AFO706" s="17"/>
      <c r="AFP706" s="17"/>
      <c r="AFQ706" s="17"/>
      <c r="AFR706" s="17"/>
      <c r="AFS706" s="17"/>
      <c r="AFT706" s="17"/>
      <c r="AFU706" s="17"/>
      <c r="AFV706" s="17"/>
      <c r="AFW706" s="17"/>
      <c r="AFX706" s="17"/>
      <c r="AFY706" s="17"/>
      <c r="AFZ706" s="17"/>
      <c r="AGA706" s="17"/>
      <c r="AGB706" s="17"/>
      <c r="AGC706" s="17"/>
      <c r="AGD706" s="17"/>
      <c r="AGE706" s="17"/>
      <c r="AGF706" s="17"/>
      <c r="AGG706" s="17"/>
      <c r="AGH706" s="17"/>
      <c r="AGI706" s="17"/>
      <c r="AGJ706" s="17"/>
      <c r="AGK706" s="17"/>
      <c r="AGL706" s="17"/>
      <c r="AGM706" s="17"/>
      <c r="AGN706" s="17"/>
      <c r="AGO706" s="17"/>
      <c r="AGP706" s="17"/>
      <c r="AGQ706" s="17"/>
      <c r="AGR706" s="17"/>
      <c r="AGS706" s="17"/>
      <c r="AGT706" s="17"/>
      <c r="AGU706" s="17"/>
      <c r="AGV706" s="17"/>
      <c r="AGW706" s="17"/>
      <c r="AGX706" s="17"/>
      <c r="AGY706" s="17"/>
      <c r="AGZ706" s="17"/>
      <c r="AHA706" s="17"/>
      <c r="AHB706" s="17"/>
      <c r="AHC706" s="17"/>
      <c r="AHD706" s="17"/>
      <c r="AHE706" s="17"/>
      <c r="AHF706" s="17"/>
      <c r="AHG706" s="17"/>
      <c r="AHH706" s="17"/>
      <c r="AHI706" s="17"/>
      <c r="AHJ706" s="17"/>
      <c r="AHK706" s="17"/>
      <c r="AHL706" s="17"/>
      <c r="AHM706" s="17"/>
      <c r="AHN706" s="17"/>
      <c r="AHO706" s="17"/>
      <c r="AHP706" s="17"/>
      <c r="AHQ706" s="17"/>
      <c r="AHR706" s="17"/>
      <c r="AHS706" s="17"/>
      <c r="AHT706" s="17"/>
      <c r="AHU706" s="17"/>
      <c r="AHV706" s="17"/>
      <c r="AHW706" s="17"/>
      <c r="AHX706" s="17"/>
      <c r="AHY706" s="17"/>
      <c r="AHZ706" s="17"/>
      <c r="AIA706" s="17"/>
      <c r="AIB706" s="17"/>
      <c r="AIC706" s="17"/>
      <c r="AID706" s="17"/>
      <c r="AIE706" s="17"/>
      <c r="AIF706" s="17"/>
      <c r="AIG706" s="17"/>
      <c r="AIH706" s="17"/>
      <c r="AII706" s="17"/>
      <c r="AIJ706" s="17"/>
      <c r="AIK706" s="17"/>
      <c r="AIL706" s="17"/>
      <c r="AIM706" s="17"/>
      <c r="AIN706" s="17"/>
      <c r="AIO706" s="17"/>
      <c r="AIP706" s="17"/>
      <c r="AIQ706" s="17"/>
      <c r="AIR706" s="17"/>
      <c r="AIS706" s="17"/>
      <c r="AIT706" s="17"/>
      <c r="AIU706" s="17"/>
      <c r="AIV706" s="17"/>
      <c r="AIW706" s="17"/>
      <c r="AIX706" s="17"/>
      <c r="AIY706" s="17"/>
      <c r="AIZ706" s="17"/>
      <c r="AJA706" s="17"/>
      <c r="AJB706" s="17"/>
      <c r="AJC706" s="17"/>
      <c r="AJD706" s="17"/>
      <c r="AJE706" s="17"/>
      <c r="AJF706" s="17"/>
      <c r="AJG706" s="17"/>
      <c r="AJH706" s="17"/>
      <c r="AJI706" s="17"/>
      <c r="AJJ706" s="17"/>
      <c r="AJK706" s="17"/>
      <c r="AJL706" s="17"/>
      <c r="AJM706" s="17"/>
      <c r="AJN706" s="17"/>
      <c r="AJO706" s="17"/>
      <c r="AJP706" s="17"/>
      <c r="AJQ706" s="17"/>
      <c r="AJR706" s="17"/>
      <c r="AJS706" s="17"/>
      <c r="AJT706" s="17"/>
      <c r="AJU706" s="17"/>
      <c r="AJV706" s="17"/>
      <c r="AJW706" s="17"/>
      <c r="AJX706" s="17"/>
      <c r="AJY706" s="17"/>
      <c r="AJZ706" s="17"/>
      <c r="AKA706" s="17"/>
      <c r="AKB706" s="17"/>
      <c r="AKC706" s="17"/>
      <c r="AKD706" s="17"/>
      <c r="AKE706" s="17"/>
      <c r="AKF706" s="17"/>
      <c r="AKG706" s="17"/>
      <c r="AKH706" s="17"/>
      <c r="AKI706" s="17"/>
      <c r="AKJ706" s="17"/>
      <c r="AKK706" s="17"/>
      <c r="AKL706" s="17"/>
      <c r="AKM706" s="17"/>
      <c r="AKN706" s="17"/>
      <c r="AKO706" s="17"/>
      <c r="AKP706" s="17"/>
      <c r="AKQ706" s="17"/>
      <c r="AKR706" s="17"/>
      <c r="AKS706" s="17"/>
      <c r="AKT706" s="17"/>
      <c r="AKU706" s="17"/>
      <c r="AKV706" s="17"/>
      <c r="AKW706" s="17"/>
      <c r="AKX706" s="17"/>
      <c r="AKY706" s="17"/>
      <c r="AKZ706" s="17"/>
      <c r="ALA706" s="17"/>
      <c r="ALB706" s="17"/>
      <c r="ALC706" s="17"/>
      <c r="ALD706" s="17"/>
      <c r="ALE706" s="17"/>
      <c r="ALF706" s="17"/>
      <c r="ALG706" s="17"/>
      <c r="ALH706" s="17"/>
      <c r="ALI706" s="17"/>
      <c r="ALJ706" s="17"/>
    </row>
    <row r="707" spans="1:998" s="4" customFormat="1" ht="12" customHeight="1">
      <c r="A707" s="9"/>
      <c r="B707" s="10"/>
      <c r="C707" s="11" t="s">
        <v>1013</v>
      </c>
      <c r="D707" s="12" t="s">
        <v>1014</v>
      </c>
      <c r="E707" s="10"/>
      <c r="F707" s="436"/>
      <c r="G707" s="13"/>
      <c r="H707" s="14"/>
      <c r="I707" s="14"/>
      <c r="J707" s="14"/>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row>
    <row r="708" spans="1:998" outlineLevel="1">
      <c r="A708" s="236">
        <v>93358</v>
      </c>
      <c r="B708" s="236" t="s">
        <v>20</v>
      </c>
      <c r="C708" s="236" t="s">
        <v>1015</v>
      </c>
      <c r="D708" s="237" t="s">
        <v>1016</v>
      </c>
      <c r="E708" s="236" t="s">
        <v>44</v>
      </c>
      <c r="F708" s="437">
        <v>69.89</v>
      </c>
      <c r="G708" s="238">
        <f t="shared" ref="G708:G720" si="245">$I$3</f>
        <v>0.29308058631051748</v>
      </c>
      <c r="H708" s="239"/>
      <c r="I708" s="239">
        <f t="shared" ref="I708:I720" si="246">H708*(1+G708)</f>
        <v>0</v>
      </c>
      <c r="J708" s="239">
        <f t="shared" ref="J708:J720" si="247">TRUNC((I708*F708),2)</f>
        <v>0</v>
      </c>
    </row>
    <row r="709" spans="1:998" outlineLevel="1">
      <c r="A709" s="236">
        <v>93382</v>
      </c>
      <c r="B709" s="236" t="s">
        <v>20</v>
      </c>
      <c r="C709" s="236" t="s">
        <v>1017</v>
      </c>
      <c r="D709" s="237" t="s">
        <v>1018</v>
      </c>
      <c r="E709" s="236" t="s">
        <v>44</v>
      </c>
      <c r="F709" s="437">
        <v>69.89</v>
      </c>
      <c r="G709" s="238">
        <f t="shared" si="245"/>
        <v>0.29308058631051748</v>
      </c>
      <c r="H709" s="239"/>
      <c r="I709" s="239">
        <f t="shared" si="246"/>
        <v>0</v>
      </c>
      <c r="J709" s="239">
        <f t="shared" si="247"/>
        <v>0</v>
      </c>
    </row>
    <row r="710" spans="1:998" ht="25.5" outlineLevel="1">
      <c r="A710" s="236">
        <v>96977</v>
      </c>
      <c r="B710" s="236" t="s">
        <v>20</v>
      </c>
      <c r="C710" s="236" t="s">
        <v>1019</v>
      </c>
      <c r="D710" s="237" t="s">
        <v>1020</v>
      </c>
      <c r="E710" s="236" t="s">
        <v>54</v>
      </c>
      <c r="F710" s="437">
        <v>657.73</v>
      </c>
      <c r="G710" s="238">
        <f t="shared" si="245"/>
        <v>0.29308058631051748</v>
      </c>
      <c r="H710" s="239"/>
      <c r="I710" s="239">
        <f t="shared" si="246"/>
        <v>0</v>
      </c>
      <c r="J710" s="239">
        <f t="shared" si="247"/>
        <v>0</v>
      </c>
    </row>
    <row r="711" spans="1:998" ht="25.5" outlineLevel="1">
      <c r="A711" s="236">
        <v>98111</v>
      </c>
      <c r="B711" s="236" t="s">
        <v>20</v>
      </c>
      <c r="C711" s="236" t="s">
        <v>1021</v>
      </c>
      <c r="D711" s="237" t="s">
        <v>1022</v>
      </c>
      <c r="E711" s="236" t="s">
        <v>31</v>
      </c>
      <c r="F711" s="437">
        <v>10</v>
      </c>
      <c r="G711" s="238">
        <f t="shared" si="245"/>
        <v>0.29308058631051748</v>
      </c>
      <c r="H711" s="239"/>
      <c r="I711" s="239">
        <f t="shared" si="246"/>
        <v>0</v>
      </c>
      <c r="J711" s="239">
        <f t="shared" si="247"/>
        <v>0</v>
      </c>
    </row>
    <row r="712" spans="1:998" outlineLevel="1">
      <c r="A712" s="236">
        <v>96985</v>
      </c>
      <c r="B712" s="236" t="s">
        <v>20</v>
      </c>
      <c r="C712" s="236" t="s">
        <v>1023</v>
      </c>
      <c r="D712" s="237" t="s">
        <v>1024</v>
      </c>
      <c r="E712" s="236" t="s">
        <v>31</v>
      </c>
      <c r="F712" s="437">
        <v>101</v>
      </c>
      <c r="G712" s="238">
        <f t="shared" si="245"/>
        <v>0.29308058631051748</v>
      </c>
      <c r="H712" s="239"/>
      <c r="I712" s="239">
        <f t="shared" si="246"/>
        <v>0</v>
      </c>
      <c r="J712" s="239">
        <f t="shared" si="247"/>
        <v>0</v>
      </c>
    </row>
    <row r="713" spans="1:998" outlineLevel="1">
      <c r="A713" s="236" t="s">
        <v>1026</v>
      </c>
      <c r="B713" s="236" t="s">
        <v>1010</v>
      </c>
      <c r="C713" s="236" t="s">
        <v>1025</v>
      </c>
      <c r="D713" s="237" t="s">
        <v>1027</v>
      </c>
      <c r="E713" s="236" t="s">
        <v>31</v>
      </c>
      <c r="F713" s="437">
        <v>101</v>
      </c>
      <c r="G713" s="238">
        <f t="shared" si="245"/>
        <v>0.29308058631051748</v>
      </c>
      <c r="H713" s="239"/>
      <c r="I713" s="239">
        <f t="shared" si="246"/>
        <v>0</v>
      </c>
      <c r="J713" s="239">
        <f t="shared" si="247"/>
        <v>0</v>
      </c>
    </row>
    <row r="714" spans="1:998" ht="25.5" outlineLevel="1">
      <c r="A714" s="236">
        <v>9051</v>
      </c>
      <c r="B714" s="236" t="s">
        <v>166</v>
      </c>
      <c r="C714" s="236" t="s">
        <v>1028</v>
      </c>
      <c r="D714" s="237" t="s">
        <v>1029</v>
      </c>
      <c r="E714" s="236" t="s">
        <v>251</v>
      </c>
      <c r="F714" s="437">
        <v>1</v>
      </c>
      <c r="G714" s="238">
        <f t="shared" si="245"/>
        <v>0.29308058631051748</v>
      </c>
      <c r="H714" s="239"/>
      <c r="I714" s="239">
        <f t="shared" si="246"/>
        <v>0</v>
      </c>
      <c r="J714" s="239">
        <f t="shared" si="247"/>
        <v>0</v>
      </c>
    </row>
    <row r="715" spans="1:998" s="447" customFormat="1" outlineLevel="1">
      <c r="A715" s="442" t="s">
        <v>1031</v>
      </c>
      <c r="B715" s="442" t="s">
        <v>5</v>
      </c>
      <c r="C715" s="442" t="s">
        <v>1030</v>
      </c>
      <c r="D715" s="443" t="s">
        <v>1032</v>
      </c>
      <c r="E715" s="442" t="s">
        <v>31</v>
      </c>
      <c r="F715" s="444">
        <v>94</v>
      </c>
      <c r="G715" s="445">
        <f t="shared" si="245"/>
        <v>0.29308058631051748</v>
      </c>
      <c r="H715" s="446">
        <f>'Orçamento Analítico'!K3433</f>
        <v>0</v>
      </c>
      <c r="I715" s="446">
        <f t="shared" si="246"/>
        <v>0</v>
      </c>
      <c r="J715" s="446">
        <f t="shared" si="247"/>
        <v>0</v>
      </c>
    </row>
    <row r="716" spans="1:998" outlineLevel="1">
      <c r="A716" s="236">
        <v>12740</v>
      </c>
      <c r="B716" s="236" t="s">
        <v>166</v>
      </c>
      <c r="C716" s="236" t="s">
        <v>1033</v>
      </c>
      <c r="D716" s="237" t="s">
        <v>1034</v>
      </c>
      <c r="E716" s="236" t="s">
        <v>350</v>
      </c>
      <c r="F716" s="437">
        <v>1044.49</v>
      </c>
      <c r="G716" s="238">
        <f t="shared" si="245"/>
        <v>0.29308058631051748</v>
      </c>
      <c r="H716" s="239"/>
      <c r="I716" s="239">
        <f t="shared" si="246"/>
        <v>0</v>
      </c>
      <c r="J716" s="239">
        <f t="shared" si="247"/>
        <v>0</v>
      </c>
    </row>
    <row r="717" spans="1:998" s="447" customFormat="1" ht="25.5" outlineLevel="1">
      <c r="A717" s="442" t="s">
        <v>1036</v>
      </c>
      <c r="B717" s="442" t="s">
        <v>5</v>
      </c>
      <c r="C717" s="442" t="s">
        <v>1035</v>
      </c>
      <c r="D717" s="443" t="s">
        <v>1037</v>
      </c>
      <c r="E717" s="442" t="s">
        <v>31</v>
      </c>
      <c r="F717" s="444">
        <v>194</v>
      </c>
      <c r="G717" s="445">
        <f t="shared" si="245"/>
        <v>0.29308058631051748</v>
      </c>
      <c r="H717" s="446">
        <f>'Orçamento Analítico'!K3457</f>
        <v>0</v>
      </c>
      <c r="I717" s="446">
        <f t="shared" si="246"/>
        <v>0</v>
      </c>
      <c r="J717" s="446">
        <f t="shared" si="247"/>
        <v>0</v>
      </c>
    </row>
    <row r="718" spans="1:998" ht="25.5" outlineLevel="1">
      <c r="A718" s="236">
        <v>95801</v>
      </c>
      <c r="B718" s="236" t="s">
        <v>20</v>
      </c>
      <c r="C718" s="236" t="s">
        <v>1038</v>
      </c>
      <c r="D718" s="237" t="s">
        <v>1039</v>
      </c>
      <c r="E718" s="236" t="s">
        <v>31</v>
      </c>
      <c r="F718" s="437">
        <v>57</v>
      </c>
      <c r="G718" s="238">
        <f t="shared" si="245"/>
        <v>0.29308058631051748</v>
      </c>
      <c r="H718" s="239"/>
      <c r="I718" s="239">
        <f t="shared" si="246"/>
        <v>0</v>
      </c>
      <c r="J718" s="239">
        <f t="shared" si="247"/>
        <v>0</v>
      </c>
    </row>
    <row r="719" spans="1:998" outlineLevel="1">
      <c r="A719" s="236">
        <v>11039</v>
      </c>
      <c r="B719" s="236" t="s">
        <v>166</v>
      </c>
      <c r="C719" s="236" t="s">
        <v>1040</v>
      </c>
      <c r="D719" s="237" t="s">
        <v>816</v>
      </c>
      <c r="E719" s="236" t="s">
        <v>251</v>
      </c>
      <c r="F719" s="437">
        <v>208</v>
      </c>
      <c r="G719" s="238">
        <f t="shared" si="245"/>
        <v>0.29308058631051748</v>
      </c>
      <c r="H719" s="239"/>
      <c r="I719" s="239">
        <f t="shared" si="246"/>
        <v>0</v>
      </c>
      <c r="J719" s="239">
        <f t="shared" si="247"/>
        <v>0</v>
      </c>
    </row>
    <row r="720" spans="1:998" outlineLevel="1">
      <c r="A720" s="236">
        <v>10620</v>
      </c>
      <c r="B720" s="236" t="s">
        <v>166</v>
      </c>
      <c r="C720" s="236" t="s">
        <v>1041</v>
      </c>
      <c r="D720" s="237" t="s">
        <v>1042</v>
      </c>
      <c r="E720" s="236" t="s">
        <v>251</v>
      </c>
      <c r="F720" s="437">
        <v>186</v>
      </c>
      <c r="G720" s="238">
        <f t="shared" si="245"/>
        <v>0.29308058631051748</v>
      </c>
      <c r="H720" s="239"/>
      <c r="I720" s="239">
        <f t="shared" si="246"/>
        <v>0</v>
      </c>
      <c r="J720" s="239">
        <f t="shared" si="247"/>
        <v>0</v>
      </c>
    </row>
    <row r="721" spans="1:998" s="18" customFormat="1" ht="12.75" customHeight="1">
      <c r="A721" s="364" t="s">
        <v>1352</v>
      </c>
      <c r="B721" s="364"/>
      <c r="C721" s="364"/>
      <c r="D721" s="364"/>
      <c r="E721" s="364"/>
      <c r="F721" s="364"/>
      <c r="G721" s="364"/>
      <c r="H721" s="364"/>
      <c r="I721" s="364"/>
      <c r="J721" s="16">
        <f>SUM(J708:J720)</f>
        <v>0</v>
      </c>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17"/>
      <c r="CH721" s="17"/>
      <c r="CI721" s="17"/>
      <c r="CJ721" s="17"/>
      <c r="CK721" s="17"/>
      <c r="CL721" s="17"/>
      <c r="CM721" s="17"/>
      <c r="CN721" s="17"/>
      <c r="CO721" s="17"/>
      <c r="CP721" s="17"/>
      <c r="CQ721" s="17"/>
      <c r="CR721" s="17"/>
      <c r="CS721" s="17"/>
      <c r="CT721" s="17"/>
      <c r="CU721" s="17"/>
      <c r="CV721" s="17"/>
      <c r="CW721" s="17"/>
      <c r="CX721" s="17"/>
      <c r="CY721" s="17"/>
      <c r="CZ721" s="17"/>
      <c r="DA721" s="17"/>
      <c r="DB721" s="17"/>
      <c r="DC721" s="17"/>
      <c r="DD721" s="17"/>
      <c r="DE721" s="17"/>
      <c r="DF721" s="17"/>
      <c r="DG721" s="17"/>
      <c r="DH721" s="17"/>
      <c r="DI721" s="17"/>
      <c r="DJ721" s="17"/>
      <c r="DK721" s="17"/>
      <c r="DL721" s="17"/>
      <c r="DM721" s="17"/>
      <c r="DN721" s="17"/>
      <c r="DO721" s="17"/>
      <c r="DP721" s="17"/>
      <c r="DQ721" s="17"/>
      <c r="DR721" s="17"/>
      <c r="DS721" s="17"/>
      <c r="DT721" s="17"/>
      <c r="DU721" s="17"/>
      <c r="DV721" s="17"/>
      <c r="DW721" s="17"/>
      <c r="DX721" s="17"/>
      <c r="DY721" s="17"/>
      <c r="DZ721" s="17"/>
      <c r="EA721" s="17"/>
      <c r="EB721" s="17"/>
      <c r="EC721" s="17"/>
      <c r="ED721" s="17"/>
      <c r="EE721" s="17"/>
      <c r="EF721" s="17"/>
      <c r="EG721" s="17"/>
      <c r="EH721" s="17"/>
      <c r="EI721" s="17"/>
      <c r="EJ721" s="17"/>
      <c r="EK721" s="17"/>
      <c r="EL721" s="17"/>
      <c r="EM721" s="17"/>
      <c r="EN721" s="17"/>
      <c r="EO721" s="17"/>
      <c r="EP721" s="17"/>
      <c r="EQ721" s="17"/>
      <c r="ER721" s="17"/>
      <c r="ES721" s="17"/>
      <c r="ET721" s="17"/>
      <c r="EU721" s="17"/>
      <c r="EV721" s="17"/>
      <c r="EW721" s="17"/>
      <c r="EX721" s="17"/>
      <c r="EY721" s="17"/>
      <c r="EZ721" s="17"/>
      <c r="FA721" s="17"/>
      <c r="FB721" s="17"/>
      <c r="FC721" s="17"/>
      <c r="FD721" s="17"/>
      <c r="FE721" s="17"/>
      <c r="FF721" s="17"/>
      <c r="FG721" s="17"/>
      <c r="FH721" s="17"/>
      <c r="FI721" s="17"/>
      <c r="FJ721" s="17"/>
      <c r="FK721" s="17"/>
      <c r="FL721" s="17"/>
      <c r="FM721" s="17"/>
      <c r="FN721" s="17"/>
      <c r="FO721" s="17"/>
      <c r="FP721" s="17"/>
      <c r="FQ721" s="17"/>
      <c r="FR721" s="17"/>
      <c r="FS721" s="17"/>
      <c r="FT721" s="17"/>
      <c r="FU721" s="17"/>
      <c r="FV721" s="17"/>
      <c r="FW721" s="17"/>
      <c r="FX721" s="17"/>
      <c r="FY721" s="17"/>
      <c r="FZ721" s="17"/>
      <c r="GA721" s="17"/>
      <c r="GB721" s="17"/>
      <c r="GC721" s="17"/>
      <c r="GD721" s="17"/>
      <c r="GE721" s="17"/>
      <c r="GF721" s="17"/>
      <c r="GG721" s="17"/>
      <c r="GH721" s="17"/>
      <c r="GI721" s="17"/>
      <c r="GJ721" s="17"/>
      <c r="GK721" s="17"/>
      <c r="GL721" s="17"/>
      <c r="GM721" s="17"/>
      <c r="GN721" s="17"/>
      <c r="GO721" s="17"/>
      <c r="GP721" s="17"/>
      <c r="GQ721" s="17"/>
      <c r="GR721" s="17"/>
      <c r="GS721" s="17"/>
      <c r="GT721" s="17"/>
      <c r="GU721" s="17"/>
      <c r="GV721" s="17"/>
      <c r="GW721" s="17"/>
      <c r="GX721" s="17"/>
      <c r="GY721" s="17"/>
      <c r="GZ721" s="17"/>
      <c r="HA721" s="17"/>
      <c r="HB721" s="17"/>
      <c r="HC721" s="17"/>
      <c r="HD721" s="17"/>
      <c r="HE721" s="17"/>
      <c r="HF721" s="17"/>
      <c r="HG721" s="17"/>
      <c r="HH721" s="17"/>
      <c r="HI721" s="17"/>
      <c r="HJ721" s="17"/>
      <c r="HK721" s="17"/>
      <c r="HL721" s="17"/>
      <c r="HM721" s="17"/>
      <c r="HN721" s="17"/>
      <c r="HO721" s="17"/>
      <c r="HP721" s="17"/>
      <c r="HQ721" s="17"/>
      <c r="HR721" s="17"/>
      <c r="HS721" s="17"/>
      <c r="HT721" s="17"/>
      <c r="HU721" s="17"/>
      <c r="HV721" s="17"/>
      <c r="HW721" s="17"/>
      <c r="HX721" s="17"/>
      <c r="HY721" s="17"/>
      <c r="HZ721" s="17"/>
      <c r="IA721" s="17"/>
      <c r="IB721" s="17"/>
      <c r="IC721" s="17"/>
      <c r="ID721" s="17"/>
      <c r="IE721" s="17"/>
      <c r="IF721" s="17"/>
      <c r="IG721" s="17"/>
      <c r="IH721" s="17"/>
      <c r="II721" s="17"/>
      <c r="IJ721" s="17"/>
      <c r="IK721" s="17"/>
      <c r="IL721" s="17"/>
      <c r="IM721" s="17"/>
      <c r="IN721" s="17"/>
      <c r="IO721" s="17"/>
      <c r="IP721" s="17"/>
      <c r="IQ721" s="17"/>
      <c r="IR721" s="17"/>
      <c r="IS721" s="17"/>
      <c r="IT721" s="17"/>
      <c r="IU721" s="17"/>
      <c r="IV721" s="17"/>
      <c r="IW721" s="17"/>
      <c r="IX721" s="17"/>
      <c r="IY721" s="17"/>
      <c r="IZ721" s="17"/>
      <c r="JA721" s="17"/>
      <c r="JB721" s="17"/>
      <c r="JC721" s="17"/>
      <c r="JD721" s="17"/>
      <c r="JE721" s="17"/>
      <c r="JF721" s="17"/>
      <c r="JG721" s="17"/>
      <c r="JH721" s="17"/>
      <c r="JI721" s="17"/>
      <c r="JJ721" s="17"/>
      <c r="JK721" s="17"/>
      <c r="JL721" s="17"/>
      <c r="JM721" s="17"/>
      <c r="JN721" s="17"/>
      <c r="JO721" s="17"/>
      <c r="JP721" s="17"/>
      <c r="JQ721" s="17"/>
      <c r="JR721" s="17"/>
      <c r="JS721" s="17"/>
      <c r="JT721" s="17"/>
      <c r="JU721" s="17"/>
      <c r="JV721" s="17"/>
      <c r="JW721" s="17"/>
      <c r="JX721" s="17"/>
      <c r="JY721" s="17"/>
      <c r="JZ721" s="17"/>
      <c r="KA721" s="17"/>
      <c r="KB721" s="17"/>
      <c r="KC721" s="17"/>
      <c r="KD721" s="17"/>
      <c r="KE721" s="17"/>
      <c r="KF721" s="17"/>
      <c r="KG721" s="17"/>
      <c r="KH721" s="17"/>
      <c r="KI721" s="17"/>
      <c r="KJ721" s="17"/>
      <c r="KK721" s="17"/>
      <c r="KL721" s="17"/>
      <c r="KM721" s="17"/>
      <c r="KN721" s="17"/>
      <c r="KO721" s="17"/>
      <c r="KP721" s="17"/>
      <c r="KQ721" s="17"/>
      <c r="KR721" s="17"/>
      <c r="KS721" s="17"/>
      <c r="KT721" s="17"/>
      <c r="KU721" s="17"/>
      <c r="KV721" s="17"/>
      <c r="KW721" s="17"/>
      <c r="KX721" s="17"/>
      <c r="KY721" s="17"/>
      <c r="KZ721" s="17"/>
      <c r="LA721" s="17"/>
      <c r="LB721" s="17"/>
      <c r="LC721" s="17"/>
      <c r="LD721" s="17"/>
      <c r="LE721" s="17"/>
      <c r="LF721" s="17"/>
      <c r="LG721" s="17"/>
      <c r="LH721" s="17"/>
      <c r="LI721" s="17"/>
      <c r="LJ721" s="17"/>
      <c r="LK721" s="17"/>
      <c r="LL721" s="17"/>
      <c r="LM721" s="17"/>
      <c r="LN721" s="17"/>
      <c r="LO721" s="17"/>
      <c r="LP721" s="17"/>
      <c r="LQ721" s="17"/>
      <c r="LR721" s="17"/>
      <c r="LS721" s="17"/>
      <c r="LT721" s="17"/>
      <c r="LU721" s="17"/>
      <c r="LV721" s="17"/>
      <c r="LW721" s="17"/>
      <c r="LX721" s="17"/>
      <c r="LY721" s="17"/>
      <c r="LZ721" s="17"/>
      <c r="MA721" s="17"/>
      <c r="MB721" s="17"/>
      <c r="MC721" s="17"/>
      <c r="MD721" s="17"/>
      <c r="ME721" s="17"/>
      <c r="MF721" s="17"/>
      <c r="MG721" s="17"/>
      <c r="MH721" s="17"/>
      <c r="MI721" s="17"/>
      <c r="MJ721" s="17"/>
      <c r="MK721" s="17"/>
      <c r="ML721" s="17"/>
      <c r="MM721" s="17"/>
      <c r="MN721" s="17"/>
      <c r="MO721" s="17"/>
      <c r="MP721" s="17"/>
      <c r="MQ721" s="17"/>
      <c r="MR721" s="17"/>
      <c r="MS721" s="17"/>
      <c r="MT721" s="17"/>
      <c r="MU721" s="17"/>
      <c r="MV721" s="17"/>
      <c r="MW721" s="17"/>
      <c r="MX721" s="17"/>
      <c r="MY721" s="17"/>
      <c r="MZ721" s="17"/>
      <c r="NA721" s="17"/>
      <c r="NB721" s="17"/>
      <c r="NC721" s="17"/>
      <c r="ND721" s="17"/>
      <c r="NE721" s="17"/>
      <c r="NF721" s="17"/>
      <c r="NG721" s="17"/>
      <c r="NH721" s="17"/>
      <c r="NI721" s="17"/>
      <c r="NJ721" s="17"/>
      <c r="NK721" s="17"/>
      <c r="NL721" s="17"/>
      <c r="NM721" s="17"/>
      <c r="NN721" s="17"/>
      <c r="NO721" s="17"/>
      <c r="NP721" s="17"/>
      <c r="NQ721" s="17"/>
      <c r="NR721" s="17"/>
      <c r="NS721" s="17"/>
      <c r="NT721" s="17"/>
      <c r="NU721" s="17"/>
      <c r="NV721" s="17"/>
      <c r="NW721" s="17"/>
      <c r="NX721" s="17"/>
      <c r="NY721" s="17"/>
      <c r="NZ721" s="17"/>
      <c r="OA721" s="17"/>
      <c r="OB721" s="17"/>
      <c r="OC721" s="17"/>
      <c r="OD721" s="17"/>
      <c r="OE721" s="17"/>
      <c r="OF721" s="17"/>
      <c r="OG721" s="17"/>
      <c r="OH721" s="17"/>
      <c r="OI721" s="17"/>
      <c r="OJ721" s="17"/>
      <c r="OK721" s="17"/>
      <c r="OL721" s="17"/>
      <c r="OM721" s="17"/>
      <c r="ON721" s="17"/>
      <c r="OO721" s="17"/>
      <c r="OP721" s="17"/>
      <c r="OQ721" s="17"/>
      <c r="OR721" s="17"/>
      <c r="OS721" s="17"/>
      <c r="OT721" s="17"/>
      <c r="OU721" s="17"/>
      <c r="OV721" s="17"/>
      <c r="OW721" s="17"/>
      <c r="OX721" s="17"/>
      <c r="OY721" s="17"/>
      <c r="OZ721" s="17"/>
      <c r="PA721" s="17"/>
      <c r="PB721" s="17"/>
      <c r="PC721" s="17"/>
      <c r="PD721" s="17"/>
      <c r="PE721" s="17"/>
      <c r="PF721" s="17"/>
      <c r="PG721" s="17"/>
      <c r="PH721" s="17"/>
      <c r="PI721" s="17"/>
      <c r="PJ721" s="17"/>
      <c r="PK721" s="17"/>
      <c r="PL721" s="17"/>
      <c r="PM721" s="17"/>
      <c r="PN721" s="17"/>
      <c r="PO721" s="17"/>
      <c r="PP721" s="17"/>
      <c r="PQ721" s="17"/>
      <c r="PR721" s="17"/>
      <c r="PS721" s="17"/>
      <c r="PT721" s="17"/>
      <c r="PU721" s="17"/>
      <c r="PV721" s="17"/>
      <c r="PW721" s="17"/>
      <c r="PX721" s="17"/>
      <c r="PY721" s="17"/>
      <c r="PZ721" s="17"/>
      <c r="QA721" s="17"/>
      <c r="QB721" s="17"/>
      <c r="QC721" s="17"/>
      <c r="QD721" s="17"/>
      <c r="QE721" s="17"/>
      <c r="QF721" s="17"/>
      <c r="QG721" s="17"/>
      <c r="QH721" s="17"/>
      <c r="QI721" s="17"/>
      <c r="QJ721" s="17"/>
      <c r="QK721" s="17"/>
      <c r="QL721" s="17"/>
      <c r="QM721" s="17"/>
      <c r="QN721" s="17"/>
      <c r="QO721" s="17"/>
      <c r="QP721" s="17"/>
      <c r="QQ721" s="17"/>
      <c r="QR721" s="17"/>
      <c r="QS721" s="17"/>
      <c r="QT721" s="17"/>
      <c r="QU721" s="17"/>
      <c r="QV721" s="17"/>
      <c r="QW721" s="17"/>
      <c r="QX721" s="17"/>
      <c r="QY721" s="17"/>
      <c r="QZ721" s="17"/>
      <c r="RA721" s="17"/>
      <c r="RB721" s="17"/>
      <c r="RC721" s="17"/>
      <c r="RD721" s="17"/>
      <c r="RE721" s="17"/>
      <c r="RF721" s="17"/>
      <c r="RG721" s="17"/>
      <c r="RH721" s="17"/>
      <c r="RI721" s="17"/>
      <c r="RJ721" s="17"/>
      <c r="RK721" s="17"/>
      <c r="RL721" s="17"/>
      <c r="RM721" s="17"/>
      <c r="RN721" s="17"/>
      <c r="RO721" s="17"/>
      <c r="RP721" s="17"/>
      <c r="RQ721" s="17"/>
      <c r="RR721" s="17"/>
      <c r="RS721" s="17"/>
      <c r="RT721" s="17"/>
      <c r="RU721" s="17"/>
      <c r="RV721" s="17"/>
      <c r="RW721" s="17"/>
      <c r="RX721" s="17"/>
      <c r="RY721" s="17"/>
      <c r="RZ721" s="17"/>
      <c r="SA721" s="17"/>
      <c r="SB721" s="17"/>
      <c r="SC721" s="17"/>
      <c r="SD721" s="17"/>
      <c r="SE721" s="17"/>
      <c r="SF721" s="17"/>
      <c r="SG721" s="17"/>
      <c r="SH721" s="17"/>
      <c r="SI721" s="17"/>
      <c r="SJ721" s="17"/>
      <c r="SK721" s="17"/>
      <c r="SL721" s="17"/>
      <c r="SM721" s="17"/>
      <c r="SN721" s="17"/>
      <c r="SO721" s="17"/>
      <c r="SP721" s="17"/>
      <c r="SQ721" s="17"/>
      <c r="SR721" s="17"/>
      <c r="SS721" s="17"/>
      <c r="ST721" s="17"/>
      <c r="SU721" s="17"/>
      <c r="SV721" s="17"/>
      <c r="SW721" s="17"/>
      <c r="SX721" s="17"/>
      <c r="SY721" s="17"/>
      <c r="SZ721" s="17"/>
      <c r="TA721" s="17"/>
      <c r="TB721" s="17"/>
      <c r="TC721" s="17"/>
      <c r="TD721" s="17"/>
      <c r="TE721" s="17"/>
      <c r="TF721" s="17"/>
      <c r="TG721" s="17"/>
      <c r="TH721" s="17"/>
      <c r="TI721" s="17"/>
      <c r="TJ721" s="17"/>
      <c r="TK721" s="17"/>
      <c r="TL721" s="17"/>
      <c r="TM721" s="17"/>
      <c r="TN721" s="17"/>
      <c r="TO721" s="17"/>
      <c r="TP721" s="17"/>
      <c r="TQ721" s="17"/>
      <c r="TR721" s="17"/>
      <c r="TS721" s="17"/>
      <c r="TT721" s="17"/>
      <c r="TU721" s="17"/>
      <c r="TV721" s="17"/>
      <c r="TW721" s="17"/>
      <c r="TX721" s="17"/>
      <c r="TY721" s="17"/>
      <c r="TZ721" s="17"/>
      <c r="UA721" s="17"/>
      <c r="UB721" s="17"/>
      <c r="UC721" s="17"/>
      <c r="UD721" s="17"/>
      <c r="UE721" s="17"/>
      <c r="UF721" s="17"/>
      <c r="UG721" s="17"/>
      <c r="UH721" s="17"/>
      <c r="UI721" s="17"/>
      <c r="UJ721" s="17"/>
      <c r="UK721" s="17"/>
      <c r="UL721" s="17"/>
      <c r="UM721" s="17"/>
      <c r="UN721" s="17"/>
      <c r="UO721" s="17"/>
      <c r="UP721" s="17"/>
      <c r="UQ721" s="17"/>
      <c r="UR721" s="17"/>
      <c r="US721" s="17"/>
      <c r="UT721" s="17"/>
      <c r="UU721" s="17"/>
      <c r="UV721" s="17"/>
      <c r="UW721" s="17"/>
      <c r="UX721" s="17"/>
      <c r="UY721" s="17"/>
      <c r="UZ721" s="17"/>
      <c r="VA721" s="17"/>
      <c r="VB721" s="17"/>
      <c r="VC721" s="17"/>
      <c r="VD721" s="17"/>
      <c r="VE721" s="17"/>
      <c r="VF721" s="17"/>
      <c r="VG721" s="17"/>
      <c r="VH721" s="17"/>
      <c r="VI721" s="17"/>
      <c r="VJ721" s="17"/>
      <c r="VK721" s="17"/>
      <c r="VL721" s="17"/>
      <c r="VM721" s="17"/>
      <c r="VN721" s="17"/>
      <c r="VO721" s="17"/>
      <c r="VP721" s="17"/>
      <c r="VQ721" s="17"/>
      <c r="VR721" s="17"/>
      <c r="VS721" s="17"/>
      <c r="VT721" s="17"/>
      <c r="VU721" s="17"/>
      <c r="VV721" s="17"/>
      <c r="VW721" s="17"/>
      <c r="VX721" s="17"/>
      <c r="VY721" s="17"/>
      <c r="VZ721" s="17"/>
      <c r="WA721" s="17"/>
      <c r="WB721" s="17"/>
      <c r="WC721" s="17"/>
      <c r="WD721" s="17"/>
      <c r="WE721" s="17"/>
      <c r="WF721" s="17"/>
      <c r="WG721" s="17"/>
      <c r="WH721" s="17"/>
      <c r="WI721" s="17"/>
      <c r="WJ721" s="17"/>
      <c r="WK721" s="17"/>
      <c r="WL721" s="17"/>
      <c r="WM721" s="17"/>
      <c r="WN721" s="17"/>
      <c r="WO721" s="17"/>
      <c r="WP721" s="17"/>
      <c r="WQ721" s="17"/>
      <c r="WR721" s="17"/>
      <c r="WS721" s="17"/>
      <c r="WT721" s="17"/>
      <c r="WU721" s="17"/>
      <c r="WV721" s="17"/>
      <c r="WW721" s="17"/>
      <c r="WX721" s="17"/>
      <c r="WY721" s="17"/>
      <c r="WZ721" s="17"/>
      <c r="XA721" s="17"/>
      <c r="XB721" s="17"/>
      <c r="XC721" s="17"/>
      <c r="XD721" s="17"/>
      <c r="XE721" s="17"/>
      <c r="XF721" s="17"/>
      <c r="XG721" s="17"/>
      <c r="XH721" s="17"/>
      <c r="XI721" s="17"/>
      <c r="XJ721" s="17"/>
      <c r="XK721" s="17"/>
      <c r="XL721" s="17"/>
      <c r="XM721" s="17"/>
      <c r="XN721" s="17"/>
      <c r="XO721" s="17"/>
      <c r="XP721" s="17"/>
      <c r="XQ721" s="17"/>
      <c r="XR721" s="17"/>
      <c r="XS721" s="17"/>
      <c r="XT721" s="17"/>
      <c r="XU721" s="17"/>
      <c r="XV721" s="17"/>
      <c r="XW721" s="17"/>
      <c r="XX721" s="17"/>
      <c r="XY721" s="17"/>
      <c r="XZ721" s="17"/>
      <c r="YA721" s="17"/>
      <c r="YB721" s="17"/>
      <c r="YC721" s="17"/>
      <c r="YD721" s="17"/>
      <c r="YE721" s="17"/>
      <c r="YF721" s="17"/>
      <c r="YG721" s="17"/>
      <c r="YH721" s="17"/>
      <c r="YI721" s="17"/>
      <c r="YJ721" s="17"/>
      <c r="YK721" s="17"/>
      <c r="YL721" s="17"/>
      <c r="YM721" s="17"/>
      <c r="YN721" s="17"/>
      <c r="YO721" s="17"/>
      <c r="YP721" s="17"/>
      <c r="YQ721" s="17"/>
      <c r="YR721" s="17"/>
      <c r="YS721" s="17"/>
      <c r="YT721" s="17"/>
      <c r="YU721" s="17"/>
      <c r="YV721" s="17"/>
      <c r="YW721" s="17"/>
      <c r="YX721" s="17"/>
      <c r="YY721" s="17"/>
      <c r="YZ721" s="17"/>
      <c r="ZA721" s="17"/>
      <c r="ZB721" s="17"/>
      <c r="ZC721" s="17"/>
      <c r="ZD721" s="17"/>
      <c r="ZE721" s="17"/>
      <c r="ZF721" s="17"/>
      <c r="ZG721" s="17"/>
      <c r="ZH721" s="17"/>
      <c r="ZI721" s="17"/>
      <c r="ZJ721" s="17"/>
      <c r="ZK721" s="17"/>
      <c r="ZL721" s="17"/>
      <c r="ZM721" s="17"/>
      <c r="ZN721" s="17"/>
      <c r="ZO721" s="17"/>
      <c r="ZP721" s="17"/>
      <c r="ZQ721" s="17"/>
      <c r="ZR721" s="17"/>
      <c r="ZS721" s="17"/>
      <c r="ZT721" s="17"/>
      <c r="ZU721" s="17"/>
      <c r="ZV721" s="17"/>
      <c r="ZW721" s="17"/>
      <c r="ZX721" s="17"/>
      <c r="ZY721" s="17"/>
      <c r="ZZ721" s="17"/>
      <c r="AAA721" s="17"/>
      <c r="AAB721" s="17"/>
      <c r="AAC721" s="17"/>
      <c r="AAD721" s="17"/>
      <c r="AAE721" s="17"/>
      <c r="AAF721" s="17"/>
      <c r="AAG721" s="17"/>
      <c r="AAH721" s="17"/>
      <c r="AAI721" s="17"/>
      <c r="AAJ721" s="17"/>
      <c r="AAK721" s="17"/>
      <c r="AAL721" s="17"/>
      <c r="AAM721" s="17"/>
      <c r="AAN721" s="17"/>
      <c r="AAO721" s="17"/>
      <c r="AAP721" s="17"/>
      <c r="AAQ721" s="17"/>
      <c r="AAR721" s="17"/>
      <c r="AAS721" s="17"/>
      <c r="AAT721" s="17"/>
      <c r="AAU721" s="17"/>
      <c r="AAV721" s="17"/>
      <c r="AAW721" s="17"/>
      <c r="AAX721" s="17"/>
      <c r="AAY721" s="17"/>
      <c r="AAZ721" s="17"/>
      <c r="ABA721" s="17"/>
      <c r="ABB721" s="17"/>
      <c r="ABC721" s="17"/>
      <c r="ABD721" s="17"/>
      <c r="ABE721" s="17"/>
      <c r="ABF721" s="17"/>
      <c r="ABG721" s="17"/>
      <c r="ABH721" s="17"/>
      <c r="ABI721" s="17"/>
      <c r="ABJ721" s="17"/>
      <c r="ABK721" s="17"/>
      <c r="ABL721" s="17"/>
      <c r="ABM721" s="17"/>
      <c r="ABN721" s="17"/>
      <c r="ABO721" s="17"/>
      <c r="ABP721" s="17"/>
      <c r="ABQ721" s="17"/>
      <c r="ABR721" s="17"/>
      <c r="ABS721" s="17"/>
      <c r="ABT721" s="17"/>
      <c r="ABU721" s="17"/>
      <c r="ABV721" s="17"/>
      <c r="ABW721" s="17"/>
      <c r="ABX721" s="17"/>
      <c r="ABY721" s="17"/>
      <c r="ABZ721" s="17"/>
      <c r="ACA721" s="17"/>
      <c r="ACB721" s="17"/>
      <c r="ACC721" s="17"/>
      <c r="ACD721" s="17"/>
      <c r="ACE721" s="17"/>
      <c r="ACF721" s="17"/>
      <c r="ACG721" s="17"/>
      <c r="ACH721" s="17"/>
      <c r="ACI721" s="17"/>
      <c r="ACJ721" s="17"/>
      <c r="ACK721" s="17"/>
      <c r="ACL721" s="17"/>
      <c r="ACM721" s="17"/>
      <c r="ACN721" s="17"/>
      <c r="ACO721" s="17"/>
      <c r="ACP721" s="17"/>
      <c r="ACQ721" s="17"/>
      <c r="ACR721" s="17"/>
      <c r="ACS721" s="17"/>
      <c r="ACT721" s="17"/>
      <c r="ACU721" s="17"/>
      <c r="ACV721" s="17"/>
      <c r="ACW721" s="17"/>
      <c r="ACX721" s="17"/>
      <c r="ACY721" s="17"/>
      <c r="ACZ721" s="17"/>
      <c r="ADA721" s="17"/>
      <c r="ADB721" s="17"/>
      <c r="ADC721" s="17"/>
      <c r="ADD721" s="17"/>
      <c r="ADE721" s="17"/>
      <c r="ADF721" s="17"/>
      <c r="ADG721" s="17"/>
      <c r="ADH721" s="17"/>
      <c r="ADI721" s="17"/>
      <c r="ADJ721" s="17"/>
      <c r="ADK721" s="17"/>
      <c r="ADL721" s="17"/>
      <c r="ADM721" s="17"/>
      <c r="ADN721" s="17"/>
      <c r="ADO721" s="17"/>
      <c r="ADP721" s="17"/>
      <c r="ADQ721" s="17"/>
      <c r="ADR721" s="17"/>
      <c r="ADS721" s="17"/>
      <c r="ADT721" s="17"/>
      <c r="ADU721" s="17"/>
      <c r="ADV721" s="17"/>
      <c r="ADW721" s="17"/>
      <c r="ADX721" s="17"/>
      <c r="ADY721" s="17"/>
      <c r="ADZ721" s="17"/>
      <c r="AEA721" s="17"/>
      <c r="AEB721" s="17"/>
      <c r="AEC721" s="17"/>
      <c r="AED721" s="17"/>
      <c r="AEE721" s="17"/>
      <c r="AEF721" s="17"/>
      <c r="AEG721" s="17"/>
      <c r="AEH721" s="17"/>
      <c r="AEI721" s="17"/>
      <c r="AEJ721" s="17"/>
      <c r="AEK721" s="17"/>
      <c r="AEL721" s="17"/>
      <c r="AEM721" s="17"/>
      <c r="AEN721" s="17"/>
      <c r="AEO721" s="17"/>
      <c r="AEP721" s="17"/>
      <c r="AEQ721" s="17"/>
      <c r="AER721" s="17"/>
      <c r="AES721" s="17"/>
      <c r="AET721" s="17"/>
      <c r="AEU721" s="17"/>
      <c r="AEV721" s="17"/>
      <c r="AEW721" s="17"/>
      <c r="AEX721" s="17"/>
      <c r="AEY721" s="17"/>
      <c r="AEZ721" s="17"/>
      <c r="AFA721" s="17"/>
      <c r="AFB721" s="17"/>
      <c r="AFC721" s="17"/>
      <c r="AFD721" s="17"/>
      <c r="AFE721" s="17"/>
      <c r="AFF721" s="17"/>
      <c r="AFG721" s="17"/>
      <c r="AFH721" s="17"/>
      <c r="AFI721" s="17"/>
      <c r="AFJ721" s="17"/>
      <c r="AFK721" s="17"/>
      <c r="AFL721" s="17"/>
      <c r="AFM721" s="17"/>
      <c r="AFN721" s="17"/>
      <c r="AFO721" s="17"/>
      <c r="AFP721" s="17"/>
      <c r="AFQ721" s="17"/>
      <c r="AFR721" s="17"/>
      <c r="AFS721" s="17"/>
      <c r="AFT721" s="17"/>
      <c r="AFU721" s="17"/>
      <c r="AFV721" s="17"/>
      <c r="AFW721" s="17"/>
      <c r="AFX721" s="17"/>
      <c r="AFY721" s="17"/>
      <c r="AFZ721" s="17"/>
      <c r="AGA721" s="17"/>
      <c r="AGB721" s="17"/>
      <c r="AGC721" s="17"/>
      <c r="AGD721" s="17"/>
      <c r="AGE721" s="17"/>
      <c r="AGF721" s="17"/>
      <c r="AGG721" s="17"/>
      <c r="AGH721" s="17"/>
      <c r="AGI721" s="17"/>
      <c r="AGJ721" s="17"/>
      <c r="AGK721" s="17"/>
      <c r="AGL721" s="17"/>
      <c r="AGM721" s="17"/>
      <c r="AGN721" s="17"/>
      <c r="AGO721" s="17"/>
      <c r="AGP721" s="17"/>
      <c r="AGQ721" s="17"/>
      <c r="AGR721" s="17"/>
      <c r="AGS721" s="17"/>
      <c r="AGT721" s="17"/>
      <c r="AGU721" s="17"/>
      <c r="AGV721" s="17"/>
      <c r="AGW721" s="17"/>
      <c r="AGX721" s="17"/>
      <c r="AGY721" s="17"/>
      <c r="AGZ721" s="17"/>
      <c r="AHA721" s="17"/>
      <c r="AHB721" s="17"/>
      <c r="AHC721" s="17"/>
      <c r="AHD721" s="17"/>
      <c r="AHE721" s="17"/>
      <c r="AHF721" s="17"/>
      <c r="AHG721" s="17"/>
      <c r="AHH721" s="17"/>
      <c r="AHI721" s="17"/>
      <c r="AHJ721" s="17"/>
      <c r="AHK721" s="17"/>
      <c r="AHL721" s="17"/>
      <c r="AHM721" s="17"/>
      <c r="AHN721" s="17"/>
      <c r="AHO721" s="17"/>
      <c r="AHP721" s="17"/>
      <c r="AHQ721" s="17"/>
      <c r="AHR721" s="17"/>
      <c r="AHS721" s="17"/>
      <c r="AHT721" s="17"/>
      <c r="AHU721" s="17"/>
      <c r="AHV721" s="17"/>
      <c r="AHW721" s="17"/>
      <c r="AHX721" s="17"/>
      <c r="AHY721" s="17"/>
      <c r="AHZ721" s="17"/>
      <c r="AIA721" s="17"/>
      <c r="AIB721" s="17"/>
      <c r="AIC721" s="17"/>
      <c r="AID721" s="17"/>
      <c r="AIE721" s="17"/>
      <c r="AIF721" s="17"/>
      <c r="AIG721" s="17"/>
      <c r="AIH721" s="17"/>
      <c r="AII721" s="17"/>
      <c r="AIJ721" s="17"/>
      <c r="AIK721" s="17"/>
      <c r="AIL721" s="17"/>
      <c r="AIM721" s="17"/>
      <c r="AIN721" s="17"/>
      <c r="AIO721" s="17"/>
      <c r="AIP721" s="17"/>
      <c r="AIQ721" s="17"/>
      <c r="AIR721" s="17"/>
      <c r="AIS721" s="17"/>
      <c r="AIT721" s="17"/>
      <c r="AIU721" s="17"/>
      <c r="AIV721" s="17"/>
      <c r="AIW721" s="17"/>
      <c r="AIX721" s="17"/>
      <c r="AIY721" s="17"/>
      <c r="AIZ721" s="17"/>
      <c r="AJA721" s="17"/>
      <c r="AJB721" s="17"/>
      <c r="AJC721" s="17"/>
      <c r="AJD721" s="17"/>
      <c r="AJE721" s="17"/>
      <c r="AJF721" s="17"/>
      <c r="AJG721" s="17"/>
      <c r="AJH721" s="17"/>
      <c r="AJI721" s="17"/>
      <c r="AJJ721" s="17"/>
      <c r="AJK721" s="17"/>
      <c r="AJL721" s="17"/>
      <c r="AJM721" s="17"/>
      <c r="AJN721" s="17"/>
      <c r="AJO721" s="17"/>
      <c r="AJP721" s="17"/>
      <c r="AJQ721" s="17"/>
      <c r="AJR721" s="17"/>
      <c r="AJS721" s="17"/>
      <c r="AJT721" s="17"/>
      <c r="AJU721" s="17"/>
      <c r="AJV721" s="17"/>
      <c r="AJW721" s="17"/>
      <c r="AJX721" s="17"/>
      <c r="AJY721" s="17"/>
      <c r="AJZ721" s="17"/>
      <c r="AKA721" s="17"/>
      <c r="AKB721" s="17"/>
      <c r="AKC721" s="17"/>
      <c r="AKD721" s="17"/>
      <c r="AKE721" s="17"/>
      <c r="AKF721" s="17"/>
      <c r="AKG721" s="17"/>
      <c r="AKH721" s="17"/>
      <c r="AKI721" s="17"/>
      <c r="AKJ721" s="17"/>
      <c r="AKK721" s="17"/>
      <c r="AKL721" s="17"/>
      <c r="AKM721" s="17"/>
      <c r="AKN721" s="17"/>
      <c r="AKO721" s="17"/>
      <c r="AKP721" s="17"/>
      <c r="AKQ721" s="17"/>
      <c r="AKR721" s="17"/>
      <c r="AKS721" s="17"/>
      <c r="AKT721" s="17"/>
      <c r="AKU721" s="17"/>
      <c r="AKV721" s="17"/>
      <c r="AKW721" s="17"/>
      <c r="AKX721" s="17"/>
      <c r="AKY721" s="17"/>
      <c r="AKZ721" s="17"/>
      <c r="ALA721" s="17"/>
      <c r="ALB721" s="17"/>
      <c r="ALC721" s="17"/>
      <c r="ALD721" s="17"/>
      <c r="ALE721" s="17"/>
      <c r="ALF721" s="17"/>
      <c r="ALG721" s="17"/>
      <c r="ALH721" s="17"/>
      <c r="ALI721" s="17"/>
      <c r="ALJ721" s="17"/>
    </row>
    <row r="722" spans="1:998" s="4" customFormat="1" ht="12" customHeight="1">
      <c r="A722" s="9"/>
      <c r="B722" s="10"/>
      <c r="C722" s="11" t="s">
        <v>1043</v>
      </c>
      <c r="D722" s="12" t="s">
        <v>1044</v>
      </c>
      <c r="E722" s="10"/>
      <c r="F722" s="436"/>
      <c r="G722" s="13"/>
      <c r="H722" s="14"/>
      <c r="I722" s="14"/>
      <c r="J722" s="14"/>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row>
    <row r="723" spans="1:998" ht="25.5" outlineLevel="1">
      <c r="A723" s="236">
        <v>87704</v>
      </c>
      <c r="B723" s="236" t="s">
        <v>20</v>
      </c>
      <c r="C723" s="236" t="s">
        <v>1045</v>
      </c>
      <c r="D723" s="237" t="s">
        <v>1046</v>
      </c>
      <c r="E723" s="236" t="s">
        <v>8</v>
      </c>
      <c r="F723" s="437">
        <v>2631.14</v>
      </c>
      <c r="G723" s="238">
        <f>$I$3</f>
        <v>0.29308058631051748</v>
      </c>
      <c r="H723" s="239"/>
      <c r="I723" s="239">
        <f t="shared" ref="I723:I724" si="248">H723*(1+G723)</f>
        <v>0</v>
      </c>
      <c r="J723" s="239">
        <f t="shared" ref="J723:J724" si="249">TRUNC((I723*F723),2)</f>
        <v>0</v>
      </c>
    </row>
    <row r="724" spans="1:998" ht="25.5" outlineLevel="1">
      <c r="A724" s="236">
        <v>39507</v>
      </c>
      <c r="B724" s="236" t="s">
        <v>20</v>
      </c>
      <c r="C724" s="236" t="s">
        <v>1047</v>
      </c>
      <c r="D724" s="237" t="s">
        <v>1048</v>
      </c>
      <c r="E724" s="236" t="s">
        <v>8</v>
      </c>
      <c r="F724" s="437">
        <v>3552.04</v>
      </c>
      <c r="G724" s="238">
        <f>$I$3</f>
        <v>0.29308058631051748</v>
      </c>
      <c r="H724" s="239"/>
      <c r="I724" s="239">
        <f t="shared" si="248"/>
        <v>0</v>
      </c>
      <c r="J724" s="239">
        <f t="shared" si="249"/>
        <v>0</v>
      </c>
    </row>
    <row r="725" spans="1:998" s="18" customFormat="1" ht="12.75" customHeight="1">
      <c r="A725" s="364" t="s">
        <v>1352</v>
      </c>
      <c r="B725" s="364"/>
      <c r="C725" s="364"/>
      <c r="D725" s="364"/>
      <c r="E725" s="364"/>
      <c r="F725" s="364"/>
      <c r="G725" s="364"/>
      <c r="H725" s="364"/>
      <c r="I725" s="364"/>
      <c r="J725" s="16">
        <f>SUM(J723:J724)</f>
        <v>0</v>
      </c>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17"/>
      <c r="CH725" s="17"/>
      <c r="CI725" s="17"/>
      <c r="CJ725" s="17"/>
      <c r="CK725" s="17"/>
      <c r="CL725" s="17"/>
      <c r="CM725" s="17"/>
      <c r="CN725" s="17"/>
      <c r="CO725" s="17"/>
      <c r="CP725" s="17"/>
      <c r="CQ725" s="17"/>
      <c r="CR725" s="17"/>
      <c r="CS725" s="17"/>
      <c r="CT725" s="17"/>
      <c r="CU725" s="17"/>
      <c r="CV725" s="17"/>
      <c r="CW725" s="17"/>
      <c r="CX725" s="17"/>
      <c r="CY725" s="17"/>
      <c r="CZ725" s="17"/>
      <c r="DA725" s="17"/>
      <c r="DB725" s="17"/>
      <c r="DC725" s="17"/>
      <c r="DD725" s="17"/>
      <c r="DE725" s="17"/>
      <c r="DF725" s="17"/>
      <c r="DG725" s="17"/>
      <c r="DH725" s="17"/>
      <c r="DI725" s="17"/>
      <c r="DJ725" s="17"/>
      <c r="DK725" s="17"/>
      <c r="DL725" s="17"/>
      <c r="DM725" s="17"/>
      <c r="DN725" s="17"/>
      <c r="DO725" s="17"/>
      <c r="DP725" s="17"/>
      <c r="DQ725" s="17"/>
      <c r="DR725" s="17"/>
      <c r="DS725" s="17"/>
      <c r="DT725" s="17"/>
      <c r="DU725" s="17"/>
      <c r="DV725" s="17"/>
      <c r="DW725" s="17"/>
      <c r="DX725" s="17"/>
      <c r="DY725" s="17"/>
      <c r="DZ725" s="17"/>
      <c r="EA725" s="17"/>
      <c r="EB725" s="17"/>
      <c r="EC725" s="17"/>
      <c r="ED725" s="17"/>
      <c r="EE725" s="17"/>
      <c r="EF725" s="17"/>
      <c r="EG725" s="17"/>
      <c r="EH725" s="17"/>
      <c r="EI725" s="17"/>
      <c r="EJ725" s="17"/>
      <c r="EK725" s="17"/>
      <c r="EL725" s="17"/>
      <c r="EM725" s="17"/>
      <c r="EN725" s="17"/>
      <c r="EO725" s="17"/>
      <c r="EP725" s="17"/>
      <c r="EQ725" s="17"/>
      <c r="ER725" s="17"/>
      <c r="ES725" s="17"/>
      <c r="ET725" s="17"/>
      <c r="EU725" s="17"/>
      <c r="EV725" s="17"/>
      <c r="EW725" s="17"/>
      <c r="EX725" s="17"/>
      <c r="EY725" s="17"/>
      <c r="EZ725" s="17"/>
      <c r="FA725" s="17"/>
      <c r="FB725" s="17"/>
      <c r="FC725" s="17"/>
      <c r="FD725" s="17"/>
      <c r="FE725" s="17"/>
      <c r="FF725" s="17"/>
      <c r="FG725" s="17"/>
      <c r="FH725" s="17"/>
      <c r="FI725" s="17"/>
      <c r="FJ725" s="17"/>
      <c r="FK725" s="17"/>
      <c r="FL725" s="17"/>
      <c r="FM725" s="17"/>
      <c r="FN725" s="17"/>
      <c r="FO725" s="17"/>
      <c r="FP725" s="17"/>
      <c r="FQ725" s="17"/>
      <c r="FR725" s="17"/>
      <c r="FS725" s="17"/>
      <c r="FT725" s="17"/>
      <c r="FU725" s="17"/>
      <c r="FV725" s="17"/>
      <c r="FW725" s="17"/>
      <c r="FX725" s="17"/>
      <c r="FY725" s="17"/>
      <c r="FZ725" s="17"/>
      <c r="GA725" s="17"/>
      <c r="GB725" s="17"/>
      <c r="GC725" s="17"/>
      <c r="GD725" s="17"/>
      <c r="GE725" s="17"/>
      <c r="GF725" s="17"/>
      <c r="GG725" s="17"/>
      <c r="GH725" s="17"/>
      <c r="GI725" s="17"/>
      <c r="GJ725" s="17"/>
      <c r="GK725" s="17"/>
      <c r="GL725" s="17"/>
      <c r="GM725" s="17"/>
      <c r="GN725" s="17"/>
      <c r="GO725" s="17"/>
      <c r="GP725" s="17"/>
      <c r="GQ725" s="17"/>
      <c r="GR725" s="17"/>
      <c r="GS725" s="17"/>
      <c r="GT725" s="17"/>
      <c r="GU725" s="17"/>
      <c r="GV725" s="17"/>
      <c r="GW725" s="17"/>
      <c r="GX725" s="17"/>
      <c r="GY725" s="17"/>
      <c r="GZ725" s="17"/>
      <c r="HA725" s="17"/>
      <c r="HB725" s="17"/>
      <c r="HC725" s="17"/>
      <c r="HD725" s="17"/>
      <c r="HE725" s="17"/>
      <c r="HF725" s="17"/>
      <c r="HG725" s="17"/>
      <c r="HH725" s="17"/>
      <c r="HI725" s="17"/>
      <c r="HJ725" s="17"/>
      <c r="HK725" s="17"/>
      <c r="HL725" s="17"/>
      <c r="HM725" s="17"/>
      <c r="HN725" s="17"/>
      <c r="HO725" s="17"/>
      <c r="HP725" s="17"/>
      <c r="HQ725" s="17"/>
      <c r="HR725" s="17"/>
      <c r="HS725" s="17"/>
      <c r="HT725" s="17"/>
      <c r="HU725" s="17"/>
      <c r="HV725" s="17"/>
      <c r="HW725" s="17"/>
      <c r="HX725" s="17"/>
      <c r="HY725" s="17"/>
      <c r="HZ725" s="17"/>
      <c r="IA725" s="17"/>
      <c r="IB725" s="17"/>
      <c r="IC725" s="17"/>
      <c r="ID725" s="17"/>
      <c r="IE725" s="17"/>
      <c r="IF725" s="17"/>
      <c r="IG725" s="17"/>
      <c r="IH725" s="17"/>
      <c r="II725" s="17"/>
      <c r="IJ725" s="17"/>
      <c r="IK725" s="17"/>
      <c r="IL725" s="17"/>
      <c r="IM725" s="17"/>
      <c r="IN725" s="17"/>
      <c r="IO725" s="17"/>
      <c r="IP725" s="17"/>
      <c r="IQ725" s="17"/>
      <c r="IR725" s="17"/>
      <c r="IS725" s="17"/>
      <c r="IT725" s="17"/>
      <c r="IU725" s="17"/>
      <c r="IV725" s="17"/>
      <c r="IW725" s="17"/>
      <c r="IX725" s="17"/>
      <c r="IY725" s="17"/>
      <c r="IZ725" s="17"/>
      <c r="JA725" s="17"/>
      <c r="JB725" s="17"/>
      <c r="JC725" s="17"/>
      <c r="JD725" s="17"/>
      <c r="JE725" s="17"/>
      <c r="JF725" s="17"/>
      <c r="JG725" s="17"/>
      <c r="JH725" s="17"/>
      <c r="JI725" s="17"/>
      <c r="JJ725" s="17"/>
      <c r="JK725" s="17"/>
      <c r="JL725" s="17"/>
      <c r="JM725" s="17"/>
      <c r="JN725" s="17"/>
      <c r="JO725" s="17"/>
      <c r="JP725" s="17"/>
      <c r="JQ725" s="17"/>
      <c r="JR725" s="17"/>
      <c r="JS725" s="17"/>
      <c r="JT725" s="17"/>
      <c r="JU725" s="17"/>
      <c r="JV725" s="17"/>
      <c r="JW725" s="17"/>
      <c r="JX725" s="17"/>
      <c r="JY725" s="17"/>
      <c r="JZ725" s="17"/>
      <c r="KA725" s="17"/>
      <c r="KB725" s="17"/>
      <c r="KC725" s="17"/>
      <c r="KD725" s="17"/>
      <c r="KE725" s="17"/>
      <c r="KF725" s="17"/>
      <c r="KG725" s="17"/>
      <c r="KH725" s="17"/>
      <c r="KI725" s="17"/>
      <c r="KJ725" s="17"/>
      <c r="KK725" s="17"/>
      <c r="KL725" s="17"/>
      <c r="KM725" s="17"/>
      <c r="KN725" s="17"/>
      <c r="KO725" s="17"/>
      <c r="KP725" s="17"/>
      <c r="KQ725" s="17"/>
      <c r="KR725" s="17"/>
      <c r="KS725" s="17"/>
      <c r="KT725" s="17"/>
      <c r="KU725" s="17"/>
      <c r="KV725" s="17"/>
      <c r="KW725" s="17"/>
      <c r="KX725" s="17"/>
      <c r="KY725" s="17"/>
      <c r="KZ725" s="17"/>
      <c r="LA725" s="17"/>
      <c r="LB725" s="17"/>
      <c r="LC725" s="17"/>
      <c r="LD725" s="17"/>
      <c r="LE725" s="17"/>
      <c r="LF725" s="17"/>
      <c r="LG725" s="17"/>
      <c r="LH725" s="17"/>
      <c r="LI725" s="17"/>
      <c r="LJ725" s="17"/>
      <c r="LK725" s="17"/>
      <c r="LL725" s="17"/>
      <c r="LM725" s="17"/>
      <c r="LN725" s="17"/>
      <c r="LO725" s="17"/>
      <c r="LP725" s="17"/>
      <c r="LQ725" s="17"/>
      <c r="LR725" s="17"/>
      <c r="LS725" s="17"/>
      <c r="LT725" s="17"/>
      <c r="LU725" s="17"/>
      <c r="LV725" s="17"/>
      <c r="LW725" s="17"/>
      <c r="LX725" s="17"/>
      <c r="LY725" s="17"/>
      <c r="LZ725" s="17"/>
      <c r="MA725" s="17"/>
      <c r="MB725" s="17"/>
      <c r="MC725" s="17"/>
      <c r="MD725" s="17"/>
      <c r="ME725" s="17"/>
      <c r="MF725" s="17"/>
      <c r="MG725" s="17"/>
      <c r="MH725" s="17"/>
      <c r="MI725" s="17"/>
      <c r="MJ725" s="17"/>
      <c r="MK725" s="17"/>
      <c r="ML725" s="17"/>
      <c r="MM725" s="17"/>
      <c r="MN725" s="17"/>
      <c r="MO725" s="17"/>
      <c r="MP725" s="17"/>
      <c r="MQ725" s="17"/>
      <c r="MR725" s="17"/>
      <c r="MS725" s="17"/>
      <c r="MT725" s="17"/>
      <c r="MU725" s="17"/>
      <c r="MV725" s="17"/>
      <c r="MW725" s="17"/>
      <c r="MX725" s="17"/>
      <c r="MY725" s="17"/>
      <c r="MZ725" s="17"/>
      <c r="NA725" s="17"/>
      <c r="NB725" s="17"/>
      <c r="NC725" s="17"/>
      <c r="ND725" s="17"/>
      <c r="NE725" s="17"/>
      <c r="NF725" s="17"/>
      <c r="NG725" s="17"/>
      <c r="NH725" s="17"/>
      <c r="NI725" s="17"/>
      <c r="NJ725" s="17"/>
      <c r="NK725" s="17"/>
      <c r="NL725" s="17"/>
      <c r="NM725" s="17"/>
      <c r="NN725" s="17"/>
      <c r="NO725" s="17"/>
      <c r="NP725" s="17"/>
      <c r="NQ725" s="17"/>
      <c r="NR725" s="17"/>
      <c r="NS725" s="17"/>
      <c r="NT725" s="17"/>
      <c r="NU725" s="17"/>
      <c r="NV725" s="17"/>
      <c r="NW725" s="17"/>
      <c r="NX725" s="17"/>
      <c r="NY725" s="17"/>
      <c r="NZ725" s="17"/>
      <c r="OA725" s="17"/>
      <c r="OB725" s="17"/>
      <c r="OC725" s="17"/>
      <c r="OD725" s="17"/>
      <c r="OE725" s="17"/>
      <c r="OF725" s="17"/>
      <c r="OG725" s="17"/>
      <c r="OH725" s="17"/>
      <c r="OI725" s="17"/>
      <c r="OJ725" s="17"/>
      <c r="OK725" s="17"/>
      <c r="OL725" s="17"/>
      <c r="OM725" s="17"/>
      <c r="ON725" s="17"/>
      <c r="OO725" s="17"/>
      <c r="OP725" s="17"/>
      <c r="OQ725" s="17"/>
      <c r="OR725" s="17"/>
      <c r="OS725" s="17"/>
      <c r="OT725" s="17"/>
      <c r="OU725" s="17"/>
      <c r="OV725" s="17"/>
      <c r="OW725" s="17"/>
      <c r="OX725" s="17"/>
      <c r="OY725" s="17"/>
      <c r="OZ725" s="17"/>
      <c r="PA725" s="17"/>
      <c r="PB725" s="17"/>
      <c r="PC725" s="17"/>
      <c r="PD725" s="17"/>
      <c r="PE725" s="17"/>
      <c r="PF725" s="17"/>
      <c r="PG725" s="17"/>
      <c r="PH725" s="17"/>
      <c r="PI725" s="17"/>
      <c r="PJ725" s="17"/>
      <c r="PK725" s="17"/>
      <c r="PL725" s="17"/>
      <c r="PM725" s="17"/>
      <c r="PN725" s="17"/>
      <c r="PO725" s="17"/>
      <c r="PP725" s="17"/>
      <c r="PQ725" s="17"/>
      <c r="PR725" s="17"/>
      <c r="PS725" s="17"/>
      <c r="PT725" s="17"/>
      <c r="PU725" s="17"/>
      <c r="PV725" s="17"/>
      <c r="PW725" s="17"/>
      <c r="PX725" s="17"/>
      <c r="PY725" s="17"/>
      <c r="PZ725" s="17"/>
      <c r="QA725" s="17"/>
      <c r="QB725" s="17"/>
      <c r="QC725" s="17"/>
      <c r="QD725" s="17"/>
      <c r="QE725" s="17"/>
      <c r="QF725" s="17"/>
      <c r="QG725" s="17"/>
      <c r="QH725" s="17"/>
      <c r="QI725" s="17"/>
      <c r="QJ725" s="17"/>
      <c r="QK725" s="17"/>
      <c r="QL725" s="17"/>
      <c r="QM725" s="17"/>
      <c r="QN725" s="17"/>
      <c r="QO725" s="17"/>
      <c r="QP725" s="17"/>
      <c r="QQ725" s="17"/>
      <c r="QR725" s="17"/>
      <c r="QS725" s="17"/>
      <c r="QT725" s="17"/>
      <c r="QU725" s="17"/>
      <c r="QV725" s="17"/>
      <c r="QW725" s="17"/>
      <c r="QX725" s="17"/>
      <c r="QY725" s="17"/>
      <c r="QZ725" s="17"/>
      <c r="RA725" s="17"/>
      <c r="RB725" s="17"/>
      <c r="RC725" s="17"/>
      <c r="RD725" s="17"/>
      <c r="RE725" s="17"/>
      <c r="RF725" s="17"/>
      <c r="RG725" s="17"/>
      <c r="RH725" s="17"/>
      <c r="RI725" s="17"/>
      <c r="RJ725" s="17"/>
      <c r="RK725" s="17"/>
      <c r="RL725" s="17"/>
      <c r="RM725" s="17"/>
      <c r="RN725" s="17"/>
      <c r="RO725" s="17"/>
      <c r="RP725" s="17"/>
      <c r="RQ725" s="17"/>
      <c r="RR725" s="17"/>
      <c r="RS725" s="17"/>
      <c r="RT725" s="17"/>
      <c r="RU725" s="17"/>
      <c r="RV725" s="17"/>
      <c r="RW725" s="17"/>
      <c r="RX725" s="17"/>
      <c r="RY725" s="17"/>
      <c r="RZ725" s="17"/>
      <c r="SA725" s="17"/>
      <c r="SB725" s="17"/>
      <c r="SC725" s="17"/>
      <c r="SD725" s="17"/>
      <c r="SE725" s="17"/>
      <c r="SF725" s="17"/>
      <c r="SG725" s="17"/>
      <c r="SH725" s="17"/>
      <c r="SI725" s="17"/>
      <c r="SJ725" s="17"/>
      <c r="SK725" s="17"/>
      <c r="SL725" s="17"/>
      <c r="SM725" s="17"/>
      <c r="SN725" s="17"/>
      <c r="SO725" s="17"/>
      <c r="SP725" s="17"/>
      <c r="SQ725" s="17"/>
      <c r="SR725" s="17"/>
      <c r="SS725" s="17"/>
      <c r="ST725" s="17"/>
      <c r="SU725" s="17"/>
      <c r="SV725" s="17"/>
      <c r="SW725" s="17"/>
      <c r="SX725" s="17"/>
      <c r="SY725" s="17"/>
      <c r="SZ725" s="17"/>
      <c r="TA725" s="17"/>
      <c r="TB725" s="17"/>
      <c r="TC725" s="17"/>
      <c r="TD725" s="17"/>
      <c r="TE725" s="17"/>
      <c r="TF725" s="17"/>
      <c r="TG725" s="17"/>
      <c r="TH725" s="17"/>
      <c r="TI725" s="17"/>
      <c r="TJ725" s="17"/>
      <c r="TK725" s="17"/>
      <c r="TL725" s="17"/>
      <c r="TM725" s="17"/>
      <c r="TN725" s="17"/>
      <c r="TO725" s="17"/>
      <c r="TP725" s="17"/>
      <c r="TQ725" s="17"/>
      <c r="TR725" s="17"/>
      <c r="TS725" s="17"/>
      <c r="TT725" s="17"/>
      <c r="TU725" s="17"/>
      <c r="TV725" s="17"/>
      <c r="TW725" s="17"/>
      <c r="TX725" s="17"/>
      <c r="TY725" s="17"/>
      <c r="TZ725" s="17"/>
      <c r="UA725" s="17"/>
      <c r="UB725" s="17"/>
      <c r="UC725" s="17"/>
      <c r="UD725" s="17"/>
      <c r="UE725" s="17"/>
      <c r="UF725" s="17"/>
      <c r="UG725" s="17"/>
      <c r="UH725" s="17"/>
      <c r="UI725" s="17"/>
      <c r="UJ725" s="17"/>
      <c r="UK725" s="17"/>
      <c r="UL725" s="17"/>
      <c r="UM725" s="17"/>
      <c r="UN725" s="17"/>
      <c r="UO725" s="17"/>
      <c r="UP725" s="17"/>
      <c r="UQ725" s="17"/>
      <c r="UR725" s="17"/>
      <c r="US725" s="17"/>
      <c r="UT725" s="17"/>
      <c r="UU725" s="17"/>
      <c r="UV725" s="17"/>
      <c r="UW725" s="17"/>
      <c r="UX725" s="17"/>
      <c r="UY725" s="17"/>
      <c r="UZ725" s="17"/>
      <c r="VA725" s="17"/>
      <c r="VB725" s="17"/>
      <c r="VC725" s="17"/>
      <c r="VD725" s="17"/>
      <c r="VE725" s="17"/>
      <c r="VF725" s="17"/>
      <c r="VG725" s="17"/>
      <c r="VH725" s="17"/>
      <c r="VI725" s="17"/>
      <c r="VJ725" s="17"/>
      <c r="VK725" s="17"/>
      <c r="VL725" s="17"/>
      <c r="VM725" s="17"/>
      <c r="VN725" s="17"/>
      <c r="VO725" s="17"/>
      <c r="VP725" s="17"/>
      <c r="VQ725" s="17"/>
      <c r="VR725" s="17"/>
      <c r="VS725" s="17"/>
      <c r="VT725" s="17"/>
      <c r="VU725" s="17"/>
      <c r="VV725" s="17"/>
      <c r="VW725" s="17"/>
      <c r="VX725" s="17"/>
      <c r="VY725" s="17"/>
      <c r="VZ725" s="17"/>
      <c r="WA725" s="17"/>
      <c r="WB725" s="17"/>
      <c r="WC725" s="17"/>
      <c r="WD725" s="17"/>
      <c r="WE725" s="17"/>
      <c r="WF725" s="17"/>
      <c r="WG725" s="17"/>
      <c r="WH725" s="17"/>
      <c r="WI725" s="17"/>
      <c r="WJ725" s="17"/>
      <c r="WK725" s="17"/>
      <c r="WL725" s="17"/>
      <c r="WM725" s="17"/>
      <c r="WN725" s="17"/>
      <c r="WO725" s="17"/>
      <c r="WP725" s="17"/>
      <c r="WQ725" s="17"/>
      <c r="WR725" s="17"/>
      <c r="WS725" s="17"/>
      <c r="WT725" s="17"/>
      <c r="WU725" s="17"/>
      <c r="WV725" s="17"/>
      <c r="WW725" s="17"/>
      <c r="WX725" s="17"/>
      <c r="WY725" s="17"/>
      <c r="WZ725" s="17"/>
      <c r="XA725" s="17"/>
      <c r="XB725" s="17"/>
      <c r="XC725" s="17"/>
      <c r="XD725" s="17"/>
      <c r="XE725" s="17"/>
      <c r="XF725" s="17"/>
      <c r="XG725" s="17"/>
      <c r="XH725" s="17"/>
      <c r="XI725" s="17"/>
      <c r="XJ725" s="17"/>
      <c r="XK725" s="17"/>
      <c r="XL725" s="17"/>
      <c r="XM725" s="17"/>
      <c r="XN725" s="17"/>
      <c r="XO725" s="17"/>
      <c r="XP725" s="17"/>
      <c r="XQ725" s="17"/>
      <c r="XR725" s="17"/>
      <c r="XS725" s="17"/>
      <c r="XT725" s="17"/>
      <c r="XU725" s="17"/>
      <c r="XV725" s="17"/>
      <c r="XW725" s="17"/>
      <c r="XX725" s="17"/>
      <c r="XY725" s="17"/>
      <c r="XZ725" s="17"/>
      <c r="YA725" s="17"/>
      <c r="YB725" s="17"/>
      <c r="YC725" s="17"/>
      <c r="YD725" s="17"/>
      <c r="YE725" s="17"/>
      <c r="YF725" s="17"/>
      <c r="YG725" s="17"/>
      <c r="YH725" s="17"/>
      <c r="YI725" s="17"/>
      <c r="YJ725" s="17"/>
      <c r="YK725" s="17"/>
      <c r="YL725" s="17"/>
      <c r="YM725" s="17"/>
      <c r="YN725" s="17"/>
      <c r="YO725" s="17"/>
      <c r="YP725" s="17"/>
      <c r="YQ725" s="17"/>
      <c r="YR725" s="17"/>
      <c r="YS725" s="17"/>
      <c r="YT725" s="17"/>
      <c r="YU725" s="17"/>
      <c r="YV725" s="17"/>
      <c r="YW725" s="17"/>
      <c r="YX725" s="17"/>
      <c r="YY725" s="17"/>
      <c r="YZ725" s="17"/>
      <c r="ZA725" s="17"/>
      <c r="ZB725" s="17"/>
      <c r="ZC725" s="17"/>
      <c r="ZD725" s="17"/>
      <c r="ZE725" s="17"/>
      <c r="ZF725" s="17"/>
      <c r="ZG725" s="17"/>
      <c r="ZH725" s="17"/>
      <c r="ZI725" s="17"/>
      <c r="ZJ725" s="17"/>
      <c r="ZK725" s="17"/>
      <c r="ZL725" s="17"/>
      <c r="ZM725" s="17"/>
      <c r="ZN725" s="17"/>
      <c r="ZO725" s="17"/>
      <c r="ZP725" s="17"/>
      <c r="ZQ725" s="17"/>
      <c r="ZR725" s="17"/>
      <c r="ZS725" s="17"/>
      <c r="ZT725" s="17"/>
      <c r="ZU725" s="17"/>
      <c r="ZV725" s="17"/>
      <c r="ZW725" s="17"/>
      <c r="ZX725" s="17"/>
      <c r="ZY725" s="17"/>
      <c r="ZZ725" s="17"/>
      <c r="AAA725" s="17"/>
      <c r="AAB725" s="17"/>
      <c r="AAC725" s="17"/>
      <c r="AAD725" s="17"/>
      <c r="AAE725" s="17"/>
      <c r="AAF725" s="17"/>
      <c r="AAG725" s="17"/>
      <c r="AAH725" s="17"/>
      <c r="AAI725" s="17"/>
      <c r="AAJ725" s="17"/>
      <c r="AAK725" s="17"/>
      <c r="AAL725" s="17"/>
      <c r="AAM725" s="17"/>
      <c r="AAN725" s="17"/>
      <c r="AAO725" s="17"/>
      <c r="AAP725" s="17"/>
      <c r="AAQ725" s="17"/>
      <c r="AAR725" s="17"/>
      <c r="AAS725" s="17"/>
      <c r="AAT725" s="17"/>
      <c r="AAU725" s="17"/>
      <c r="AAV725" s="17"/>
      <c r="AAW725" s="17"/>
      <c r="AAX725" s="17"/>
      <c r="AAY725" s="17"/>
      <c r="AAZ725" s="17"/>
      <c r="ABA725" s="17"/>
      <c r="ABB725" s="17"/>
      <c r="ABC725" s="17"/>
      <c r="ABD725" s="17"/>
      <c r="ABE725" s="17"/>
      <c r="ABF725" s="17"/>
      <c r="ABG725" s="17"/>
      <c r="ABH725" s="17"/>
      <c r="ABI725" s="17"/>
      <c r="ABJ725" s="17"/>
      <c r="ABK725" s="17"/>
      <c r="ABL725" s="17"/>
      <c r="ABM725" s="17"/>
      <c r="ABN725" s="17"/>
      <c r="ABO725" s="17"/>
      <c r="ABP725" s="17"/>
      <c r="ABQ725" s="17"/>
      <c r="ABR725" s="17"/>
      <c r="ABS725" s="17"/>
      <c r="ABT725" s="17"/>
      <c r="ABU725" s="17"/>
      <c r="ABV725" s="17"/>
      <c r="ABW725" s="17"/>
      <c r="ABX725" s="17"/>
      <c r="ABY725" s="17"/>
      <c r="ABZ725" s="17"/>
      <c r="ACA725" s="17"/>
      <c r="ACB725" s="17"/>
      <c r="ACC725" s="17"/>
      <c r="ACD725" s="17"/>
      <c r="ACE725" s="17"/>
      <c r="ACF725" s="17"/>
      <c r="ACG725" s="17"/>
      <c r="ACH725" s="17"/>
      <c r="ACI725" s="17"/>
      <c r="ACJ725" s="17"/>
      <c r="ACK725" s="17"/>
      <c r="ACL725" s="17"/>
      <c r="ACM725" s="17"/>
      <c r="ACN725" s="17"/>
      <c r="ACO725" s="17"/>
      <c r="ACP725" s="17"/>
      <c r="ACQ725" s="17"/>
      <c r="ACR725" s="17"/>
      <c r="ACS725" s="17"/>
      <c r="ACT725" s="17"/>
      <c r="ACU725" s="17"/>
      <c r="ACV725" s="17"/>
      <c r="ACW725" s="17"/>
      <c r="ACX725" s="17"/>
      <c r="ACY725" s="17"/>
      <c r="ACZ725" s="17"/>
      <c r="ADA725" s="17"/>
      <c r="ADB725" s="17"/>
      <c r="ADC725" s="17"/>
      <c r="ADD725" s="17"/>
      <c r="ADE725" s="17"/>
      <c r="ADF725" s="17"/>
      <c r="ADG725" s="17"/>
      <c r="ADH725" s="17"/>
      <c r="ADI725" s="17"/>
      <c r="ADJ725" s="17"/>
      <c r="ADK725" s="17"/>
      <c r="ADL725" s="17"/>
      <c r="ADM725" s="17"/>
      <c r="ADN725" s="17"/>
      <c r="ADO725" s="17"/>
      <c r="ADP725" s="17"/>
      <c r="ADQ725" s="17"/>
      <c r="ADR725" s="17"/>
      <c r="ADS725" s="17"/>
      <c r="ADT725" s="17"/>
      <c r="ADU725" s="17"/>
      <c r="ADV725" s="17"/>
      <c r="ADW725" s="17"/>
      <c r="ADX725" s="17"/>
      <c r="ADY725" s="17"/>
      <c r="ADZ725" s="17"/>
      <c r="AEA725" s="17"/>
      <c r="AEB725" s="17"/>
      <c r="AEC725" s="17"/>
      <c r="AED725" s="17"/>
      <c r="AEE725" s="17"/>
      <c r="AEF725" s="17"/>
      <c r="AEG725" s="17"/>
      <c r="AEH725" s="17"/>
      <c r="AEI725" s="17"/>
      <c r="AEJ725" s="17"/>
      <c r="AEK725" s="17"/>
      <c r="AEL725" s="17"/>
      <c r="AEM725" s="17"/>
      <c r="AEN725" s="17"/>
      <c r="AEO725" s="17"/>
      <c r="AEP725" s="17"/>
      <c r="AEQ725" s="17"/>
      <c r="AER725" s="17"/>
      <c r="AES725" s="17"/>
      <c r="AET725" s="17"/>
      <c r="AEU725" s="17"/>
      <c r="AEV725" s="17"/>
      <c r="AEW725" s="17"/>
      <c r="AEX725" s="17"/>
      <c r="AEY725" s="17"/>
      <c r="AEZ725" s="17"/>
      <c r="AFA725" s="17"/>
      <c r="AFB725" s="17"/>
      <c r="AFC725" s="17"/>
      <c r="AFD725" s="17"/>
      <c r="AFE725" s="17"/>
      <c r="AFF725" s="17"/>
      <c r="AFG725" s="17"/>
      <c r="AFH725" s="17"/>
      <c r="AFI725" s="17"/>
      <c r="AFJ725" s="17"/>
      <c r="AFK725" s="17"/>
      <c r="AFL725" s="17"/>
      <c r="AFM725" s="17"/>
      <c r="AFN725" s="17"/>
      <c r="AFO725" s="17"/>
      <c r="AFP725" s="17"/>
      <c r="AFQ725" s="17"/>
      <c r="AFR725" s="17"/>
      <c r="AFS725" s="17"/>
      <c r="AFT725" s="17"/>
      <c r="AFU725" s="17"/>
      <c r="AFV725" s="17"/>
      <c r="AFW725" s="17"/>
      <c r="AFX725" s="17"/>
      <c r="AFY725" s="17"/>
      <c r="AFZ725" s="17"/>
      <c r="AGA725" s="17"/>
      <c r="AGB725" s="17"/>
      <c r="AGC725" s="17"/>
      <c r="AGD725" s="17"/>
      <c r="AGE725" s="17"/>
      <c r="AGF725" s="17"/>
      <c r="AGG725" s="17"/>
      <c r="AGH725" s="17"/>
      <c r="AGI725" s="17"/>
      <c r="AGJ725" s="17"/>
      <c r="AGK725" s="17"/>
      <c r="AGL725" s="17"/>
      <c r="AGM725" s="17"/>
      <c r="AGN725" s="17"/>
      <c r="AGO725" s="17"/>
      <c r="AGP725" s="17"/>
      <c r="AGQ725" s="17"/>
      <c r="AGR725" s="17"/>
      <c r="AGS725" s="17"/>
      <c r="AGT725" s="17"/>
      <c r="AGU725" s="17"/>
      <c r="AGV725" s="17"/>
      <c r="AGW725" s="17"/>
      <c r="AGX725" s="17"/>
      <c r="AGY725" s="17"/>
      <c r="AGZ725" s="17"/>
      <c r="AHA725" s="17"/>
      <c r="AHB725" s="17"/>
      <c r="AHC725" s="17"/>
      <c r="AHD725" s="17"/>
      <c r="AHE725" s="17"/>
      <c r="AHF725" s="17"/>
      <c r="AHG725" s="17"/>
      <c r="AHH725" s="17"/>
      <c r="AHI725" s="17"/>
      <c r="AHJ725" s="17"/>
      <c r="AHK725" s="17"/>
      <c r="AHL725" s="17"/>
      <c r="AHM725" s="17"/>
      <c r="AHN725" s="17"/>
      <c r="AHO725" s="17"/>
      <c r="AHP725" s="17"/>
      <c r="AHQ725" s="17"/>
      <c r="AHR725" s="17"/>
      <c r="AHS725" s="17"/>
      <c r="AHT725" s="17"/>
      <c r="AHU725" s="17"/>
      <c r="AHV725" s="17"/>
      <c r="AHW725" s="17"/>
      <c r="AHX725" s="17"/>
      <c r="AHY725" s="17"/>
      <c r="AHZ725" s="17"/>
      <c r="AIA725" s="17"/>
      <c r="AIB725" s="17"/>
      <c r="AIC725" s="17"/>
      <c r="AID725" s="17"/>
      <c r="AIE725" s="17"/>
      <c r="AIF725" s="17"/>
      <c r="AIG725" s="17"/>
      <c r="AIH725" s="17"/>
      <c r="AII725" s="17"/>
      <c r="AIJ725" s="17"/>
      <c r="AIK725" s="17"/>
      <c r="AIL725" s="17"/>
      <c r="AIM725" s="17"/>
      <c r="AIN725" s="17"/>
      <c r="AIO725" s="17"/>
      <c r="AIP725" s="17"/>
      <c r="AIQ725" s="17"/>
      <c r="AIR725" s="17"/>
      <c r="AIS725" s="17"/>
      <c r="AIT725" s="17"/>
      <c r="AIU725" s="17"/>
      <c r="AIV725" s="17"/>
      <c r="AIW725" s="17"/>
      <c r="AIX725" s="17"/>
      <c r="AIY725" s="17"/>
      <c r="AIZ725" s="17"/>
      <c r="AJA725" s="17"/>
      <c r="AJB725" s="17"/>
      <c r="AJC725" s="17"/>
      <c r="AJD725" s="17"/>
      <c r="AJE725" s="17"/>
      <c r="AJF725" s="17"/>
      <c r="AJG725" s="17"/>
      <c r="AJH725" s="17"/>
      <c r="AJI725" s="17"/>
      <c r="AJJ725" s="17"/>
      <c r="AJK725" s="17"/>
      <c r="AJL725" s="17"/>
      <c r="AJM725" s="17"/>
      <c r="AJN725" s="17"/>
      <c r="AJO725" s="17"/>
      <c r="AJP725" s="17"/>
      <c r="AJQ725" s="17"/>
      <c r="AJR725" s="17"/>
      <c r="AJS725" s="17"/>
      <c r="AJT725" s="17"/>
      <c r="AJU725" s="17"/>
      <c r="AJV725" s="17"/>
      <c r="AJW725" s="17"/>
      <c r="AJX725" s="17"/>
      <c r="AJY725" s="17"/>
      <c r="AJZ725" s="17"/>
      <c r="AKA725" s="17"/>
      <c r="AKB725" s="17"/>
      <c r="AKC725" s="17"/>
      <c r="AKD725" s="17"/>
      <c r="AKE725" s="17"/>
      <c r="AKF725" s="17"/>
      <c r="AKG725" s="17"/>
      <c r="AKH725" s="17"/>
      <c r="AKI725" s="17"/>
      <c r="AKJ725" s="17"/>
      <c r="AKK725" s="17"/>
      <c r="AKL725" s="17"/>
      <c r="AKM725" s="17"/>
      <c r="AKN725" s="17"/>
      <c r="AKO725" s="17"/>
      <c r="AKP725" s="17"/>
      <c r="AKQ725" s="17"/>
      <c r="AKR725" s="17"/>
      <c r="AKS725" s="17"/>
      <c r="AKT725" s="17"/>
      <c r="AKU725" s="17"/>
      <c r="AKV725" s="17"/>
      <c r="AKW725" s="17"/>
      <c r="AKX725" s="17"/>
      <c r="AKY725" s="17"/>
      <c r="AKZ725" s="17"/>
      <c r="ALA725" s="17"/>
      <c r="ALB725" s="17"/>
      <c r="ALC725" s="17"/>
      <c r="ALD725" s="17"/>
      <c r="ALE725" s="17"/>
      <c r="ALF725" s="17"/>
      <c r="ALG725" s="17"/>
      <c r="ALH725" s="17"/>
      <c r="ALI725" s="17"/>
      <c r="ALJ725" s="17"/>
    </row>
    <row r="726" spans="1:998" s="4" customFormat="1" ht="12" customHeight="1">
      <c r="A726" s="9"/>
      <c r="B726" s="10"/>
      <c r="C726" s="11" t="s">
        <v>1049</v>
      </c>
      <c r="D726" s="12" t="s">
        <v>1050</v>
      </c>
      <c r="E726" s="10"/>
      <c r="F726" s="436"/>
      <c r="G726" s="13"/>
      <c r="H726" s="14"/>
      <c r="I726" s="14"/>
      <c r="J726" s="14"/>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row>
    <row r="727" spans="1:998" s="246" customFormat="1" ht="15.75" customHeight="1" outlineLevel="1">
      <c r="A727" s="241"/>
      <c r="B727" s="241"/>
      <c r="C727" s="241" t="s">
        <v>1051</v>
      </c>
      <c r="D727" s="242" t="s">
        <v>1052</v>
      </c>
      <c r="E727" s="241"/>
      <c r="F727" s="438"/>
      <c r="G727" s="243"/>
      <c r="H727" s="244"/>
      <c r="I727" s="245"/>
      <c r="J727" s="245"/>
    </row>
    <row r="728" spans="1:998" ht="25.5" outlineLevel="1">
      <c r="A728" s="236">
        <v>94796</v>
      </c>
      <c r="B728" s="236" t="s">
        <v>20</v>
      </c>
      <c r="C728" s="236" t="s">
        <v>1053</v>
      </c>
      <c r="D728" s="237" t="s">
        <v>1054</v>
      </c>
      <c r="E728" s="236" t="s">
        <v>31</v>
      </c>
      <c r="F728" s="437">
        <v>5</v>
      </c>
      <c r="G728" s="238">
        <f t="shared" ref="G728:G737" si="250">$I$3</f>
        <v>0.29308058631051748</v>
      </c>
      <c r="H728" s="239"/>
      <c r="I728" s="239">
        <f t="shared" ref="I728:I737" si="251">H728*(1+G728)</f>
        <v>0</v>
      </c>
      <c r="J728" s="239">
        <f t="shared" ref="J728:J737" si="252">TRUNC((I728*F728),2)</f>
        <v>0</v>
      </c>
    </row>
    <row r="729" spans="1:998" ht="25.5" outlineLevel="1">
      <c r="A729" s="236">
        <v>89492</v>
      </c>
      <c r="B729" s="236" t="s">
        <v>20</v>
      </c>
      <c r="C729" s="236" t="s">
        <v>1055</v>
      </c>
      <c r="D729" s="237" t="s">
        <v>1056</v>
      </c>
      <c r="E729" s="236" t="s">
        <v>31</v>
      </c>
      <c r="F729" s="437">
        <v>5</v>
      </c>
      <c r="G729" s="238">
        <f t="shared" si="250"/>
        <v>0.29308058631051748</v>
      </c>
      <c r="H729" s="239"/>
      <c r="I729" s="239">
        <f t="shared" si="251"/>
        <v>0</v>
      </c>
      <c r="J729" s="239">
        <f t="shared" si="252"/>
        <v>0</v>
      </c>
    </row>
    <row r="730" spans="1:998" ht="25.5" outlineLevel="1">
      <c r="A730" s="236">
        <v>89501</v>
      </c>
      <c r="B730" s="236" t="s">
        <v>20</v>
      </c>
      <c r="C730" s="236" t="s">
        <v>1057</v>
      </c>
      <c r="D730" s="237" t="s">
        <v>1058</v>
      </c>
      <c r="E730" s="236" t="s">
        <v>31</v>
      </c>
      <c r="F730" s="437">
        <v>29</v>
      </c>
      <c r="G730" s="238">
        <f t="shared" si="250"/>
        <v>0.29308058631051748</v>
      </c>
      <c r="H730" s="239"/>
      <c r="I730" s="239">
        <f t="shared" si="251"/>
        <v>0</v>
      </c>
      <c r="J730" s="239">
        <f t="shared" si="252"/>
        <v>0</v>
      </c>
    </row>
    <row r="731" spans="1:998" ht="25.5" outlineLevel="1">
      <c r="A731" s="236">
        <v>89449</v>
      </c>
      <c r="B731" s="236" t="s">
        <v>20</v>
      </c>
      <c r="C731" s="236" t="s">
        <v>1059</v>
      </c>
      <c r="D731" s="237" t="s">
        <v>1060</v>
      </c>
      <c r="E731" s="236" t="s">
        <v>54</v>
      </c>
      <c r="F731" s="437">
        <v>487.86500000000001</v>
      </c>
      <c r="G731" s="238">
        <f t="shared" si="250"/>
        <v>0.29308058631051748</v>
      </c>
      <c r="H731" s="239"/>
      <c r="I731" s="239">
        <f t="shared" si="251"/>
        <v>0</v>
      </c>
      <c r="J731" s="239">
        <f t="shared" si="252"/>
        <v>0</v>
      </c>
    </row>
    <row r="732" spans="1:998" ht="25.5" outlineLevel="1">
      <c r="A732" s="236">
        <v>89625</v>
      </c>
      <c r="B732" s="236" t="s">
        <v>20</v>
      </c>
      <c r="C732" s="236" t="s">
        <v>1061</v>
      </c>
      <c r="D732" s="237" t="s">
        <v>1062</v>
      </c>
      <c r="E732" s="236" t="s">
        <v>31</v>
      </c>
      <c r="F732" s="437">
        <v>7</v>
      </c>
      <c r="G732" s="238">
        <f t="shared" si="250"/>
        <v>0.29308058631051748</v>
      </c>
      <c r="H732" s="239"/>
      <c r="I732" s="239">
        <f t="shared" si="251"/>
        <v>0</v>
      </c>
      <c r="J732" s="239">
        <f t="shared" si="252"/>
        <v>0</v>
      </c>
    </row>
    <row r="733" spans="1:998" s="447" customFormat="1" ht="38.25" outlineLevel="1">
      <c r="A733" s="442" t="s">
        <v>1064</v>
      </c>
      <c r="B733" s="442" t="s">
        <v>5</v>
      </c>
      <c r="C733" s="442" t="s">
        <v>1063</v>
      </c>
      <c r="D733" s="443" t="s">
        <v>1065</v>
      </c>
      <c r="E733" s="442" t="s">
        <v>31</v>
      </c>
      <c r="F733" s="444">
        <v>1</v>
      </c>
      <c r="G733" s="445">
        <f t="shared" si="250"/>
        <v>0.29308058631051748</v>
      </c>
      <c r="H733" s="446">
        <f>'Orçamento Analítico'!K2331</f>
        <v>0</v>
      </c>
      <c r="I733" s="446">
        <f t="shared" si="251"/>
        <v>0</v>
      </c>
      <c r="J733" s="446">
        <f t="shared" si="252"/>
        <v>0</v>
      </c>
    </row>
    <row r="734" spans="1:998" ht="25.5" outlineLevel="1">
      <c r="A734" s="236">
        <v>89383</v>
      </c>
      <c r="B734" s="236" t="s">
        <v>20</v>
      </c>
      <c r="C734" s="236" t="s">
        <v>1066</v>
      </c>
      <c r="D734" s="237" t="s">
        <v>1067</v>
      </c>
      <c r="E734" s="236" t="s">
        <v>31</v>
      </c>
      <c r="F734" s="437">
        <v>2</v>
      </c>
      <c r="G734" s="238">
        <f t="shared" si="250"/>
        <v>0.29308058631051748</v>
      </c>
      <c r="H734" s="239"/>
      <c r="I734" s="239">
        <f t="shared" si="251"/>
        <v>0</v>
      </c>
      <c r="J734" s="239">
        <f t="shared" si="252"/>
        <v>0</v>
      </c>
    </row>
    <row r="735" spans="1:998" ht="38.25" outlineLevel="1">
      <c r="A735" s="236">
        <v>94658</v>
      </c>
      <c r="B735" s="236" t="s">
        <v>20</v>
      </c>
      <c r="C735" s="236" t="s">
        <v>1068</v>
      </c>
      <c r="D735" s="237" t="s">
        <v>1069</v>
      </c>
      <c r="E735" s="236" t="s">
        <v>31</v>
      </c>
      <c r="F735" s="437">
        <v>2</v>
      </c>
      <c r="G735" s="238">
        <f t="shared" si="250"/>
        <v>0.29308058631051748</v>
      </c>
      <c r="H735" s="239"/>
      <c r="I735" s="239">
        <f t="shared" si="251"/>
        <v>0</v>
      </c>
      <c r="J735" s="239">
        <f t="shared" si="252"/>
        <v>0</v>
      </c>
    </row>
    <row r="736" spans="1:998" outlineLevel="1">
      <c r="A736" s="236">
        <v>95675</v>
      </c>
      <c r="B736" s="236" t="s">
        <v>20</v>
      </c>
      <c r="C736" s="236" t="s">
        <v>1070</v>
      </c>
      <c r="D736" s="237" t="s">
        <v>1071</v>
      </c>
      <c r="E736" s="236" t="s">
        <v>31</v>
      </c>
      <c r="F736" s="437">
        <v>1</v>
      </c>
      <c r="G736" s="238">
        <f t="shared" si="250"/>
        <v>0.29308058631051748</v>
      </c>
      <c r="H736" s="239"/>
      <c r="I736" s="239">
        <f t="shared" si="251"/>
        <v>0</v>
      </c>
      <c r="J736" s="239">
        <f t="shared" si="252"/>
        <v>0</v>
      </c>
    </row>
    <row r="737" spans="1:998" ht="25.5" outlineLevel="1">
      <c r="A737" s="236">
        <v>94649</v>
      </c>
      <c r="B737" s="236" t="s">
        <v>20</v>
      </c>
      <c r="C737" s="236" t="s">
        <v>1072</v>
      </c>
      <c r="D737" s="237" t="s">
        <v>1073</v>
      </c>
      <c r="E737" s="236" t="s">
        <v>54</v>
      </c>
      <c r="F737" s="437">
        <v>11.86</v>
      </c>
      <c r="G737" s="238">
        <f t="shared" si="250"/>
        <v>0.29308058631051748</v>
      </c>
      <c r="H737" s="239"/>
      <c r="I737" s="239">
        <f t="shared" si="251"/>
        <v>0</v>
      </c>
      <c r="J737" s="239">
        <f t="shared" si="252"/>
        <v>0</v>
      </c>
    </row>
    <row r="738" spans="1:998" s="18" customFormat="1" ht="12.75" customHeight="1">
      <c r="A738" s="364" t="s">
        <v>1352</v>
      </c>
      <c r="B738" s="364"/>
      <c r="C738" s="364"/>
      <c r="D738" s="364"/>
      <c r="E738" s="364"/>
      <c r="F738" s="364"/>
      <c r="G738" s="364"/>
      <c r="H738" s="364"/>
      <c r="I738" s="364"/>
      <c r="J738" s="16">
        <f>SUM(J728:J737)</f>
        <v>0</v>
      </c>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17"/>
      <c r="CH738" s="17"/>
      <c r="CI738" s="17"/>
      <c r="CJ738" s="17"/>
      <c r="CK738" s="17"/>
      <c r="CL738" s="17"/>
      <c r="CM738" s="17"/>
      <c r="CN738" s="17"/>
      <c r="CO738" s="17"/>
      <c r="CP738" s="17"/>
      <c r="CQ738" s="17"/>
      <c r="CR738" s="17"/>
      <c r="CS738" s="17"/>
      <c r="CT738" s="17"/>
      <c r="CU738" s="17"/>
      <c r="CV738" s="17"/>
      <c r="CW738" s="17"/>
      <c r="CX738" s="17"/>
      <c r="CY738" s="17"/>
      <c r="CZ738" s="17"/>
      <c r="DA738" s="17"/>
      <c r="DB738" s="17"/>
      <c r="DC738" s="17"/>
      <c r="DD738" s="17"/>
      <c r="DE738" s="17"/>
      <c r="DF738" s="17"/>
      <c r="DG738" s="17"/>
      <c r="DH738" s="17"/>
      <c r="DI738" s="17"/>
      <c r="DJ738" s="17"/>
      <c r="DK738" s="17"/>
      <c r="DL738" s="17"/>
      <c r="DM738" s="17"/>
      <c r="DN738" s="17"/>
      <c r="DO738" s="17"/>
      <c r="DP738" s="17"/>
      <c r="DQ738" s="17"/>
      <c r="DR738" s="17"/>
      <c r="DS738" s="17"/>
      <c r="DT738" s="17"/>
      <c r="DU738" s="17"/>
      <c r="DV738" s="17"/>
      <c r="DW738" s="17"/>
      <c r="DX738" s="17"/>
      <c r="DY738" s="17"/>
      <c r="DZ738" s="17"/>
      <c r="EA738" s="17"/>
      <c r="EB738" s="17"/>
      <c r="EC738" s="17"/>
      <c r="ED738" s="17"/>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7"/>
      <c r="GO738" s="17"/>
      <c r="GP738" s="17"/>
      <c r="GQ738" s="17"/>
      <c r="GR738" s="17"/>
      <c r="GS738" s="17"/>
      <c r="GT738" s="17"/>
      <c r="GU738" s="17"/>
      <c r="GV738" s="17"/>
      <c r="GW738" s="17"/>
      <c r="GX738" s="17"/>
      <c r="GY738" s="17"/>
      <c r="GZ738" s="17"/>
      <c r="HA738" s="17"/>
      <c r="HB738" s="17"/>
      <c r="HC738" s="17"/>
      <c r="HD738" s="17"/>
      <c r="HE738" s="17"/>
      <c r="HF738" s="17"/>
      <c r="HG738" s="17"/>
      <c r="HH738" s="17"/>
      <c r="HI738" s="17"/>
      <c r="HJ738" s="17"/>
      <c r="HK738" s="17"/>
      <c r="HL738" s="17"/>
      <c r="HM738" s="17"/>
      <c r="HN738" s="17"/>
      <c r="HO738" s="17"/>
      <c r="HP738" s="17"/>
      <c r="HQ738" s="17"/>
      <c r="HR738" s="17"/>
      <c r="HS738" s="17"/>
      <c r="HT738" s="17"/>
      <c r="HU738" s="17"/>
      <c r="HV738" s="17"/>
      <c r="HW738" s="17"/>
      <c r="HX738" s="17"/>
      <c r="HY738" s="17"/>
      <c r="HZ738" s="17"/>
      <c r="IA738" s="17"/>
      <c r="IB738" s="17"/>
      <c r="IC738" s="17"/>
      <c r="ID738" s="17"/>
      <c r="IE738" s="17"/>
      <c r="IF738" s="17"/>
      <c r="IG738" s="17"/>
      <c r="IH738" s="17"/>
      <c r="II738" s="17"/>
      <c r="IJ738" s="17"/>
      <c r="IK738" s="17"/>
      <c r="IL738" s="17"/>
      <c r="IM738" s="17"/>
      <c r="IN738" s="17"/>
      <c r="IO738" s="17"/>
      <c r="IP738" s="17"/>
      <c r="IQ738" s="17"/>
      <c r="IR738" s="17"/>
      <c r="IS738" s="17"/>
      <c r="IT738" s="17"/>
      <c r="IU738" s="17"/>
      <c r="IV738" s="17"/>
      <c r="IW738" s="17"/>
      <c r="IX738" s="17"/>
      <c r="IY738" s="17"/>
      <c r="IZ738" s="17"/>
      <c r="JA738" s="17"/>
      <c r="JB738" s="17"/>
      <c r="JC738" s="17"/>
      <c r="JD738" s="17"/>
      <c r="JE738" s="17"/>
      <c r="JF738" s="17"/>
      <c r="JG738" s="17"/>
      <c r="JH738" s="17"/>
      <c r="JI738" s="17"/>
      <c r="JJ738" s="17"/>
      <c r="JK738" s="17"/>
      <c r="JL738" s="17"/>
      <c r="JM738" s="17"/>
      <c r="JN738" s="17"/>
      <c r="JO738" s="17"/>
      <c r="JP738" s="17"/>
      <c r="JQ738" s="17"/>
      <c r="JR738" s="17"/>
      <c r="JS738" s="17"/>
      <c r="JT738" s="17"/>
      <c r="JU738" s="17"/>
      <c r="JV738" s="17"/>
      <c r="JW738" s="17"/>
      <c r="JX738" s="17"/>
      <c r="JY738" s="17"/>
      <c r="JZ738" s="17"/>
      <c r="KA738" s="17"/>
      <c r="KB738" s="17"/>
      <c r="KC738" s="17"/>
      <c r="KD738" s="17"/>
      <c r="KE738" s="17"/>
      <c r="KF738" s="17"/>
      <c r="KG738" s="17"/>
      <c r="KH738" s="17"/>
      <c r="KI738" s="17"/>
      <c r="KJ738" s="17"/>
      <c r="KK738" s="17"/>
      <c r="KL738" s="17"/>
      <c r="KM738" s="17"/>
      <c r="KN738" s="17"/>
      <c r="KO738" s="17"/>
      <c r="KP738" s="17"/>
      <c r="KQ738" s="17"/>
      <c r="KR738" s="17"/>
      <c r="KS738" s="17"/>
      <c r="KT738" s="17"/>
      <c r="KU738" s="17"/>
      <c r="KV738" s="17"/>
      <c r="KW738" s="17"/>
      <c r="KX738" s="17"/>
      <c r="KY738" s="17"/>
      <c r="KZ738" s="17"/>
      <c r="LA738" s="17"/>
      <c r="LB738" s="17"/>
      <c r="LC738" s="17"/>
      <c r="LD738" s="17"/>
      <c r="LE738" s="17"/>
      <c r="LF738" s="17"/>
      <c r="LG738" s="17"/>
      <c r="LH738" s="17"/>
      <c r="LI738" s="17"/>
      <c r="LJ738" s="17"/>
      <c r="LK738" s="17"/>
      <c r="LL738" s="17"/>
      <c r="LM738" s="17"/>
      <c r="LN738" s="17"/>
      <c r="LO738" s="17"/>
      <c r="LP738" s="17"/>
      <c r="LQ738" s="17"/>
      <c r="LR738" s="17"/>
      <c r="LS738" s="17"/>
      <c r="LT738" s="17"/>
      <c r="LU738" s="17"/>
      <c r="LV738" s="17"/>
      <c r="LW738" s="17"/>
      <c r="LX738" s="17"/>
      <c r="LY738" s="17"/>
      <c r="LZ738" s="17"/>
      <c r="MA738" s="17"/>
      <c r="MB738" s="17"/>
      <c r="MC738" s="17"/>
      <c r="MD738" s="17"/>
      <c r="ME738" s="17"/>
      <c r="MF738" s="17"/>
      <c r="MG738" s="17"/>
      <c r="MH738" s="17"/>
      <c r="MI738" s="17"/>
      <c r="MJ738" s="17"/>
      <c r="MK738" s="17"/>
      <c r="ML738" s="17"/>
      <c r="MM738" s="17"/>
      <c r="MN738" s="17"/>
      <c r="MO738" s="17"/>
      <c r="MP738" s="17"/>
      <c r="MQ738" s="17"/>
      <c r="MR738" s="17"/>
      <c r="MS738" s="17"/>
      <c r="MT738" s="17"/>
      <c r="MU738" s="17"/>
      <c r="MV738" s="17"/>
      <c r="MW738" s="17"/>
      <c r="MX738" s="17"/>
      <c r="MY738" s="17"/>
      <c r="MZ738" s="17"/>
      <c r="NA738" s="17"/>
      <c r="NB738" s="17"/>
      <c r="NC738" s="17"/>
      <c r="ND738" s="17"/>
      <c r="NE738" s="17"/>
      <c r="NF738" s="17"/>
      <c r="NG738" s="17"/>
      <c r="NH738" s="17"/>
      <c r="NI738" s="17"/>
      <c r="NJ738" s="17"/>
      <c r="NK738" s="17"/>
      <c r="NL738" s="17"/>
      <c r="NM738" s="17"/>
      <c r="NN738" s="17"/>
      <c r="NO738" s="17"/>
      <c r="NP738" s="17"/>
      <c r="NQ738" s="17"/>
      <c r="NR738" s="17"/>
      <c r="NS738" s="17"/>
      <c r="NT738" s="17"/>
      <c r="NU738" s="17"/>
      <c r="NV738" s="17"/>
      <c r="NW738" s="17"/>
      <c r="NX738" s="17"/>
      <c r="NY738" s="17"/>
      <c r="NZ738" s="17"/>
      <c r="OA738" s="17"/>
      <c r="OB738" s="17"/>
      <c r="OC738" s="17"/>
      <c r="OD738" s="17"/>
      <c r="OE738" s="17"/>
      <c r="OF738" s="17"/>
      <c r="OG738" s="17"/>
      <c r="OH738" s="17"/>
      <c r="OI738" s="17"/>
      <c r="OJ738" s="17"/>
      <c r="OK738" s="17"/>
      <c r="OL738" s="17"/>
      <c r="OM738" s="17"/>
      <c r="ON738" s="17"/>
      <c r="OO738" s="17"/>
      <c r="OP738" s="17"/>
      <c r="OQ738" s="17"/>
      <c r="OR738" s="17"/>
      <c r="OS738" s="17"/>
      <c r="OT738" s="17"/>
      <c r="OU738" s="17"/>
      <c r="OV738" s="17"/>
      <c r="OW738" s="17"/>
      <c r="OX738" s="17"/>
      <c r="OY738" s="17"/>
      <c r="OZ738" s="17"/>
      <c r="PA738" s="17"/>
      <c r="PB738" s="17"/>
      <c r="PC738" s="17"/>
      <c r="PD738" s="17"/>
      <c r="PE738" s="17"/>
      <c r="PF738" s="17"/>
      <c r="PG738" s="17"/>
      <c r="PH738" s="17"/>
      <c r="PI738" s="17"/>
      <c r="PJ738" s="17"/>
      <c r="PK738" s="17"/>
      <c r="PL738" s="17"/>
      <c r="PM738" s="17"/>
      <c r="PN738" s="17"/>
      <c r="PO738" s="17"/>
      <c r="PP738" s="17"/>
      <c r="PQ738" s="17"/>
      <c r="PR738" s="17"/>
      <c r="PS738" s="17"/>
      <c r="PT738" s="17"/>
      <c r="PU738" s="17"/>
      <c r="PV738" s="17"/>
      <c r="PW738" s="17"/>
      <c r="PX738" s="17"/>
      <c r="PY738" s="17"/>
      <c r="PZ738" s="17"/>
      <c r="QA738" s="17"/>
      <c r="QB738" s="17"/>
      <c r="QC738" s="17"/>
      <c r="QD738" s="17"/>
      <c r="QE738" s="17"/>
      <c r="QF738" s="17"/>
      <c r="QG738" s="17"/>
      <c r="QH738" s="17"/>
      <c r="QI738" s="17"/>
      <c r="QJ738" s="17"/>
      <c r="QK738" s="17"/>
      <c r="QL738" s="17"/>
      <c r="QM738" s="17"/>
      <c r="QN738" s="17"/>
      <c r="QO738" s="17"/>
      <c r="QP738" s="17"/>
      <c r="QQ738" s="17"/>
      <c r="QR738" s="17"/>
      <c r="QS738" s="17"/>
      <c r="QT738" s="17"/>
      <c r="QU738" s="17"/>
      <c r="QV738" s="17"/>
      <c r="QW738" s="17"/>
      <c r="QX738" s="17"/>
      <c r="QY738" s="17"/>
      <c r="QZ738" s="17"/>
      <c r="RA738" s="17"/>
      <c r="RB738" s="17"/>
      <c r="RC738" s="17"/>
      <c r="RD738" s="17"/>
      <c r="RE738" s="17"/>
      <c r="RF738" s="17"/>
      <c r="RG738" s="17"/>
      <c r="RH738" s="17"/>
      <c r="RI738" s="17"/>
      <c r="RJ738" s="17"/>
      <c r="RK738" s="17"/>
      <c r="RL738" s="17"/>
      <c r="RM738" s="17"/>
      <c r="RN738" s="17"/>
      <c r="RO738" s="17"/>
      <c r="RP738" s="17"/>
      <c r="RQ738" s="17"/>
      <c r="RR738" s="17"/>
      <c r="RS738" s="17"/>
      <c r="RT738" s="17"/>
      <c r="RU738" s="17"/>
      <c r="RV738" s="17"/>
      <c r="RW738" s="17"/>
      <c r="RX738" s="17"/>
      <c r="RY738" s="17"/>
      <c r="RZ738" s="17"/>
      <c r="SA738" s="17"/>
      <c r="SB738" s="17"/>
      <c r="SC738" s="17"/>
      <c r="SD738" s="17"/>
      <c r="SE738" s="17"/>
      <c r="SF738" s="17"/>
      <c r="SG738" s="17"/>
      <c r="SH738" s="17"/>
      <c r="SI738" s="17"/>
      <c r="SJ738" s="17"/>
      <c r="SK738" s="17"/>
      <c r="SL738" s="17"/>
      <c r="SM738" s="17"/>
      <c r="SN738" s="17"/>
      <c r="SO738" s="17"/>
      <c r="SP738" s="17"/>
      <c r="SQ738" s="17"/>
      <c r="SR738" s="17"/>
      <c r="SS738" s="17"/>
      <c r="ST738" s="17"/>
      <c r="SU738" s="17"/>
      <c r="SV738" s="17"/>
      <c r="SW738" s="17"/>
      <c r="SX738" s="17"/>
      <c r="SY738" s="17"/>
      <c r="SZ738" s="17"/>
      <c r="TA738" s="17"/>
      <c r="TB738" s="17"/>
      <c r="TC738" s="17"/>
      <c r="TD738" s="17"/>
      <c r="TE738" s="17"/>
      <c r="TF738" s="17"/>
      <c r="TG738" s="17"/>
      <c r="TH738" s="17"/>
      <c r="TI738" s="17"/>
      <c r="TJ738" s="17"/>
      <c r="TK738" s="17"/>
      <c r="TL738" s="17"/>
      <c r="TM738" s="17"/>
      <c r="TN738" s="17"/>
      <c r="TO738" s="17"/>
      <c r="TP738" s="17"/>
      <c r="TQ738" s="17"/>
      <c r="TR738" s="17"/>
      <c r="TS738" s="17"/>
      <c r="TT738" s="17"/>
      <c r="TU738" s="17"/>
      <c r="TV738" s="17"/>
      <c r="TW738" s="17"/>
      <c r="TX738" s="17"/>
      <c r="TY738" s="17"/>
      <c r="TZ738" s="17"/>
      <c r="UA738" s="17"/>
      <c r="UB738" s="17"/>
      <c r="UC738" s="17"/>
      <c r="UD738" s="17"/>
      <c r="UE738" s="17"/>
      <c r="UF738" s="17"/>
      <c r="UG738" s="17"/>
      <c r="UH738" s="17"/>
      <c r="UI738" s="17"/>
      <c r="UJ738" s="17"/>
      <c r="UK738" s="17"/>
      <c r="UL738" s="17"/>
      <c r="UM738" s="17"/>
      <c r="UN738" s="17"/>
      <c r="UO738" s="17"/>
      <c r="UP738" s="17"/>
      <c r="UQ738" s="17"/>
      <c r="UR738" s="17"/>
      <c r="US738" s="17"/>
      <c r="UT738" s="17"/>
      <c r="UU738" s="17"/>
      <c r="UV738" s="17"/>
      <c r="UW738" s="17"/>
      <c r="UX738" s="17"/>
      <c r="UY738" s="17"/>
      <c r="UZ738" s="17"/>
      <c r="VA738" s="17"/>
      <c r="VB738" s="17"/>
      <c r="VC738" s="17"/>
      <c r="VD738" s="17"/>
      <c r="VE738" s="17"/>
      <c r="VF738" s="17"/>
      <c r="VG738" s="17"/>
      <c r="VH738" s="17"/>
      <c r="VI738" s="17"/>
      <c r="VJ738" s="17"/>
      <c r="VK738" s="17"/>
      <c r="VL738" s="17"/>
      <c r="VM738" s="17"/>
      <c r="VN738" s="17"/>
      <c r="VO738" s="17"/>
      <c r="VP738" s="17"/>
      <c r="VQ738" s="17"/>
      <c r="VR738" s="17"/>
      <c r="VS738" s="17"/>
      <c r="VT738" s="17"/>
      <c r="VU738" s="17"/>
      <c r="VV738" s="17"/>
      <c r="VW738" s="17"/>
      <c r="VX738" s="17"/>
      <c r="VY738" s="17"/>
      <c r="VZ738" s="17"/>
      <c r="WA738" s="17"/>
      <c r="WB738" s="17"/>
      <c r="WC738" s="17"/>
      <c r="WD738" s="17"/>
      <c r="WE738" s="17"/>
      <c r="WF738" s="17"/>
      <c r="WG738" s="17"/>
      <c r="WH738" s="17"/>
      <c r="WI738" s="17"/>
      <c r="WJ738" s="17"/>
      <c r="WK738" s="17"/>
      <c r="WL738" s="17"/>
      <c r="WM738" s="17"/>
      <c r="WN738" s="17"/>
      <c r="WO738" s="17"/>
      <c r="WP738" s="17"/>
      <c r="WQ738" s="17"/>
      <c r="WR738" s="17"/>
      <c r="WS738" s="17"/>
      <c r="WT738" s="17"/>
      <c r="WU738" s="17"/>
      <c r="WV738" s="17"/>
      <c r="WW738" s="17"/>
      <c r="WX738" s="17"/>
      <c r="WY738" s="17"/>
      <c r="WZ738" s="17"/>
      <c r="XA738" s="17"/>
      <c r="XB738" s="17"/>
      <c r="XC738" s="17"/>
      <c r="XD738" s="17"/>
      <c r="XE738" s="17"/>
      <c r="XF738" s="17"/>
      <c r="XG738" s="17"/>
      <c r="XH738" s="17"/>
      <c r="XI738" s="17"/>
      <c r="XJ738" s="17"/>
      <c r="XK738" s="17"/>
      <c r="XL738" s="17"/>
      <c r="XM738" s="17"/>
      <c r="XN738" s="17"/>
      <c r="XO738" s="17"/>
      <c r="XP738" s="17"/>
      <c r="XQ738" s="17"/>
      <c r="XR738" s="17"/>
      <c r="XS738" s="17"/>
      <c r="XT738" s="17"/>
      <c r="XU738" s="17"/>
      <c r="XV738" s="17"/>
      <c r="XW738" s="17"/>
      <c r="XX738" s="17"/>
      <c r="XY738" s="17"/>
      <c r="XZ738" s="17"/>
      <c r="YA738" s="17"/>
      <c r="YB738" s="17"/>
      <c r="YC738" s="17"/>
      <c r="YD738" s="17"/>
      <c r="YE738" s="17"/>
      <c r="YF738" s="17"/>
      <c r="YG738" s="17"/>
      <c r="YH738" s="17"/>
      <c r="YI738" s="17"/>
      <c r="YJ738" s="17"/>
      <c r="YK738" s="17"/>
      <c r="YL738" s="17"/>
      <c r="YM738" s="17"/>
      <c r="YN738" s="17"/>
      <c r="YO738" s="17"/>
      <c r="YP738" s="17"/>
      <c r="YQ738" s="17"/>
      <c r="YR738" s="17"/>
      <c r="YS738" s="17"/>
      <c r="YT738" s="17"/>
      <c r="YU738" s="17"/>
      <c r="YV738" s="17"/>
      <c r="YW738" s="17"/>
      <c r="YX738" s="17"/>
      <c r="YY738" s="17"/>
      <c r="YZ738" s="17"/>
      <c r="ZA738" s="17"/>
      <c r="ZB738" s="17"/>
      <c r="ZC738" s="17"/>
      <c r="ZD738" s="17"/>
      <c r="ZE738" s="17"/>
      <c r="ZF738" s="17"/>
      <c r="ZG738" s="17"/>
      <c r="ZH738" s="17"/>
      <c r="ZI738" s="17"/>
      <c r="ZJ738" s="17"/>
      <c r="ZK738" s="17"/>
      <c r="ZL738" s="17"/>
      <c r="ZM738" s="17"/>
      <c r="ZN738" s="17"/>
      <c r="ZO738" s="17"/>
      <c r="ZP738" s="17"/>
      <c r="ZQ738" s="17"/>
      <c r="ZR738" s="17"/>
      <c r="ZS738" s="17"/>
      <c r="ZT738" s="17"/>
      <c r="ZU738" s="17"/>
      <c r="ZV738" s="17"/>
      <c r="ZW738" s="17"/>
      <c r="ZX738" s="17"/>
      <c r="ZY738" s="17"/>
      <c r="ZZ738" s="17"/>
      <c r="AAA738" s="17"/>
      <c r="AAB738" s="17"/>
      <c r="AAC738" s="17"/>
      <c r="AAD738" s="17"/>
      <c r="AAE738" s="17"/>
      <c r="AAF738" s="17"/>
      <c r="AAG738" s="17"/>
      <c r="AAH738" s="17"/>
      <c r="AAI738" s="17"/>
      <c r="AAJ738" s="17"/>
      <c r="AAK738" s="17"/>
      <c r="AAL738" s="17"/>
      <c r="AAM738" s="17"/>
      <c r="AAN738" s="17"/>
      <c r="AAO738" s="17"/>
      <c r="AAP738" s="17"/>
      <c r="AAQ738" s="17"/>
      <c r="AAR738" s="17"/>
      <c r="AAS738" s="17"/>
      <c r="AAT738" s="17"/>
      <c r="AAU738" s="17"/>
      <c r="AAV738" s="17"/>
      <c r="AAW738" s="17"/>
      <c r="AAX738" s="17"/>
      <c r="AAY738" s="17"/>
      <c r="AAZ738" s="17"/>
      <c r="ABA738" s="17"/>
      <c r="ABB738" s="17"/>
      <c r="ABC738" s="17"/>
      <c r="ABD738" s="17"/>
      <c r="ABE738" s="17"/>
      <c r="ABF738" s="17"/>
      <c r="ABG738" s="17"/>
      <c r="ABH738" s="17"/>
      <c r="ABI738" s="17"/>
      <c r="ABJ738" s="17"/>
      <c r="ABK738" s="17"/>
      <c r="ABL738" s="17"/>
      <c r="ABM738" s="17"/>
      <c r="ABN738" s="17"/>
      <c r="ABO738" s="17"/>
      <c r="ABP738" s="17"/>
      <c r="ABQ738" s="17"/>
      <c r="ABR738" s="17"/>
      <c r="ABS738" s="17"/>
      <c r="ABT738" s="17"/>
      <c r="ABU738" s="17"/>
      <c r="ABV738" s="17"/>
      <c r="ABW738" s="17"/>
      <c r="ABX738" s="17"/>
      <c r="ABY738" s="17"/>
      <c r="ABZ738" s="17"/>
      <c r="ACA738" s="17"/>
      <c r="ACB738" s="17"/>
      <c r="ACC738" s="17"/>
      <c r="ACD738" s="17"/>
      <c r="ACE738" s="17"/>
      <c r="ACF738" s="17"/>
      <c r="ACG738" s="17"/>
      <c r="ACH738" s="17"/>
      <c r="ACI738" s="17"/>
      <c r="ACJ738" s="17"/>
      <c r="ACK738" s="17"/>
      <c r="ACL738" s="17"/>
      <c r="ACM738" s="17"/>
      <c r="ACN738" s="17"/>
      <c r="ACO738" s="17"/>
      <c r="ACP738" s="17"/>
      <c r="ACQ738" s="17"/>
      <c r="ACR738" s="17"/>
      <c r="ACS738" s="17"/>
      <c r="ACT738" s="17"/>
      <c r="ACU738" s="17"/>
      <c r="ACV738" s="17"/>
      <c r="ACW738" s="17"/>
      <c r="ACX738" s="17"/>
      <c r="ACY738" s="17"/>
      <c r="ACZ738" s="17"/>
      <c r="ADA738" s="17"/>
      <c r="ADB738" s="17"/>
      <c r="ADC738" s="17"/>
      <c r="ADD738" s="17"/>
      <c r="ADE738" s="17"/>
      <c r="ADF738" s="17"/>
      <c r="ADG738" s="17"/>
      <c r="ADH738" s="17"/>
      <c r="ADI738" s="17"/>
      <c r="ADJ738" s="17"/>
      <c r="ADK738" s="17"/>
      <c r="ADL738" s="17"/>
      <c r="ADM738" s="17"/>
      <c r="ADN738" s="17"/>
      <c r="ADO738" s="17"/>
      <c r="ADP738" s="17"/>
      <c r="ADQ738" s="17"/>
      <c r="ADR738" s="17"/>
      <c r="ADS738" s="17"/>
      <c r="ADT738" s="17"/>
      <c r="ADU738" s="17"/>
      <c r="ADV738" s="17"/>
      <c r="ADW738" s="17"/>
      <c r="ADX738" s="17"/>
      <c r="ADY738" s="17"/>
      <c r="ADZ738" s="17"/>
      <c r="AEA738" s="17"/>
      <c r="AEB738" s="17"/>
      <c r="AEC738" s="17"/>
      <c r="AED738" s="17"/>
      <c r="AEE738" s="17"/>
      <c r="AEF738" s="17"/>
      <c r="AEG738" s="17"/>
      <c r="AEH738" s="17"/>
      <c r="AEI738" s="17"/>
      <c r="AEJ738" s="17"/>
      <c r="AEK738" s="17"/>
      <c r="AEL738" s="17"/>
      <c r="AEM738" s="17"/>
      <c r="AEN738" s="17"/>
      <c r="AEO738" s="17"/>
      <c r="AEP738" s="17"/>
      <c r="AEQ738" s="17"/>
      <c r="AER738" s="17"/>
      <c r="AES738" s="17"/>
      <c r="AET738" s="17"/>
      <c r="AEU738" s="17"/>
      <c r="AEV738" s="17"/>
      <c r="AEW738" s="17"/>
      <c r="AEX738" s="17"/>
      <c r="AEY738" s="17"/>
      <c r="AEZ738" s="17"/>
      <c r="AFA738" s="17"/>
      <c r="AFB738" s="17"/>
      <c r="AFC738" s="17"/>
      <c r="AFD738" s="17"/>
      <c r="AFE738" s="17"/>
      <c r="AFF738" s="17"/>
      <c r="AFG738" s="17"/>
      <c r="AFH738" s="17"/>
      <c r="AFI738" s="17"/>
      <c r="AFJ738" s="17"/>
      <c r="AFK738" s="17"/>
      <c r="AFL738" s="17"/>
      <c r="AFM738" s="17"/>
      <c r="AFN738" s="17"/>
      <c r="AFO738" s="17"/>
      <c r="AFP738" s="17"/>
      <c r="AFQ738" s="17"/>
      <c r="AFR738" s="17"/>
      <c r="AFS738" s="17"/>
      <c r="AFT738" s="17"/>
      <c r="AFU738" s="17"/>
      <c r="AFV738" s="17"/>
      <c r="AFW738" s="17"/>
      <c r="AFX738" s="17"/>
      <c r="AFY738" s="17"/>
      <c r="AFZ738" s="17"/>
      <c r="AGA738" s="17"/>
      <c r="AGB738" s="17"/>
      <c r="AGC738" s="17"/>
      <c r="AGD738" s="17"/>
      <c r="AGE738" s="17"/>
      <c r="AGF738" s="17"/>
      <c r="AGG738" s="17"/>
      <c r="AGH738" s="17"/>
      <c r="AGI738" s="17"/>
      <c r="AGJ738" s="17"/>
      <c r="AGK738" s="17"/>
      <c r="AGL738" s="17"/>
      <c r="AGM738" s="17"/>
      <c r="AGN738" s="17"/>
      <c r="AGO738" s="17"/>
      <c r="AGP738" s="17"/>
      <c r="AGQ738" s="17"/>
      <c r="AGR738" s="17"/>
      <c r="AGS738" s="17"/>
      <c r="AGT738" s="17"/>
      <c r="AGU738" s="17"/>
      <c r="AGV738" s="17"/>
      <c r="AGW738" s="17"/>
      <c r="AGX738" s="17"/>
      <c r="AGY738" s="17"/>
      <c r="AGZ738" s="17"/>
      <c r="AHA738" s="17"/>
      <c r="AHB738" s="17"/>
      <c r="AHC738" s="17"/>
      <c r="AHD738" s="17"/>
      <c r="AHE738" s="17"/>
      <c r="AHF738" s="17"/>
      <c r="AHG738" s="17"/>
      <c r="AHH738" s="17"/>
      <c r="AHI738" s="17"/>
      <c r="AHJ738" s="17"/>
      <c r="AHK738" s="17"/>
      <c r="AHL738" s="17"/>
      <c r="AHM738" s="17"/>
      <c r="AHN738" s="17"/>
      <c r="AHO738" s="17"/>
      <c r="AHP738" s="17"/>
      <c r="AHQ738" s="17"/>
      <c r="AHR738" s="17"/>
      <c r="AHS738" s="17"/>
      <c r="AHT738" s="17"/>
      <c r="AHU738" s="17"/>
      <c r="AHV738" s="17"/>
      <c r="AHW738" s="17"/>
      <c r="AHX738" s="17"/>
      <c r="AHY738" s="17"/>
      <c r="AHZ738" s="17"/>
      <c r="AIA738" s="17"/>
      <c r="AIB738" s="17"/>
      <c r="AIC738" s="17"/>
      <c r="AID738" s="17"/>
      <c r="AIE738" s="17"/>
      <c r="AIF738" s="17"/>
      <c r="AIG738" s="17"/>
      <c r="AIH738" s="17"/>
      <c r="AII738" s="17"/>
      <c r="AIJ738" s="17"/>
      <c r="AIK738" s="17"/>
      <c r="AIL738" s="17"/>
      <c r="AIM738" s="17"/>
      <c r="AIN738" s="17"/>
      <c r="AIO738" s="17"/>
      <c r="AIP738" s="17"/>
      <c r="AIQ738" s="17"/>
      <c r="AIR738" s="17"/>
      <c r="AIS738" s="17"/>
      <c r="AIT738" s="17"/>
      <c r="AIU738" s="17"/>
      <c r="AIV738" s="17"/>
      <c r="AIW738" s="17"/>
      <c r="AIX738" s="17"/>
      <c r="AIY738" s="17"/>
      <c r="AIZ738" s="17"/>
      <c r="AJA738" s="17"/>
      <c r="AJB738" s="17"/>
      <c r="AJC738" s="17"/>
      <c r="AJD738" s="17"/>
      <c r="AJE738" s="17"/>
      <c r="AJF738" s="17"/>
      <c r="AJG738" s="17"/>
      <c r="AJH738" s="17"/>
      <c r="AJI738" s="17"/>
      <c r="AJJ738" s="17"/>
      <c r="AJK738" s="17"/>
      <c r="AJL738" s="17"/>
      <c r="AJM738" s="17"/>
      <c r="AJN738" s="17"/>
      <c r="AJO738" s="17"/>
      <c r="AJP738" s="17"/>
      <c r="AJQ738" s="17"/>
      <c r="AJR738" s="17"/>
      <c r="AJS738" s="17"/>
      <c r="AJT738" s="17"/>
      <c r="AJU738" s="17"/>
      <c r="AJV738" s="17"/>
      <c r="AJW738" s="17"/>
      <c r="AJX738" s="17"/>
      <c r="AJY738" s="17"/>
      <c r="AJZ738" s="17"/>
      <c r="AKA738" s="17"/>
      <c r="AKB738" s="17"/>
      <c r="AKC738" s="17"/>
      <c r="AKD738" s="17"/>
      <c r="AKE738" s="17"/>
      <c r="AKF738" s="17"/>
      <c r="AKG738" s="17"/>
      <c r="AKH738" s="17"/>
      <c r="AKI738" s="17"/>
      <c r="AKJ738" s="17"/>
      <c r="AKK738" s="17"/>
      <c r="AKL738" s="17"/>
      <c r="AKM738" s="17"/>
      <c r="AKN738" s="17"/>
      <c r="AKO738" s="17"/>
      <c r="AKP738" s="17"/>
      <c r="AKQ738" s="17"/>
      <c r="AKR738" s="17"/>
      <c r="AKS738" s="17"/>
      <c r="AKT738" s="17"/>
      <c r="AKU738" s="17"/>
      <c r="AKV738" s="17"/>
      <c r="AKW738" s="17"/>
      <c r="AKX738" s="17"/>
      <c r="AKY738" s="17"/>
      <c r="AKZ738" s="17"/>
      <c r="ALA738" s="17"/>
      <c r="ALB738" s="17"/>
      <c r="ALC738" s="17"/>
      <c r="ALD738" s="17"/>
      <c r="ALE738" s="17"/>
      <c r="ALF738" s="17"/>
      <c r="ALG738" s="17"/>
      <c r="ALH738" s="17"/>
      <c r="ALI738" s="17"/>
      <c r="ALJ738" s="17"/>
    </row>
    <row r="739" spans="1:998" s="4" customFormat="1" ht="12" customHeight="1">
      <c r="A739" s="9"/>
      <c r="B739" s="10"/>
      <c r="C739" s="11" t="s">
        <v>1074</v>
      </c>
      <c r="D739" s="12" t="s">
        <v>1075</v>
      </c>
      <c r="E739" s="10"/>
      <c r="F739" s="436"/>
      <c r="G739" s="13"/>
      <c r="H739" s="14"/>
      <c r="I739" s="14"/>
      <c r="J739" s="14"/>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row>
    <row r="740" spans="1:998" s="447" customFormat="1" ht="51" outlineLevel="1">
      <c r="A740" s="442" t="s">
        <v>1077</v>
      </c>
      <c r="B740" s="442" t="s">
        <v>5</v>
      </c>
      <c r="C740" s="442" t="s">
        <v>1076</v>
      </c>
      <c r="D740" s="443" t="s">
        <v>1078</v>
      </c>
      <c r="E740" s="442" t="s">
        <v>31</v>
      </c>
      <c r="F740" s="444">
        <v>12</v>
      </c>
      <c r="G740" s="445">
        <f t="shared" ref="G740:G783" si="253">$I$3</f>
        <v>0.29308058631051748</v>
      </c>
      <c r="H740" s="446">
        <f>'Orçamento Analítico'!K603</f>
        <v>0</v>
      </c>
      <c r="I740" s="446">
        <f t="shared" ref="I740:I783" si="254">H740*(1+G740)</f>
        <v>0</v>
      </c>
      <c r="J740" s="446">
        <f t="shared" ref="J740:J783" si="255">TRUNC((I740*F740),2)</f>
        <v>0</v>
      </c>
    </row>
    <row r="741" spans="1:998" ht="25.5" outlineLevel="1">
      <c r="A741" s="236">
        <v>89707</v>
      </c>
      <c r="B741" s="236" t="s">
        <v>20</v>
      </c>
      <c r="C741" s="236" t="s">
        <v>1079</v>
      </c>
      <c r="D741" s="237" t="s">
        <v>1080</v>
      </c>
      <c r="E741" s="236" t="s">
        <v>31</v>
      </c>
      <c r="F741" s="437">
        <v>12</v>
      </c>
      <c r="G741" s="238">
        <f t="shared" si="253"/>
        <v>0.29308058631051748</v>
      </c>
      <c r="H741" s="239"/>
      <c r="I741" s="239">
        <f t="shared" si="254"/>
        <v>0</v>
      </c>
      <c r="J741" s="239">
        <f t="shared" si="255"/>
        <v>0</v>
      </c>
    </row>
    <row r="742" spans="1:998" ht="25.5" outlineLevel="1">
      <c r="A742" s="236">
        <v>89709</v>
      </c>
      <c r="B742" s="236" t="s">
        <v>20</v>
      </c>
      <c r="C742" s="236" t="s">
        <v>1081</v>
      </c>
      <c r="D742" s="237" t="s">
        <v>1082</v>
      </c>
      <c r="E742" s="236" t="s">
        <v>31</v>
      </c>
      <c r="F742" s="437">
        <v>1</v>
      </c>
      <c r="G742" s="238">
        <f t="shared" si="253"/>
        <v>0.29308058631051748</v>
      </c>
      <c r="H742" s="239"/>
      <c r="I742" s="239">
        <f t="shared" si="254"/>
        <v>0</v>
      </c>
      <c r="J742" s="239">
        <f t="shared" si="255"/>
        <v>0</v>
      </c>
    </row>
    <row r="743" spans="1:998" outlineLevel="1">
      <c r="A743" s="236">
        <v>86883</v>
      </c>
      <c r="B743" s="236" t="s">
        <v>20</v>
      </c>
      <c r="C743" s="236" t="s">
        <v>1083</v>
      </c>
      <c r="D743" s="237" t="s">
        <v>573</v>
      </c>
      <c r="E743" s="236" t="s">
        <v>31</v>
      </c>
      <c r="F743" s="437">
        <v>30</v>
      </c>
      <c r="G743" s="238">
        <f t="shared" si="253"/>
        <v>0.29308058631051748</v>
      </c>
      <c r="H743" s="239"/>
      <c r="I743" s="239">
        <f t="shared" si="254"/>
        <v>0</v>
      </c>
      <c r="J743" s="239">
        <f t="shared" si="255"/>
        <v>0</v>
      </c>
    </row>
    <row r="744" spans="1:998" ht="25.5" outlineLevel="1">
      <c r="A744" s="236">
        <v>86882</v>
      </c>
      <c r="B744" s="236" t="s">
        <v>20</v>
      </c>
      <c r="C744" s="236" t="s">
        <v>1084</v>
      </c>
      <c r="D744" s="237" t="s">
        <v>1085</v>
      </c>
      <c r="E744" s="236" t="s">
        <v>31</v>
      </c>
      <c r="F744" s="437">
        <v>4</v>
      </c>
      <c r="G744" s="238">
        <f t="shared" si="253"/>
        <v>0.29308058631051748</v>
      </c>
      <c r="H744" s="239"/>
      <c r="I744" s="239">
        <f t="shared" si="254"/>
        <v>0</v>
      </c>
      <c r="J744" s="239">
        <f t="shared" si="255"/>
        <v>0</v>
      </c>
    </row>
    <row r="745" spans="1:998" ht="25.5" outlineLevel="1">
      <c r="A745" s="236">
        <v>86879</v>
      </c>
      <c r="B745" s="236" t="s">
        <v>20</v>
      </c>
      <c r="C745" s="236" t="s">
        <v>1086</v>
      </c>
      <c r="D745" s="237" t="s">
        <v>1087</v>
      </c>
      <c r="E745" s="236" t="s">
        <v>31</v>
      </c>
      <c r="F745" s="437">
        <v>59</v>
      </c>
      <c r="G745" s="238">
        <f t="shared" si="253"/>
        <v>0.29308058631051748</v>
      </c>
      <c r="H745" s="239"/>
      <c r="I745" s="239">
        <f t="shared" si="254"/>
        <v>0</v>
      </c>
      <c r="J745" s="239">
        <f t="shared" si="255"/>
        <v>0</v>
      </c>
    </row>
    <row r="746" spans="1:998" ht="25.5" outlineLevel="1">
      <c r="A746" s="236">
        <v>89513</v>
      </c>
      <c r="B746" s="236" t="s">
        <v>20</v>
      </c>
      <c r="C746" s="236" t="s">
        <v>1088</v>
      </c>
      <c r="D746" s="237" t="s">
        <v>1089</v>
      </c>
      <c r="E746" s="236" t="s">
        <v>31</v>
      </c>
      <c r="F746" s="437">
        <v>10</v>
      </c>
      <c r="G746" s="238">
        <f t="shared" si="253"/>
        <v>0.29308058631051748</v>
      </c>
      <c r="H746" s="239"/>
      <c r="I746" s="239">
        <f t="shared" si="254"/>
        <v>0</v>
      </c>
      <c r="J746" s="239">
        <f t="shared" si="255"/>
        <v>0</v>
      </c>
    </row>
    <row r="747" spans="1:998" ht="25.5" outlineLevel="1">
      <c r="A747" s="236">
        <v>89546</v>
      </c>
      <c r="B747" s="236" t="s">
        <v>20</v>
      </c>
      <c r="C747" s="236" t="s">
        <v>1090</v>
      </c>
      <c r="D747" s="237" t="s">
        <v>1091</v>
      </c>
      <c r="E747" s="236" t="s">
        <v>31</v>
      </c>
      <c r="F747" s="437">
        <v>38</v>
      </c>
      <c r="G747" s="238">
        <f t="shared" si="253"/>
        <v>0.29308058631051748</v>
      </c>
      <c r="H747" s="239"/>
      <c r="I747" s="239">
        <f t="shared" si="254"/>
        <v>0</v>
      </c>
      <c r="J747" s="239">
        <f t="shared" si="255"/>
        <v>0</v>
      </c>
    </row>
    <row r="748" spans="1:998" ht="25.5" outlineLevel="1">
      <c r="A748" s="236">
        <v>89499</v>
      </c>
      <c r="B748" s="236" t="s">
        <v>20</v>
      </c>
      <c r="C748" s="236" t="s">
        <v>1092</v>
      </c>
      <c r="D748" s="237" t="s">
        <v>1093</v>
      </c>
      <c r="E748" s="236" t="s">
        <v>31</v>
      </c>
      <c r="F748" s="437">
        <v>101</v>
      </c>
      <c r="G748" s="238">
        <f t="shared" si="253"/>
        <v>0.29308058631051748</v>
      </c>
      <c r="H748" s="239"/>
      <c r="I748" s="239">
        <f t="shared" si="254"/>
        <v>0</v>
      </c>
      <c r="J748" s="239">
        <f t="shared" si="255"/>
        <v>0</v>
      </c>
    </row>
    <row r="749" spans="1:998" ht="25.5" outlineLevel="1">
      <c r="A749" s="236">
        <v>89708</v>
      </c>
      <c r="B749" s="236" t="s">
        <v>20</v>
      </c>
      <c r="C749" s="236" t="s">
        <v>1094</v>
      </c>
      <c r="D749" s="237" t="s">
        <v>1095</v>
      </c>
      <c r="E749" s="236" t="s">
        <v>31</v>
      </c>
      <c r="F749" s="437">
        <v>1</v>
      </c>
      <c r="G749" s="238">
        <f t="shared" si="253"/>
        <v>0.29308058631051748</v>
      </c>
      <c r="H749" s="239"/>
      <c r="I749" s="239">
        <f t="shared" si="254"/>
        <v>0</v>
      </c>
      <c r="J749" s="239">
        <f t="shared" si="255"/>
        <v>0</v>
      </c>
    </row>
    <row r="750" spans="1:998" ht="25.5" outlineLevel="1">
      <c r="A750" s="236">
        <v>89726</v>
      </c>
      <c r="B750" s="236" t="s">
        <v>20</v>
      </c>
      <c r="C750" s="236" t="s">
        <v>1096</v>
      </c>
      <c r="D750" s="237" t="s">
        <v>1097</v>
      </c>
      <c r="E750" s="236" t="s">
        <v>31</v>
      </c>
      <c r="F750" s="437">
        <v>29</v>
      </c>
      <c r="G750" s="238">
        <f t="shared" si="253"/>
        <v>0.29308058631051748</v>
      </c>
      <c r="H750" s="239"/>
      <c r="I750" s="239">
        <f t="shared" si="254"/>
        <v>0</v>
      </c>
      <c r="J750" s="239">
        <f t="shared" si="255"/>
        <v>0</v>
      </c>
    </row>
    <row r="751" spans="1:998" ht="25.5" outlineLevel="1">
      <c r="A751" s="236">
        <v>89744</v>
      </c>
      <c r="B751" s="236" t="s">
        <v>20</v>
      </c>
      <c r="C751" s="236" t="s">
        <v>1098</v>
      </c>
      <c r="D751" s="237" t="s">
        <v>1099</v>
      </c>
      <c r="E751" s="236" t="s">
        <v>31</v>
      </c>
      <c r="F751" s="437">
        <v>19</v>
      </c>
      <c r="G751" s="238">
        <f t="shared" si="253"/>
        <v>0.29308058631051748</v>
      </c>
      <c r="H751" s="239"/>
      <c r="I751" s="239">
        <f t="shared" si="254"/>
        <v>0</v>
      </c>
      <c r="J751" s="239">
        <f t="shared" si="255"/>
        <v>0</v>
      </c>
    </row>
    <row r="752" spans="1:998" ht="25.5" outlineLevel="1">
      <c r="A752" s="236">
        <v>89724</v>
      </c>
      <c r="B752" s="236" t="s">
        <v>20</v>
      </c>
      <c r="C752" s="236" t="s">
        <v>1100</v>
      </c>
      <c r="D752" s="237" t="s">
        <v>1101</v>
      </c>
      <c r="E752" s="236" t="s">
        <v>31</v>
      </c>
      <c r="F752" s="437">
        <v>18</v>
      </c>
      <c r="G752" s="238">
        <f t="shared" si="253"/>
        <v>0.29308058631051748</v>
      </c>
      <c r="H752" s="239"/>
      <c r="I752" s="239">
        <f t="shared" si="254"/>
        <v>0</v>
      </c>
      <c r="J752" s="239">
        <f t="shared" si="255"/>
        <v>0</v>
      </c>
    </row>
    <row r="753" spans="1:10" ht="25.5" outlineLevel="1">
      <c r="A753" s="236">
        <v>89731</v>
      </c>
      <c r="B753" s="236" t="s">
        <v>20</v>
      </c>
      <c r="C753" s="236" t="s">
        <v>1102</v>
      </c>
      <c r="D753" s="237" t="s">
        <v>1103</v>
      </c>
      <c r="E753" s="236" t="s">
        <v>31</v>
      </c>
      <c r="F753" s="437">
        <v>43</v>
      </c>
      <c r="G753" s="238">
        <f t="shared" si="253"/>
        <v>0.29308058631051748</v>
      </c>
      <c r="H753" s="239"/>
      <c r="I753" s="239">
        <f t="shared" si="254"/>
        <v>0</v>
      </c>
      <c r="J753" s="239">
        <f t="shared" si="255"/>
        <v>0</v>
      </c>
    </row>
    <row r="754" spans="1:10" s="447" customFormat="1" ht="25.5" outlineLevel="1">
      <c r="A754" s="442" t="s">
        <v>1105</v>
      </c>
      <c r="B754" s="442" t="s">
        <v>5</v>
      </c>
      <c r="C754" s="442" t="s">
        <v>1104</v>
      </c>
      <c r="D754" s="443" t="s">
        <v>1106</v>
      </c>
      <c r="E754" s="442" t="s">
        <v>31</v>
      </c>
      <c r="F754" s="444">
        <v>20</v>
      </c>
      <c r="G754" s="445">
        <f t="shared" si="253"/>
        <v>0.29308058631051748</v>
      </c>
      <c r="H754" s="446">
        <f>'Orçamento Analítico'!K2284</f>
        <v>0</v>
      </c>
      <c r="I754" s="446">
        <f t="shared" si="254"/>
        <v>0</v>
      </c>
      <c r="J754" s="446">
        <f t="shared" si="255"/>
        <v>0</v>
      </c>
    </row>
    <row r="755" spans="1:10" ht="25.5" outlineLevel="1">
      <c r="A755" s="236">
        <v>89797</v>
      </c>
      <c r="B755" s="236" t="s">
        <v>20</v>
      </c>
      <c r="C755" s="236" t="s">
        <v>1107</v>
      </c>
      <c r="D755" s="237" t="s">
        <v>1108</v>
      </c>
      <c r="E755" s="236" t="s">
        <v>31</v>
      </c>
      <c r="F755" s="437">
        <v>29</v>
      </c>
      <c r="G755" s="238">
        <f t="shared" si="253"/>
        <v>0.29308058631051748</v>
      </c>
      <c r="H755" s="239"/>
      <c r="I755" s="239">
        <f t="shared" si="254"/>
        <v>0</v>
      </c>
      <c r="J755" s="239">
        <f t="shared" si="255"/>
        <v>0</v>
      </c>
    </row>
    <row r="756" spans="1:10" ht="25.5" outlineLevel="1">
      <c r="A756" s="236">
        <v>89785</v>
      </c>
      <c r="B756" s="236" t="s">
        <v>20</v>
      </c>
      <c r="C756" s="236" t="s">
        <v>1109</v>
      </c>
      <c r="D756" s="237" t="s">
        <v>1110</v>
      </c>
      <c r="E756" s="236" t="s">
        <v>31</v>
      </c>
      <c r="F756" s="437">
        <v>23</v>
      </c>
      <c r="G756" s="238">
        <f t="shared" si="253"/>
        <v>0.29308058631051748</v>
      </c>
      <c r="H756" s="239"/>
      <c r="I756" s="239">
        <f t="shared" si="254"/>
        <v>0</v>
      </c>
      <c r="J756" s="239">
        <f t="shared" si="255"/>
        <v>0</v>
      </c>
    </row>
    <row r="757" spans="1:10" s="447" customFormat="1" ht="25.5" outlineLevel="1">
      <c r="A757" s="442" t="s">
        <v>1112</v>
      </c>
      <c r="B757" s="442" t="s">
        <v>5</v>
      </c>
      <c r="C757" s="442" t="s">
        <v>1111</v>
      </c>
      <c r="D757" s="443" t="s">
        <v>1113</v>
      </c>
      <c r="E757" s="442" t="s">
        <v>31</v>
      </c>
      <c r="F757" s="444">
        <v>21</v>
      </c>
      <c r="G757" s="445">
        <f t="shared" si="253"/>
        <v>0.29308058631051748</v>
      </c>
      <c r="H757" s="446">
        <f>'Orçamento Analítico'!K2302</f>
        <v>0</v>
      </c>
      <c r="I757" s="446">
        <f t="shared" si="254"/>
        <v>0</v>
      </c>
      <c r="J757" s="446">
        <f t="shared" si="255"/>
        <v>0</v>
      </c>
    </row>
    <row r="758" spans="1:10" ht="25.5" outlineLevel="1">
      <c r="A758" s="236">
        <v>89795</v>
      </c>
      <c r="B758" s="236" t="s">
        <v>20</v>
      </c>
      <c r="C758" s="236" t="s">
        <v>1114</v>
      </c>
      <c r="D758" s="237" t="s">
        <v>1115</v>
      </c>
      <c r="E758" s="236" t="s">
        <v>31</v>
      </c>
      <c r="F758" s="437">
        <v>2</v>
      </c>
      <c r="G758" s="238">
        <f t="shared" si="253"/>
        <v>0.29308058631051748</v>
      </c>
      <c r="H758" s="239"/>
      <c r="I758" s="239">
        <f t="shared" si="254"/>
        <v>0</v>
      </c>
      <c r="J758" s="239">
        <f t="shared" si="255"/>
        <v>0</v>
      </c>
    </row>
    <row r="759" spans="1:10" s="447" customFormat="1" ht="25.5" outlineLevel="1">
      <c r="A759" s="442" t="s">
        <v>1117</v>
      </c>
      <c r="B759" s="442" t="s">
        <v>5</v>
      </c>
      <c r="C759" s="442" t="s">
        <v>1116</v>
      </c>
      <c r="D759" s="443" t="s">
        <v>1118</v>
      </c>
      <c r="E759" s="442" t="s">
        <v>31</v>
      </c>
      <c r="F759" s="444">
        <v>3</v>
      </c>
      <c r="G759" s="445">
        <f t="shared" si="253"/>
        <v>0.29308058631051748</v>
      </c>
      <c r="H759" s="446">
        <f>'Orçamento Analítico'!K3011</f>
        <v>0</v>
      </c>
      <c r="I759" s="446">
        <f t="shared" si="254"/>
        <v>0</v>
      </c>
      <c r="J759" s="446">
        <f t="shared" si="255"/>
        <v>0</v>
      </c>
    </row>
    <row r="760" spans="1:10" s="447" customFormat="1" ht="25.5" outlineLevel="1">
      <c r="A760" s="442" t="s">
        <v>1120</v>
      </c>
      <c r="B760" s="442" t="s">
        <v>5</v>
      </c>
      <c r="C760" s="442" t="s">
        <v>1119</v>
      </c>
      <c r="D760" s="443" t="s">
        <v>1121</v>
      </c>
      <c r="E760" s="442" t="s">
        <v>31</v>
      </c>
      <c r="F760" s="444">
        <v>18</v>
      </c>
      <c r="G760" s="445">
        <f t="shared" si="253"/>
        <v>0.29308058631051748</v>
      </c>
      <c r="H760" s="446">
        <f>'Orçamento Analítico'!K3020</f>
        <v>0</v>
      </c>
      <c r="I760" s="446">
        <f t="shared" si="254"/>
        <v>0</v>
      </c>
      <c r="J760" s="446">
        <f t="shared" si="255"/>
        <v>0</v>
      </c>
    </row>
    <row r="761" spans="1:10" ht="25.5" outlineLevel="1">
      <c r="A761" s="236">
        <v>89800</v>
      </c>
      <c r="B761" s="236" t="s">
        <v>20</v>
      </c>
      <c r="C761" s="236" t="s">
        <v>1122</v>
      </c>
      <c r="D761" s="237" t="s">
        <v>1123</v>
      </c>
      <c r="E761" s="236" t="s">
        <v>54</v>
      </c>
      <c r="F761" s="437">
        <v>334.48</v>
      </c>
      <c r="G761" s="238">
        <f t="shared" si="253"/>
        <v>0.29308058631051748</v>
      </c>
      <c r="H761" s="239"/>
      <c r="I761" s="239">
        <f t="shared" si="254"/>
        <v>0</v>
      </c>
      <c r="J761" s="239">
        <f t="shared" si="255"/>
        <v>0</v>
      </c>
    </row>
    <row r="762" spans="1:10" ht="25.5" outlineLevel="1">
      <c r="A762" s="236">
        <v>89711</v>
      </c>
      <c r="B762" s="236" t="s">
        <v>20</v>
      </c>
      <c r="C762" s="236" t="s">
        <v>1124</v>
      </c>
      <c r="D762" s="237" t="s">
        <v>1125</v>
      </c>
      <c r="E762" s="236" t="s">
        <v>54</v>
      </c>
      <c r="F762" s="437">
        <v>320.5</v>
      </c>
      <c r="G762" s="238">
        <f t="shared" si="253"/>
        <v>0.29308058631051748</v>
      </c>
      <c r="H762" s="239"/>
      <c r="I762" s="239">
        <f t="shared" si="254"/>
        <v>0</v>
      </c>
      <c r="J762" s="239">
        <f t="shared" si="255"/>
        <v>0</v>
      </c>
    </row>
    <row r="763" spans="1:10" ht="25.5" outlineLevel="1">
      <c r="A763" s="236">
        <v>89712</v>
      </c>
      <c r="B763" s="236" t="s">
        <v>20</v>
      </c>
      <c r="C763" s="236" t="s">
        <v>1126</v>
      </c>
      <c r="D763" s="237" t="s">
        <v>1127</v>
      </c>
      <c r="E763" s="236" t="s">
        <v>54</v>
      </c>
      <c r="F763" s="437">
        <v>99.77</v>
      </c>
      <c r="G763" s="238">
        <f t="shared" si="253"/>
        <v>0.29308058631051748</v>
      </c>
      <c r="H763" s="239"/>
      <c r="I763" s="239">
        <f t="shared" si="254"/>
        <v>0</v>
      </c>
      <c r="J763" s="239">
        <f t="shared" si="255"/>
        <v>0</v>
      </c>
    </row>
    <row r="764" spans="1:10" ht="25.5" outlineLevel="1">
      <c r="A764" s="236">
        <v>89713</v>
      </c>
      <c r="B764" s="236" t="s">
        <v>20</v>
      </c>
      <c r="C764" s="236" t="s">
        <v>1128</v>
      </c>
      <c r="D764" s="237" t="s">
        <v>1129</v>
      </c>
      <c r="E764" s="236" t="s">
        <v>54</v>
      </c>
      <c r="F764" s="437">
        <v>53.4</v>
      </c>
      <c r="G764" s="238">
        <f t="shared" si="253"/>
        <v>0.29308058631051748</v>
      </c>
      <c r="H764" s="239"/>
      <c r="I764" s="239">
        <f t="shared" si="254"/>
        <v>0</v>
      </c>
      <c r="J764" s="239">
        <f t="shared" si="255"/>
        <v>0</v>
      </c>
    </row>
    <row r="765" spans="1:10" ht="25.5" outlineLevel="1">
      <c r="A765" s="236">
        <v>89748</v>
      </c>
      <c r="B765" s="236" t="s">
        <v>20</v>
      </c>
      <c r="C765" s="236" t="s">
        <v>1130</v>
      </c>
      <c r="D765" s="237" t="s">
        <v>1131</v>
      </c>
      <c r="E765" s="236" t="s">
        <v>31</v>
      </c>
      <c r="F765" s="437">
        <v>36</v>
      </c>
      <c r="G765" s="238">
        <f t="shared" si="253"/>
        <v>0.29308058631051748</v>
      </c>
      <c r="H765" s="239"/>
      <c r="I765" s="239">
        <f t="shared" si="254"/>
        <v>0</v>
      </c>
      <c r="J765" s="239">
        <f t="shared" si="255"/>
        <v>0</v>
      </c>
    </row>
    <row r="766" spans="1:10" ht="25.5" outlineLevel="1">
      <c r="A766" s="236">
        <v>89854</v>
      </c>
      <c r="B766" s="236" t="s">
        <v>20</v>
      </c>
      <c r="C766" s="236" t="s">
        <v>1132</v>
      </c>
      <c r="D766" s="237" t="s">
        <v>1133</v>
      </c>
      <c r="E766" s="236" t="s">
        <v>31</v>
      </c>
      <c r="F766" s="437">
        <v>1</v>
      </c>
      <c r="G766" s="238">
        <f t="shared" si="253"/>
        <v>0.29308058631051748</v>
      </c>
      <c r="H766" s="239"/>
      <c r="I766" s="239">
        <f t="shared" si="254"/>
        <v>0</v>
      </c>
      <c r="J766" s="239">
        <f t="shared" si="255"/>
        <v>0</v>
      </c>
    </row>
    <row r="767" spans="1:10" ht="25.5" outlineLevel="1">
      <c r="A767" s="236">
        <v>89500</v>
      </c>
      <c r="B767" s="236" t="s">
        <v>20</v>
      </c>
      <c r="C767" s="236" t="s">
        <v>1134</v>
      </c>
      <c r="D767" s="237" t="s">
        <v>1135</v>
      </c>
      <c r="E767" s="236" t="s">
        <v>31</v>
      </c>
      <c r="F767" s="437">
        <v>14</v>
      </c>
      <c r="G767" s="238">
        <f t="shared" si="253"/>
        <v>0.29308058631051748</v>
      </c>
      <c r="H767" s="239"/>
      <c r="I767" s="239">
        <f t="shared" si="254"/>
        <v>0</v>
      </c>
      <c r="J767" s="239">
        <f t="shared" si="255"/>
        <v>0</v>
      </c>
    </row>
    <row r="768" spans="1:10" ht="25.5" outlineLevel="1">
      <c r="A768" s="236">
        <v>89569</v>
      </c>
      <c r="B768" s="236" t="s">
        <v>20</v>
      </c>
      <c r="C768" s="236" t="s">
        <v>1136</v>
      </c>
      <c r="D768" s="237" t="s">
        <v>1137</v>
      </c>
      <c r="E768" s="236" t="s">
        <v>31</v>
      </c>
      <c r="F768" s="437">
        <v>6</v>
      </c>
      <c r="G768" s="238">
        <f t="shared" si="253"/>
        <v>0.29308058631051748</v>
      </c>
      <c r="H768" s="239"/>
      <c r="I768" s="239">
        <f t="shared" si="254"/>
        <v>0</v>
      </c>
      <c r="J768" s="239">
        <f t="shared" si="255"/>
        <v>0</v>
      </c>
    </row>
    <row r="769" spans="1:998" ht="25.5" outlineLevel="1">
      <c r="A769" s="236">
        <v>89849</v>
      </c>
      <c r="B769" s="236" t="s">
        <v>20</v>
      </c>
      <c r="C769" s="236" t="s">
        <v>1138</v>
      </c>
      <c r="D769" s="237" t="s">
        <v>1139</v>
      </c>
      <c r="E769" s="236" t="s">
        <v>54</v>
      </c>
      <c r="F769" s="437">
        <v>35.6</v>
      </c>
      <c r="G769" s="238">
        <f t="shared" si="253"/>
        <v>0.29308058631051748</v>
      </c>
      <c r="H769" s="239"/>
      <c r="I769" s="239">
        <f t="shared" si="254"/>
        <v>0</v>
      </c>
      <c r="J769" s="239">
        <f t="shared" si="255"/>
        <v>0</v>
      </c>
    </row>
    <row r="770" spans="1:998" s="447" customFormat="1" ht="25.5" outlineLevel="1">
      <c r="A770" s="442" t="s">
        <v>1141</v>
      </c>
      <c r="B770" s="442" t="s">
        <v>5</v>
      </c>
      <c r="C770" s="442" t="s">
        <v>1140</v>
      </c>
      <c r="D770" s="443" t="s">
        <v>1142</v>
      </c>
      <c r="E770" s="442" t="s">
        <v>31</v>
      </c>
      <c r="F770" s="444">
        <v>2</v>
      </c>
      <c r="G770" s="445">
        <f t="shared" si="253"/>
        <v>0.29308058631051748</v>
      </c>
      <c r="H770" s="446">
        <f>'Orçamento Analítico'!K576</f>
        <v>0</v>
      </c>
      <c r="I770" s="446">
        <f t="shared" si="254"/>
        <v>0</v>
      </c>
      <c r="J770" s="446">
        <f t="shared" si="255"/>
        <v>0</v>
      </c>
    </row>
    <row r="771" spans="1:998" s="447" customFormat="1" ht="25.5" outlineLevel="1">
      <c r="A771" s="442" t="s">
        <v>1144</v>
      </c>
      <c r="B771" s="442" t="s">
        <v>5</v>
      </c>
      <c r="C771" s="442" t="s">
        <v>1143</v>
      </c>
      <c r="D771" s="443" t="s">
        <v>1145</v>
      </c>
      <c r="E771" s="442" t="s">
        <v>31</v>
      </c>
      <c r="F771" s="444">
        <v>2</v>
      </c>
      <c r="G771" s="445">
        <f t="shared" si="253"/>
        <v>0.29308058631051748</v>
      </c>
      <c r="H771" s="446">
        <f>'Orçamento Analítico'!K710</f>
        <v>0</v>
      </c>
      <c r="I771" s="446">
        <f t="shared" si="254"/>
        <v>0</v>
      </c>
      <c r="J771" s="446">
        <f t="shared" si="255"/>
        <v>0</v>
      </c>
    </row>
    <row r="772" spans="1:998" s="447" customFormat="1" ht="25.5" outlineLevel="1">
      <c r="A772" s="442" t="s">
        <v>1147</v>
      </c>
      <c r="B772" s="442" t="s">
        <v>5</v>
      </c>
      <c r="C772" s="442" t="s">
        <v>1146</v>
      </c>
      <c r="D772" s="443" t="s">
        <v>1148</v>
      </c>
      <c r="E772" s="442" t="s">
        <v>251</v>
      </c>
      <c r="F772" s="444">
        <v>3</v>
      </c>
      <c r="G772" s="445">
        <f t="shared" si="253"/>
        <v>0.29308058631051748</v>
      </c>
      <c r="H772" s="446">
        <f>'Orçamento Analítico'!K2265</f>
        <v>0</v>
      </c>
      <c r="I772" s="446">
        <f t="shared" si="254"/>
        <v>0</v>
      </c>
      <c r="J772" s="446">
        <f t="shared" si="255"/>
        <v>0</v>
      </c>
    </row>
    <row r="773" spans="1:998" s="447" customFormat="1" ht="25.5" outlineLevel="1">
      <c r="A773" s="442" t="s">
        <v>1150</v>
      </c>
      <c r="B773" s="442" t="s">
        <v>5</v>
      </c>
      <c r="C773" s="442" t="s">
        <v>1149</v>
      </c>
      <c r="D773" s="443" t="s">
        <v>1151</v>
      </c>
      <c r="E773" s="442" t="s">
        <v>251</v>
      </c>
      <c r="F773" s="444">
        <v>2</v>
      </c>
      <c r="G773" s="445">
        <f t="shared" si="253"/>
        <v>0.29308058631051748</v>
      </c>
      <c r="H773" s="446">
        <f>'Orçamento Analítico'!K2256</f>
        <v>0</v>
      </c>
      <c r="I773" s="446">
        <f t="shared" si="254"/>
        <v>0</v>
      </c>
      <c r="J773" s="446">
        <f t="shared" si="255"/>
        <v>0</v>
      </c>
    </row>
    <row r="774" spans="1:998" s="447" customFormat="1" ht="25.5" outlineLevel="1">
      <c r="A774" s="442" t="s">
        <v>1153</v>
      </c>
      <c r="B774" s="442" t="s">
        <v>5</v>
      </c>
      <c r="C774" s="442" t="s">
        <v>1152</v>
      </c>
      <c r="D774" s="443" t="s">
        <v>1154</v>
      </c>
      <c r="E774" s="442" t="s">
        <v>31</v>
      </c>
      <c r="F774" s="444">
        <v>31</v>
      </c>
      <c r="G774" s="445">
        <f t="shared" si="253"/>
        <v>0.29308058631051748</v>
      </c>
      <c r="H774" s="446">
        <f>'Orçamento Analítico'!K1006</f>
        <v>0</v>
      </c>
      <c r="I774" s="446">
        <f t="shared" si="254"/>
        <v>0</v>
      </c>
      <c r="J774" s="446">
        <f t="shared" si="255"/>
        <v>0</v>
      </c>
    </row>
    <row r="775" spans="1:998" s="447" customFormat="1" outlineLevel="1">
      <c r="A775" s="442" t="s">
        <v>1156</v>
      </c>
      <c r="B775" s="442" t="s">
        <v>5</v>
      </c>
      <c r="C775" s="442" t="s">
        <v>1155</v>
      </c>
      <c r="D775" s="443" t="s">
        <v>1157</v>
      </c>
      <c r="E775" s="442" t="s">
        <v>251</v>
      </c>
      <c r="F775" s="444">
        <v>38</v>
      </c>
      <c r="G775" s="445">
        <f t="shared" si="253"/>
        <v>0.29308058631051748</v>
      </c>
      <c r="H775" s="446">
        <f>'Orçamento Analítico'!K1035</f>
        <v>0</v>
      </c>
      <c r="I775" s="446">
        <f t="shared" si="254"/>
        <v>0</v>
      </c>
      <c r="J775" s="446">
        <f t="shared" si="255"/>
        <v>0</v>
      </c>
    </row>
    <row r="776" spans="1:998" s="447" customFormat="1" ht="25.5" outlineLevel="1">
      <c r="A776" s="442" t="s">
        <v>1159</v>
      </c>
      <c r="B776" s="442" t="s">
        <v>5</v>
      </c>
      <c r="C776" s="442" t="s">
        <v>1158</v>
      </c>
      <c r="D776" s="443" t="s">
        <v>1160</v>
      </c>
      <c r="E776" s="442" t="s">
        <v>31</v>
      </c>
      <c r="F776" s="444">
        <v>2</v>
      </c>
      <c r="G776" s="445">
        <f t="shared" si="253"/>
        <v>0.29308058631051748</v>
      </c>
      <c r="H776" s="446">
        <f>'Orçamento Analítico'!K1016</f>
        <v>0</v>
      </c>
      <c r="I776" s="446">
        <f t="shared" si="254"/>
        <v>0</v>
      </c>
      <c r="J776" s="446">
        <f t="shared" si="255"/>
        <v>0</v>
      </c>
    </row>
    <row r="777" spans="1:998" s="447" customFormat="1" ht="38.25" outlineLevel="1">
      <c r="A777" s="442" t="s">
        <v>1162</v>
      </c>
      <c r="B777" s="442" t="s">
        <v>5</v>
      </c>
      <c r="C777" s="442" t="s">
        <v>1161</v>
      </c>
      <c r="D777" s="443" t="s">
        <v>1163</v>
      </c>
      <c r="E777" s="442" t="s">
        <v>31</v>
      </c>
      <c r="F777" s="444">
        <v>1</v>
      </c>
      <c r="G777" s="445">
        <f t="shared" si="253"/>
        <v>0.29308058631051748</v>
      </c>
      <c r="H777" s="446">
        <f>'Orçamento Analítico'!K1759</f>
        <v>0</v>
      </c>
      <c r="I777" s="446">
        <f t="shared" si="254"/>
        <v>0</v>
      </c>
      <c r="J777" s="446">
        <f t="shared" si="255"/>
        <v>0</v>
      </c>
    </row>
    <row r="778" spans="1:998" s="447" customFormat="1" ht="25.5" outlineLevel="1">
      <c r="A778" s="442" t="s">
        <v>1165</v>
      </c>
      <c r="B778" s="442" t="s">
        <v>5</v>
      </c>
      <c r="C778" s="442" t="s">
        <v>1164</v>
      </c>
      <c r="D778" s="443" t="s">
        <v>1166</v>
      </c>
      <c r="E778" s="442" t="s">
        <v>31</v>
      </c>
      <c r="F778" s="444">
        <v>1</v>
      </c>
      <c r="G778" s="445">
        <f t="shared" si="253"/>
        <v>0.29308058631051748</v>
      </c>
      <c r="H778" s="446">
        <f>'Orçamento Analítico'!K3252</f>
        <v>0</v>
      </c>
      <c r="I778" s="446">
        <f t="shared" si="254"/>
        <v>0</v>
      </c>
      <c r="J778" s="446">
        <f t="shared" si="255"/>
        <v>0</v>
      </c>
    </row>
    <row r="779" spans="1:998" ht="25.5" outlineLevel="1">
      <c r="A779" s="236">
        <v>101808</v>
      </c>
      <c r="B779" s="236" t="s">
        <v>20</v>
      </c>
      <c r="C779" s="236" t="s">
        <v>1167</v>
      </c>
      <c r="D779" s="237" t="s">
        <v>1168</v>
      </c>
      <c r="E779" s="236" t="s">
        <v>31</v>
      </c>
      <c r="F779" s="437">
        <v>2</v>
      </c>
      <c r="G779" s="238">
        <f t="shared" si="253"/>
        <v>0.29308058631051748</v>
      </c>
      <c r="H779" s="239"/>
      <c r="I779" s="239">
        <f t="shared" si="254"/>
        <v>0</v>
      </c>
      <c r="J779" s="239">
        <f t="shared" si="255"/>
        <v>0</v>
      </c>
    </row>
    <row r="780" spans="1:998" ht="25.5" outlineLevel="1">
      <c r="A780" s="236">
        <v>98065</v>
      </c>
      <c r="B780" s="236" t="s">
        <v>20</v>
      </c>
      <c r="C780" s="236" t="s">
        <v>1169</v>
      </c>
      <c r="D780" s="237" t="s">
        <v>1170</v>
      </c>
      <c r="E780" s="236" t="s">
        <v>31</v>
      </c>
      <c r="F780" s="437">
        <v>8</v>
      </c>
      <c r="G780" s="238">
        <f t="shared" si="253"/>
        <v>0.29308058631051748</v>
      </c>
      <c r="H780" s="239"/>
      <c r="I780" s="239">
        <f t="shared" si="254"/>
        <v>0</v>
      </c>
      <c r="J780" s="239">
        <f t="shared" si="255"/>
        <v>0</v>
      </c>
    </row>
    <row r="781" spans="1:998" ht="25.5" outlineLevel="1">
      <c r="A781" s="236">
        <v>89707</v>
      </c>
      <c r="B781" s="236" t="s">
        <v>20</v>
      </c>
      <c r="C781" s="236" t="s">
        <v>1171</v>
      </c>
      <c r="D781" s="237" t="s">
        <v>1080</v>
      </c>
      <c r="E781" s="236" t="s">
        <v>31</v>
      </c>
      <c r="F781" s="437">
        <v>12</v>
      </c>
      <c r="G781" s="238">
        <f t="shared" si="253"/>
        <v>0.29308058631051748</v>
      </c>
      <c r="H781" s="239"/>
      <c r="I781" s="239">
        <f t="shared" si="254"/>
        <v>0</v>
      </c>
      <c r="J781" s="239">
        <f t="shared" si="255"/>
        <v>0</v>
      </c>
    </row>
    <row r="782" spans="1:998" s="447" customFormat="1" ht="25.5" outlineLevel="1">
      <c r="A782" s="442" t="s">
        <v>1173</v>
      </c>
      <c r="B782" s="442" t="s">
        <v>5</v>
      </c>
      <c r="C782" s="442" t="s">
        <v>1172</v>
      </c>
      <c r="D782" s="443" t="s">
        <v>1174</v>
      </c>
      <c r="E782" s="442" t="s">
        <v>31</v>
      </c>
      <c r="F782" s="444">
        <v>16</v>
      </c>
      <c r="G782" s="445">
        <f t="shared" si="253"/>
        <v>0.29308058631051748</v>
      </c>
      <c r="H782" s="446">
        <f>'Orçamento Analítico'!K722</f>
        <v>0</v>
      </c>
      <c r="I782" s="446">
        <f t="shared" si="254"/>
        <v>0</v>
      </c>
      <c r="J782" s="446">
        <f t="shared" si="255"/>
        <v>0</v>
      </c>
    </row>
    <row r="783" spans="1:998" s="447" customFormat="1" outlineLevel="1">
      <c r="A783" s="442" t="s">
        <v>1176</v>
      </c>
      <c r="B783" s="442" t="s">
        <v>5</v>
      </c>
      <c r="C783" s="442" t="s">
        <v>1175</v>
      </c>
      <c r="D783" s="443" t="s">
        <v>1177</v>
      </c>
      <c r="E783" s="442" t="s">
        <v>31</v>
      </c>
      <c r="F783" s="444">
        <v>15</v>
      </c>
      <c r="G783" s="445">
        <f t="shared" si="253"/>
        <v>0.29308058631051748</v>
      </c>
      <c r="H783" s="446">
        <f>'Orçamento Analítico'!K592</f>
        <v>0</v>
      </c>
      <c r="I783" s="446">
        <f t="shared" si="254"/>
        <v>0</v>
      </c>
      <c r="J783" s="446">
        <f t="shared" si="255"/>
        <v>0</v>
      </c>
    </row>
    <row r="784" spans="1:998" s="18" customFormat="1" ht="12.75" customHeight="1">
      <c r="A784" s="364" t="s">
        <v>1352</v>
      </c>
      <c r="B784" s="364"/>
      <c r="C784" s="364"/>
      <c r="D784" s="364"/>
      <c r="E784" s="364"/>
      <c r="F784" s="364"/>
      <c r="G784" s="364"/>
      <c r="H784" s="364"/>
      <c r="I784" s="364"/>
      <c r="J784" s="16">
        <f>SUM(J740:J783)</f>
        <v>0</v>
      </c>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17"/>
      <c r="CH784" s="17"/>
      <c r="CI784" s="17"/>
      <c r="CJ784" s="17"/>
      <c r="CK784" s="17"/>
      <c r="CL784" s="17"/>
      <c r="CM784" s="17"/>
      <c r="CN784" s="17"/>
      <c r="CO784" s="17"/>
      <c r="CP784" s="17"/>
      <c r="CQ784" s="17"/>
      <c r="CR784" s="17"/>
      <c r="CS784" s="17"/>
      <c r="CT784" s="17"/>
      <c r="CU784" s="17"/>
      <c r="CV784" s="17"/>
      <c r="CW784" s="17"/>
      <c r="CX784" s="17"/>
      <c r="CY784" s="17"/>
      <c r="CZ784" s="17"/>
      <c r="DA784" s="17"/>
      <c r="DB784" s="17"/>
      <c r="DC784" s="17"/>
      <c r="DD784" s="17"/>
      <c r="DE784" s="17"/>
      <c r="DF784" s="17"/>
      <c r="DG784" s="17"/>
      <c r="DH784" s="17"/>
      <c r="DI784" s="17"/>
      <c r="DJ784" s="17"/>
      <c r="DK784" s="17"/>
      <c r="DL784" s="17"/>
      <c r="DM784" s="17"/>
      <c r="DN784" s="17"/>
      <c r="DO784" s="17"/>
      <c r="DP784" s="17"/>
      <c r="DQ784" s="17"/>
      <c r="DR784" s="17"/>
      <c r="DS784" s="17"/>
      <c r="DT784" s="17"/>
      <c r="DU784" s="17"/>
      <c r="DV784" s="17"/>
      <c r="DW784" s="17"/>
      <c r="DX784" s="17"/>
      <c r="DY784" s="17"/>
      <c r="DZ784" s="17"/>
      <c r="EA784" s="17"/>
      <c r="EB784" s="17"/>
      <c r="EC784" s="17"/>
      <c r="ED784" s="17"/>
      <c r="EE784" s="17"/>
      <c r="EF784" s="17"/>
      <c r="EG784" s="17"/>
      <c r="EH784" s="17"/>
      <c r="EI784" s="17"/>
      <c r="EJ784" s="17"/>
      <c r="EK784" s="17"/>
      <c r="EL784" s="17"/>
      <c r="EM784" s="17"/>
      <c r="EN784" s="17"/>
      <c r="EO784" s="17"/>
      <c r="EP784" s="17"/>
      <c r="EQ784" s="17"/>
      <c r="ER784" s="17"/>
      <c r="ES784" s="17"/>
      <c r="ET784" s="17"/>
      <c r="EU784" s="17"/>
      <c r="EV784" s="17"/>
      <c r="EW784" s="17"/>
      <c r="EX784" s="17"/>
      <c r="EY784" s="17"/>
      <c r="EZ784" s="17"/>
      <c r="FA784" s="17"/>
      <c r="FB784" s="17"/>
      <c r="FC784" s="17"/>
      <c r="FD784" s="17"/>
      <c r="FE784" s="17"/>
      <c r="FF784" s="17"/>
      <c r="FG784" s="17"/>
      <c r="FH784" s="17"/>
      <c r="FI784" s="17"/>
      <c r="FJ784" s="17"/>
      <c r="FK784" s="17"/>
      <c r="FL784" s="17"/>
      <c r="FM784" s="17"/>
      <c r="FN784" s="17"/>
      <c r="FO784" s="17"/>
      <c r="FP784" s="17"/>
      <c r="FQ784" s="17"/>
      <c r="FR784" s="17"/>
      <c r="FS784" s="17"/>
      <c r="FT784" s="17"/>
      <c r="FU784" s="17"/>
      <c r="FV784" s="17"/>
      <c r="FW784" s="17"/>
      <c r="FX784" s="17"/>
      <c r="FY784" s="17"/>
      <c r="FZ784" s="17"/>
      <c r="GA784" s="17"/>
      <c r="GB784" s="17"/>
      <c r="GC784" s="17"/>
      <c r="GD784" s="17"/>
      <c r="GE784" s="17"/>
      <c r="GF784" s="17"/>
      <c r="GG784" s="17"/>
      <c r="GH784" s="17"/>
      <c r="GI784" s="17"/>
      <c r="GJ784" s="17"/>
      <c r="GK784" s="17"/>
      <c r="GL784" s="17"/>
      <c r="GM784" s="17"/>
      <c r="GN784" s="17"/>
      <c r="GO784" s="17"/>
      <c r="GP784" s="17"/>
      <c r="GQ784" s="17"/>
      <c r="GR784" s="17"/>
      <c r="GS784" s="17"/>
      <c r="GT784" s="17"/>
      <c r="GU784" s="17"/>
      <c r="GV784" s="17"/>
      <c r="GW784" s="17"/>
      <c r="GX784" s="17"/>
      <c r="GY784" s="17"/>
      <c r="GZ784" s="17"/>
      <c r="HA784" s="17"/>
      <c r="HB784" s="17"/>
      <c r="HC784" s="17"/>
      <c r="HD784" s="17"/>
      <c r="HE784" s="17"/>
      <c r="HF784" s="17"/>
      <c r="HG784" s="17"/>
      <c r="HH784" s="17"/>
      <c r="HI784" s="17"/>
      <c r="HJ784" s="17"/>
      <c r="HK784" s="17"/>
      <c r="HL784" s="17"/>
      <c r="HM784" s="17"/>
      <c r="HN784" s="17"/>
      <c r="HO784" s="17"/>
      <c r="HP784" s="17"/>
      <c r="HQ784" s="17"/>
      <c r="HR784" s="17"/>
      <c r="HS784" s="17"/>
      <c r="HT784" s="17"/>
      <c r="HU784" s="17"/>
      <c r="HV784" s="17"/>
      <c r="HW784" s="17"/>
      <c r="HX784" s="17"/>
      <c r="HY784" s="17"/>
      <c r="HZ784" s="17"/>
      <c r="IA784" s="17"/>
      <c r="IB784" s="17"/>
      <c r="IC784" s="17"/>
      <c r="ID784" s="17"/>
      <c r="IE784" s="17"/>
      <c r="IF784" s="17"/>
      <c r="IG784" s="17"/>
      <c r="IH784" s="17"/>
      <c r="II784" s="17"/>
      <c r="IJ784" s="17"/>
      <c r="IK784" s="17"/>
      <c r="IL784" s="17"/>
      <c r="IM784" s="17"/>
      <c r="IN784" s="17"/>
      <c r="IO784" s="17"/>
      <c r="IP784" s="17"/>
      <c r="IQ784" s="17"/>
      <c r="IR784" s="17"/>
      <c r="IS784" s="17"/>
      <c r="IT784" s="17"/>
      <c r="IU784" s="17"/>
      <c r="IV784" s="17"/>
      <c r="IW784" s="17"/>
      <c r="IX784" s="17"/>
      <c r="IY784" s="17"/>
      <c r="IZ784" s="17"/>
      <c r="JA784" s="17"/>
      <c r="JB784" s="17"/>
      <c r="JC784" s="17"/>
      <c r="JD784" s="17"/>
      <c r="JE784" s="17"/>
      <c r="JF784" s="17"/>
      <c r="JG784" s="17"/>
      <c r="JH784" s="17"/>
      <c r="JI784" s="17"/>
      <c r="JJ784" s="17"/>
      <c r="JK784" s="17"/>
      <c r="JL784" s="17"/>
      <c r="JM784" s="17"/>
      <c r="JN784" s="17"/>
      <c r="JO784" s="17"/>
      <c r="JP784" s="17"/>
      <c r="JQ784" s="17"/>
      <c r="JR784" s="17"/>
      <c r="JS784" s="17"/>
      <c r="JT784" s="17"/>
      <c r="JU784" s="17"/>
      <c r="JV784" s="17"/>
      <c r="JW784" s="17"/>
      <c r="JX784" s="17"/>
      <c r="JY784" s="17"/>
      <c r="JZ784" s="17"/>
      <c r="KA784" s="17"/>
      <c r="KB784" s="17"/>
      <c r="KC784" s="17"/>
      <c r="KD784" s="17"/>
      <c r="KE784" s="17"/>
      <c r="KF784" s="17"/>
      <c r="KG784" s="17"/>
      <c r="KH784" s="17"/>
      <c r="KI784" s="17"/>
      <c r="KJ784" s="17"/>
      <c r="KK784" s="17"/>
      <c r="KL784" s="17"/>
      <c r="KM784" s="17"/>
      <c r="KN784" s="17"/>
      <c r="KO784" s="17"/>
      <c r="KP784" s="17"/>
      <c r="KQ784" s="17"/>
      <c r="KR784" s="17"/>
      <c r="KS784" s="17"/>
      <c r="KT784" s="17"/>
      <c r="KU784" s="17"/>
      <c r="KV784" s="17"/>
      <c r="KW784" s="17"/>
      <c r="KX784" s="17"/>
      <c r="KY784" s="17"/>
      <c r="KZ784" s="17"/>
      <c r="LA784" s="17"/>
      <c r="LB784" s="17"/>
      <c r="LC784" s="17"/>
      <c r="LD784" s="17"/>
      <c r="LE784" s="17"/>
      <c r="LF784" s="17"/>
      <c r="LG784" s="17"/>
      <c r="LH784" s="17"/>
      <c r="LI784" s="17"/>
      <c r="LJ784" s="17"/>
      <c r="LK784" s="17"/>
      <c r="LL784" s="17"/>
      <c r="LM784" s="17"/>
      <c r="LN784" s="17"/>
      <c r="LO784" s="17"/>
      <c r="LP784" s="17"/>
      <c r="LQ784" s="17"/>
      <c r="LR784" s="17"/>
      <c r="LS784" s="17"/>
      <c r="LT784" s="17"/>
      <c r="LU784" s="17"/>
      <c r="LV784" s="17"/>
      <c r="LW784" s="17"/>
      <c r="LX784" s="17"/>
      <c r="LY784" s="17"/>
      <c r="LZ784" s="17"/>
      <c r="MA784" s="17"/>
      <c r="MB784" s="17"/>
      <c r="MC784" s="17"/>
      <c r="MD784" s="17"/>
      <c r="ME784" s="17"/>
      <c r="MF784" s="17"/>
      <c r="MG784" s="17"/>
      <c r="MH784" s="17"/>
      <c r="MI784" s="17"/>
      <c r="MJ784" s="17"/>
      <c r="MK784" s="17"/>
      <c r="ML784" s="17"/>
      <c r="MM784" s="17"/>
      <c r="MN784" s="17"/>
      <c r="MO784" s="17"/>
      <c r="MP784" s="17"/>
      <c r="MQ784" s="17"/>
      <c r="MR784" s="17"/>
      <c r="MS784" s="17"/>
      <c r="MT784" s="17"/>
      <c r="MU784" s="17"/>
      <c r="MV784" s="17"/>
      <c r="MW784" s="17"/>
      <c r="MX784" s="17"/>
      <c r="MY784" s="17"/>
      <c r="MZ784" s="17"/>
      <c r="NA784" s="17"/>
      <c r="NB784" s="17"/>
      <c r="NC784" s="17"/>
      <c r="ND784" s="17"/>
      <c r="NE784" s="17"/>
      <c r="NF784" s="17"/>
      <c r="NG784" s="17"/>
      <c r="NH784" s="17"/>
      <c r="NI784" s="17"/>
      <c r="NJ784" s="17"/>
      <c r="NK784" s="17"/>
      <c r="NL784" s="17"/>
      <c r="NM784" s="17"/>
      <c r="NN784" s="17"/>
      <c r="NO784" s="17"/>
      <c r="NP784" s="17"/>
      <c r="NQ784" s="17"/>
      <c r="NR784" s="17"/>
      <c r="NS784" s="17"/>
      <c r="NT784" s="17"/>
      <c r="NU784" s="17"/>
      <c r="NV784" s="17"/>
      <c r="NW784" s="17"/>
      <c r="NX784" s="17"/>
      <c r="NY784" s="17"/>
      <c r="NZ784" s="17"/>
      <c r="OA784" s="17"/>
      <c r="OB784" s="17"/>
      <c r="OC784" s="17"/>
      <c r="OD784" s="17"/>
      <c r="OE784" s="17"/>
      <c r="OF784" s="17"/>
      <c r="OG784" s="17"/>
      <c r="OH784" s="17"/>
      <c r="OI784" s="17"/>
      <c r="OJ784" s="17"/>
      <c r="OK784" s="17"/>
      <c r="OL784" s="17"/>
      <c r="OM784" s="17"/>
      <c r="ON784" s="17"/>
      <c r="OO784" s="17"/>
      <c r="OP784" s="17"/>
      <c r="OQ784" s="17"/>
      <c r="OR784" s="17"/>
      <c r="OS784" s="17"/>
      <c r="OT784" s="17"/>
      <c r="OU784" s="17"/>
      <c r="OV784" s="17"/>
      <c r="OW784" s="17"/>
      <c r="OX784" s="17"/>
      <c r="OY784" s="17"/>
      <c r="OZ784" s="17"/>
      <c r="PA784" s="17"/>
      <c r="PB784" s="17"/>
      <c r="PC784" s="17"/>
      <c r="PD784" s="17"/>
      <c r="PE784" s="17"/>
      <c r="PF784" s="17"/>
      <c r="PG784" s="17"/>
      <c r="PH784" s="17"/>
      <c r="PI784" s="17"/>
      <c r="PJ784" s="17"/>
      <c r="PK784" s="17"/>
      <c r="PL784" s="17"/>
      <c r="PM784" s="17"/>
      <c r="PN784" s="17"/>
      <c r="PO784" s="17"/>
      <c r="PP784" s="17"/>
      <c r="PQ784" s="17"/>
      <c r="PR784" s="17"/>
      <c r="PS784" s="17"/>
      <c r="PT784" s="17"/>
      <c r="PU784" s="17"/>
      <c r="PV784" s="17"/>
      <c r="PW784" s="17"/>
      <c r="PX784" s="17"/>
      <c r="PY784" s="17"/>
      <c r="PZ784" s="17"/>
      <c r="QA784" s="17"/>
      <c r="QB784" s="17"/>
      <c r="QC784" s="17"/>
      <c r="QD784" s="17"/>
      <c r="QE784" s="17"/>
      <c r="QF784" s="17"/>
      <c r="QG784" s="17"/>
      <c r="QH784" s="17"/>
      <c r="QI784" s="17"/>
      <c r="QJ784" s="17"/>
      <c r="QK784" s="17"/>
      <c r="QL784" s="17"/>
      <c r="QM784" s="17"/>
      <c r="QN784" s="17"/>
      <c r="QO784" s="17"/>
      <c r="QP784" s="17"/>
      <c r="QQ784" s="17"/>
      <c r="QR784" s="17"/>
      <c r="QS784" s="17"/>
      <c r="QT784" s="17"/>
      <c r="QU784" s="17"/>
      <c r="QV784" s="17"/>
      <c r="QW784" s="17"/>
      <c r="QX784" s="17"/>
      <c r="QY784" s="17"/>
      <c r="QZ784" s="17"/>
      <c r="RA784" s="17"/>
      <c r="RB784" s="17"/>
      <c r="RC784" s="17"/>
      <c r="RD784" s="17"/>
      <c r="RE784" s="17"/>
      <c r="RF784" s="17"/>
      <c r="RG784" s="17"/>
      <c r="RH784" s="17"/>
      <c r="RI784" s="17"/>
      <c r="RJ784" s="17"/>
      <c r="RK784" s="17"/>
      <c r="RL784" s="17"/>
      <c r="RM784" s="17"/>
      <c r="RN784" s="17"/>
      <c r="RO784" s="17"/>
      <c r="RP784" s="17"/>
      <c r="RQ784" s="17"/>
      <c r="RR784" s="17"/>
      <c r="RS784" s="17"/>
      <c r="RT784" s="17"/>
      <c r="RU784" s="17"/>
      <c r="RV784" s="17"/>
      <c r="RW784" s="17"/>
      <c r="RX784" s="17"/>
      <c r="RY784" s="17"/>
      <c r="RZ784" s="17"/>
      <c r="SA784" s="17"/>
      <c r="SB784" s="17"/>
      <c r="SC784" s="17"/>
      <c r="SD784" s="17"/>
      <c r="SE784" s="17"/>
      <c r="SF784" s="17"/>
      <c r="SG784" s="17"/>
      <c r="SH784" s="17"/>
      <c r="SI784" s="17"/>
      <c r="SJ784" s="17"/>
      <c r="SK784" s="17"/>
      <c r="SL784" s="17"/>
      <c r="SM784" s="17"/>
      <c r="SN784" s="17"/>
      <c r="SO784" s="17"/>
      <c r="SP784" s="17"/>
      <c r="SQ784" s="17"/>
      <c r="SR784" s="17"/>
      <c r="SS784" s="17"/>
      <c r="ST784" s="17"/>
      <c r="SU784" s="17"/>
      <c r="SV784" s="17"/>
      <c r="SW784" s="17"/>
      <c r="SX784" s="17"/>
      <c r="SY784" s="17"/>
      <c r="SZ784" s="17"/>
      <c r="TA784" s="17"/>
      <c r="TB784" s="17"/>
      <c r="TC784" s="17"/>
      <c r="TD784" s="17"/>
      <c r="TE784" s="17"/>
      <c r="TF784" s="17"/>
      <c r="TG784" s="17"/>
      <c r="TH784" s="17"/>
      <c r="TI784" s="17"/>
      <c r="TJ784" s="17"/>
      <c r="TK784" s="17"/>
      <c r="TL784" s="17"/>
      <c r="TM784" s="17"/>
      <c r="TN784" s="17"/>
      <c r="TO784" s="17"/>
      <c r="TP784" s="17"/>
      <c r="TQ784" s="17"/>
      <c r="TR784" s="17"/>
      <c r="TS784" s="17"/>
      <c r="TT784" s="17"/>
      <c r="TU784" s="17"/>
      <c r="TV784" s="17"/>
      <c r="TW784" s="17"/>
      <c r="TX784" s="17"/>
      <c r="TY784" s="17"/>
      <c r="TZ784" s="17"/>
      <c r="UA784" s="17"/>
      <c r="UB784" s="17"/>
      <c r="UC784" s="17"/>
      <c r="UD784" s="17"/>
      <c r="UE784" s="17"/>
      <c r="UF784" s="17"/>
      <c r="UG784" s="17"/>
      <c r="UH784" s="17"/>
      <c r="UI784" s="17"/>
      <c r="UJ784" s="17"/>
      <c r="UK784" s="17"/>
      <c r="UL784" s="17"/>
      <c r="UM784" s="17"/>
      <c r="UN784" s="17"/>
      <c r="UO784" s="17"/>
      <c r="UP784" s="17"/>
      <c r="UQ784" s="17"/>
      <c r="UR784" s="17"/>
      <c r="US784" s="17"/>
      <c r="UT784" s="17"/>
      <c r="UU784" s="17"/>
      <c r="UV784" s="17"/>
      <c r="UW784" s="17"/>
      <c r="UX784" s="17"/>
      <c r="UY784" s="17"/>
      <c r="UZ784" s="17"/>
      <c r="VA784" s="17"/>
      <c r="VB784" s="17"/>
      <c r="VC784" s="17"/>
      <c r="VD784" s="17"/>
      <c r="VE784" s="17"/>
      <c r="VF784" s="17"/>
      <c r="VG784" s="17"/>
      <c r="VH784" s="17"/>
      <c r="VI784" s="17"/>
      <c r="VJ784" s="17"/>
      <c r="VK784" s="17"/>
      <c r="VL784" s="17"/>
      <c r="VM784" s="17"/>
      <c r="VN784" s="17"/>
      <c r="VO784" s="17"/>
      <c r="VP784" s="17"/>
      <c r="VQ784" s="17"/>
      <c r="VR784" s="17"/>
      <c r="VS784" s="17"/>
      <c r="VT784" s="17"/>
      <c r="VU784" s="17"/>
      <c r="VV784" s="17"/>
      <c r="VW784" s="17"/>
      <c r="VX784" s="17"/>
      <c r="VY784" s="17"/>
      <c r="VZ784" s="17"/>
      <c r="WA784" s="17"/>
      <c r="WB784" s="17"/>
      <c r="WC784" s="17"/>
      <c r="WD784" s="17"/>
      <c r="WE784" s="17"/>
      <c r="WF784" s="17"/>
      <c r="WG784" s="17"/>
      <c r="WH784" s="17"/>
      <c r="WI784" s="17"/>
      <c r="WJ784" s="17"/>
      <c r="WK784" s="17"/>
      <c r="WL784" s="17"/>
      <c r="WM784" s="17"/>
      <c r="WN784" s="17"/>
      <c r="WO784" s="17"/>
      <c r="WP784" s="17"/>
      <c r="WQ784" s="17"/>
      <c r="WR784" s="17"/>
      <c r="WS784" s="17"/>
      <c r="WT784" s="17"/>
      <c r="WU784" s="17"/>
      <c r="WV784" s="17"/>
      <c r="WW784" s="17"/>
      <c r="WX784" s="17"/>
      <c r="WY784" s="17"/>
      <c r="WZ784" s="17"/>
      <c r="XA784" s="17"/>
      <c r="XB784" s="17"/>
      <c r="XC784" s="17"/>
      <c r="XD784" s="17"/>
      <c r="XE784" s="17"/>
      <c r="XF784" s="17"/>
      <c r="XG784" s="17"/>
      <c r="XH784" s="17"/>
      <c r="XI784" s="17"/>
      <c r="XJ784" s="17"/>
      <c r="XK784" s="17"/>
      <c r="XL784" s="17"/>
      <c r="XM784" s="17"/>
      <c r="XN784" s="17"/>
      <c r="XO784" s="17"/>
      <c r="XP784" s="17"/>
      <c r="XQ784" s="17"/>
      <c r="XR784" s="17"/>
      <c r="XS784" s="17"/>
      <c r="XT784" s="17"/>
      <c r="XU784" s="17"/>
      <c r="XV784" s="17"/>
      <c r="XW784" s="17"/>
      <c r="XX784" s="17"/>
      <c r="XY784" s="17"/>
      <c r="XZ784" s="17"/>
      <c r="YA784" s="17"/>
      <c r="YB784" s="17"/>
      <c r="YC784" s="17"/>
      <c r="YD784" s="17"/>
      <c r="YE784" s="17"/>
      <c r="YF784" s="17"/>
      <c r="YG784" s="17"/>
      <c r="YH784" s="17"/>
      <c r="YI784" s="17"/>
      <c r="YJ784" s="17"/>
      <c r="YK784" s="17"/>
      <c r="YL784" s="17"/>
      <c r="YM784" s="17"/>
      <c r="YN784" s="17"/>
      <c r="YO784" s="17"/>
      <c r="YP784" s="17"/>
      <c r="YQ784" s="17"/>
      <c r="YR784" s="17"/>
      <c r="YS784" s="17"/>
      <c r="YT784" s="17"/>
      <c r="YU784" s="17"/>
      <c r="YV784" s="17"/>
      <c r="YW784" s="17"/>
      <c r="YX784" s="17"/>
      <c r="YY784" s="17"/>
      <c r="YZ784" s="17"/>
      <c r="ZA784" s="17"/>
      <c r="ZB784" s="17"/>
      <c r="ZC784" s="17"/>
      <c r="ZD784" s="17"/>
      <c r="ZE784" s="17"/>
      <c r="ZF784" s="17"/>
      <c r="ZG784" s="17"/>
      <c r="ZH784" s="17"/>
      <c r="ZI784" s="17"/>
      <c r="ZJ784" s="17"/>
      <c r="ZK784" s="17"/>
      <c r="ZL784" s="17"/>
      <c r="ZM784" s="17"/>
      <c r="ZN784" s="17"/>
      <c r="ZO784" s="17"/>
      <c r="ZP784" s="17"/>
      <c r="ZQ784" s="17"/>
      <c r="ZR784" s="17"/>
      <c r="ZS784" s="17"/>
      <c r="ZT784" s="17"/>
      <c r="ZU784" s="17"/>
      <c r="ZV784" s="17"/>
      <c r="ZW784" s="17"/>
      <c r="ZX784" s="17"/>
      <c r="ZY784" s="17"/>
      <c r="ZZ784" s="17"/>
      <c r="AAA784" s="17"/>
      <c r="AAB784" s="17"/>
      <c r="AAC784" s="17"/>
      <c r="AAD784" s="17"/>
      <c r="AAE784" s="17"/>
      <c r="AAF784" s="17"/>
      <c r="AAG784" s="17"/>
      <c r="AAH784" s="17"/>
      <c r="AAI784" s="17"/>
      <c r="AAJ784" s="17"/>
      <c r="AAK784" s="17"/>
      <c r="AAL784" s="17"/>
      <c r="AAM784" s="17"/>
      <c r="AAN784" s="17"/>
      <c r="AAO784" s="17"/>
      <c r="AAP784" s="17"/>
      <c r="AAQ784" s="17"/>
      <c r="AAR784" s="17"/>
      <c r="AAS784" s="17"/>
      <c r="AAT784" s="17"/>
      <c r="AAU784" s="17"/>
      <c r="AAV784" s="17"/>
      <c r="AAW784" s="17"/>
      <c r="AAX784" s="17"/>
      <c r="AAY784" s="17"/>
      <c r="AAZ784" s="17"/>
      <c r="ABA784" s="17"/>
      <c r="ABB784" s="17"/>
      <c r="ABC784" s="17"/>
      <c r="ABD784" s="17"/>
      <c r="ABE784" s="17"/>
      <c r="ABF784" s="17"/>
      <c r="ABG784" s="17"/>
      <c r="ABH784" s="17"/>
      <c r="ABI784" s="17"/>
      <c r="ABJ784" s="17"/>
      <c r="ABK784" s="17"/>
      <c r="ABL784" s="17"/>
      <c r="ABM784" s="17"/>
      <c r="ABN784" s="17"/>
      <c r="ABO784" s="17"/>
      <c r="ABP784" s="17"/>
      <c r="ABQ784" s="17"/>
      <c r="ABR784" s="17"/>
      <c r="ABS784" s="17"/>
      <c r="ABT784" s="17"/>
      <c r="ABU784" s="17"/>
      <c r="ABV784" s="17"/>
      <c r="ABW784" s="17"/>
      <c r="ABX784" s="17"/>
      <c r="ABY784" s="17"/>
      <c r="ABZ784" s="17"/>
      <c r="ACA784" s="17"/>
      <c r="ACB784" s="17"/>
      <c r="ACC784" s="17"/>
      <c r="ACD784" s="17"/>
      <c r="ACE784" s="17"/>
      <c r="ACF784" s="17"/>
      <c r="ACG784" s="17"/>
      <c r="ACH784" s="17"/>
      <c r="ACI784" s="17"/>
      <c r="ACJ784" s="17"/>
      <c r="ACK784" s="17"/>
      <c r="ACL784" s="17"/>
      <c r="ACM784" s="17"/>
      <c r="ACN784" s="17"/>
      <c r="ACO784" s="17"/>
      <c r="ACP784" s="17"/>
      <c r="ACQ784" s="17"/>
      <c r="ACR784" s="17"/>
      <c r="ACS784" s="17"/>
      <c r="ACT784" s="17"/>
      <c r="ACU784" s="17"/>
      <c r="ACV784" s="17"/>
      <c r="ACW784" s="17"/>
      <c r="ACX784" s="17"/>
      <c r="ACY784" s="17"/>
      <c r="ACZ784" s="17"/>
      <c r="ADA784" s="17"/>
      <c r="ADB784" s="17"/>
      <c r="ADC784" s="17"/>
      <c r="ADD784" s="17"/>
      <c r="ADE784" s="17"/>
      <c r="ADF784" s="17"/>
      <c r="ADG784" s="17"/>
      <c r="ADH784" s="17"/>
      <c r="ADI784" s="17"/>
      <c r="ADJ784" s="17"/>
      <c r="ADK784" s="17"/>
      <c r="ADL784" s="17"/>
      <c r="ADM784" s="17"/>
      <c r="ADN784" s="17"/>
      <c r="ADO784" s="17"/>
      <c r="ADP784" s="17"/>
      <c r="ADQ784" s="17"/>
      <c r="ADR784" s="17"/>
      <c r="ADS784" s="17"/>
      <c r="ADT784" s="17"/>
      <c r="ADU784" s="17"/>
      <c r="ADV784" s="17"/>
      <c r="ADW784" s="17"/>
      <c r="ADX784" s="17"/>
      <c r="ADY784" s="17"/>
      <c r="ADZ784" s="17"/>
      <c r="AEA784" s="17"/>
      <c r="AEB784" s="17"/>
      <c r="AEC784" s="17"/>
      <c r="AED784" s="17"/>
      <c r="AEE784" s="17"/>
      <c r="AEF784" s="17"/>
      <c r="AEG784" s="17"/>
      <c r="AEH784" s="17"/>
      <c r="AEI784" s="17"/>
      <c r="AEJ784" s="17"/>
      <c r="AEK784" s="17"/>
      <c r="AEL784" s="17"/>
      <c r="AEM784" s="17"/>
      <c r="AEN784" s="17"/>
      <c r="AEO784" s="17"/>
      <c r="AEP784" s="17"/>
      <c r="AEQ784" s="17"/>
      <c r="AER784" s="17"/>
      <c r="AES784" s="17"/>
      <c r="AET784" s="17"/>
      <c r="AEU784" s="17"/>
      <c r="AEV784" s="17"/>
      <c r="AEW784" s="17"/>
      <c r="AEX784" s="17"/>
      <c r="AEY784" s="17"/>
      <c r="AEZ784" s="17"/>
      <c r="AFA784" s="17"/>
      <c r="AFB784" s="17"/>
      <c r="AFC784" s="17"/>
      <c r="AFD784" s="17"/>
      <c r="AFE784" s="17"/>
      <c r="AFF784" s="17"/>
      <c r="AFG784" s="17"/>
      <c r="AFH784" s="17"/>
      <c r="AFI784" s="17"/>
      <c r="AFJ784" s="17"/>
      <c r="AFK784" s="17"/>
      <c r="AFL784" s="17"/>
      <c r="AFM784" s="17"/>
      <c r="AFN784" s="17"/>
      <c r="AFO784" s="17"/>
      <c r="AFP784" s="17"/>
      <c r="AFQ784" s="17"/>
      <c r="AFR784" s="17"/>
      <c r="AFS784" s="17"/>
      <c r="AFT784" s="17"/>
      <c r="AFU784" s="17"/>
      <c r="AFV784" s="17"/>
      <c r="AFW784" s="17"/>
      <c r="AFX784" s="17"/>
      <c r="AFY784" s="17"/>
      <c r="AFZ784" s="17"/>
      <c r="AGA784" s="17"/>
      <c r="AGB784" s="17"/>
      <c r="AGC784" s="17"/>
      <c r="AGD784" s="17"/>
      <c r="AGE784" s="17"/>
      <c r="AGF784" s="17"/>
      <c r="AGG784" s="17"/>
      <c r="AGH784" s="17"/>
      <c r="AGI784" s="17"/>
      <c r="AGJ784" s="17"/>
      <c r="AGK784" s="17"/>
      <c r="AGL784" s="17"/>
      <c r="AGM784" s="17"/>
      <c r="AGN784" s="17"/>
      <c r="AGO784" s="17"/>
      <c r="AGP784" s="17"/>
      <c r="AGQ784" s="17"/>
      <c r="AGR784" s="17"/>
      <c r="AGS784" s="17"/>
      <c r="AGT784" s="17"/>
      <c r="AGU784" s="17"/>
      <c r="AGV784" s="17"/>
      <c r="AGW784" s="17"/>
      <c r="AGX784" s="17"/>
      <c r="AGY784" s="17"/>
      <c r="AGZ784" s="17"/>
      <c r="AHA784" s="17"/>
      <c r="AHB784" s="17"/>
      <c r="AHC784" s="17"/>
      <c r="AHD784" s="17"/>
      <c r="AHE784" s="17"/>
      <c r="AHF784" s="17"/>
      <c r="AHG784" s="17"/>
      <c r="AHH784" s="17"/>
      <c r="AHI784" s="17"/>
      <c r="AHJ784" s="17"/>
      <c r="AHK784" s="17"/>
      <c r="AHL784" s="17"/>
      <c r="AHM784" s="17"/>
      <c r="AHN784" s="17"/>
      <c r="AHO784" s="17"/>
      <c r="AHP784" s="17"/>
      <c r="AHQ784" s="17"/>
      <c r="AHR784" s="17"/>
      <c r="AHS784" s="17"/>
      <c r="AHT784" s="17"/>
      <c r="AHU784" s="17"/>
      <c r="AHV784" s="17"/>
      <c r="AHW784" s="17"/>
      <c r="AHX784" s="17"/>
      <c r="AHY784" s="17"/>
      <c r="AHZ784" s="17"/>
      <c r="AIA784" s="17"/>
      <c r="AIB784" s="17"/>
      <c r="AIC784" s="17"/>
      <c r="AID784" s="17"/>
      <c r="AIE784" s="17"/>
      <c r="AIF784" s="17"/>
      <c r="AIG784" s="17"/>
      <c r="AIH784" s="17"/>
      <c r="AII784" s="17"/>
      <c r="AIJ784" s="17"/>
      <c r="AIK784" s="17"/>
      <c r="AIL784" s="17"/>
      <c r="AIM784" s="17"/>
      <c r="AIN784" s="17"/>
      <c r="AIO784" s="17"/>
      <c r="AIP784" s="17"/>
      <c r="AIQ784" s="17"/>
      <c r="AIR784" s="17"/>
      <c r="AIS784" s="17"/>
      <c r="AIT784" s="17"/>
      <c r="AIU784" s="17"/>
      <c r="AIV784" s="17"/>
      <c r="AIW784" s="17"/>
      <c r="AIX784" s="17"/>
      <c r="AIY784" s="17"/>
      <c r="AIZ784" s="17"/>
      <c r="AJA784" s="17"/>
      <c r="AJB784" s="17"/>
      <c r="AJC784" s="17"/>
      <c r="AJD784" s="17"/>
      <c r="AJE784" s="17"/>
      <c r="AJF784" s="17"/>
      <c r="AJG784" s="17"/>
      <c r="AJH784" s="17"/>
      <c r="AJI784" s="17"/>
      <c r="AJJ784" s="17"/>
      <c r="AJK784" s="17"/>
      <c r="AJL784" s="17"/>
      <c r="AJM784" s="17"/>
      <c r="AJN784" s="17"/>
      <c r="AJO784" s="17"/>
      <c r="AJP784" s="17"/>
      <c r="AJQ784" s="17"/>
      <c r="AJR784" s="17"/>
      <c r="AJS784" s="17"/>
      <c r="AJT784" s="17"/>
      <c r="AJU784" s="17"/>
      <c r="AJV784" s="17"/>
      <c r="AJW784" s="17"/>
      <c r="AJX784" s="17"/>
      <c r="AJY784" s="17"/>
      <c r="AJZ784" s="17"/>
      <c r="AKA784" s="17"/>
      <c r="AKB784" s="17"/>
      <c r="AKC784" s="17"/>
      <c r="AKD784" s="17"/>
      <c r="AKE784" s="17"/>
      <c r="AKF784" s="17"/>
      <c r="AKG784" s="17"/>
      <c r="AKH784" s="17"/>
      <c r="AKI784" s="17"/>
      <c r="AKJ784" s="17"/>
      <c r="AKK784" s="17"/>
      <c r="AKL784" s="17"/>
      <c r="AKM784" s="17"/>
      <c r="AKN784" s="17"/>
      <c r="AKO784" s="17"/>
      <c r="AKP784" s="17"/>
      <c r="AKQ784" s="17"/>
      <c r="AKR784" s="17"/>
      <c r="AKS784" s="17"/>
      <c r="AKT784" s="17"/>
      <c r="AKU784" s="17"/>
      <c r="AKV784" s="17"/>
      <c r="AKW784" s="17"/>
      <c r="AKX784" s="17"/>
      <c r="AKY784" s="17"/>
      <c r="AKZ784" s="17"/>
      <c r="ALA784" s="17"/>
      <c r="ALB784" s="17"/>
      <c r="ALC784" s="17"/>
      <c r="ALD784" s="17"/>
      <c r="ALE784" s="17"/>
      <c r="ALF784" s="17"/>
      <c r="ALG784" s="17"/>
      <c r="ALH784" s="17"/>
      <c r="ALI784" s="17"/>
      <c r="ALJ784" s="17"/>
    </row>
    <row r="785" spans="1:998" s="4" customFormat="1" ht="12" customHeight="1">
      <c r="A785" s="9"/>
      <c r="B785" s="10"/>
      <c r="C785" s="11" t="s">
        <v>1178</v>
      </c>
      <c r="D785" s="12" t="s">
        <v>1179</v>
      </c>
      <c r="E785" s="10"/>
      <c r="F785" s="436"/>
      <c r="G785" s="13"/>
      <c r="H785" s="14"/>
      <c r="I785" s="14"/>
      <c r="J785" s="14"/>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row>
    <row r="786" spans="1:998" ht="25.5" outlineLevel="1">
      <c r="A786" s="236">
        <v>96664</v>
      </c>
      <c r="B786" s="236" t="s">
        <v>20</v>
      </c>
      <c r="C786" s="236" t="s">
        <v>1180</v>
      </c>
      <c r="D786" s="237" t="s">
        <v>1181</v>
      </c>
      <c r="E786" s="236" t="s">
        <v>31</v>
      </c>
      <c r="F786" s="437">
        <v>38</v>
      </c>
      <c r="G786" s="238">
        <f t="shared" ref="G786:G791" si="256">$I$3</f>
        <v>0.29308058631051748</v>
      </c>
      <c r="H786" s="239"/>
      <c r="I786" s="239">
        <f t="shared" ref="I786:I791" si="257">H786*(1+G786)</f>
        <v>0</v>
      </c>
      <c r="J786" s="239">
        <f t="shared" ref="J786:J791" si="258">TRUNC((I786*F786),2)</f>
        <v>0</v>
      </c>
    </row>
    <row r="787" spans="1:998" ht="38.25" outlineLevel="1">
      <c r="A787" s="236">
        <v>94676</v>
      </c>
      <c r="B787" s="236" t="s">
        <v>20</v>
      </c>
      <c r="C787" s="236" t="s">
        <v>1182</v>
      </c>
      <c r="D787" s="237" t="s">
        <v>1183</v>
      </c>
      <c r="E787" s="236" t="s">
        <v>31</v>
      </c>
      <c r="F787" s="437">
        <v>76</v>
      </c>
      <c r="G787" s="238">
        <f t="shared" si="256"/>
        <v>0.29308058631051748</v>
      </c>
      <c r="H787" s="239"/>
      <c r="I787" s="239">
        <f t="shared" si="257"/>
        <v>0</v>
      </c>
      <c r="J787" s="239">
        <f t="shared" si="258"/>
        <v>0</v>
      </c>
    </row>
    <row r="788" spans="1:998" ht="25.5" outlineLevel="1">
      <c r="A788" s="236">
        <v>89623</v>
      </c>
      <c r="B788" s="236" t="s">
        <v>20</v>
      </c>
      <c r="C788" s="236" t="s">
        <v>1184</v>
      </c>
      <c r="D788" s="237" t="s">
        <v>1185</v>
      </c>
      <c r="E788" s="236" t="s">
        <v>31</v>
      </c>
      <c r="F788" s="437">
        <v>38</v>
      </c>
      <c r="G788" s="238">
        <f t="shared" si="256"/>
        <v>0.29308058631051748</v>
      </c>
      <c r="H788" s="239"/>
      <c r="I788" s="239">
        <f t="shared" si="257"/>
        <v>0</v>
      </c>
      <c r="J788" s="239">
        <f t="shared" si="258"/>
        <v>0</v>
      </c>
    </row>
    <row r="789" spans="1:998" ht="25.5" outlineLevel="1">
      <c r="A789" s="236">
        <v>89564</v>
      </c>
      <c r="B789" s="236" t="s">
        <v>20</v>
      </c>
      <c r="C789" s="236" t="s">
        <v>1186</v>
      </c>
      <c r="D789" s="237" t="s">
        <v>1187</v>
      </c>
      <c r="E789" s="236" t="s">
        <v>31</v>
      </c>
      <c r="F789" s="437">
        <v>38</v>
      </c>
      <c r="G789" s="238">
        <f t="shared" si="256"/>
        <v>0.29308058631051748</v>
      </c>
      <c r="H789" s="239"/>
      <c r="I789" s="239">
        <f t="shared" si="257"/>
        <v>0</v>
      </c>
      <c r="J789" s="239">
        <f t="shared" si="258"/>
        <v>0</v>
      </c>
    </row>
    <row r="790" spans="1:998" ht="25.5" outlineLevel="1">
      <c r="A790" s="236">
        <v>89508</v>
      </c>
      <c r="B790" s="236" t="s">
        <v>20</v>
      </c>
      <c r="C790" s="236" t="s">
        <v>1188</v>
      </c>
      <c r="D790" s="237" t="s">
        <v>1189</v>
      </c>
      <c r="E790" s="236" t="s">
        <v>54</v>
      </c>
      <c r="F790" s="437">
        <v>228</v>
      </c>
      <c r="G790" s="238">
        <f t="shared" si="256"/>
        <v>0.29308058631051748</v>
      </c>
      <c r="H790" s="239"/>
      <c r="I790" s="239">
        <f t="shared" si="257"/>
        <v>0</v>
      </c>
      <c r="J790" s="239">
        <f t="shared" si="258"/>
        <v>0</v>
      </c>
    </row>
    <row r="791" spans="1:998" ht="25.5" outlineLevel="1">
      <c r="A791" s="236">
        <v>89564</v>
      </c>
      <c r="B791" s="236" t="s">
        <v>20</v>
      </c>
      <c r="C791" s="236" t="s">
        <v>1190</v>
      </c>
      <c r="D791" s="237" t="s">
        <v>1187</v>
      </c>
      <c r="E791" s="236" t="s">
        <v>31</v>
      </c>
      <c r="F791" s="437">
        <v>38</v>
      </c>
      <c r="G791" s="238">
        <f t="shared" si="256"/>
        <v>0.29308058631051748</v>
      </c>
      <c r="H791" s="239"/>
      <c r="I791" s="239">
        <f t="shared" si="257"/>
        <v>0</v>
      </c>
      <c r="J791" s="239">
        <f t="shared" si="258"/>
        <v>0</v>
      </c>
    </row>
    <row r="792" spans="1:998" s="18" customFormat="1" ht="12.75" customHeight="1">
      <c r="A792" s="364" t="s">
        <v>1352</v>
      </c>
      <c r="B792" s="364"/>
      <c r="C792" s="364"/>
      <c r="D792" s="364"/>
      <c r="E792" s="364"/>
      <c r="F792" s="364"/>
      <c r="G792" s="364"/>
      <c r="H792" s="364"/>
      <c r="I792" s="364"/>
      <c r="J792" s="16">
        <f>SUM(J786:J791)</f>
        <v>0</v>
      </c>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17"/>
      <c r="CH792" s="17"/>
      <c r="CI792" s="17"/>
      <c r="CJ792" s="17"/>
      <c r="CK792" s="17"/>
      <c r="CL792" s="17"/>
      <c r="CM792" s="17"/>
      <c r="CN792" s="17"/>
      <c r="CO792" s="17"/>
      <c r="CP792" s="17"/>
      <c r="CQ792" s="17"/>
      <c r="CR792" s="17"/>
      <c r="CS792" s="17"/>
      <c r="CT792" s="17"/>
      <c r="CU792" s="17"/>
      <c r="CV792" s="17"/>
      <c r="CW792" s="17"/>
      <c r="CX792" s="17"/>
      <c r="CY792" s="17"/>
      <c r="CZ792" s="17"/>
      <c r="DA792" s="17"/>
      <c r="DB792" s="17"/>
      <c r="DC792" s="17"/>
      <c r="DD792" s="17"/>
      <c r="DE792" s="17"/>
      <c r="DF792" s="17"/>
      <c r="DG792" s="17"/>
      <c r="DH792" s="17"/>
      <c r="DI792" s="17"/>
      <c r="DJ792" s="17"/>
      <c r="DK792" s="17"/>
      <c r="DL792" s="17"/>
      <c r="DM792" s="17"/>
      <c r="DN792" s="17"/>
      <c r="DO792" s="17"/>
      <c r="DP792" s="17"/>
      <c r="DQ792" s="17"/>
      <c r="DR792" s="17"/>
      <c r="DS792" s="17"/>
      <c r="DT792" s="17"/>
      <c r="DU792" s="17"/>
      <c r="DV792" s="17"/>
      <c r="DW792" s="17"/>
      <c r="DX792" s="17"/>
      <c r="DY792" s="17"/>
      <c r="DZ792" s="17"/>
      <c r="EA792" s="17"/>
      <c r="EB792" s="17"/>
      <c r="EC792" s="17"/>
      <c r="ED792" s="17"/>
      <c r="EE792" s="17"/>
      <c r="EF792" s="17"/>
      <c r="EG792" s="17"/>
      <c r="EH792" s="17"/>
      <c r="EI792" s="17"/>
      <c r="EJ792" s="17"/>
      <c r="EK792" s="17"/>
      <c r="EL792" s="17"/>
      <c r="EM792" s="17"/>
      <c r="EN792" s="17"/>
      <c r="EO792" s="17"/>
      <c r="EP792" s="17"/>
      <c r="EQ792" s="17"/>
      <c r="ER792" s="17"/>
      <c r="ES792" s="17"/>
      <c r="ET792" s="17"/>
      <c r="EU792" s="17"/>
      <c r="EV792" s="17"/>
      <c r="EW792" s="17"/>
      <c r="EX792" s="17"/>
      <c r="EY792" s="17"/>
      <c r="EZ792" s="17"/>
      <c r="FA792" s="17"/>
      <c r="FB792" s="17"/>
      <c r="FC792" s="17"/>
      <c r="FD792" s="17"/>
      <c r="FE792" s="17"/>
      <c r="FF792" s="17"/>
      <c r="FG792" s="17"/>
      <c r="FH792" s="17"/>
      <c r="FI792" s="17"/>
      <c r="FJ792" s="17"/>
      <c r="FK792" s="17"/>
      <c r="FL792" s="17"/>
      <c r="FM792" s="17"/>
      <c r="FN792" s="17"/>
      <c r="FO792" s="17"/>
      <c r="FP792" s="17"/>
      <c r="FQ792" s="17"/>
      <c r="FR792" s="17"/>
      <c r="FS792" s="17"/>
      <c r="FT792" s="17"/>
      <c r="FU792" s="17"/>
      <c r="FV792" s="17"/>
      <c r="FW792" s="17"/>
      <c r="FX792" s="17"/>
      <c r="FY792" s="17"/>
      <c r="FZ792" s="17"/>
      <c r="GA792" s="17"/>
      <c r="GB792" s="17"/>
      <c r="GC792" s="17"/>
      <c r="GD792" s="17"/>
      <c r="GE792" s="17"/>
      <c r="GF792" s="17"/>
      <c r="GG792" s="17"/>
      <c r="GH792" s="17"/>
      <c r="GI792" s="17"/>
      <c r="GJ792" s="17"/>
      <c r="GK792" s="17"/>
      <c r="GL792" s="17"/>
      <c r="GM792" s="17"/>
      <c r="GN792" s="17"/>
      <c r="GO792" s="17"/>
      <c r="GP792" s="17"/>
      <c r="GQ792" s="17"/>
      <c r="GR792" s="17"/>
      <c r="GS792" s="17"/>
      <c r="GT792" s="17"/>
      <c r="GU792" s="17"/>
      <c r="GV792" s="17"/>
      <c r="GW792" s="17"/>
      <c r="GX792" s="17"/>
      <c r="GY792" s="17"/>
      <c r="GZ792" s="17"/>
      <c r="HA792" s="17"/>
      <c r="HB792" s="17"/>
      <c r="HC792" s="17"/>
      <c r="HD792" s="17"/>
      <c r="HE792" s="17"/>
      <c r="HF792" s="17"/>
      <c r="HG792" s="17"/>
      <c r="HH792" s="17"/>
      <c r="HI792" s="17"/>
      <c r="HJ792" s="17"/>
      <c r="HK792" s="17"/>
      <c r="HL792" s="17"/>
      <c r="HM792" s="17"/>
      <c r="HN792" s="17"/>
      <c r="HO792" s="17"/>
      <c r="HP792" s="17"/>
      <c r="HQ792" s="17"/>
      <c r="HR792" s="17"/>
      <c r="HS792" s="17"/>
      <c r="HT792" s="17"/>
      <c r="HU792" s="17"/>
      <c r="HV792" s="17"/>
      <c r="HW792" s="17"/>
      <c r="HX792" s="17"/>
      <c r="HY792" s="17"/>
      <c r="HZ792" s="17"/>
      <c r="IA792" s="17"/>
      <c r="IB792" s="17"/>
      <c r="IC792" s="17"/>
      <c r="ID792" s="17"/>
      <c r="IE792" s="17"/>
      <c r="IF792" s="17"/>
      <c r="IG792" s="17"/>
      <c r="IH792" s="17"/>
      <c r="II792" s="17"/>
      <c r="IJ792" s="17"/>
      <c r="IK792" s="17"/>
      <c r="IL792" s="17"/>
      <c r="IM792" s="17"/>
      <c r="IN792" s="17"/>
      <c r="IO792" s="17"/>
      <c r="IP792" s="17"/>
      <c r="IQ792" s="17"/>
      <c r="IR792" s="17"/>
      <c r="IS792" s="17"/>
      <c r="IT792" s="17"/>
      <c r="IU792" s="17"/>
      <c r="IV792" s="17"/>
      <c r="IW792" s="17"/>
      <c r="IX792" s="17"/>
      <c r="IY792" s="17"/>
      <c r="IZ792" s="17"/>
      <c r="JA792" s="17"/>
      <c r="JB792" s="17"/>
      <c r="JC792" s="17"/>
      <c r="JD792" s="17"/>
      <c r="JE792" s="17"/>
      <c r="JF792" s="17"/>
      <c r="JG792" s="17"/>
      <c r="JH792" s="17"/>
      <c r="JI792" s="17"/>
      <c r="JJ792" s="17"/>
      <c r="JK792" s="17"/>
      <c r="JL792" s="17"/>
      <c r="JM792" s="17"/>
      <c r="JN792" s="17"/>
      <c r="JO792" s="17"/>
      <c r="JP792" s="17"/>
      <c r="JQ792" s="17"/>
      <c r="JR792" s="17"/>
      <c r="JS792" s="17"/>
      <c r="JT792" s="17"/>
      <c r="JU792" s="17"/>
      <c r="JV792" s="17"/>
      <c r="JW792" s="17"/>
      <c r="JX792" s="17"/>
      <c r="JY792" s="17"/>
      <c r="JZ792" s="17"/>
      <c r="KA792" s="17"/>
      <c r="KB792" s="17"/>
      <c r="KC792" s="17"/>
      <c r="KD792" s="17"/>
      <c r="KE792" s="17"/>
      <c r="KF792" s="17"/>
      <c r="KG792" s="17"/>
      <c r="KH792" s="17"/>
      <c r="KI792" s="17"/>
      <c r="KJ792" s="17"/>
      <c r="KK792" s="17"/>
      <c r="KL792" s="17"/>
      <c r="KM792" s="17"/>
      <c r="KN792" s="17"/>
      <c r="KO792" s="17"/>
      <c r="KP792" s="17"/>
      <c r="KQ792" s="17"/>
      <c r="KR792" s="17"/>
      <c r="KS792" s="17"/>
      <c r="KT792" s="17"/>
      <c r="KU792" s="17"/>
      <c r="KV792" s="17"/>
      <c r="KW792" s="17"/>
      <c r="KX792" s="17"/>
      <c r="KY792" s="17"/>
      <c r="KZ792" s="17"/>
      <c r="LA792" s="17"/>
      <c r="LB792" s="17"/>
      <c r="LC792" s="17"/>
      <c r="LD792" s="17"/>
      <c r="LE792" s="17"/>
      <c r="LF792" s="17"/>
      <c r="LG792" s="17"/>
      <c r="LH792" s="17"/>
      <c r="LI792" s="17"/>
      <c r="LJ792" s="17"/>
      <c r="LK792" s="17"/>
      <c r="LL792" s="17"/>
      <c r="LM792" s="17"/>
      <c r="LN792" s="17"/>
      <c r="LO792" s="17"/>
      <c r="LP792" s="17"/>
      <c r="LQ792" s="17"/>
      <c r="LR792" s="17"/>
      <c r="LS792" s="17"/>
      <c r="LT792" s="17"/>
      <c r="LU792" s="17"/>
      <c r="LV792" s="17"/>
      <c r="LW792" s="17"/>
      <c r="LX792" s="17"/>
      <c r="LY792" s="17"/>
      <c r="LZ792" s="17"/>
      <c r="MA792" s="17"/>
      <c r="MB792" s="17"/>
      <c r="MC792" s="17"/>
      <c r="MD792" s="17"/>
      <c r="ME792" s="17"/>
      <c r="MF792" s="17"/>
      <c r="MG792" s="17"/>
      <c r="MH792" s="17"/>
      <c r="MI792" s="17"/>
      <c r="MJ792" s="17"/>
      <c r="MK792" s="17"/>
      <c r="ML792" s="17"/>
      <c r="MM792" s="17"/>
      <c r="MN792" s="17"/>
      <c r="MO792" s="17"/>
      <c r="MP792" s="17"/>
      <c r="MQ792" s="17"/>
      <c r="MR792" s="17"/>
      <c r="MS792" s="17"/>
      <c r="MT792" s="17"/>
      <c r="MU792" s="17"/>
      <c r="MV792" s="17"/>
      <c r="MW792" s="17"/>
      <c r="MX792" s="17"/>
      <c r="MY792" s="17"/>
      <c r="MZ792" s="17"/>
      <c r="NA792" s="17"/>
      <c r="NB792" s="17"/>
      <c r="NC792" s="17"/>
      <c r="ND792" s="17"/>
      <c r="NE792" s="17"/>
      <c r="NF792" s="17"/>
      <c r="NG792" s="17"/>
      <c r="NH792" s="17"/>
      <c r="NI792" s="17"/>
      <c r="NJ792" s="17"/>
      <c r="NK792" s="17"/>
      <c r="NL792" s="17"/>
      <c r="NM792" s="17"/>
      <c r="NN792" s="17"/>
      <c r="NO792" s="17"/>
      <c r="NP792" s="17"/>
      <c r="NQ792" s="17"/>
      <c r="NR792" s="17"/>
      <c r="NS792" s="17"/>
      <c r="NT792" s="17"/>
      <c r="NU792" s="17"/>
      <c r="NV792" s="17"/>
      <c r="NW792" s="17"/>
      <c r="NX792" s="17"/>
      <c r="NY792" s="17"/>
      <c r="NZ792" s="17"/>
      <c r="OA792" s="17"/>
      <c r="OB792" s="17"/>
      <c r="OC792" s="17"/>
      <c r="OD792" s="17"/>
      <c r="OE792" s="17"/>
      <c r="OF792" s="17"/>
      <c r="OG792" s="17"/>
      <c r="OH792" s="17"/>
      <c r="OI792" s="17"/>
      <c r="OJ792" s="17"/>
      <c r="OK792" s="17"/>
      <c r="OL792" s="17"/>
      <c r="OM792" s="17"/>
      <c r="ON792" s="17"/>
      <c r="OO792" s="17"/>
      <c r="OP792" s="17"/>
      <c r="OQ792" s="17"/>
      <c r="OR792" s="17"/>
      <c r="OS792" s="17"/>
      <c r="OT792" s="17"/>
      <c r="OU792" s="17"/>
      <c r="OV792" s="17"/>
      <c r="OW792" s="17"/>
      <c r="OX792" s="17"/>
      <c r="OY792" s="17"/>
      <c r="OZ792" s="17"/>
      <c r="PA792" s="17"/>
      <c r="PB792" s="17"/>
      <c r="PC792" s="17"/>
      <c r="PD792" s="17"/>
      <c r="PE792" s="17"/>
      <c r="PF792" s="17"/>
      <c r="PG792" s="17"/>
      <c r="PH792" s="17"/>
      <c r="PI792" s="17"/>
      <c r="PJ792" s="17"/>
      <c r="PK792" s="17"/>
      <c r="PL792" s="17"/>
      <c r="PM792" s="17"/>
      <c r="PN792" s="17"/>
      <c r="PO792" s="17"/>
      <c r="PP792" s="17"/>
      <c r="PQ792" s="17"/>
      <c r="PR792" s="17"/>
      <c r="PS792" s="17"/>
      <c r="PT792" s="17"/>
      <c r="PU792" s="17"/>
      <c r="PV792" s="17"/>
      <c r="PW792" s="17"/>
      <c r="PX792" s="17"/>
      <c r="PY792" s="17"/>
      <c r="PZ792" s="17"/>
      <c r="QA792" s="17"/>
      <c r="QB792" s="17"/>
      <c r="QC792" s="17"/>
      <c r="QD792" s="17"/>
      <c r="QE792" s="17"/>
      <c r="QF792" s="17"/>
      <c r="QG792" s="17"/>
      <c r="QH792" s="17"/>
      <c r="QI792" s="17"/>
      <c r="QJ792" s="17"/>
      <c r="QK792" s="17"/>
      <c r="QL792" s="17"/>
      <c r="QM792" s="17"/>
      <c r="QN792" s="17"/>
      <c r="QO792" s="17"/>
      <c r="QP792" s="17"/>
      <c r="QQ792" s="17"/>
      <c r="QR792" s="17"/>
      <c r="QS792" s="17"/>
      <c r="QT792" s="17"/>
      <c r="QU792" s="17"/>
      <c r="QV792" s="17"/>
      <c r="QW792" s="17"/>
      <c r="QX792" s="17"/>
      <c r="QY792" s="17"/>
      <c r="QZ792" s="17"/>
      <c r="RA792" s="17"/>
      <c r="RB792" s="17"/>
      <c r="RC792" s="17"/>
      <c r="RD792" s="17"/>
      <c r="RE792" s="17"/>
      <c r="RF792" s="17"/>
      <c r="RG792" s="17"/>
      <c r="RH792" s="17"/>
      <c r="RI792" s="17"/>
      <c r="RJ792" s="17"/>
      <c r="RK792" s="17"/>
      <c r="RL792" s="17"/>
      <c r="RM792" s="17"/>
      <c r="RN792" s="17"/>
      <c r="RO792" s="17"/>
      <c r="RP792" s="17"/>
      <c r="RQ792" s="17"/>
      <c r="RR792" s="17"/>
      <c r="RS792" s="17"/>
      <c r="RT792" s="17"/>
      <c r="RU792" s="17"/>
      <c r="RV792" s="17"/>
      <c r="RW792" s="17"/>
      <c r="RX792" s="17"/>
      <c r="RY792" s="17"/>
      <c r="RZ792" s="17"/>
      <c r="SA792" s="17"/>
      <c r="SB792" s="17"/>
      <c r="SC792" s="17"/>
      <c r="SD792" s="17"/>
      <c r="SE792" s="17"/>
      <c r="SF792" s="17"/>
      <c r="SG792" s="17"/>
      <c r="SH792" s="17"/>
      <c r="SI792" s="17"/>
      <c r="SJ792" s="17"/>
      <c r="SK792" s="17"/>
      <c r="SL792" s="17"/>
      <c r="SM792" s="17"/>
      <c r="SN792" s="17"/>
      <c r="SO792" s="17"/>
      <c r="SP792" s="17"/>
      <c r="SQ792" s="17"/>
      <c r="SR792" s="17"/>
      <c r="SS792" s="17"/>
      <c r="ST792" s="17"/>
      <c r="SU792" s="17"/>
      <c r="SV792" s="17"/>
      <c r="SW792" s="17"/>
      <c r="SX792" s="17"/>
      <c r="SY792" s="17"/>
      <c r="SZ792" s="17"/>
      <c r="TA792" s="17"/>
      <c r="TB792" s="17"/>
      <c r="TC792" s="17"/>
      <c r="TD792" s="17"/>
      <c r="TE792" s="17"/>
      <c r="TF792" s="17"/>
      <c r="TG792" s="17"/>
      <c r="TH792" s="17"/>
      <c r="TI792" s="17"/>
      <c r="TJ792" s="17"/>
      <c r="TK792" s="17"/>
      <c r="TL792" s="17"/>
      <c r="TM792" s="17"/>
      <c r="TN792" s="17"/>
      <c r="TO792" s="17"/>
      <c r="TP792" s="17"/>
      <c r="TQ792" s="17"/>
      <c r="TR792" s="17"/>
      <c r="TS792" s="17"/>
      <c r="TT792" s="17"/>
      <c r="TU792" s="17"/>
      <c r="TV792" s="17"/>
      <c r="TW792" s="17"/>
      <c r="TX792" s="17"/>
      <c r="TY792" s="17"/>
      <c r="TZ792" s="17"/>
      <c r="UA792" s="17"/>
      <c r="UB792" s="17"/>
      <c r="UC792" s="17"/>
      <c r="UD792" s="17"/>
      <c r="UE792" s="17"/>
      <c r="UF792" s="17"/>
      <c r="UG792" s="17"/>
      <c r="UH792" s="17"/>
      <c r="UI792" s="17"/>
      <c r="UJ792" s="17"/>
      <c r="UK792" s="17"/>
      <c r="UL792" s="17"/>
      <c r="UM792" s="17"/>
      <c r="UN792" s="17"/>
      <c r="UO792" s="17"/>
      <c r="UP792" s="17"/>
      <c r="UQ792" s="17"/>
      <c r="UR792" s="17"/>
      <c r="US792" s="17"/>
      <c r="UT792" s="17"/>
      <c r="UU792" s="17"/>
      <c r="UV792" s="17"/>
      <c r="UW792" s="17"/>
      <c r="UX792" s="17"/>
      <c r="UY792" s="17"/>
      <c r="UZ792" s="17"/>
      <c r="VA792" s="17"/>
      <c r="VB792" s="17"/>
      <c r="VC792" s="17"/>
      <c r="VD792" s="17"/>
      <c r="VE792" s="17"/>
      <c r="VF792" s="17"/>
      <c r="VG792" s="17"/>
      <c r="VH792" s="17"/>
      <c r="VI792" s="17"/>
      <c r="VJ792" s="17"/>
      <c r="VK792" s="17"/>
      <c r="VL792" s="17"/>
      <c r="VM792" s="17"/>
      <c r="VN792" s="17"/>
      <c r="VO792" s="17"/>
      <c r="VP792" s="17"/>
      <c r="VQ792" s="17"/>
      <c r="VR792" s="17"/>
      <c r="VS792" s="17"/>
      <c r="VT792" s="17"/>
      <c r="VU792" s="17"/>
      <c r="VV792" s="17"/>
      <c r="VW792" s="17"/>
      <c r="VX792" s="17"/>
      <c r="VY792" s="17"/>
      <c r="VZ792" s="17"/>
      <c r="WA792" s="17"/>
      <c r="WB792" s="17"/>
      <c r="WC792" s="17"/>
      <c r="WD792" s="17"/>
      <c r="WE792" s="17"/>
      <c r="WF792" s="17"/>
      <c r="WG792" s="17"/>
      <c r="WH792" s="17"/>
      <c r="WI792" s="17"/>
      <c r="WJ792" s="17"/>
      <c r="WK792" s="17"/>
      <c r="WL792" s="17"/>
      <c r="WM792" s="17"/>
      <c r="WN792" s="17"/>
      <c r="WO792" s="17"/>
      <c r="WP792" s="17"/>
      <c r="WQ792" s="17"/>
      <c r="WR792" s="17"/>
      <c r="WS792" s="17"/>
      <c r="WT792" s="17"/>
      <c r="WU792" s="17"/>
      <c r="WV792" s="17"/>
      <c r="WW792" s="17"/>
      <c r="WX792" s="17"/>
      <c r="WY792" s="17"/>
      <c r="WZ792" s="17"/>
      <c r="XA792" s="17"/>
      <c r="XB792" s="17"/>
      <c r="XC792" s="17"/>
      <c r="XD792" s="17"/>
      <c r="XE792" s="17"/>
      <c r="XF792" s="17"/>
      <c r="XG792" s="17"/>
      <c r="XH792" s="17"/>
      <c r="XI792" s="17"/>
      <c r="XJ792" s="17"/>
      <c r="XK792" s="17"/>
      <c r="XL792" s="17"/>
      <c r="XM792" s="17"/>
      <c r="XN792" s="17"/>
      <c r="XO792" s="17"/>
      <c r="XP792" s="17"/>
      <c r="XQ792" s="17"/>
      <c r="XR792" s="17"/>
      <c r="XS792" s="17"/>
      <c r="XT792" s="17"/>
      <c r="XU792" s="17"/>
      <c r="XV792" s="17"/>
      <c r="XW792" s="17"/>
      <c r="XX792" s="17"/>
      <c r="XY792" s="17"/>
      <c r="XZ792" s="17"/>
      <c r="YA792" s="17"/>
      <c r="YB792" s="17"/>
      <c r="YC792" s="17"/>
      <c r="YD792" s="17"/>
      <c r="YE792" s="17"/>
      <c r="YF792" s="17"/>
      <c r="YG792" s="17"/>
      <c r="YH792" s="17"/>
      <c r="YI792" s="17"/>
      <c r="YJ792" s="17"/>
      <c r="YK792" s="17"/>
      <c r="YL792" s="17"/>
      <c r="YM792" s="17"/>
      <c r="YN792" s="17"/>
      <c r="YO792" s="17"/>
      <c r="YP792" s="17"/>
      <c r="YQ792" s="17"/>
      <c r="YR792" s="17"/>
      <c r="YS792" s="17"/>
      <c r="YT792" s="17"/>
      <c r="YU792" s="17"/>
      <c r="YV792" s="17"/>
      <c r="YW792" s="17"/>
      <c r="YX792" s="17"/>
      <c r="YY792" s="17"/>
      <c r="YZ792" s="17"/>
      <c r="ZA792" s="17"/>
      <c r="ZB792" s="17"/>
      <c r="ZC792" s="17"/>
      <c r="ZD792" s="17"/>
      <c r="ZE792" s="17"/>
      <c r="ZF792" s="17"/>
      <c r="ZG792" s="17"/>
      <c r="ZH792" s="17"/>
      <c r="ZI792" s="17"/>
      <c r="ZJ792" s="17"/>
      <c r="ZK792" s="17"/>
      <c r="ZL792" s="17"/>
      <c r="ZM792" s="17"/>
      <c r="ZN792" s="17"/>
      <c r="ZO792" s="17"/>
      <c r="ZP792" s="17"/>
      <c r="ZQ792" s="17"/>
      <c r="ZR792" s="17"/>
      <c r="ZS792" s="17"/>
      <c r="ZT792" s="17"/>
      <c r="ZU792" s="17"/>
      <c r="ZV792" s="17"/>
      <c r="ZW792" s="17"/>
      <c r="ZX792" s="17"/>
      <c r="ZY792" s="17"/>
      <c r="ZZ792" s="17"/>
      <c r="AAA792" s="17"/>
      <c r="AAB792" s="17"/>
      <c r="AAC792" s="17"/>
      <c r="AAD792" s="17"/>
      <c r="AAE792" s="17"/>
      <c r="AAF792" s="17"/>
      <c r="AAG792" s="17"/>
      <c r="AAH792" s="17"/>
      <c r="AAI792" s="17"/>
      <c r="AAJ792" s="17"/>
      <c r="AAK792" s="17"/>
      <c r="AAL792" s="17"/>
      <c r="AAM792" s="17"/>
      <c r="AAN792" s="17"/>
      <c r="AAO792" s="17"/>
      <c r="AAP792" s="17"/>
      <c r="AAQ792" s="17"/>
      <c r="AAR792" s="17"/>
      <c r="AAS792" s="17"/>
      <c r="AAT792" s="17"/>
      <c r="AAU792" s="17"/>
      <c r="AAV792" s="17"/>
      <c r="AAW792" s="17"/>
      <c r="AAX792" s="17"/>
      <c r="AAY792" s="17"/>
      <c r="AAZ792" s="17"/>
      <c r="ABA792" s="17"/>
      <c r="ABB792" s="17"/>
      <c r="ABC792" s="17"/>
      <c r="ABD792" s="17"/>
      <c r="ABE792" s="17"/>
      <c r="ABF792" s="17"/>
      <c r="ABG792" s="17"/>
      <c r="ABH792" s="17"/>
      <c r="ABI792" s="17"/>
      <c r="ABJ792" s="17"/>
      <c r="ABK792" s="17"/>
      <c r="ABL792" s="17"/>
      <c r="ABM792" s="17"/>
      <c r="ABN792" s="17"/>
      <c r="ABO792" s="17"/>
      <c r="ABP792" s="17"/>
      <c r="ABQ792" s="17"/>
      <c r="ABR792" s="17"/>
      <c r="ABS792" s="17"/>
      <c r="ABT792" s="17"/>
      <c r="ABU792" s="17"/>
      <c r="ABV792" s="17"/>
      <c r="ABW792" s="17"/>
      <c r="ABX792" s="17"/>
      <c r="ABY792" s="17"/>
      <c r="ABZ792" s="17"/>
      <c r="ACA792" s="17"/>
      <c r="ACB792" s="17"/>
      <c r="ACC792" s="17"/>
      <c r="ACD792" s="17"/>
      <c r="ACE792" s="17"/>
      <c r="ACF792" s="17"/>
      <c r="ACG792" s="17"/>
      <c r="ACH792" s="17"/>
      <c r="ACI792" s="17"/>
      <c r="ACJ792" s="17"/>
      <c r="ACK792" s="17"/>
      <c r="ACL792" s="17"/>
      <c r="ACM792" s="17"/>
      <c r="ACN792" s="17"/>
      <c r="ACO792" s="17"/>
      <c r="ACP792" s="17"/>
      <c r="ACQ792" s="17"/>
      <c r="ACR792" s="17"/>
      <c r="ACS792" s="17"/>
      <c r="ACT792" s="17"/>
      <c r="ACU792" s="17"/>
      <c r="ACV792" s="17"/>
      <c r="ACW792" s="17"/>
      <c r="ACX792" s="17"/>
      <c r="ACY792" s="17"/>
      <c r="ACZ792" s="17"/>
      <c r="ADA792" s="17"/>
      <c r="ADB792" s="17"/>
      <c r="ADC792" s="17"/>
      <c r="ADD792" s="17"/>
      <c r="ADE792" s="17"/>
      <c r="ADF792" s="17"/>
      <c r="ADG792" s="17"/>
      <c r="ADH792" s="17"/>
      <c r="ADI792" s="17"/>
      <c r="ADJ792" s="17"/>
      <c r="ADK792" s="17"/>
      <c r="ADL792" s="17"/>
      <c r="ADM792" s="17"/>
      <c r="ADN792" s="17"/>
      <c r="ADO792" s="17"/>
      <c r="ADP792" s="17"/>
      <c r="ADQ792" s="17"/>
      <c r="ADR792" s="17"/>
      <c r="ADS792" s="17"/>
      <c r="ADT792" s="17"/>
      <c r="ADU792" s="17"/>
      <c r="ADV792" s="17"/>
      <c r="ADW792" s="17"/>
      <c r="ADX792" s="17"/>
      <c r="ADY792" s="17"/>
      <c r="ADZ792" s="17"/>
      <c r="AEA792" s="17"/>
      <c r="AEB792" s="17"/>
      <c r="AEC792" s="17"/>
      <c r="AED792" s="17"/>
      <c r="AEE792" s="17"/>
      <c r="AEF792" s="17"/>
      <c r="AEG792" s="17"/>
      <c r="AEH792" s="17"/>
      <c r="AEI792" s="17"/>
      <c r="AEJ792" s="17"/>
      <c r="AEK792" s="17"/>
      <c r="AEL792" s="17"/>
      <c r="AEM792" s="17"/>
      <c r="AEN792" s="17"/>
      <c r="AEO792" s="17"/>
      <c r="AEP792" s="17"/>
      <c r="AEQ792" s="17"/>
      <c r="AER792" s="17"/>
      <c r="AES792" s="17"/>
      <c r="AET792" s="17"/>
      <c r="AEU792" s="17"/>
      <c r="AEV792" s="17"/>
      <c r="AEW792" s="17"/>
      <c r="AEX792" s="17"/>
      <c r="AEY792" s="17"/>
      <c r="AEZ792" s="17"/>
      <c r="AFA792" s="17"/>
      <c r="AFB792" s="17"/>
      <c r="AFC792" s="17"/>
      <c r="AFD792" s="17"/>
      <c r="AFE792" s="17"/>
      <c r="AFF792" s="17"/>
      <c r="AFG792" s="17"/>
      <c r="AFH792" s="17"/>
      <c r="AFI792" s="17"/>
      <c r="AFJ792" s="17"/>
      <c r="AFK792" s="17"/>
      <c r="AFL792" s="17"/>
      <c r="AFM792" s="17"/>
      <c r="AFN792" s="17"/>
      <c r="AFO792" s="17"/>
      <c r="AFP792" s="17"/>
      <c r="AFQ792" s="17"/>
      <c r="AFR792" s="17"/>
      <c r="AFS792" s="17"/>
      <c r="AFT792" s="17"/>
      <c r="AFU792" s="17"/>
      <c r="AFV792" s="17"/>
      <c r="AFW792" s="17"/>
      <c r="AFX792" s="17"/>
      <c r="AFY792" s="17"/>
      <c r="AFZ792" s="17"/>
      <c r="AGA792" s="17"/>
      <c r="AGB792" s="17"/>
      <c r="AGC792" s="17"/>
      <c r="AGD792" s="17"/>
      <c r="AGE792" s="17"/>
      <c r="AGF792" s="17"/>
      <c r="AGG792" s="17"/>
      <c r="AGH792" s="17"/>
      <c r="AGI792" s="17"/>
      <c r="AGJ792" s="17"/>
      <c r="AGK792" s="17"/>
      <c r="AGL792" s="17"/>
      <c r="AGM792" s="17"/>
      <c r="AGN792" s="17"/>
      <c r="AGO792" s="17"/>
      <c r="AGP792" s="17"/>
      <c r="AGQ792" s="17"/>
      <c r="AGR792" s="17"/>
      <c r="AGS792" s="17"/>
      <c r="AGT792" s="17"/>
      <c r="AGU792" s="17"/>
      <c r="AGV792" s="17"/>
      <c r="AGW792" s="17"/>
      <c r="AGX792" s="17"/>
      <c r="AGY792" s="17"/>
      <c r="AGZ792" s="17"/>
      <c r="AHA792" s="17"/>
      <c r="AHB792" s="17"/>
      <c r="AHC792" s="17"/>
      <c r="AHD792" s="17"/>
      <c r="AHE792" s="17"/>
      <c r="AHF792" s="17"/>
      <c r="AHG792" s="17"/>
      <c r="AHH792" s="17"/>
      <c r="AHI792" s="17"/>
      <c r="AHJ792" s="17"/>
      <c r="AHK792" s="17"/>
      <c r="AHL792" s="17"/>
      <c r="AHM792" s="17"/>
      <c r="AHN792" s="17"/>
      <c r="AHO792" s="17"/>
      <c r="AHP792" s="17"/>
      <c r="AHQ792" s="17"/>
      <c r="AHR792" s="17"/>
      <c r="AHS792" s="17"/>
      <c r="AHT792" s="17"/>
      <c r="AHU792" s="17"/>
      <c r="AHV792" s="17"/>
      <c r="AHW792" s="17"/>
      <c r="AHX792" s="17"/>
      <c r="AHY792" s="17"/>
      <c r="AHZ792" s="17"/>
      <c r="AIA792" s="17"/>
      <c r="AIB792" s="17"/>
      <c r="AIC792" s="17"/>
      <c r="AID792" s="17"/>
      <c r="AIE792" s="17"/>
      <c r="AIF792" s="17"/>
      <c r="AIG792" s="17"/>
      <c r="AIH792" s="17"/>
      <c r="AII792" s="17"/>
      <c r="AIJ792" s="17"/>
      <c r="AIK792" s="17"/>
      <c r="AIL792" s="17"/>
      <c r="AIM792" s="17"/>
      <c r="AIN792" s="17"/>
      <c r="AIO792" s="17"/>
      <c r="AIP792" s="17"/>
      <c r="AIQ792" s="17"/>
      <c r="AIR792" s="17"/>
      <c r="AIS792" s="17"/>
      <c r="AIT792" s="17"/>
      <c r="AIU792" s="17"/>
      <c r="AIV792" s="17"/>
      <c r="AIW792" s="17"/>
      <c r="AIX792" s="17"/>
      <c r="AIY792" s="17"/>
      <c r="AIZ792" s="17"/>
      <c r="AJA792" s="17"/>
      <c r="AJB792" s="17"/>
      <c r="AJC792" s="17"/>
      <c r="AJD792" s="17"/>
      <c r="AJE792" s="17"/>
      <c r="AJF792" s="17"/>
      <c r="AJG792" s="17"/>
      <c r="AJH792" s="17"/>
      <c r="AJI792" s="17"/>
      <c r="AJJ792" s="17"/>
      <c r="AJK792" s="17"/>
      <c r="AJL792" s="17"/>
      <c r="AJM792" s="17"/>
      <c r="AJN792" s="17"/>
      <c r="AJO792" s="17"/>
      <c r="AJP792" s="17"/>
      <c r="AJQ792" s="17"/>
      <c r="AJR792" s="17"/>
      <c r="AJS792" s="17"/>
      <c r="AJT792" s="17"/>
      <c r="AJU792" s="17"/>
      <c r="AJV792" s="17"/>
      <c r="AJW792" s="17"/>
      <c r="AJX792" s="17"/>
      <c r="AJY792" s="17"/>
      <c r="AJZ792" s="17"/>
      <c r="AKA792" s="17"/>
      <c r="AKB792" s="17"/>
      <c r="AKC792" s="17"/>
      <c r="AKD792" s="17"/>
      <c r="AKE792" s="17"/>
      <c r="AKF792" s="17"/>
      <c r="AKG792" s="17"/>
      <c r="AKH792" s="17"/>
      <c r="AKI792" s="17"/>
      <c r="AKJ792" s="17"/>
      <c r="AKK792" s="17"/>
      <c r="AKL792" s="17"/>
      <c r="AKM792" s="17"/>
      <c r="AKN792" s="17"/>
      <c r="AKO792" s="17"/>
      <c r="AKP792" s="17"/>
      <c r="AKQ792" s="17"/>
      <c r="AKR792" s="17"/>
      <c r="AKS792" s="17"/>
      <c r="AKT792" s="17"/>
      <c r="AKU792" s="17"/>
      <c r="AKV792" s="17"/>
      <c r="AKW792" s="17"/>
      <c r="AKX792" s="17"/>
      <c r="AKY792" s="17"/>
      <c r="AKZ792" s="17"/>
      <c r="ALA792" s="17"/>
      <c r="ALB792" s="17"/>
      <c r="ALC792" s="17"/>
      <c r="ALD792" s="17"/>
      <c r="ALE792" s="17"/>
      <c r="ALF792" s="17"/>
      <c r="ALG792" s="17"/>
      <c r="ALH792" s="17"/>
      <c r="ALI792" s="17"/>
      <c r="ALJ792" s="17"/>
    </row>
    <row r="793" spans="1:998" s="4" customFormat="1" ht="12" customHeight="1">
      <c r="A793" s="9"/>
      <c r="B793" s="10"/>
      <c r="C793" s="11" t="s">
        <v>1191</v>
      </c>
      <c r="D793" s="12" t="s">
        <v>1192</v>
      </c>
      <c r="E793" s="10"/>
      <c r="F793" s="436"/>
      <c r="G793" s="13"/>
      <c r="H793" s="14"/>
      <c r="I793" s="14"/>
      <c r="J793" s="14"/>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row>
    <row r="794" spans="1:998" ht="25.5" outlineLevel="1">
      <c r="A794" s="236">
        <v>89580</v>
      </c>
      <c r="B794" s="236" t="s">
        <v>20</v>
      </c>
      <c r="C794" s="236" t="s">
        <v>1193</v>
      </c>
      <c r="D794" s="237" t="s">
        <v>873</v>
      </c>
      <c r="E794" s="236" t="s">
        <v>54</v>
      </c>
      <c r="F794" s="437">
        <v>410.27</v>
      </c>
      <c r="G794" s="238">
        <f t="shared" ref="G794:G803" si="259">$I$3</f>
        <v>0.29308058631051748</v>
      </c>
      <c r="H794" s="239"/>
      <c r="I794" s="239">
        <f t="shared" ref="I794:I803" si="260">H794*(1+G794)</f>
        <v>0</v>
      </c>
      <c r="J794" s="239">
        <f t="shared" ref="J794:J803" si="261">TRUNC((I794*F794),2)</f>
        <v>0</v>
      </c>
    </row>
    <row r="795" spans="1:998" s="447" customFormat="1" outlineLevel="1">
      <c r="A795" s="442" t="s">
        <v>1195</v>
      </c>
      <c r="B795" s="442" t="s">
        <v>5</v>
      </c>
      <c r="C795" s="442" t="s">
        <v>1194</v>
      </c>
      <c r="D795" s="443" t="s">
        <v>1196</v>
      </c>
      <c r="E795" s="442" t="s">
        <v>251</v>
      </c>
      <c r="F795" s="444">
        <v>1</v>
      </c>
      <c r="G795" s="445">
        <f t="shared" si="259"/>
        <v>0.29308058631051748</v>
      </c>
      <c r="H795" s="446">
        <f>'Orçamento Analítico'!K1044</f>
        <v>0</v>
      </c>
      <c r="I795" s="446">
        <f t="shared" si="260"/>
        <v>0</v>
      </c>
      <c r="J795" s="446">
        <f t="shared" si="261"/>
        <v>0</v>
      </c>
    </row>
    <row r="796" spans="1:998" s="447" customFormat="1" outlineLevel="1">
      <c r="A796" s="442" t="s">
        <v>1198</v>
      </c>
      <c r="B796" s="442" t="s">
        <v>5</v>
      </c>
      <c r="C796" s="442" t="s">
        <v>1197</v>
      </c>
      <c r="D796" s="443" t="s">
        <v>1199</v>
      </c>
      <c r="E796" s="442" t="s">
        <v>251</v>
      </c>
      <c r="F796" s="444">
        <v>8</v>
      </c>
      <c r="G796" s="445">
        <f t="shared" si="259"/>
        <v>0.29308058631051748</v>
      </c>
      <c r="H796" s="446">
        <f>'Orçamento Analítico'!K1055</f>
        <v>0</v>
      </c>
      <c r="I796" s="446">
        <f t="shared" si="260"/>
        <v>0</v>
      </c>
      <c r="J796" s="446">
        <f t="shared" si="261"/>
        <v>0</v>
      </c>
    </row>
    <row r="797" spans="1:998" ht="25.5" outlineLevel="1">
      <c r="A797" s="236">
        <v>89854</v>
      </c>
      <c r="B797" s="236" t="s">
        <v>20</v>
      </c>
      <c r="C797" s="236" t="s">
        <v>1200</v>
      </c>
      <c r="D797" s="237" t="s">
        <v>1133</v>
      </c>
      <c r="E797" s="236" t="s">
        <v>31</v>
      </c>
      <c r="F797" s="437">
        <v>19</v>
      </c>
      <c r="G797" s="238">
        <f t="shared" si="259"/>
        <v>0.29308058631051748</v>
      </c>
      <c r="H797" s="239"/>
      <c r="I797" s="239">
        <f t="shared" si="260"/>
        <v>0</v>
      </c>
      <c r="J797" s="239">
        <f t="shared" si="261"/>
        <v>0</v>
      </c>
    </row>
    <row r="798" spans="1:998" ht="25.5" outlineLevel="1">
      <c r="A798" s="236">
        <v>89805</v>
      </c>
      <c r="B798" s="236" t="s">
        <v>20</v>
      </c>
      <c r="C798" s="236" t="s">
        <v>1201</v>
      </c>
      <c r="D798" s="237" t="s">
        <v>1202</v>
      </c>
      <c r="E798" s="236" t="s">
        <v>31</v>
      </c>
      <c r="F798" s="437">
        <v>16</v>
      </c>
      <c r="G798" s="238">
        <f t="shared" si="259"/>
        <v>0.29308058631051748</v>
      </c>
      <c r="H798" s="239"/>
      <c r="I798" s="239">
        <f t="shared" si="260"/>
        <v>0</v>
      </c>
      <c r="J798" s="239">
        <f t="shared" si="261"/>
        <v>0</v>
      </c>
    </row>
    <row r="799" spans="1:998" ht="25.5" outlineLevel="1">
      <c r="A799" s="236">
        <v>89859</v>
      </c>
      <c r="B799" s="236" t="s">
        <v>20</v>
      </c>
      <c r="C799" s="236" t="s">
        <v>1203</v>
      </c>
      <c r="D799" s="237" t="s">
        <v>1204</v>
      </c>
      <c r="E799" s="236" t="s">
        <v>31</v>
      </c>
      <c r="F799" s="437">
        <v>40</v>
      </c>
      <c r="G799" s="238">
        <f t="shared" si="259"/>
        <v>0.29308058631051748</v>
      </c>
      <c r="H799" s="239"/>
      <c r="I799" s="239">
        <f t="shared" si="260"/>
        <v>0</v>
      </c>
      <c r="J799" s="239">
        <f t="shared" si="261"/>
        <v>0</v>
      </c>
    </row>
    <row r="800" spans="1:998" ht="25.5" outlineLevel="1">
      <c r="A800" s="236">
        <v>89776</v>
      </c>
      <c r="B800" s="236" t="s">
        <v>20</v>
      </c>
      <c r="C800" s="236" t="s">
        <v>1205</v>
      </c>
      <c r="D800" s="237" t="s">
        <v>1206</v>
      </c>
      <c r="E800" s="236" t="s">
        <v>31</v>
      </c>
      <c r="F800" s="437">
        <v>16</v>
      </c>
      <c r="G800" s="238">
        <f t="shared" si="259"/>
        <v>0.29308058631051748</v>
      </c>
      <c r="H800" s="239"/>
      <c r="I800" s="239">
        <f t="shared" si="260"/>
        <v>0</v>
      </c>
      <c r="J800" s="239">
        <f t="shared" si="261"/>
        <v>0</v>
      </c>
    </row>
    <row r="801" spans="1:998" ht="25.5" outlineLevel="1">
      <c r="A801" s="236">
        <v>89713</v>
      </c>
      <c r="B801" s="236" t="s">
        <v>20</v>
      </c>
      <c r="C801" s="236" t="s">
        <v>1207</v>
      </c>
      <c r="D801" s="237" t="s">
        <v>1129</v>
      </c>
      <c r="E801" s="236" t="s">
        <v>54</v>
      </c>
      <c r="F801" s="437">
        <v>227.29</v>
      </c>
      <c r="G801" s="238">
        <f t="shared" si="259"/>
        <v>0.29308058631051748</v>
      </c>
      <c r="H801" s="239"/>
      <c r="I801" s="239">
        <f t="shared" si="260"/>
        <v>0</v>
      </c>
      <c r="J801" s="239">
        <f t="shared" si="261"/>
        <v>0</v>
      </c>
    </row>
    <row r="802" spans="1:998" s="447" customFormat="1" ht="25.5" outlineLevel="1">
      <c r="A802" s="442" t="s">
        <v>1209</v>
      </c>
      <c r="B802" s="442" t="s">
        <v>5</v>
      </c>
      <c r="C802" s="442" t="s">
        <v>1208</v>
      </c>
      <c r="D802" s="443" t="s">
        <v>1210</v>
      </c>
      <c r="E802" s="442" t="s">
        <v>31</v>
      </c>
      <c r="F802" s="444">
        <v>27</v>
      </c>
      <c r="G802" s="445">
        <f t="shared" si="259"/>
        <v>0.29308058631051748</v>
      </c>
      <c r="H802" s="446">
        <f>'Orçamento Analítico'!K671</f>
        <v>0</v>
      </c>
      <c r="I802" s="446">
        <f t="shared" si="260"/>
        <v>0</v>
      </c>
      <c r="J802" s="446">
        <f t="shared" si="261"/>
        <v>0</v>
      </c>
    </row>
    <row r="803" spans="1:998" s="447" customFormat="1" ht="25.5" outlineLevel="1">
      <c r="A803" s="442" t="s">
        <v>1212</v>
      </c>
      <c r="B803" s="442" t="s">
        <v>5</v>
      </c>
      <c r="C803" s="442" t="s">
        <v>1211</v>
      </c>
      <c r="D803" s="443" t="s">
        <v>1213</v>
      </c>
      <c r="E803" s="442" t="s">
        <v>31</v>
      </c>
      <c r="F803" s="444">
        <v>2</v>
      </c>
      <c r="G803" s="445">
        <f t="shared" si="259"/>
        <v>0.29308058631051748</v>
      </c>
      <c r="H803" s="446">
        <f>'Orçamento Analítico'!K657</f>
        <v>0</v>
      </c>
      <c r="I803" s="446">
        <f t="shared" si="260"/>
        <v>0</v>
      </c>
      <c r="J803" s="446">
        <f t="shared" si="261"/>
        <v>0</v>
      </c>
    </row>
    <row r="804" spans="1:998" s="18" customFormat="1" ht="12.75" customHeight="1">
      <c r="A804" s="364" t="s">
        <v>1352</v>
      </c>
      <c r="B804" s="364"/>
      <c r="C804" s="364"/>
      <c r="D804" s="364"/>
      <c r="E804" s="364"/>
      <c r="F804" s="364"/>
      <c r="G804" s="364"/>
      <c r="H804" s="364"/>
      <c r="I804" s="364"/>
      <c r="J804" s="16">
        <f>SUM(J794:J803)</f>
        <v>0</v>
      </c>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17"/>
      <c r="CH804" s="17"/>
      <c r="CI804" s="17"/>
      <c r="CJ804" s="17"/>
      <c r="CK804" s="17"/>
      <c r="CL804" s="17"/>
      <c r="CM804" s="17"/>
      <c r="CN804" s="17"/>
      <c r="CO804" s="17"/>
      <c r="CP804" s="17"/>
      <c r="CQ804" s="17"/>
      <c r="CR804" s="17"/>
      <c r="CS804" s="17"/>
      <c r="CT804" s="17"/>
      <c r="CU804" s="17"/>
      <c r="CV804" s="17"/>
      <c r="CW804" s="17"/>
      <c r="CX804" s="17"/>
      <c r="CY804" s="17"/>
      <c r="CZ804" s="17"/>
      <c r="DA804" s="17"/>
      <c r="DB804" s="17"/>
      <c r="DC804" s="17"/>
      <c r="DD804" s="17"/>
      <c r="DE804" s="17"/>
      <c r="DF804" s="17"/>
      <c r="DG804" s="17"/>
      <c r="DH804" s="17"/>
      <c r="DI804" s="17"/>
      <c r="DJ804" s="17"/>
      <c r="DK804" s="17"/>
      <c r="DL804" s="17"/>
      <c r="DM804" s="17"/>
      <c r="DN804" s="17"/>
      <c r="DO804" s="17"/>
      <c r="DP804" s="17"/>
      <c r="DQ804" s="17"/>
      <c r="DR804" s="17"/>
      <c r="DS804" s="17"/>
      <c r="DT804" s="17"/>
      <c r="DU804" s="17"/>
      <c r="DV804" s="17"/>
      <c r="DW804" s="17"/>
      <c r="DX804" s="17"/>
      <c r="DY804" s="17"/>
      <c r="DZ804" s="17"/>
      <c r="EA804" s="17"/>
      <c r="EB804" s="17"/>
      <c r="EC804" s="17"/>
      <c r="ED804" s="17"/>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c r="GN804" s="17"/>
      <c r="GO804" s="17"/>
      <c r="GP804" s="17"/>
      <c r="GQ804" s="17"/>
      <c r="GR804" s="17"/>
      <c r="GS804" s="17"/>
      <c r="GT804" s="17"/>
      <c r="GU804" s="17"/>
      <c r="GV804" s="17"/>
      <c r="GW804" s="17"/>
      <c r="GX804" s="17"/>
      <c r="GY804" s="17"/>
      <c r="GZ804" s="17"/>
      <c r="HA804" s="17"/>
      <c r="HB804" s="17"/>
      <c r="HC804" s="17"/>
      <c r="HD804" s="17"/>
      <c r="HE804" s="17"/>
      <c r="HF804" s="17"/>
      <c r="HG804" s="17"/>
      <c r="HH804" s="17"/>
      <c r="HI804" s="17"/>
      <c r="HJ804" s="17"/>
      <c r="HK804" s="17"/>
      <c r="HL804" s="17"/>
      <c r="HM804" s="17"/>
      <c r="HN804" s="17"/>
      <c r="HO804" s="17"/>
      <c r="HP804" s="17"/>
      <c r="HQ804" s="17"/>
      <c r="HR804" s="17"/>
      <c r="HS804" s="17"/>
      <c r="HT804" s="17"/>
      <c r="HU804" s="17"/>
      <c r="HV804" s="17"/>
      <c r="HW804" s="17"/>
      <c r="HX804" s="17"/>
      <c r="HY804" s="17"/>
      <c r="HZ804" s="17"/>
      <c r="IA804" s="17"/>
      <c r="IB804" s="17"/>
      <c r="IC804" s="17"/>
      <c r="ID804" s="17"/>
      <c r="IE804" s="17"/>
      <c r="IF804" s="17"/>
      <c r="IG804" s="17"/>
      <c r="IH804" s="17"/>
      <c r="II804" s="17"/>
      <c r="IJ804" s="17"/>
      <c r="IK804" s="17"/>
      <c r="IL804" s="17"/>
      <c r="IM804" s="17"/>
      <c r="IN804" s="17"/>
      <c r="IO804" s="17"/>
      <c r="IP804" s="17"/>
      <c r="IQ804" s="17"/>
      <c r="IR804" s="17"/>
      <c r="IS804" s="17"/>
      <c r="IT804" s="17"/>
      <c r="IU804" s="17"/>
      <c r="IV804" s="17"/>
      <c r="IW804" s="17"/>
      <c r="IX804" s="17"/>
      <c r="IY804" s="17"/>
      <c r="IZ804" s="17"/>
      <c r="JA804" s="17"/>
      <c r="JB804" s="17"/>
      <c r="JC804" s="17"/>
      <c r="JD804" s="17"/>
      <c r="JE804" s="17"/>
      <c r="JF804" s="17"/>
      <c r="JG804" s="17"/>
      <c r="JH804" s="17"/>
      <c r="JI804" s="17"/>
      <c r="JJ804" s="17"/>
      <c r="JK804" s="17"/>
      <c r="JL804" s="17"/>
      <c r="JM804" s="17"/>
      <c r="JN804" s="17"/>
      <c r="JO804" s="17"/>
      <c r="JP804" s="17"/>
      <c r="JQ804" s="17"/>
      <c r="JR804" s="17"/>
      <c r="JS804" s="17"/>
      <c r="JT804" s="17"/>
      <c r="JU804" s="17"/>
      <c r="JV804" s="17"/>
      <c r="JW804" s="17"/>
      <c r="JX804" s="17"/>
      <c r="JY804" s="17"/>
      <c r="JZ804" s="17"/>
      <c r="KA804" s="17"/>
      <c r="KB804" s="17"/>
      <c r="KC804" s="17"/>
      <c r="KD804" s="17"/>
      <c r="KE804" s="17"/>
      <c r="KF804" s="17"/>
      <c r="KG804" s="17"/>
      <c r="KH804" s="17"/>
      <c r="KI804" s="17"/>
      <c r="KJ804" s="17"/>
      <c r="KK804" s="17"/>
      <c r="KL804" s="17"/>
      <c r="KM804" s="17"/>
      <c r="KN804" s="17"/>
      <c r="KO804" s="17"/>
      <c r="KP804" s="17"/>
      <c r="KQ804" s="17"/>
      <c r="KR804" s="17"/>
      <c r="KS804" s="17"/>
      <c r="KT804" s="17"/>
      <c r="KU804" s="17"/>
      <c r="KV804" s="17"/>
      <c r="KW804" s="17"/>
      <c r="KX804" s="17"/>
      <c r="KY804" s="17"/>
      <c r="KZ804" s="17"/>
      <c r="LA804" s="17"/>
      <c r="LB804" s="17"/>
      <c r="LC804" s="17"/>
      <c r="LD804" s="17"/>
      <c r="LE804" s="17"/>
      <c r="LF804" s="17"/>
      <c r="LG804" s="17"/>
      <c r="LH804" s="17"/>
      <c r="LI804" s="17"/>
      <c r="LJ804" s="17"/>
      <c r="LK804" s="17"/>
      <c r="LL804" s="17"/>
      <c r="LM804" s="17"/>
      <c r="LN804" s="17"/>
      <c r="LO804" s="17"/>
      <c r="LP804" s="17"/>
      <c r="LQ804" s="17"/>
      <c r="LR804" s="17"/>
      <c r="LS804" s="17"/>
      <c r="LT804" s="17"/>
      <c r="LU804" s="17"/>
      <c r="LV804" s="17"/>
      <c r="LW804" s="17"/>
      <c r="LX804" s="17"/>
      <c r="LY804" s="17"/>
      <c r="LZ804" s="17"/>
      <c r="MA804" s="17"/>
      <c r="MB804" s="17"/>
      <c r="MC804" s="17"/>
      <c r="MD804" s="17"/>
      <c r="ME804" s="17"/>
      <c r="MF804" s="17"/>
      <c r="MG804" s="17"/>
      <c r="MH804" s="17"/>
      <c r="MI804" s="17"/>
      <c r="MJ804" s="17"/>
      <c r="MK804" s="17"/>
      <c r="ML804" s="17"/>
      <c r="MM804" s="17"/>
      <c r="MN804" s="17"/>
      <c r="MO804" s="17"/>
      <c r="MP804" s="17"/>
      <c r="MQ804" s="17"/>
      <c r="MR804" s="17"/>
      <c r="MS804" s="17"/>
      <c r="MT804" s="17"/>
      <c r="MU804" s="17"/>
      <c r="MV804" s="17"/>
      <c r="MW804" s="17"/>
      <c r="MX804" s="17"/>
      <c r="MY804" s="17"/>
      <c r="MZ804" s="17"/>
      <c r="NA804" s="17"/>
      <c r="NB804" s="17"/>
      <c r="NC804" s="17"/>
      <c r="ND804" s="17"/>
      <c r="NE804" s="17"/>
      <c r="NF804" s="17"/>
      <c r="NG804" s="17"/>
      <c r="NH804" s="17"/>
      <c r="NI804" s="17"/>
      <c r="NJ804" s="17"/>
      <c r="NK804" s="17"/>
      <c r="NL804" s="17"/>
      <c r="NM804" s="17"/>
      <c r="NN804" s="17"/>
      <c r="NO804" s="17"/>
      <c r="NP804" s="17"/>
      <c r="NQ804" s="17"/>
      <c r="NR804" s="17"/>
      <c r="NS804" s="17"/>
      <c r="NT804" s="17"/>
      <c r="NU804" s="17"/>
      <c r="NV804" s="17"/>
      <c r="NW804" s="17"/>
      <c r="NX804" s="17"/>
      <c r="NY804" s="17"/>
      <c r="NZ804" s="17"/>
      <c r="OA804" s="17"/>
      <c r="OB804" s="17"/>
      <c r="OC804" s="17"/>
      <c r="OD804" s="17"/>
      <c r="OE804" s="17"/>
      <c r="OF804" s="17"/>
      <c r="OG804" s="17"/>
      <c r="OH804" s="17"/>
      <c r="OI804" s="17"/>
      <c r="OJ804" s="17"/>
      <c r="OK804" s="17"/>
      <c r="OL804" s="17"/>
      <c r="OM804" s="17"/>
      <c r="ON804" s="17"/>
      <c r="OO804" s="17"/>
      <c r="OP804" s="17"/>
      <c r="OQ804" s="17"/>
      <c r="OR804" s="17"/>
      <c r="OS804" s="17"/>
      <c r="OT804" s="17"/>
      <c r="OU804" s="17"/>
      <c r="OV804" s="17"/>
      <c r="OW804" s="17"/>
      <c r="OX804" s="17"/>
      <c r="OY804" s="17"/>
      <c r="OZ804" s="17"/>
      <c r="PA804" s="17"/>
      <c r="PB804" s="17"/>
      <c r="PC804" s="17"/>
      <c r="PD804" s="17"/>
      <c r="PE804" s="17"/>
      <c r="PF804" s="17"/>
      <c r="PG804" s="17"/>
      <c r="PH804" s="17"/>
      <c r="PI804" s="17"/>
      <c r="PJ804" s="17"/>
      <c r="PK804" s="17"/>
      <c r="PL804" s="17"/>
      <c r="PM804" s="17"/>
      <c r="PN804" s="17"/>
      <c r="PO804" s="17"/>
      <c r="PP804" s="17"/>
      <c r="PQ804" s="17"/>
      <c r="PR804" s="17"/>
      <c r="PS804" s="17"/>
      <c r="PT804" s="17"/>
      <c r="PU804" s="17"/>
      <c r="PV804" s="17"/>
      <c r="PW804" s="17"/>
      <c r="PX804" s="17"/>
      <c r="PY804" s="17"/>
      <c r="PZ804" s="17"/>
      <c r="QA804" s="17"/>
      <c r="QB804" s="17"/>
      <c r="QC804" s="17"/>
      <c r="QD804" s="17"/>
      <c r="QE804" s="17"/>
      <c r="QF804" s="17"/>
      <c r="QG804" s="17"/>
      <c r="QH804" s="17"/>
      <c r="QI804" s="17"/>
      <c r="QJ804" s="17"/>
      <c r="QK804" s="17"/>
      <c r="QL804" s="17"/>
      <c r="QM804" s="17"/>
      <c r="QN804" s="17"/>
      <c r="QO804" s="17"/>
      <c r="QP804" s="17"/>
      <c r="QQ804" s="17"/>
      <c r="QR804" s="17"/>
      <c r="QS804" s="17"/>
      <c r="QT804" s="17"/>
      <c r="QU804" s="17"/>
      <c r="QV804" s="17"/>
      <c r="QW804" s="17"/>
      <c r="QX804" s="17"/>
      <c r="QY804" s="17"/>
      <c r="QZ804" s="17"/>
      <c r="RA804" s="17"/>
      <c r="RB804" s="17"/>
      <c r="RC804" s="17"/>
      <c r="RD804" s="17"/>
      <c r="RE804" s="17"/>
      <c r="RF804" s="17"/>
      <c r="RG804" s="17"/>
      <c r="RH804" s="17"/>
      <c r="RI804" s="17"/>
      <c r="RJ804" s="17"/>
      <c r="RK804" s="17"/>
      <c r="RL804" s="17"/>
      <c r="RM804" s="17"/>
      <c r="RN804" s="17"/>
      <c r="RO804" s="17"/>
      <c r="RP804" s="17"/>
      <c r="RQ804" s="17"/>
      <c r="RR804" s="17"/>
      <c r="RS804" s="17"/>
      <c r="RT804" s="17"/>
      <c r="RU804" s="17"/>
      <c r="RV804" s="17"/>
      <c r="RW804" s="17"/>
      <c r="RX804" s="17"/>
      <c r="RY804" s="17"/>
      <c r="RZ804" s="17"/>
      <c r="SA804" s="17"/>
      <c r="SB804" s="17"/>
      <c r="SC804" s="17"/>
      <c r="SD804" s="17"/>
      <c r="SE804" s="17"/>
      <c r="SF804" s="17"/>
      <c r="SG804" s="17"/>
      <c r="SH804" s="17"/>
      <c r="SI804" s="17"/>
      <c r="SJ804" s="17"/>
      <c r="SK804" s="17"/>
      <c r="SL804" s="17"/>
      <c r="SM804" s="17"/>
      <c r="SN804" s="17"/>
      <c r="SO804" s="17"/>
      <c r="SP804" s="17"/>
      <c r="SQ804" s="17"/>
      <c r="SR804" s="17"/>
      <c r="SS804" s="17"/>
      <c r="ST804" s="17"/>
      <c r="SU804" s="17"/>
      <c r="SV804" s="17"/>
      <c r="SW804" s="17"/>
      <c r="SX804" s="17"/>
      <c r="SY804" s="17"/>
      <c r="SZ804" s="17"/>
      <c r="TA804" s="17"/>
      <c r="TB804" s="17"/>
      <c r="TC804" s="17"/>
      <c r="TD804" s="17"/>
      <c r="TE804" s="17"/>
      <c r="TF804" s="17"/>
      <c r="TG804" s="17"/>
      <c r="TH804" s="17"/>
      <c r="TI804" s="17"/>
      <c r="TJ804" s="17"/>
      <c r="TK804" s="17"/>
      <c r="TL804" s="17"/>
      <c r="TM804" s="17"/>
      <c r="TN804" s="17"/>
      <c r="TO804" s="17"/>
      <c r="TP804" s="17"/>
      <c r="TQ804" s="17"/>
      <c r="TR804" s="17"/>
      <c r="TS804" s="17"/>
      <c r="TT804" s="17"/>
      <c r="TU804" s="17"/>
      <c r="TV804" s="17"/>
      <c r="TW804" s="17"/>
      <c r="TX804" s="17"/>
      <c r="TY804" s="17"/>
      <c r="TZ804" s="17"/>
      <c r="UA804" s="17"/>
      <c r="UB804" s="17"/>
      <c r="UC804" s="17"/>
      <c r="UD804" s="17"/>
      <c r="UE804" s="17"/>
      <c r="UF804" s="17"/>
      <c r="UG804" s="17"/>
      <c r="UH804" s="17"/>
      <c r="UI804" s="17"/>
      <c r="UJ804" s="17"/>
      <c r="UK804" s="17"/>
      <c r="UL804" s="17"/>
      <c r="UM804" s="17"/>
      <c r="UN804" s="17"/>
      <c r="UO804" s="17"/>
      <c r="UP804" s="17"/>
      <c r="UQ804" s="17"/>
      <c r="UR804" s="17"/>
      <c r="US804" s="17"/>
      <c r="UT804" s="17"/>
      <c r="UU804" s="17"/>
      <c r="UV804" s="17"/>
      <c r="UW804" s="17"/>
      <c r="UX804" s="17"/>
      <c r="UY804" s="17"/>
      <c r="UZ804" s="17"/>
      <c r="VA804" s="17"/>
      <c r="VB804" s="17"/>
      <c r="VC804" s="17"/>
      <c r="VD804" s="17"/>
      <c r="VE804" s="17"/>
      <c r="VF804" s="17"/>
      <c r="VG804" s="17"/>
      <c r="VH804" s="17"/>
      <c r="VI804" s="17"/>
      <c r="VJ804" s="17"/>
      <c r="VK804" s="17"/>
      <c r="VL804" s="17"/>
      <c r="VM804" s="17"/>
      <c r="VN804" s="17"/>
      <c r="VO804" s="17"/>
      <c r="VP804" s="17"/>
      <c r="VQ804" s="17"/>
      <c r="VR804" s="17"/>
      <c r="VS804" s="17"/>
      <c r="VT804" s="17"/>
      <c r="VU804" s="17"/>
      <c r="VV804" s="17"/>
      <c r="VW804" s="17"/>
      <c r="VX804" s="17"/>
      <c r="VY804" s="17"/>
      <c r="VZ804" s="17"/>
      <c r="WA804" s="17"/>
      <c r="WB804" s="17"/>
      <c r="WC804" s="17"/>
      <c r="WD804" s="17"/>
      <c r="WE804" s="17"/>
      <c r="WF804" s="17"/>
      <c r="WG804" s="17"/>
      <c r="WH804" s="17"/>
      <c r="WI804" s="17"/>
      <c r="WJ804" s="17"/>
      <c r="WK804" s="17"/>
      <c r="WL804" s="17"/>
      <c r="WM804" s="17"/>
      <c r="WN804" s="17"/>
      <c r="WO804" s="17"/>
      <c r="WP804" s="17"/>
      <c r="WQ804" s="17"/>
      <c r="WR804" s="17"/>
      <c r="WS804" s="17"/>
      <c r="WT804" s="17"/>
      <c r="WU804" s="17"/>
      <c r="WV804" s="17"/>
      <c r="WW804" s="17"/>
      <c r="WX804" s="17"/>
      <c r="WY804" s="17"/>
      <c r="WZ804" s="17"/>
      <c r="XA804" s="17"/>
      <c r="XB804" s="17"/>
      <c r="XC804" s="17"/>
      <c r="XD804" s="17"/>
      <c r="XE804" s="17"/>
      <c r="XF804" s="17"/>
      <c r="XG804" s="17"/>
      <c r="XH804" s="17"/>
      <c r="XI804" s="17"/>
      <c r="XJ804" s="17"/>
      <c r="XK804" s="17"/>
      <c r="XL804" s="17"/>
      <c r="XM804" s="17"/>
      <c r="XN804" s="17"/>
      <c r="XO804" s="17"/>
      <c r="XP804" s="17"/>
      <c r="XQ804" s="17"/>
      <c r="XR804" s="17"/>
      <c r="XS804" s="17"/>
      <c r="XT804" s="17"/>
      <c r="XU804" s="17"/>
      <c r="XV804" s="17"/>
      <c r="XW804" s="17"/>
      <c r="XX804" s="17"/>
      <c r="XY804" s="17"/>
      <c r="XZ804" s="17"/>
      <c r="YA804" s="17"/>
      <c r="YB804" s="17"/>
      <c r="YC804" s="17"/>
      <c r="YD804" s="17"/>
      <c r="YE804" s="17"/>
      <c r="YF804" s="17"/>
      <c r="YG804" s="17"/>
      <c r="YH804" s="17"/>
      <c r="YI804" s="17"/>
      <c r="YJ804" s="17"/>
      <c r="YK804" s="17"/>
      <c r="YL804" s="17"/>
      <c r="YM804" s="17"/>
      <c r="YN804" s="17"/>
      <c r="YO804" s="17"/>
      <c r="YP804" s="17"/>
      <c r="YQ804" s="17"/>
      <c r="YR804" s="17"/>
      <c r="YS804" s="17"/>
      <c r="YT804" s="17"/>
      <c r="YU804" s="17"/>
      <c r="YV804" s="17"/>
      <c r="YW804" s="17"/>
      <c r="YX804" s="17"/>
      <c r="YY804" s="17"/>
      <c r="YZ804" s="17"/>
      <c r="ZA804" s="17"/>
      <c r="ZB804" s="17"/>
      <c r="ZC804" s="17"/>
      <c r="ZD804" s="17"/>
      <c r="ZE804" s="17"/>
      <c r="ZF804" s="17"/>
      <c r="ZG804" s="17"/>
      <c r="ZH804" s="17"/>
      <c r="ZI804" s="17"/>
      <c r="ZJ804" s="17"/>
      <c r="ZK804" s="17"/>
      <c r="ZL804" s="17"/>
      <c r="ZM804" s="17"/>
      <c r="ZN804" s="17"/>
      <c r="ZO804" s="17"/>
      <c r="ZP804" s="17"/>
      <c r="ZQ804" s="17"/>
      <c r="ZR804" s="17"/>
      <c r="ZS804" s="17"/>
      <c r="ZT804" s="17"/>
      <c r="ZU804" s="17"/>
      <c r="ZV804" s="17"/>
      <c r="ZW804" s="17"/>
      <c r="ZX804" s="17"/>
      <c r="ZY804" s="17"/>
      <c r="ZZ804" s="17"/>
      <c r="AAA804" s="17"/>
      <c r="AAB804" s="17"/>
      <c r="AAC804" s="17"/>
      <c r="AAD804" s="17"/>
      <c r="AAE804" s="17"/>
      <c r="AAF804" s="17"/>
      <c r="AAG804" s="17"/>
      <c r="AAH804" s="17"/>
      <c r="AAI804" s="17"/>
      <c r="AAJ804" s="17"/>
      <c r="AAK804" s="17"/>
      <c r="AAL804" s="17"/>
      <c r="AAM804" s="17"/>
      <c r="AAN804" s="17"/>
      <c r="AAO804" s="17"/>
      <c r="AAP804" s="17"/>
      <c r="AAQ804" s="17"/>
      <c r="AAR804" s="17"/>
      <c r="AAS804" s="17"/>
      <c r="AAT804" s="17"/>
      <c r="AAU804" s="17"/>
      <c r="AAV804" s="17"/>
      <c r="AAW804" s="17"/>
      <c r="AAX804" s="17"/>
      <c r="AAY804" s="17"/>
      <c r="AAZ804" s="17"/>
      <c r="ABA804" s="17"/>
      <c r="ABB804" s="17"/>
      <c r="ABC804" s="17"/>
      <c r="ABD804" s="17"/>
      <c r="ABE804" s="17"/>
      <c r="ABF804" s="17"/>
      <c r="ABG804" s="17"/>
      <c r="ABH804" s="17"/>
      <c r="ABI804" s="17"/>
      <c r="ABJ804" s="17"/>
      <c r="ABK804" s="17"/>
      <c r="ABL804" s="17"/>
      <c r="ABM804" s="17"/>
      <c r="ABN804" s="17"/>
      <c r="ABO804" s="17"/>
      <c r="ABP804" s="17"/>
      <c r="ABQ804" s="17"/>
      <c r="ABR804" s="17"/>
      <c r="ABS804" s="17"/>
      <c r="ABT804" s="17"/>
      <c r="ABU804" s="17"/>
      <c r="ABV804" s="17"/>
      <c r="ABW804" s="17"/>
      <c r="ABX804" s="17"/>
      <c r="ABY804" s="17"/>
      <c r="ABZ804" s="17"/>
      <c r="ACA804" s="17"/>
      <c r="ACB804" s="17"/>
      <c r="ACC804" s="17"/>
      <c r="ACD804" s="17"/>
      <c r="ACE804" s="17"/>
      <c r="ACF804" s="17"/>
      <c r="ACG804" s="17"/>
      <c r="ACH804" s="17"/>
      <c r="ACI804" s="17"/>
      <c r="ACJ804" s="17"/>
      <c r="ACK804" s="17"/>
      <c r="ACL804" s="17"/>
      <c r="ACM804" s="17"/>
      <c r="ACN804" s="17"/>
      <c r="ACO804" s="17"/>
      <c r="ACP804" s="17"/>
      <c r="ACQ804" s="17"/>
      <c r="ACR804" s="17"/>
      <c r="ACS804" s="17"/>
      <c r="ACT804" s="17"/>
      <c r="ACU804" s="17"/>
      <c r="ACV804" s="17"/>
      <c r="ACW804" s="17"/>
      <c r="ACX804" s="17"/>
      <c r="ACY804" s="17"/>
      <c r="ACZ804" s="17"/>
      <c r="ADA804" s="17"/>
      <c r="ADB804" s="17"/>
      <c r="ADC804" s="17"/>
      <c r="ADD804" s="17"/>
      <c r="ADE804" s="17"/>
      <c r="ADF804" s="17"/>
      <c r="ADG804" s="17"/>
      <c r="ADH804" s="17"/>
      <c r="ADI804" s="17"/>
      <c r="ADJ804" s="17"/>
      <c r="ADK804" s="17"/>
      <c r="ADL804" s="17"/>
      <c r="ADM804" s="17"/>
      <c r="ADN804" s="17"/>
      <c r="ADO804" s="17"/>
      <c r="ADP804" s="17"/>
      <c r="ADQ804" s="17"/>
      <c r="ADR804" s="17"/>
      <c r="ADS804" s="17"/>
      <c r="ADT804" s="17"/>
      <c r="ADU804" s="17"/>
      <c r="ADV804" s="17"/>
      <c r="ADW804" s="17"/>
      <c r="ADX804" s="17"/>
      <c r="ADY804" s="17"/>
      <c r="ADZ804" s="17"/>
      <c r="AEA804" s="17"/>
      <c r="AEB804" s="17"/>
      <c r="AEC804" s="17"/>
      <c r="AED804" s="17"/>
      <c r="AEE804" s="17"/>
      <c r="AEF804" s="17"/>
      <c r="AEG804" s="17"/>
      <c r="AEH804" s="17"/>
      <c r="AEI804" s="17"/>
      <c r="AEJ804" s="17"/>
      <c r="AEK804" s="17"/>
      <c r="AEL804" s="17"/>
      <c r="AEM804" s="17"/>
      <c r="AEN804" s="17"/>
      <c r="AEO804" s="17"/>
      <c r="AEP804" s="17"/>
      <c r="AEQ804" s="17"/>
      <c r="AER804" s="17"/>
      <c r="AES804" s="17"/>
      <c r="AET804" s="17"/>
      <c r="AEU804" s="17"/>
      <c r="AEV804" s="17"/>
      <c r="AEW804" s="17"/>
      <c r="AEX804" s="17"/>
      <c r="AEY804" s="17"/>
      <c r="AEZ804" s="17"/>
      <c r="AFA804" s="17"/>
      <c r="AFB804" s="17"/>
      <c r="AFC804" s="17"/>
      <c r="AFD804" s="17"/>
      <c r="AFE804" s="17"/>
      <c r="AFF804" s="17"/>
      <c r="AFG804" s="17"/>
      <c r="AFH804" s="17"/>
      <c r="AFI804" s="17"/>
      <c r="AFJ804" s="17"/>
      <c r="AFK804" s="17"/>
      <c r="AFL804" s="17"/>
      <c r="AFM804" s="17"/>
      <c r="AFN804" s="17"/>
      <c r="AFO804" s="17"/>
      <c r="AFP804" s="17"/>
      <c r="AFQ804" s="17"/>
      <c r="AFR804" s="17"/>
      <c r="AFS804" s="17"/>
      <c r="AFT804" s="17"/>
      <c r="AFU804" s="17"/>
      <c r="AFV804" s="17"/>
      <c r="AFW804" s="17"/>
      <c r="AFX804" s="17"/>
      <c r="AFY804" s="17"/>
      <c r="AFZ804" s="17"/>
      <c r="AGA804" s="17"/>
      <c r="AGB804" s="17"/>
      <c r="AGC804" s="17"/>
      <c r="AGD804" s="17"/>
      <c r="AGE804" s="17"/>
      <c r="AGF804" s="17"/>
      <c r="AGG804" s="17"/>
      <c r="AGH804" s="17"/>
      <c r="AGI804" s="17"/>
      <c r="AGJ804" s="17"/>
      <c r="AGK804" s="17"/>
      <c r="AGL804" s="17"/>
      <c r="AGM804" s="17"/>
      <c r="AGN804" s="17"/>
      <c r="AGO804" s="17"/>
      <c r="AGP804" s="17"/>
      <c r="AGQ804" s="17"/>
      <c r="AGR804" s="17"/>
      <c r="AGS804" s="17"/>
      <c r="AGT804" s="17"/>
      <c r="AGU804" s="17"/>
      <c r="AGV804" s="17"/>
      <c r="AGW804" s="17"/>
      <c r="AGX804" s="17"/>
      <c r="AGY804" s="17"/>
      <c r="AGZ804" s="17"/>
      <c r="AHA804" s="17"/>
      <c r="AHB804" s="17"/>
      <c r="AHC804" s="17"/>
      <c r="AHD804" s="17"/>
      <c r="AHE804" s="17"/>
      <c r="AHF804" s="17"/>
      <c r="AHG804" s="17"/>
      <c r="AHH804" s="17"/>
      <c r="AHI804" s="17"/>
      <c r="AHJ804" s="17"/>
      <c r="AHK804" s="17"/>
      <c r="AHL804" s="17"/>
      <c r="AHM804" s="17"/>
      <c r="AHN804" s="17"/>
      <c r="AHO804" s="17"/>
      <c r="AHP804" s="17"/>
      <c r="AHQ804" s="17"/>
      <c r="AHR804" s="17"/>
      <c r="AHS804" s="17"/>
      <c r="AHT804" s="17"/>
      <c r="AHU804" s="17"/>
      <c r="AHV804" s="17"/>
      <c r="AHW804" s="17"/>
      <c r="AHX804" s="17"/>
      <c r="AHY804" s="17"/>
      <c r="AHZ804" s="17"/>
      <c r="AIA804" s="17"/>
      <c r="AIB804" s="17"/>
      <c r="AIC804" s="17"/>
      <c r="AID804" s="17"/>
      <c r="AIE804" s="17"/>
      <c r="AIF804" s="17"/>
      <c r="AIG804" s="17"/>
      <c r="AIH804" s="17"/>
      <c r="AII804" s="17"/>
      <c r="AIJ804" s="17"/>
      <c r="AIK804" s="17"/>
      <c r="AIL804" s="17"/>
      <c r="AIM804" s="17"/>
      <c r="AIN804" s="17"/>
      <c r="AIO804" s="17"/>
      <c r="AIP804" s="17"/>
      <c r="AIQ804" s="17"/>
      <c r="AIR804" s="17"/>
      <c r="AIS804" s="17"/>
      <c r="AIT804" s="17"/>
      <c r="AIU804" s="17"/>
      <c r="AIV804" s="17"/>
      <c r="AIW804" s="17"/>
      <c r="AIX804" s="17"/>
      <c r="AIY804" s="17"/>
      <c r="AIZ804" s="17"/>
      <c r="AJA804" s="17"/>
      <c r="AJB804" s="17"/>
      <c r="AJC804" s="17"/>
      <c r="AJD804" s="17"/>
      <c r="AJE804" s="17"/>
      <c r="AJF804" s="17"/>
      <c r="AJG804" s="17"/>
      <c r="AJH804" s="17"/>
      <c r="AJI804" s="17"/>
      <c r="AJJ804" s="17"/>
      <c r="AJK804" s="17"/>
      <c r="AJL804" s="17"/>
      <c r="AJM804" s="17"/>
      <c r="AJN804" s="17"/>
      <c r="AJO804" s="17"/>
      <c r="AJP804" s="17"/>
      <c r="AJQ804" s="17"/>
      <c r="AJR804" s="17"/>
      <c r="AJS804" s="17"/>
      <c r="AJT804" s="17"/>
      <c r="AJU804" s="17"/>
      <c r="AJV804" s="17"/>
      <c r="AJW804" s="17"/>
      <c r="AJX804" s="17"/>
      <c r="AJY804" s="17"/>
      <c r="AJZ804" s="17"/>
      <c r="AKA804" s="17"/>
      <c r="AKB804" s="17"/>
      <c r="AKC804" s="17"/>
      <c r="AKD804" s="17"/>
      <c r="AKE804" s="17"/>
      <c r="AKF804" s="17"/>
      <c r="AKG804" s="17"/>
      <c r="AKH804" s="17"/>
      <c r="AKI804" s="17"/>
      <c r="AKJ804" s="17"/>
      <c r="AKK804" s="17"/>
      <c r="AKL804" s="17"/>
      <c r="AKM804" s="17"/>
      <c r="AKN804" s="17"/>
      <c r="AKO804" s="17"/>
      <c r="AKP804" s="17"/>
      <c r="AKQ804" s="17"/>
      <c r="AKR804" s="17"/>
      <c r="AKS804" s="17"/>
      <c r="AKT804" s="17"/>
      <c r="AKU804" s="17"/>
      <c r="AKV804" s="17"/>
      <c r="AKW804" s="17"/>
      <c r="AKX804" s="17"/>
      <c r="AKY804" s="17"/>
      <c r="AKZ804" s="17"/>
      <c r="ALA804" s="17"/>
      <c r="ALB804" s="17"/>
      <c r="ALC804" s="17"/>
      <c r="ALD804" s="17"/>
      <c r="ALE804" s="17"/>
      <c r="ALF804" s="17"/>
      <c r="ALG804" s="17"/>
      <c r="ALH804" s="17"/>
      <c r="ALI804" s="17"/>
      <c r="ALJ804" s="17"/>
    </row>
    <row r="805" spans="1:998" s="4" customFormat="1" ht="12" customHeight="1">
      <c r="A805" s="9"/>
      <c r="B805" s="10"/>
      <c r="C805" s="11" t="s">
        <v>1214</v>
      </c>
      <c r="D805" s="12" t="s">
        <v>1215</v>
      </c>
      <c r="E805" s="10"/>
      <c r="F805" s="436"/>
      <c r="G805" s="13"/>
      <c r="H805" s="14"/>
      <c r="I805" s="14"/>
      <c r="J805" s="14"/>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row>
    <row r="806" spans="1:998" ht="25.5" outlineLevel="1">
      <c r="A806" s="236">
        <v>89501</v>
      </c>
      <c r="B806" s="236" t="s">
        <v>20</v>
      </c>
      <c r="C806" s="236" t="s">
        <v>1216</v>
      </c>
      <c r="D806" s="237" t="s">
        <v>1058</v>
      </c>
      <c r="E806" s="236" t="s">
        <v>31</v>
      </c>
      <c r="F806" s="437">
        <v>26</v>
      </c>
      <c r="G806" s="238">
        <f t="shared" ref="G806:G822" si="262">$I$3</f>
        <v>0.29308058631051748</v>
      </c>
      <c r="H806" s="239"/>
      <c r="I806" s="239">
        <f t="shared" ref="I806:I822" si="263">H806*(1+G806)</f>
        <v>0</v>
      </c>
      <c r="J806" s="239">
        <f t="shared" ref="J806:J822" si="264">TRUNC((I806*F806),2)</f>
        <v>0</v>
      </c>
    </row>
    <row r="807" spans="1:998" ht="25.5" outlineLevel="1">
      <c r="A807" s="236">
        <v>89513</v>
      </c>
      <c r="B807" s="236" t="s">
        <v>20</v>
      </c>
      <c r="C807" s="236" t="s">
        <v>1217</v>
      </c>
      <c r="D807" s="237" t="s">
        <v>1089</v>
      </c>
      <c r="E807" s="236" t="s">
        <v>31</v>
      </c>
      <c r="F807" s="437">
        <v>3</v>
      </c>
      <c r="G807" s="238">
        <f t="shared" si="262"/>
        <v>0.29308058631051748</v>
      </c>
      <c r="H807" s="239"/>
      <c r="I807" s="239">
        <f t="shared" si="263"/>
        <v>0</v>
      </c>
      <c r="J807" s="239">
        <f t="shared" si="264"/>
        <v>0</v>
      </c>
    </row>
    <row r="808" spans="1:998" ht="25.5" outlineLevel="1">
      <c r="A808" s="236">
        <v>89753</v>
      </c>
      <c r="B808" s="236" t="s">
        <v>20</v>
      </c>
      <c r="C808" s="236" t="s">
        <v>1218</v>
      </c>
      <c r="D808" s="237" t="s">
        <v>1219</v>
      </c>
      <c r="E808" s="236" t="s">
        <v>31</v>
      </c>
      <c r="F808" s="437">
        <v>12</v>
      </c>
      <c r="G808" s="238">
        <f t="shared" si="262"/>
        <v>0.29308058631051748</v>
      </c>
      <c r="H808" s="239"/>
      <c r="I808" s="239">
        <f t="shared" si="263"/>
        <v>0</v>
      </c>
      <c r="J808" s="239">
        <f t="shared" si="264"/>
        <v>0</v>
      </c>
    </row>
    <row r="809" spans="1:998" ht="25.5" outlineLevel="1">
      <c r="A809" s="236">
        <v>89784</v>
      </c>
      <c r="B809" s="236" t="s">
        <v>20</v>
      </c>
      <c r="C809" s="236" t="s">
        <v>1220</v>
      </c>
      <c r="D809" s="237" t="s">
        <v>1221</v>
      </c>
      <c r="E809" s="236" t="s">
        <v>31</v>
      </c>
      <c r="F809" s="437">
        <v>32</v>
      </c>
      <c r="G809" s="238">
        <f t="shared" si="262"/>
        <v>0.29308058631051748</v>
      </c>
      <c r="H809" s="239"/>
      <c r="I809" s="239">
        <f t="shared" si="263"/>
        <v>0</v>
      </c>
      <c r="J809" s="239">
        <f t="shared" si="264"/>
        <v>0</v>
      </c>
    </row>
    <row r="810" spans="1:998" ht="25.5" outlineLevel="1">
      <c r="A810" s="236">
        <v>89630</v>
      </c>
      <c r="B810" s="236" t="s">
        <v>20</v>
      </c>
      <c r="C810" s="236" t="s">
        <v>1222</v>
      </c>
      <c r="D810" s="237" t="s">
        <v>1223</v>
      </c>
      <c r="E810" s="236" t="s">
        <v>31</v>
      </c>
      <c r="F810" s="437">
        <v>7</v>
      </c>
      <c r="G810" s="238">
        <f t="shared" si="262"/>
        <v>0.29308058631051748</v>
      </c>
      <c r="H810" s="239"/>
      <c r="I810" s="239">
        <f t="shared" si="263"/>
        <v>0</v>
      </c>
      <c r="J810" s="239">
        <f t="shared" si="264"/>
        <v>0</v>
      </c>
    </row>
    <row r="811" spans="1:998" ht="25.5" outlineLevel="1">
      <c r="A811" s="236">
        <v>89774</v>
      </c>
      <c r="B811" s="236" t="s">
        <v>20</v>
      </c>
      <c r="C811" s="236" t="s">
        <v>1224</v>
      </c>
      <c r="D811" s="237" t="s">
        <v>1225</v>
      </c>
      <c r="E811" s="236" t="s">
        <v>31</v>
      </c>
      <c r="F811" s="437">
        <v>1</v>
      </c>
      <c r="G811" s="238">
        <f t="shared" si="262"/>
        <v>0.29308058631051748</v>
      </c>
      <c r="H811" s="239"/>
      <c r="I811" s="239">
        <f t="shared" si="263"/>
        <v>0</v>
      </c>
      <c r="J811" s="239">
        <f t="shared" si="264"/>
        <v>0</v>
      </c>
    </row>
    <row r="812" spans="1:998" ht="25.5" outlineLevel="1">
      <c r="A812" s="236">
        <v>89776</v>
      </c>
      <c r="B812" s="236" t="s">
        <v>20</v>
      </c>
      <c r="C812" s="236" t="s">
        <v>1226</v>
      </c>
      <c r="D812" s="237" t="s">
        <v>1206</v>
      </c>
      <c r="E812" s="236" t="s">
        <v>31</v>
      </c>
      <c r="F812" s="437">
        <v>4</v>
      </c>
      <c r="G812" s="238">
        <f t="shared" si="262"/>
        <v>0.29308058631051748</v>
      </c>
      <c r="H812" s="239"/>
      <c r="I812" s="239">
        <f t="shared" si="263"/>
        <v>0</v>
      </c>
      <c r="J812" s="239">
        <f t="shared" si="264"/>
        <v>0</v>
      </c>
    </row>
    <row r="813" spans="1:998" ht="25.5" outlineLevel="1">
      <c r="A813" s="236">
        <v>89754</v>
      </c>
      <c r="B813" s="236" t="s">
        <v>20</v>
      </c>
      <c r="C813" s="236" t="s">
        <v>1227</v>
      </c>
      <c r="D813" s="237" t="s">
        <v>1228</v>
      </c>
      <c r="E813" s="236" t="s">
        <v>31</v>
      </c>
      <c r="F813" s="437">
        <v>4</v>
      </c>
      <c r="G813" s="238">
        <f t="shared" si="262"/>
        <v>0.29308058631051748</v>
      </c>
      <c r="H813" s="239"/>
      <c r="I813" s="239">
        <f t="shared" si="263"/>
        <v>0</v>
      </c>
      <c r="J813" s="239">
        <f t="shared" si="264"/>
        <v>0</v>
      </c>
    </row>
    <row r="814" spans="1:998" ht="25.5" outlineLevel="1">
      <c r="A814" s="236">
        <v>89803</v>
      </c>
      <c r="B814" s="236" t="s">
        <v>20</v>
      </c>
      <c r="C814" s="236" t="s">
        <v>1229</v>
      </c>
      <c r="D814" s="237" t="s">
        <v>1230</v>
      </c>
      <c r="E814" s="236" t="s">
        <v>31</v>
      </c>
      <c r="F814" s="437">
        <v>5</v>
      </c>
      <c r="G814" s="238">
        <f t="shared" si="262"/>
        <v>0.29308058631051748</v>
      </c>
      <c r="H814" s="239"/>
      <c r="I814" s="239">
        <f t="shared" si="263"/>
        <v>0</v>
      </c>
      <c r="J814" s="239">
        <f t="shared" si="264"/>
        <v>0</v>
      </c>
    </row>
    <row r="815" spans="1:998" ht="25.5" outlineLevel="1">
      <c r="A815" s="236">
        <v>89829</v>
      </c>
      <c r="B815" s="236" t="s">
        <v>20</v>
      </c>
      <c r="C815" s="236" t="s">
        <v>1231</v>
      </c>
      <c r="D815" s="237" t="s">
        <v>1232</v>
      </c>
      <c r="E815" s="236" t="s">
        <v>31</v>
      </c>
      <c r="F815" s="437">
        <v>2</v>
      </c>
      <c r="G815" s="238">
        <f t="shared" si="262"/>
        <v>0.29308058631051748</v>
      </c>
      <c r="H815" s="239"/>
      <c r="I815" s="239">
        <f t="shared" si="263"/>
        <v>0</v>
      </c>
      <c r="J815" s="239">
        <f t="shared" si="264"/>
        <v>0</v>
      </c>
    </row>
    <row r="816" spans="1:998" ht="25.5" outlineLevel="1">
      <c r="A816" s="236">
        <v>89449</v>
      </c>
      <c r="B816" s="236" t="s">
        <v>20</v>
      </c>
      <c r="C816" s="236" t="s">
        <v>1233</v>
      </c>
      <c r="D816" s="237" t="s">
        <v>1060</v>
      </c>
      <c r="E816" s="236" t="s">
        <v>54</v>
      </c>
      <c r="F816" s="437">
        <v>159.91999999999999</v>
      </c>
      <c r="G816" s="238">
        <f t="shared" si="262"/>
        <v>0.29308058631051748</v>
      </c>
      <c r="H816" s="239"/>
      <c r="I816" s="239">
        <f t="shared" si="263"/>
        <v>0</v>
      </c>
      <c r="J816" s="239">
        <f t="shared" si="264"/>
        <v>0</v>
      </c>
    </row>
    <row r="817" spans="1:998" ht="25.5" outlineLevel="1">
      <c r="A817" s="236">
        <v>89451</v>
      </c>
      <c r="B817" s="236" t="s">
        <v>20</v>
      </c>
      <c r="C817" s="236" t="s">
        <v>1234</v>
      </c>
      <c r="D817" s="237" t="s">
        <v>1235</v>
      </c>
      <c r="E817" s="236" t="s">
        <v>54</v>
      </c>
      <c r="F817" s="437">
        <v>28.35</v>
      </c>
      <c r="G817" s="238">
        <f t="shared" si="262"/>
        <v>0.29308058631051748</v>
      </c>
      <c r="H817" s="239"/>
      <c r="I817" s="239">
        <f t="shared" si="263"/>
        <v>0</v>
      </c>
      <c r="J817" s="239">
        <f t="shared" si="264"/>
        <v>0</v>
      </c>
    </row>
    <row r="818" spans="1:998" s="447" customFormat="1" ht="25.5" outlineLevel="1">
      <c r="A818" s="442" t="s">
        <v>1237</v>
      </c>
      <c r="B818" s="442" t="s">
        <v>5</v>
      </c>
      <c r="C818" s="442" t="s">
        <v>1236</v>
      </c>
      <c r="D818" s="443" t="s">
        <v>1238</v>
      </c>
      <c r="E818" s="442" t="s">
        <v>31</v>
      </c>
      <c r="F818" s="444">
        <v>5</v>
      </c>
      <c r="G818" s="445">
        <f t="shared" si="262"/>
        <v>0.29308058631051748</v>
      </c>
      <c r="H818" s="446">
        <f>'Orçamento Analítico'!K3345</f>
        <v>0</v>
      </c>
      <c r="I818" s="446">
        <f t="shared" si="263"/>
        <v>0</v>
      </c>
      <c r="J818" s="446">
        <f t="shared" si="264"/>
        <v>0</v>
      </c>
    </row>
    <row r="819" spans="1:998" s="447" customFormat="1" outlineLevel="1">
      <c r="A819" s="442" t="s">
        <v>1240</v>
      </c>
      <c r="B819" s="442" t="s">
        <v>5</v>
      </c>
      <c r="C819" s="442" t="s">
        <v>1239</v>
      </c>
      <c r="D819" s="443" t="s">
        <v>1241</v>
      </c>
      <c r="E819" s="442" t="s">
        <v>251</v>
      </c>
      <c r="F819" s="444">
        <v>5</v>
      </c>
      <c r="G819" s="445">
        <f t="shared" si="262"/>
        <v>0.29308058631051748</v>
      </c>
      <c r="H819" s="446">
        <f>'Orçamento Analítico'!K1076</f>
        <v>0</v>
      </c>
      <c r="I819" s="446">
        <f t="shared" si="263"/>
        <v>0</v>
      </c>
      <c r="J819" s="446">
        <f t="shared" si="264"/>
        <v>0</v>
      </c>
    </row>
    <row r="820" spans="1:998" s="447" customFormat="1" outlineLevel="1">
      <c r="A820" s="442" t="s">
        <v>1243</v>
      </c>
      <c r="B820" s="442" t="s">
        <v>5</v>
      </c>
      <c r="C820" s="442" t="s">
        <v>1242</v>
      </c>
      <c r="D820" s="443" t="s">
        <v>1244</v>
      </c>
      <c r="E820" s="442" t="s">
        <v>31</v>
      </c>
      <c r="F820" s="444">
        <v>23</v>
      </c>
      <c r="G820" s="445">
        <f t="shared" si="262"/>
        <v>0.29308058631051748</v>
      </c>
      <c r="H820" s="446">
        <f>'Orçamento Analítico'!K3440</f>
        <v>0</v>
      </c>
      <c r="I820" s="446">
        <f t="shared" si="263"/>
        <v>0</v>
      </c>
      <c r="J820" s="446">
        <f t="shared" si="264"/>
        <v>0</v>
      </c>
    </row>
    <row r="821" spans="1:998" s="447" customFormat="1" ht="25.5" outlineLevel="1">
      <c r="A821" s="442" t="s">
        <v>1246</v>
      </c>
      <c r="B821" s="442" t="s">
        <v>5</v>
      </c>
      <c r="C821" s="442" t="s">
        <v>1245</v>
      </c>
      <c r="D821" s="443" t="s">
        <v>1247</v>
      </c>
      <c r="E821" s="442" t="s">
        <v>251</v>
      </c>
      <c r="F821" s="444">
        <v>3</v>
      </c>
      <c r="G821" s="445">
        <f t="shared" si="262"/>
        <v>0.29308058631051748</v>
      </c>
      <c r="H821" s="446">
        <f>'Orçamento Analítico'!K3448</f>
        <v>0</v>
      </c>
      <c r="I821" s="446">
        <f t="shared" si="263"/>
        <v>0</v>
      </c>
      <c r="J821" s="446">
        <f t="shared" si="264"/>
        <v>0</v>
      </c>
    </row>
    <row r="822" spans="1:998" ht="25.5" outlineLevel="1">
      <c r="A822" s="236">
        <v>89630</v>
      </c>
      <c r="B822" s="236" t="s">
        <v>20</v>
      </c>
      <c r="C822" s="236" t="s">
        <v>1248</v>
      </c>
      <c r="D822" s="237" t="s">
        <v>1223</v>
      </c>
      <c r="E822" s="236" t="s">
        <v>31</v>
      </c>
      <c r="F822" s="437">
        <v>21</v>
      </c>
      <c r="G822" s="238">
        <f t="shared" si="262"/>
        <v>0.29308058631051748</v>
      </c>
      <c r="H822" s="239"/>
      <c r="I822" s="239">
        <f t="shared" si="263"/>
        <v>0</v>
      </c>
      <c r="J822" s="239">
        <f t="shared" si="264"/>
        <v>0</v>
      </c>
    </row>
    <row r="823" spans="1:998" s="18" customFormat="1" ht="12.75" customHeight="1">
      <c r="A823" s="364" t="s">
        <v>1352</v>
      </c>
      <c r="B823" s="364"/>
      <c r="C823" s="364"/>
      <c r="D823" s="364"/>
      <c r="E823" s="364"/>
      <c r="F823" s="364"/>
      <c r="G823" s="364"/>
      <c r="H823" s="364"/>
      <c r="I823" s="364"/>
      <c r="J823" s="16">
        <f>SUM(J806:J822)</f>
        <v>0</v>
      </c>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17"/>
      <c r="CH823" s="17"/>
      <c r="CI823" s="17"/>
      <c r="CJ823" s="17"/>
      <c r="CK823" s="17"/>
      <c r="CL823" s="17"/>
      <c r="CM823" s="17"/>
      <c r="CN823" s="17"/>
      <c r="CO823" s="17"/>
      <c r="CP823" s="17"/>
      <c r="CQ823" s="17"/>
      <c r="CR823" s="17"/>
      <c r="CS823" s="17"/>
      <c r="CT823" s="17"/>
      <c r="CU823" s="17"/>
      <c r="CV823" s="17"/>
      <c r="CW823" s="17"/>
      <c r="CX823" s="17"/>
      <c r="CY823" s="17"/>
      <c r="CZ823" s="17"/>
      <c r="DA823" s="17"/>
      <c r="DB823" s="17"/>
      <c r="DC823" s="17"/>
      <c r="DD823" s="17"/>
      <c r="DE823" s="17"/>
      <c r="DF823" s="17"/>
      <c r="DG823" s="17"/>
      <c r="DH823" s="17"/>
      <c r="DI823" s="17"/>
      <c r="DJ823" s="17"/>
      <c r="DK823" s="17"/>
      <c r="DL823" s="17"/>
      <c r="DM823" s="17"/>
      <c r="DN823" s="17"/>
      <c r="DO823" s="17"/>
      <c r="DP823" s="17"/>
      <c r="DQ823" s="17"/>
      <c r="DR823" s="17"/>
      <c r="DS823" s="17"/>
      <c r="DT823" s="17"/>
      <c r="DU823" s="17"/>
      <c r="DV823" s="17"/>
      <c r="DW823" s="17"/>
      <c r="DX823" s="17"/>
      <c r="DY823" s="17"/>
      <c r="DZ823" s="17"/>
      <c r="EA823" s="17"/>
      <c r="EB823" s="17"/>
      <c r="EC823" s="17"/>
      <c r="ED823" s="17"/>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c r="GN823" s="17"/>
      <c r="GO823" s="17"/>
      <c r="GP823" s="17"/>
      <c r="GQ823" s="17"/>
      <c r="GR823" s="17"/>
      <c r="GS823" s="17"/>
      <c r="GT823" s="17"/>
      <c r="GU823" s="17"/>
      <c r="GV823" s="17"/>
      <c r="GW823" s="17"/>
      <c r="GX823" s="17"/>
      <c r="GY823" s="17"/>
      <c r="GZ823" s="17"/>
      <c r="HA823" s="17"/>
      <c r="HB823" s="17"/>
      <c r="HC823" s="17"/>
      <c r="HD823" s="17"/>
      <c r="HE823" s="17"/>
      <c r="HF823" s="17"/>
      <c r="HG823" s="17"/>
      <c r="HH823" s="17"/>
      <c r="HI823" s="17"/>
      <c r="HJ823" s="17"/>
      <c r="HK823" s="17"/>
      <c r="HL823" s="17"/>
      <c r="HM823" s="17"/>
      <c r="HN823" s="17"/>
      <c r="HO823" s="17"/>
      <c r="HP823" s="17"/>
      <c r="HQ823" s="17"/>
      <c r="HR823" s="17"/>
      <c r="HS823" s="17"/>
      <c r="HT823" s="17"/>
      <c r="HU823" s="17"/>
      <c r="HV823" s="17"/>
      <c r="HW823" s="17"/>
      <c r="HX823" s="17"/>
      <c r="HY823" s="17"/>
      <c r="HZ823" s="17"/>
      <c r="IA823" s="17"/>
      <c r="IB823" s="17"/>
      <c r="IC823" s="17"/>
      <c r="ID823" s="17"/>
      <c r="IE823" s="17"/>
      <c r="IF823" s="17"/>
      <c r="IG823" s="17"/>
      <c r="IH823" s="17"/>
      <c r="II823" s="17"/>
      <c r="IJ823" s="17"/>
      <c r="IK823" s="17"/>
      <c r="IL823" s="17"/>
      <c r="IM823" s="17"/>
      <c r="IN823" s="17"/>
      <c r="IO823" s="17"/>
      <c r="IP823" s="17"/>
      <c r="IQ823" s="17"/>
      <c r="IR823" s="17"/>
      <c r="IS823" s="17"/>
      <c r="IT823" s="17"/>
      <c r="IU823" s="17"/>
      <c r="IV823" s="17"/>
      <c r="IW823" s="17"/>
      <c r="IX823" s="17"/>
      <c r="IY823" s="17"/>
      <c r="IZ823" s="17"/>
      <c r="JA823" s="17"/>
      <c r="JB823" s="17"/>
      <c r="JC823" s="17"/>
      <c r="JD823" s="17"/>
      <c r="JE823" s="17"/>
      <c r="JF823" s="17"/>
      <c r="JG823" s="17"/>
      <c r="JH823" s="17"/>
      <c r="JI823" s="17"/>
      <c r="JJ823" s="17"/>
      <c r="JK823" s="17"/>
      <c r="JL823" s="17"/>
      <c r="JM823" s="17"/>
      <c r="JN823" s="17"/>
      <c r="JO823" s="17"/>
      <c r="JP823" s="17"/>
      <c r="JQ823" s="17"/>
      <c r="JR823" s="17"/>
      <c r="JS823" s="17"/>
      <c r="JT823" s="17"/>
      <c r="JU823" s="17"/>
      <c r="JV823" s="17"/>
      <c r="JW823" s="17"/>
      <c r="JX823" s="17"/>
      <c r="JY823" s="17"/>
      <c r="JZ823" s="17"/>
      <c r="KA823" s="17"/>
      <c r="KB823" s="17"/>
      <c r="KC823" s="17"/>
      <c r="KD823" s="17"/>
      <c r="KE823" s="17"/>
      <c r="KF823" s="17"/>
      <c r="KG823" s="17"/>
      <c r="KH823" s="17"/>
      <c r="KI823" s="17"/>
      <c r="KJ823" s="17"/>
      <c r="KK823" s="17"/>
      <c r="KL823" s="17"/>
      <c r="KM823" s="17"/>
      <c r="KN823" s="17"/>
      <c r="KO823" s="17"/>
      <c r="KP823" s="17"/>
      <c r="KQ823" s="17"/>
      <c r="KR823" s="17"/>
      <c r="KS823" s="17"/>
      <c r="KT823" s="17"/>
      <c r="KU823" s="17"/>
      <c r="KV823" s="17"/>
      <c r="KW823" s="17"/>
      <c r="KX823" s="17"/>
      <c r="KY823" s="17"/>
      <c r="KZ823" s="17"/>
      <c r="LA823" s="17"/>
      <c r="LB823" s="17"/>
      <c r="LC823" s="17"/>
      <c r="LD823" s="17"/>
      <c r="LE823" s="17"/>
      <c r="LF823" s="17"/>
      <c r="LG823" s="17"/>
      <c r="LH823" s="17"/>
      <c r="LI823" s="17"/>
      <c r="LJ823" s="17"/>
      <c r="LK823" s="17"/>
      <c r="LL823" s="17"/>
      <c r="LM823" s="17"/>
      <c r="LN823" s="17"/>
      <c r="LO823" s="17"/>
      <c r="LP823" s="17"/>
      <c r="LQ823" s="17"/>
      <c r="LR823" s="17"/>
      <c r="LS823" s="17"/>
      <c r="LT823" s="17"/>
      <c r="LU823" s="17"/>
      <c r="LV823" s="17"/>
      <c r="LW823" s="17"/>
      <c r="LX823" s="17"/>
      <c r="LY823" s="17"/>
      <c r="LZ823" s="17"/>
      <c r="MA823" s="17"/>
      <c r="MB823" s="17"/>
      <c r="MC823" s="17"/>
      <c r="MD823" s="17"/>
      <c r="ME823" s="17"/>
      <c r="MF823" s="17"/>
      <c r="MG823" s="17"/>
      <c r="MH823" s="17"/>
      <c r="MI823" s="17"/>
      <c r="MJ823" s="17"/>
      <c r="MK823" s="17"/>
      <c r="ML823" s="17"/>
      <c r="MM823" s="17"/>
      <c r="MN823" s="17"/>
      <c r="MO823" s="17"/>
      <c r="MP823" s="17"/>
      <c r="MQ823" s="17"/>
      <c r="MR823" s="17"/>
      <c r="MS823" s="17"/>
      <c r="MT823" s="17"/>
      <c r="MU823" s="17"/>
      <c r="MV823" s="17"/>
      <c r="MW823" s="17"/>
      <c r="MX823" s="17"/>
      <c r="MY823" s="17"/>
      <c r="MZ823" s="17"/>
      <c r="NA823" s="17"/>
      <c r="NB823" s="17"/>
      <c r="NC823" s="17"/>
      <c r="ND823" s="17"/>
      <c r="NE823" s="17"/>
      <c r="NF823" s="17"/>
      <c r="NG823" s="17"/>
      <c r="NH823" s="17"/>
      <c r="NI823" s="17"/>
      <c r="NJ823" s="17"/>
      <c r="NK823" s="17"/>
      <c r="NL823" s="17"/>
      <c r="NM823" s="17"/>
      <c r="NN823" s="17"/>
      <c r="NO823" s="17"/>
      <c r="NP823" s="17"/>
      <c r="NQ823" s="17"/>
      <c r="NR823" s="17"/>
      <c r="NS823" s="17"/>
      <c r="NT823" s="17"/>
      <c r="NU823" s="17"/>
      <c r="NV823" s="17"/>
      <c r="NW823" s="17"/>
      <c r="NX823" s="17"/>
      <c r="NY823" s="17"/>
      <c r="NZ823" s="17"/>
      <c r="OA823" s="17"/>
      <c r="OB823" s="17"/>
      <c r="OC823" s="17"/>
      <c r="OD823" s="17"/>
      <c r="OE823" s="17"/>
      <c r="OF823" s="17"/>
      <c r="OG823" s="17"/>
      <c r="OH823" s="17"/>
      <c r="OI823" s="17"/>
      <c r="OJ823" s="17"/>
      <c r="OK823" s="17"/>
      <c r="OL823" s="17"/>
      <c r="OM823" s="17"/>
      <c r="ON823" s="17"/>
      <c r="OO823" s="17"/>
      <c r="OP823" s="17"/>
      <c r="OQ823" s="17"/>
      <c r="OR823" s="17"/>
      <c r="OS823" s="17"/>
      <c r="OT823" s="17"/>
      <c r="OU823" s="17"/>
      <c r="OV823" s="17"/>
      <c r="OW823" s="17"/>
      <c r="OX823" s="17"/>
      <c r="OY823" s="17"/>
      <c r="OZ823" s="17"/>
      <c r="PA823" s="17"/>
      <c r="PB823" s="17"/>
      <c r="PC823" s="17"/>
      <c r="PD823" s="17"/>
      <c r="PE823" s="17"/>
      <c r="PF823" s="17"/>
      <c r="PG823" s="17"/>
      <c r="PH823" s="17"/>
      <c r="PI823" s="17"/>
      <c r="PJ823" s="17"/>
      <c r="PK823" s="17"/>
      <c r="PL823" s="17"/>
      <c r="PM823" s="17"/>
      <c r="PN823" s="17"/>
      <c r="PO823" s="17"/>
      <c r="PP823" s="17"/>
      <c r="PQ823" s="17"/>
      <c r="PR823" s="17"/>
      <c r="PS823" s="17"/>
      <c r="PT823" s="17"/>
      <c r="PU823" s="17"/>
      <c r="PV823" s="17"/>
      <c r="PW823" s="17"/>
      <c r="PX823" s="17"/>
      <c r="PY823" s="17"/>
      <c r="PZ823" s="17"/>
      <c r="QA823" s="17"/>
      <c r="QB823" s="17"/>
      <c r="QC823" s="17"/>
      <c r="QD823" s="17"/>
      <c r="QE823" s="17"/>
      <c r="QF823" s="17"/>
      <c r="QG823" s="17"/>
      <c r="QH823" s="17"/>
      <c r="QI823" s="17"/>
      <c r="QJ823" s="17"/>
      <c r="QK823" s="17"/>
      <c r="QL823" s="17"/>
      <c r="QM823" s="17"/>
      <c r="QN823" s="17"/>
      <c r="QO823" s="17"/>
      <c r="QP823" s="17"/>
      <c r="QQ823" s="17"/>
      <c r="QR823" s="17"/>
      <c r="QS823" s="17"/>
      <c r="QT823" s="17"/>
      <c r="QU823" s="17"/>
      <c r="QV823" s="17"/>
      <c r="QW823" s="17"/>
      <c r="QX823" s="17"/>
      <c r="QY823" s="17"/>
      <c r="QZ823" s="17"/>
      <c r="RA823" s="17"/>
      <c r="RB823" s="17"/>
      <c r="RC823" s="17"/>
      <c r="RD823" s="17"/>
      <c r="RE823" s="17"/>
      <c r="RF823" s="17"/>
      <c r="RG823" s="17"/>
      <c r="RH823" s="17"/>
      <c r="RI823" s="17"/>
      <c r="RJ823" s="17"/>
      <c r="RK823" s="17"/>
      <c r="RL823" s="17"/>
      <c r="RM823" s="17"/>
      <c r="RN823" s="17"/>
      <c r="RO823" s="17"/>
      <c r="RP823" s="17"/>
      <c r="RQ823" s="17"/>
      <c r="RR823" s="17"/>
      <c r="RS823" s="17"/>
      <c r="RT823" s="17"/>
      <c r="RU823" s="17"/>
      <c r="RV823" s="17"/>
      <c r="RW823" s="17"/>
      <c r="RX823" s="17"/>
      <c r="RY823" s="17"/>
      <c r="RZ823" s="17"/>
      <c r="SA823" s="17"/>
      <c r="SB823" s="17"/>
      <c r="SC823" s="17"/>
      <c r="SD823" s="17"/>
      <c r="SE823" s="17"/>
      <c r="SF823" s="17"/>
      <c r="SG823" s="17"/>
      <c r="SH823" s="17"/>
      <c r="SI823" s="17"/>
      <c r="SJ823" s="17"/>
      <c r="SK823" s="17"/>
      <c r="SL823" s="17"/>
      <c r="SM823" s="17"/>
      <c r="SN823" s="17"/>
      <c r="SO823" s="17"/>
      <c r="SP823" s="17"/>
      <c r="SQ823" s="17"/>
      <c r="SR823" s="17"/>
      <c r="SS823" s="17"/>
      <c r="ST823" s="17"/>
      <c r="SU823" s="17"/>
      <c r="SV823" s="17"/>
      <c r="SW823" s="17"/>
      <c r="SX823" s="17"/>
      <c r="SY823" s="17"/>
      <c r="SZ823" s="17"/>
      <c r="TA823" s="17"/>
      <c r="TB823" s="17"/>
      <c r="TC823" s="17"/>
      <c r="TD823" s="17"/>
      <c r="TE823" s="17"/>
      <c r="TF823" s="17"/>
      <c r="TG823" s="17"/>
      <c r="TH823" s="17"/>
      <c r="TI823" s="17"/>
      <c r="TJ823" s="17"/>
      <c r="TK823" s="17"/>
      <c r="TL823" s="17"/>
      <c r="TM823" s="17"/>
      <c r="TN823" s="17"/>
      <c r="TO823" s="17"/>
      <c r="TP823" s="17"/>
      <c r="TQ823" s="17"/>
      <c r="TR823" s="17"/>
      <c r="TS823" s="17"/>
      <c r="TT823" s="17"/>
      <c r="TU823" s="17"/>
      <c r="TV823" s="17"/>
      <c r="TW823" s="17"/>
      <c r="TX823" s="17"/>
      <c r="TY823" s="17"/>
      <c r="TZ823" s="17"/>
      <c r="UA823" s="17"/>
      <c r="UB823" s="17"/>
      <c r="UC823" s="17"/>
      <c r="UD823" s="17"/>
      <c r="UE823" s="17"/>
      <c r="UF823" s="17"/>
      <c r="UG823" s="17"/>
      <c r="UH823" s="17"/>
      <c r="UI823" s="17"/>
      <c r="UJ823" s="17"/>
      <c r="UK823" s="17"/>
      <c r="UL823" s="17"/>
      <c r="UM823" s="17"/>
      <c r="UN823" s="17"/>
      <c r="UO823" s="17"/>
      <c r="UP823" s="17"/>
      <c r="UQ823" s="17"/>
      <c r="UR823" s="17"/>
      <c r="US823" s="17"/>
      <c r="UT823" s="17"/>
      <c r="UU823" s="17"/>
      <c r="UV823" s="17"/>
      <c r="UW823" s="17"/>
      <c r="UX823" s="17"/>
      <c r="UY823" s="17"/>
      <c r="UZ823" s="17"/>
      <c r="VA823" s="17"/>
      <c r="VB823" s="17"/>
      <c r="VC823" s="17"/>
      <c r="VD823" s="17"/>
      <c r="VE823" s="17"/>
      <c r="VF823" s="17"/>
      <c r="VG823" s="17"/>
      <c r="VH823" s="17"/>
      <c r="VI823" s="17"/>
      <c r="VJ823" s="17"/>
      <c r="VK823" s="17"/>
      <c r="VL823" s="17"/>
      <c r="VM823" s="17"/>
      <c r="VN823" s="17"/>
      <c r="VO823" s="17"/>
      <c r="VP823" s="17"/>
      <c r="VQ823" s="17"/>
      <c r="VR823" s="17"/>
      <c r="VS823" s="17"/>
      <c r="VT823" s="17"/>
      <c r="VU823" s="17"/>
      <c r="VV823" s="17"/>
      <c r="VW823" s="17"/>
      <c r="VX823" s="17"/>
      <c r="VY823" s="17"/>
      <c r="VZ823" s="17"/>
      <c r="WA823" s="17"/>
      <c r="WB823" s="17"/>
      <c r="WC823" s="17"/>
      <c r="WD823" s="17"/>
      <c r="WE823" s="17"/>
      <c r="WF823" s="17"/>
      <c r="WG823" s="17"/>
      <c r="WH823" s="17"/>
      <c r="WI823" s="17"/>
      <c r="WJ823" s="17"/>
      <c r="WK823" s="17"/>
      <c r="WL823" s="17"/>
      <c r="WM823" s="17"/>
      <c r="WN823" s="17"/>
      <c r="WO823" s="17"/>
      <c r="WP823" s="17"/>
      <c r="WQ823" s="17"/>
      <c r="WR823" s="17"/>
      <c r="WS823" s="17"/>
      <c r="WT823" s="17"/>
      <c r="WU823" s="17"/>
      <c r="WV823" s="17"/>
      <c r="WW823" s="17"/>
      <c r="WX823" s="17"/>
      <c r="WY823" s="17"/>
      <c r="WZ823" s="17"/>
      <c r="XA823" s="17"/>
      <c r="XB823" s="17"/>
      <c r="XC823" s="17"/>
      <c r="XD823" s="17"/>
      <c r="XE823" s="17"/>
      <c r="XF823" s="17"/>
      <c r="XG823" s="17"/>
      <c r="XH823" s="17"/>
      <c r="XI823" s="17"/>
      <c r="XJ823" s="17"/>
      <c r="XK823" s="17"/>
      <c r="XL823" s="17"/>
      <c r="XM823" s="17"/>
      <c r="XN823" s="17"/>
      <c r="XO823" s="17"/>
      <c r="XP823" s="17"/>
      <c r="XQ823" s="17"/>
      <c r="XR823" s="17"/>
      <c r="XS823" s="17"/>
      <c r="XT823" s="17"/>
      <c r="XU823" s="17"/>
      <c r="XV823" s="17"/>
      <c r="XW823" s="17"/>
      <c r="XX823" s="17"/>
      <c r="XY823" s="17"/>
      <c r="XZ823" s="17"/>
      <c r="YA823" s="17"/>
      <c r="YB823" s="17"/>
      <c r="YC823" s="17"/>
      <c r="YD823" s="17"/>
      <c r="YE823" s="17"/>
      <c r="YF823" s="17"/>
      <c r="YG823" s="17"/>
      <c r="YH823" s="17"/>
      <c r="YI823" s="17"/>
      <c r="YJ823" s="17"/>
      <c r="YK823" s="17"/>
      <c r="YL823" s="17"/>
      <c r="YM823" s="17"/>
      <c r="YN823" s="17"/>
      <c r="YO823" s="17"/>
      <c r="YP823" s="17"/>
      <c r="YQ823" s="17"/>
      <c r="YR823" s="17"/>
      <c r="YS823" s="17"/>
      <c r="YT823" s="17"/>
      <c r="YU823" s="17"/>
      <c r="YV823" s="17"/>
      <c r="YW823" s="17"/>
      <c r="YX823" s="17"/>
      <c r="YY823" s="17"/>
      <c r="YZ823" s="17"/>
      <c r="ZA823" s="17"/>
      <c r="ZB823" s="17"/>
      <c r="ZC823" s="17"/>
      <c r="ZD823" s="17"/>
      <c r="ZE823" s="17"/>
      <c r="ZF823" s="17"/>
      <c r="ZG823" s="17"/>
      <c r="ZH823" s="17"/>
      <c r="ZI823" s="17"/>
      <c r="ZJ823" s="17"/>
      <c r="ZK823" s="17"/>
      <c r="ZL823" s="17"/>
      <c r="ZM823" s="17"/>
      <c r="ZN823" s="17"/>
      <c r="ZO823" s="17"/>
      <c r="ZP823" s="17"/>
      <c r="ZQ823" s="17"/>
      <c r="ZR823" s="17"/>
      <c r="ZS823" s="17"/>
      <c r="ZT823" s="17"/>
      <c r="ZU823" s="17"/>
      <c r="ZV823" s="17"/>
      <c r="ZW823" s="17"/>
      <c r="ZX823" s="17"/>
      <c r="ZY823" s="17"/>
      <c r="ZZ823" s="17"/>
      <c r="AAA823" s="17"/>
      <c r="AAB823" s="17"/>
      <c r="AAC823" s="17"/>
      <c r="AAD823" s="17"/>
      <c r="AAE823" s="17"/>
      <c r="AAF823" s="17"/>
      <c r="AAG823" s="17"/>
      <c r="AAH823" s="17"/>
      <c r="AAI823" s="17"/>
      <c r="AAJ823" s="17"/>
      <c r="AAK823" s="17"/>
      <c r="AAL823" s="17"/>
      <c r="AAM823" s="17"/>
      <c r="AAN823" s="17"/>
      <c r="AAO823" s="17"/>
      <c r="AAP823" s="17"/>
      <c r="AAQ823" s="17"/>
      <c r="AAR823" s="17"/>
      <c r="AAS823" s="17"/>
      <c r="AAT823" s="17"/>
      <c r="AAU823" s="17"/>
      <c r="AAV823" s="17"/>
      <c r="AAW823" s="17"/>
      <c r="AAX823" s="17"/>
      <c r="AAY823" s="17"/>
      <c r="AAZ823" s="17"/>
      <c r="ABA823" s="17"/>
      <c r="ABB823" s="17"/>
      <c r="ABC823" s="17"/>
      <c r="ABD823" s="17"/>
      <c r="ABE823" s="17"/>
      <c r="ABF823" s="17"/>
      <c r="ABG823" s="17"/>
      <c r="ABH823" s="17"/>
      <c r="ABI823" s="17"/>
      <c r="ABJ823" s="17"/>
      <c r="ABK823" s="17"/>
      <c r="ABL823" s="17"/>
      <c r="ABM823" s="17"/>
      <c r="ABN823" s="17"/>
      <c r="ABO823" s="17"/>
      <c r="ABP823" s="17"/>
      <c r="ABQ823" s="17"/>
      <c r="ABR823" s="17"/>
      <c r="ABS823" s="17"/>
      <c r="ABT823" s="17"/>
      <c r="ABU823" s="17"/>
      <c r="ABV823" s="17"/>
      <c r="ABW823" s="17"/>
      <c r="ABX823" s="17"/>
      <c r="ABY823" s="17"/>
      <c r="ABZ823" s="17"/>
      <c r="ACA823" s="17"/>
      <c r="ACB823" s="17"/>
      <c r="ACC823" s="17"/>
      <c r="ACD823" s="17"/>
      <c r="ACE823" s="17"/>
      <c r="ACF823" s="17"/>
      <c r="ACG823" s="17"/>
      <c r="ACH823" s="17"/>
      <c r="ACI823" s="17"/>
      <c r="ACJ823" s="17"/>
      <c r="ACK823" s="17"/>
      <c r="ACL823" s="17"/>
      <c r="ACM823" s="17"/>
      <c r="ACN823" s="17"/>
      <c r="ACO823" s="17"/>
      <c r="ACP823" s="17"/>
      <c r="ACQ823" s="17"/>
      <c r="ACR823" s="17"/>
      <c r="ACS823" s="17"/>
      <c r="ACT823" s="17"/>
      <c r="ACU823" s="17"/>
      <c r="ACV823" s="17"/>
      <c r="ACW823" s="17"/>
      <c r="ACX823" s="17"/>
      <c r="ACY823" s="17"/>
      <c r="ACZ823" s="17"/>
      <c r="ADA823" s="17"/>
      <c r="ADB823" s="17"/>
      <c r="ADC823" s="17"/>
      <c r="ADD823" s="17"/>
      <c r="ADE823" s="17"/>
      <c r="ADF823" s="17"/>
      <c r="ADG823" s="17"/>
      <c r="ADH823" s="17"/>
      <c r="ADI823" s="17"/>
      <c r="ADJ823" s="17"/>
      <c r="ADK823" s="17"/>
      <c r="ADL823" s="17"/>
      <c r="ADM823" s="17"/>
      <c r="ADN823" s="17"/>
      <c r="ADO823" s="17"/>
      <c r="ADP823" s="17"/>
      <c r="ADQ823" s="17"/>
      <c r="ADR823" s="17"/>
      <c r="ADS823" s="17"/>
      <c r="ADT823" s="17"/>
      <c r="ADU823" s="17"/>
      <c r="ADV823" s="17"/>
      <c r="ADW823" s="17"/>
      <c r="ADX823" s="17"/>
      <c r="ADY823" s="17"/>
      <c r="ADZ823" s="17"/>
      <c r="AEA823" s="17"/>
      <c r="AEB823" s="17"/>
      <c r="AEC823" s="17"/>
      <c r="AED823" s="17"/>
      <c r="AEE823" s="17"/>
      <c r="AEF823" s="17"/>
      <c r="AEG823" s="17"/>
      <c r="AEH823" s="17"/>
      <c r="AEI823" s="17"/>
      <c r="AEJ823" s="17"/>
      <c r="AEK823" s="17"/>
      <c r="AEL823" s="17"/>
      <c r="AEM823" s="17"/>
      <c r="AEN823" s="17"/>
      <c r="AEO823" s="17"/>
      <c r="AEP823" s="17"/>
      <c r="AEQ823" s="17"/>
      <c r="AER823" s="17"/>
      <c r="AES823" s="17"/>
      <c r="AET823" s="17"/>
      <c r="AEU823" s="17"/>
      <c r="AEV823" s="17"/>
      <c r="AEW823" s="17"/>
      <c r="AEX823" s="17"/>
      <c r="AEY823" s="17"/>
      <c r="AEZ823" s="17"/>
      <c r="AFA823" s="17"/>
      <c r="AFB823" s="17"/>
      <c r="AFC823" s="17"/>
      <c r="AFD823" s="17"/>
      <c r="AFE823" s="17"/>
      <c r="AFF823" s="17"/>
      <c r="AFG823" s="17"/>
      <c r="AFH823" s="17"/>
      <c r="AFI823" s="17"/>
      <c r="AFJ823" s="17"/>
      <c r="AFK823" s="17"/>
      <c r="AFL823" s="17"/>
      <c r="AFM823" s="17"/>
      <c r="AFN823" s="17"/>
      <c r="AFO823" s="17"/>
      <c r="AFP823" s="17"/>
      <c r="AFQ823" s="17"/>
      <c r="AFR823" s="17"/>
      <c r="AFS823" s="17"/>
      <c r="AFT823" s="17"/>
      <c r="AFU823" s="17"/>
      <c r="AFV823" s="17"/>
      <c r="AFW823" s="17"/>
      <c r="AFX823" s="17"/>
      <c r="AFY823" s="17"/>
      <c r="AFZ823" s="17"/>
      <c r="AGA823" s="17"/>
      <c r="AGB823" s="17"/>
      <c r="AGC823" s="17"/>
      <c r="AGD823" s="17"/>
      <c r="AGE823" s="17"/>
      <c r="AGF823" s="17"/>
      <c r="AGG823" s="17"/>
      <c r="AGH823" s="17"/>
      <c r="AGI823" s="17"/>
      <c r="AGJ823" s="17"/>
      <c r="AGK823" s="17"/>
      <c r="AGL823" s="17"/>
      <c r="AGM823" s="17"/>
      <c r="AGN823" s="17"/>
      <c r="AGO823" s="17"/>
      <c r="AGP823" s="17"/>
      <c r="AGQ823" s="17"/>
      <c r="AGR823" s="17"/>
      <c r="AGS823" s="17"/>
      <c r="AGT823" s="17"/>
      <c r="AGU823" s="17"/>
      <c r="AGV823" s="17"/>
      <c r="AGW823" s="17"/>
      <c r="AGX823" s="17"/>
      <c r="AGY823" s="17"/>
      <c r="AGZ823" s="17"/>
      <c r="AHA823" s="17"/>
      <c r="AHB823" s="17"/>
      <c r="AHC823" s="17"/>
      <c r="AHD823" s="17"/>
      <c r="AHE823" s="17"/>
      <c r="AHF823" s="17"/>
      <c r="AHG823" s="17"/>
      <c r="AHH823" s="17"/>
      <c r="AHI823" s="17"/>
      <c r="AHJ823" s="17"/>
      <c r="AHK823" s="17"/>
      <c r="AHL823" s="17"/>
      <c r="AHM823" s="17"/>
      <c r="AHN823" s="17"/>
      <c r="AHO823" s="17"/>
      <c r="AHP823" s="17"/>
      <c r="AHQ823" s="17"/>
      <c r="AHR823" s="17"/>
      <c r="AHS823" s="17"/>
      <c r="AHT823" s="17"/>
      <c r="AHU823" s="17"/>
      <c r="AHV823" s="17"/>
      <c r="AHW823" s="17"/>
      <c r="AHX823" s="17"/>
      <c r="AHY823" s="17"/>
      <c r="AHZ823" s="17"/>
      <c r="AIA823" s="17"/>
      <c r="AIB823" s="17"/>
      <c r="AIC823" s="17"/>
      <c r="AID823" s="17"/>
      <c r="AIE823" s="17"/>
      <c r="AIF823" s="17"/>
      <c r="AIG823" s="17"/>
      <c r="AIH823" s="17"/>
      <c r="AII823" s="17"/>
      <c r="AIJ823" s="17"/>
      <c r="AIK823" s="17"/>
      <c r="AIL823" s="17"/>
      <c r="AIM823" s="17"/>
      <c r="AIN823" s="17"/>
      <c r="AIO823" s="17"/>
      <c r="AIP823" s="17"/>
      <c r="AIQ823" s="17"/>
      <c r="AIR823" s="17"/>
      <c r="AIS823" s="17"/>
      <c r="AIT823" s="17"/>
      <c r="AIU823" s="17"/>
      <c r="AIV823" s="17"/>
      <c r="AIW823" s="17"/>
      <c r="AIX823" s="17"/>
      <c r="AIY823" s="17"/>
      <c r="AIZ823" s="17"/>
      <c r="AJA823" s="17"/>
      <c r="AJB823" s="17"/>
      <c r="AJC823" s="17"/>
      <c r="AJD823" s="17"/>
      <c r="AJE823" s="17"/>
      <c r="AJF823" s="17"/>
      <c r="AJG823" s="17"/>
      <c r="AJH823" s="17"/>
      <c r="AJI823" s="17"/>
      <c r="AJJ823" s="17"/>
      <c r="AJK823" s="17"/>
      <c r="AJL823" s="17"/>
      <c r="AJM823" s="17"/>
      <c r="AJN823" s="17"/>
      <c r="AJO823" s="17"/>
      <c r="AJP823" s="17"/>
      <c r="AJQ823" s="17"/>
      <c r="AJR823" s="17"/>
      <c r="AJS823" s="17"/>
      <c r="AJT823" s="17"/>
      <c r="AJU823" s="17"/>
      <c r="AJV823" s="17"/>
      <c r="AJW823" s="17"/>
      <c r="AJX823" s="17"/>
      <c r="AJY823" s="17"/>
      <c r="AJZ823" s="17"/>
      <c r="AKA823" s="17"/>
      <c r="AKB823" s="17"/>
      <c r="AKC823" s="17"/>
      <c r="AKD823" s="17"/>
      <c r="AKE823" s="17"/>
      <c r="AKF823" s="17"/>
      <c r="AKG823" s="17"/>
      <c r="AKH823" s="17"/>
      <c r="AKI823" s="17"/>
      <c r="AKJ823" s="17"/>
      <c r="AKK823" s="17"/>
      <c r="AKL823" s="17"/>
      <c r="AKM823" s="17"/>
      <c r="AKN823" s="17"/>
      <c r="AKO823" s="17"/>
      <c r="AKP823" s="17"/>
      <c r="AKQ823" s="17"/>
      <c r="AKR823" s="17"/>
      <c r="AKS823" s="17"/>
      <c r="AKT823" s="17"/>
      <c r="AKU823" s="17"/>
      <c r="AKV823" s="17"/>
      <c r="AKW823" s="17"/>
      <c r="AKX823" s="17"/>
      <c r="AKY823" s="17"/>
      <c r="AKZ823" s="17"/>
      <c r="ALA823" s="17"/>
      <c r="ALB823" s="17"/>
      <c r="ALC823" s="17"/>
      <c r="ALD823" s="17"/>
      <c r="ALE823" s="17"/>
      <c r="ALF823" s="17"/>
      <c r="ALG823" s="17"/>
      <c r="ALH823" s="17"/>
      <c r="ALI823" s="17"/>
      <c r="ALJ823" s="17"/>
    </row>
    <row r="824" spans="1:998" s="4" customFormat="1" ht="12" customHeight="1">
      <c r="A824" s="9"/>
      <c r="B824" s="10"/>
      <c r="C824" s="11" t="s">
        <v>1249</v>
      </c>
      <c r="D824" s="12" t="s">
        <v>1250</v>
      </c>
      <c r="E824" s="10"/>
      <c r="F824" s="436"/>
      <c r="G824" s="13"/>
      <c r="H824" s="14"/>
      <c r="I824" s="14"/>
      <c r="J824" s="14"/>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row>
    <row r="825" spans="1:998" ht="25.5" outlineLevel="1">
      <c r="A825" s="236">
        <v>86906</v>
      </c>
      <c r="B825" s="236" t="s">
        <v>20</v>
      </c>
      <c r="C825" s="236" t="s">
        <v>1251</v>
      </c>
      <c r="D825" s="237" t="s">
        <v>1252</v>
      </c>
      <c r="E825" s="236" t="s">
        <v>31</v>
      </c>
      <c r="F825" s="437">
        <v>47</v>
      </c>
      <c r="G825" s="238">
        <f t="shared" ref="G825:G866" si="265">$I$3</f>
        <v>0.29308058631051748</v>
      </c>
      <c r="H825" s="239"/>
      <c r="I825" s="239">
        <f t="shared" ref="I825:I866" si="266">H825*(1+G825)</f>
        <v>0</v>
      </c>
      <c r="J825" s="239">
        <f t="shared" ref="J825:J866" si="267">TRUNC((I825*F825),2)</f>
        <v>0</v>
      </c>
    </row>
    <row r="826" spans="1:998" ht="25.5" outlineLevel="1">
      <c r="A826" s="236">
        <v>95470</v>
      </c>
      <c r="B826" s="236" t="s">
        <v>20</v>
      </c>
      <c r="C826" s="236" t="s">
        <v>1253</v>
      </c>
      <c r="D826" s="237" t="s">
        <v>1254</v>
      </c>
      <c r="E826" s="236" t="s">
        <v>31</v>
      </c>
      <c r="F826" s="437">
        <v>43</v>
      </c>
      <c r="G826" s="238">
        <f t="shared" si="265"/>
        <v>0.29308058631051748</v>
      </c>
      <c r="H826" s="239"/>
      <c r="I826" s="239">
        <f t="shared" si="266"/>
        <v>0</v>
      </c>
      <c r="J826" s="239">
        <f t="shared" si="267"/>
        <v>0</v>
      </c>
    </row>
    <row r="827" spans="1:998" s="447" customFormat="1" outlineLevel="1">
      <c r="A827" s="442" t="s">
        <v>1256</v>
      </c>
      <c r="B827" s="442" t="s">
        <v>5</v>
      </c>
      <c r="C827" s="442" t="s">
        <v>1255</v>
      </c>
      <c r="D827" s="443" t="s">
        <v>1257</v>
      </c>
      <c r="E827" s="442" t="s">
        <v>31</v>
      </c>
      <c r="F827" s="444">
        <v>15</v>
      </c>
      <c r="G827" s="445">
        <f t="shared" si="265"/>
        <v>0.29308058631051748</v>
      </c>
      <c r="H827" s="446">
        <f>'Orçamento Analítico'!K407</f>
        <v>0</v>
      </c>
      <c r="I827" s="446">
        <f t="shared" si="266"/>
        <v>0</v>
      </c>
      <c r="J827" s="446">
        <f t="shared" si="267"/>
        <v>0</v>
      </c>
    </row>
    <row r="828" spans="1:998" ht="25.5" outlineLevel="1">
      <c r="A828" s="236">
        <v>94499</v>
      </c>
      <c r="B828" s="236" t="s">
        <v>20</v>
      </c>
      <c r="C828" s="236" t="s">
        <v>1258</v>
      </c>
      <c r="D828" s="237" t="s">
        <v>987</v>
      </c>
      <c r="E828" s="236" t="s">
        <v>31</v>
      </c>
      <c r="F828" s="437">
        <v>10</v>
      </c>
      <c r="G828" s="238">
        <f t="shared" si="265"/>
        <v>0.29308058631051748</v>
      </c>
      <c r="H828" s="239"/>
      <c r="I828" s="239">
        <f t="shared" si="266"/>
        <v>0</v>
      </c>
      <c r="J828" s="239">
        <f t="shared" si="267"/>
        <v>0</v>
      </c>
    </row>
    <row r="829" spans="1:998" ht="25.5" outlineLevel="1">
      <c r="A829" s="236">
        <v>94794</v>
      </c>
      <c r="B829" s="236" t="s">
        <v>20</v>
      </c>
      <c r="C829" s="236" t="s">
        <v>1259</v>
      </c>
      <c r="D829" s="237" t="s">
        <v>1260</v>
      </c>
      <c r="E829" s="236" t="s">
        <v>31</v>
      </c>
      <c r="F829" s="437">
        <v>33</v>
      </c>
      <c r="G829" s="238">
        <f t="shared" si="265"/>
        <v>0.29308058631051748</v>
      </c>
      <c r="H829" s="239"/>
      <c r="I829" s="239">
        <f t="shared" si="266"/>
        <v>0</v>
      </c>
      <c r="J829" s="239">
        <f t="shared" si="267"/>
        <v>0</v>
      </c>
    </row>
    <row r="830" spans="1:998" ht="25.5" outlineLevel="1">
      <c r="A830" s="236">
        <v>89985</v>
      </c>
      <c r="B830" s="236" t="s">
        <v>20</v>
      </c>
      <c r="C830" s="236" t="s">
        <v>1261</v>
      </c>
      <c r="D830" s="237" t="s">
        <v>1262</v>
      </c>
      <c r="E830" s="236" t="s">
        <v>31</v>
      </c>
      <c r="F830" s="437">
        <v>12</v>
      </c>
      <c r="G830" s="238">
        <f t="shared" si="265"/>
        <v>0.29308058631051748</v>
      </c>
      <c r="H830" s="239"/>
      <c r="I830" s="239">
        <f t="shared" si="266"/>
        <v>0</v>
      </c>
      <c r="J830" s="239">
        <f t="shared" si="267"/>
        <v>0</v>
      </c>
    </row>
    <row r="831" spans="1:998" outlineLevel="1">
      <c r="A831" s="236">
        <v>1472</v>
      </c>
      <c r="B831" s="236" t="s">
        <v>166</v>
      </c>
      <c r="C831" s="236" t="s">
        <v>1263</v>
      </c>
      <c r="D831" s="237" t="s">
        <v>1264</v>
      </c>
      <c r="E831" s="236" t="s">
        <v>251</v>
      </c>
      <c r="F831" s="437">
        <v>43</v>
      </c>
      <c r="G831" s="238">
        <f t="shared" si="265"/>
        <v>0.29308058631051748</v>
      </c>
      <c r="H831" s="239"/>
      <c r="I831" s="239">
        <f t="shared" si="266"/>
        <v>0</v>
      </c>
      <c r="J831" s="239">
        <f t="shared" si="267"/>
        <v>0</v>
      </c>
    </row>
    <row r="832" spans="1:998" ht="25.5" outlineLevel="1">
      <c r="A832" s="236">
        <v>86884</v>
      </c>
      <c r="B832" s="236" t="s">
        <v>20</v>
      </c>
      <c r="C832" s="236" t="s">
        <v>1265</v>
      </c>
      <c r="D832" s="237" t="s">
        <v>1266</v>
      </c>
      <c r="E832" s="236" t="s">
        <v>31</v>
      </c>
      <c r="F832" s="437">
        <v>53</v>
      </c>
      <c r="G832" s="238">
        <f t="shared" si="265"/>
        <v>0.29308058631051748</v>
      </c>
      <c r="H832" s="239"/>
      <c r="I832" s="239">
        <f t="shared" si="266"/>
        <v>0</v>
      </c>
      <c r="J832" s="239">
        <f t="shared" si="267"/>
        <v>0</v>
      </c>
    </row>
    <row r="833" spans="1:10" ht="25.5" outlineLevel="1">
      <c r="A833" s="236">
        <v>89385</v>
      </c>
      <c r="B833" s="236" t="s">
        <v>20</v>
      </c>
      <c r="C833" s="236" t="s">
        <v>1267</v>
      </c>
      <c r="D833" s="237" t="s">
        <v>1268</v>
      </c>
      <c r="E833" s="236" t="s">
        <v>31</v>
      </c>
      <c r="F833" s="437">
        <v>12</v>
      </c>
      <c r="G833" s="238">
        <f t="shared" si="265"/>
        <v>0.29308058631051748</v>
      </c>
      <c r="H833" s="239"/>
      <c r="I833" s="239">
        <f t="shared" si="266"/>
        <v>0</v>
      </c>
      <c r="J833" s="239">
        <f t="shared" si="267"/>
        <v>0</v>
      </c>
    </row>
    <row r="834" spans="1:10" ht="38.25" outlineLevel="1">
      <c r="A834" s="236">
        <v>94713</v>
      </c>
      <c r="B834" s="236" t="s">
        <v>20</v>
      </c>
      <c r="C834" s="236" t="s">
        <v>1269</v>
      </c>
      <c r="D834" s="237" t="s">
        <v>1270</v>
      </c>
      <c r="E834" s="236" t="s">
        <v>31</v>
      </c>
      <c r="F834" s="437">
        <v>1</v>
      </c>
      <c r="G834" s="238">
        <f t="shared" si="265"/>
        <v>0.29308058631051748</v>
      </c>
      <c r="H834" s="239"/>
      <c r="I834" s="239">
        <f t="shared" si="266"/>
        <v>0</v>
      </c>
      <c r="J834" s="239">
        <f t="shared" si="267"/>
        <v>0</v>
      </c>
    </row>
    <row r="835" spans="1:10" ht="38.25" outlineLevel="1">
      <c r="A835" s="236">
        <v>94662</v>
      </c>
      <c r="B835" s="236" t="s">
        <v>20</v>
      </c>
      <c r="C835" s="236" t="s">
        <v>1271</v>
      </c>
      <c r="D835" s="237" t="s">
        <v>1272</v>
      </c>
      <c r="E835" s="236" t="s">
        <v>31</v>
      </c>
      <c r="F835" s="437">
        <v>109</v>
      </c>
      <c r="G835" s="238">
        <f t="shared" si="265"/>
        <v>0.29308058631051748</v>
      </c>
      <c r="H835" s="239"/>
      <c r="I835" s="239">
        <f t="shared" si="266"/>
        <v>0</v>
      </c>
      <c r="J835" s="239">
        <f t="shared" si="267"/>
        <v>0</v>
      </c>
    </row>
    <row r="836" spans="1:10" ht="25.5" outlineLevel="1">
      <c r="A836" s="236">
        <v>89613</v>
      </c>
      <c r="B836" s="236" t="s">
        <v>20</v>
      </c>
      <c r="C836" s="236" t="s">
        <v>1273</v>
      </c>
      <c r="D836" s="237" t="s">
        <v>1274</v>
      </c>
      <c r="E836" s="236" t="s">
        <v>31</v>
      </c>
      <c r="F836" s="437">
        <v>20</v>
      </c>
      <c r="G836" s="238">
        <f t="shared" si="265"/>
        <v>0.29308058631051748</v>
      </c>
      <c r="H836" s="239"/>
      <c r="I836" s="239">
        <f t="shared" si="266"/>
        <v>0</v>
      </c>
      <c r="J836" s="239">
        <f t="shared" si="267"/>
        <v>0</v>
      </c>
    </row>
    <row r="837" spans="1:10" outlineLevel="1">
      <c r="A837" s="236">
        <v>1083</v>
      </c>
      <c r="B837" s="236" t="s">
        <v>166</v>
      </c>
      <c r="C837" s="236" t="s">
        <v>1275</v>
      </c>
      <c r="D837" s="237" t="s">
        <v>1276</v>
      </c>
      <c r="E837" s="236" t="s">
        <v>251</v>
      </c>
      <c r="F837" s="437">
        <v>36</v>
      </c>
      <c r="G837" s="238">
        <f t="shared" si="265"/>
        <v>0.29308058631051748</v>
      </c>
      <c r="H837" s="239"/>
      <c r="I837" s="239">
        <f t="shared" si="266"/>
        <v>0</v>
      </c>
      <c r="J837" s="239">
        <f t="shared" si="267"/>
        <v>0</v>
      </c>
    </row>
    <row r="838" spans="1:10" outlineLevel="1">
      <c r="A838" s="236">
        <v>1089</v>
      </c>
      <c r="B838" s="236" t="s">
        <v>166</v>
      </c>
      <c r="C838" s="236" t="s">
        <v>1277</v>
      </c>
      <c r="D838" s="237" t="s">
        <v>1278</v>
      </c>
      <c r="E838" s="236" t="s">
        <v>251</v>
      </c>
      <c r="F838" s="437">
        <v>34</v>
      </c>
      <c r="G838" s="238">
        <f t="shared" si="265"/>
        <v>0.29308058631051748</v>
      </c>
      <c r="H838" s="239"/>
      <c r="I838" s="239">
        <f t="shared" si="266"/>
        <v>0</v>
      </c>
      <c r="J838" s="239">
        <f t="shared" si="267"/>
        <v>0</v>
      </c>
    </row>
    <row r="839" spans="1:10" ht="25.5" outlineLevel="1">
      <c r="A839" s="236">
        <v>89481</v>
      </c>
      <c r="B839" s="236" t="s">
        <v>20</v>
      </c>
      <c r="C839" s="236" t="s">
        <v>1279</v>
      </c>
      <c r="D839" s="237" t="s">
        <v>1280</v>
      </c>
      <c r="E839" s="236" t="s">
        <v>31</v>
      </c>
      <c r="F839" s="437">
        <v>63</v>
      </c>
      <c r="G839" s="238">
        <f t="shared" si="265"/>
        <v>0.29308058631051748</v>
      </c>
      <c r="H839" s="239"/>
      <c r="I839" s="239">
        <f t="shared" si="266"/>
        <v>0</v>
      </c>
      <c r="J839" s="239">
        <f t="shared" si="267"/>
        <v>0</v>
      </c>
    </row>
    <row r="840" spans="1:10" ht="25.5" outlineLevel="1">
      <c r="A840" s="236">
        <v>89501</v>
      </c>
      <c r="B840" s="236" t="s">
        <v>20</v>
      </c>
      <c r="C840" s="236" t="s">
        <v>1281</v>
      </c>
      <c r="D840" s="237" t="s">
        <v>1058</v>
      </c>
      <c r="E840" s="236" t="s">
        <v>31</v>
      </c>
      <c r="F840" s="437">
        <v>72</v>
      </c>
      <c r="G840" s="238">
        <f t="shared" si="265"/>
        <v>0.29308058631051748</v>
      </c>
      <c r="H840" s="239"/>
      <c r="I840" s="239">
        <f t="shared" si="266"/>
        <v>0</v>
      </c>
      <c r="J840" s="239">
        <f t="shared" si="267"/>
        <v>0</v>
      </c>
    </row>
    <row r="841" spans="1:10" ht="25.5" outlineLevel="1">
      <c r="A841" s="236">
        <v>89513</v>
      </c>
      <c r="B841" s="236" t="s">
        <v>20</v>
      </c>
      <c r="C841" s="236" t="s">
        <v>1282</v>
      </c>
      <c r="D841" s="237" t="s">
        <v>1089</v>
      </c>
      <c r="E841" s="236" t="s">
        <v>31</v>
      </c>
      <c r="F841" s="437">
        <v>70</v>
      </c>
      <c r="G841" s="238">
        <f t="shared" si="265"/>
        <v>0.29308058631051748</v>
      </c>
      <c r="H841" s="239"/>
      <c r="I841" s="239">
        <f t="shared" si="266"/>
        <v>0</v>
      </c>
      <c r="J841" s="239">
        <f t="shared" si="267"/>
        <v>0</v>
      </c>
    </row>
    <row r="842" spans="1:10" ht="25.5" outlineLevel="1">
      <c r="A842" s="236">
        <v>89446</v>
      </c>
      <c r="B842" s="236" t="s">
        <v>20</v>
      </c>
      <c r="C842" s="236" t="s">
        <v>1283</v>
      </c>
      <c r="D842" s="237" t="s">
        <v>1284</v>
      </c>
      <c r="E842" s="236" t="s">
        <v>54</v>
      </c>
      <c r="F842" s="437">
        <v>190</v>
      </c>
      <c r="G842" s="238">
        <f t="shared" si="265"/>
        <v>0.29308058631051748</v>
      </c>
      <c r="H842" s="239"/>
      <c r="I842" s="239">
        <f t="shared" si="266"/>
        <v>0</v>
      </c>
      <c r="J842" s="239">
        <f t="shared" si="267"/>
        <v>0</v>
      </c>
    </row>
    <row r="843" spans="1:10" ht="25.5" outlineLevel="1">
      <c r="A843" s="236">
        <v>89449</v>
      </c>
      <c r="B843" s="236" t="s">
        <v>20</v>
      </c>
      <c r="C843" s="236" t="s">
        <v>1285</v>
      </c>
      <c r="D843" s="237" t="s">
        <v>1060</v>
      </c>
      <c r="E843" s="236" t="s">
        <v>54</v>
      </c>
      <c r="F843" s="437">
        <v>207.91</v>
      </c>
      <c r="G843" s="238">
        <f t="shared" si="265"/>
        <v>0.29308058631051748</v>
      </c>
      <c r="H843" s="239"/>
      <c r="I843" s="239">
        <f t="shared" si="266"/>
        <v>0</v>
      </c>
      <c r="J843" s="239">
        <f t="shared" si="267"/>
        <v>0</v>
      </c>
    </row>
    <row r="844" spans="1:10" ht="25.5" outlineLevel="1">
      <c r="A844" s="236">
        <v>89451</v>
      </c>
      <c r="B844" s="236" t="s">
        <v>20</v>
      </c>
      <c r="C844" s="236" t="s">
        <v>1286</v>
      </c>
      <c r="D844" s="237" t="s">
        <v>1235</v>
      </c>
      <c r="E844" s="236" t="s">
        <v>54</v>
      </c>
      <c r="F844" s="437">
        <v>312.97000000000003</v>
      </c>
      <c r="G844" s="238">
        <f t="shared" si="265"/>
        <v>0.29308058631051748</v>
      </c>
      <c r="H844" s="239"/>
      <c r="I844" s="239">
        <f t="shared" si="266"/>
        <v>0</v>
      </c>
      <c r="J844" s="239">
        <f t="shared" si="267"/>
        <v>0</v>
      </c>
    </row>
    <row r="845" spans="1:10" ht="25.5" outlineLevel="1">
      <c r="A845" s="236">
        <v>89617</v>
      </c>
      <c r="B845" s="236" t="s">
        <v>20</v>
      </c>
      <c r="C845" s="236" t="s">
        <v>1287</v>
      </c>
      <c r="D845" s="237" t="s">
        <v>1288</v>
      </c>
      <c r="E845" s="236" t="s">
        <v>31</v>
      </c>
      <c r="F845" s="437">
        <v>42</v>
      </c>
      <c r="G845" s="238">
        <f t="shared" si="265"/>
        <v>0.29308058631051748</v>
      </c>
      <c r="H845" s="239"/>
      <c r="I845" s="239">
        <f t="shared" si="266"/>
        <v>0</v>
      </c>
      <c r="J845" s="239">
        <f t="shared" si="267"/>
        <v>0</v>
      </c>
    </row>
    <row r="846" spans="1:10" ht="25.5" outlineLevel="1">
      <c r="A846" s="236">
        <v>89625</v>
      </c>
      <c r="B846" s="236" t="s">
        <v>20</v>
      </c>
      <c r="C846" s="236" t="s">
        <v>1289</v>
      </c>
      <c r="D846" s="237" t="s">
        <v>1062</v>
      </c>
      <c r="E846" s="236" t="s">
        <v>31</v>
      </c>
      <c r="F846" s="437">
        <v>26</v>
      </c>
      <c r="G846" s="238">
        <f t="shared" si="265"/>
        <v>0.29308058631051748</v>
      </c>
      <c r="H846" s="239"/>
      <c r="I846" s="239">
        <f t="shared" si="266"/>
        <v>0</v>
      </c>
      <c r="J846" s="239">
        <f t="shared" si="267"/>
        <v>0</v>
      </c>
    </row>
    <row r="847" spans="1:10" ht="25.5" outlineLevel="1">
      <c r="A847" s="236">
        <v>89629</v>
      </c>
      <c r="B847" s="236" t="s">
        <v>20</v>
      </c>
      <c r="C847" s="236" t="s">
        <v>1290</v>
      </c>
      <c r="D847" s="237" t="s">
        <v>1291</v>
      </c>
      <c r="E847" s="236" t="s">
        <v>31</v>
      </c>
      <c r="F847" s="437">
        <v>24</v>
      </c>
      <c r="G847" s="238">
        <f t="shared" si="265"/>
        <v>0.29308058631051748</v>
      </c>
      <c r="H847" s="239"/>
      <c r="I847" s="239">
        <f t="shared" si="266"/>
        <v>0</v>
      </c>
      <c r="J847" s="239">
        <f t="shared" si="267"/>
        <v>0</v>
      </c>
    </row>
    <row r="848" spans="1:10" ht="25.5" outlineLevel="1">
      <c r="A848" s="236">
        <v>89627</v>
      </c>
      <c r="B848" s="236" t="s">
        <v>20</v>
      </c>
      <c r="C848" s="236" t="s">
        <v>1292</v>
      </c>
      <c r="D848" s="237" t="s">
        <v>1293</v>
      </c>
      <c r="E848" s="236" t="s">
        <v>31</v>
      </c>
      <c r="F848" s="437">
        <v>13</v>
      </c>
      <c r="G848" s="238">
        <f t="shared" si="265"/>
        <v>0.29308058631051748</v>
      </c>
      <c r="H848" s="239"/>
      <c r="I848" s="239">
        <f t="shared" si="266"/>
        <v>0</v>
      </c>
      <c r="J848" s="239">
        <f t="shared" si="267"/>
        <v>0</v>
      </c>
    </row>
    <row r="849" spans="1:10" ht="25.5" outlineLevel="1">
      <c r="A849" s="236">
        <v>89630</v>
      </c>
      <c r="B849" s="236" t="s">
        <v>20</v>
      </c>
      <c r="C849" s="236" t="s">
        <v>1294</v>
      </c>
      <c r="D849" s="237" t="s">
        <v>1223</v>
      </c>
      <c r="E849" s="236" t="s">
        <v>31</v>
      </c>
      <c r="F849" s="437">
        <v>21</v>
      </c>
      <c r="G849" s="238">
        <f t="shared" si="265"/>
        <v>0.29308058631051748</v>
      </c>
      <c r="H849" s="239"/>
      <c r="I849" s="239">
        <f t="shared" si="266"/>
        <v>0</v>
      </c>
      <c r="J849" s="239">
        <f t="shared" si="267"/>
        <v>0</v>
      </c>
    </row>
    <row r="850" spans="1:10" ht="25.5" outlineLevel="1">
      <c r="A850" s="236">
        <v>90373</v>
      </c>
      <c r="B850" s="236" t="s">
        <v>20</v>
      </c>
      <c r="C850" s="236" t="s">
        <v>1295</v>
      </c>
      <c r="D850" s="237" t="s">
        <v>1296</v>
      </c>
      <c r="E850" s="236" t="s">
        <v>31</v>
      </c>
      <c r="F850" s="437">
        <v>31</v>
      </c>
      <c r="G850" s="238">
        <f t="shared" si="265"/>
        <v>0.29308058631051748</v>
      </c>
      <c r="H850" s="239"/>
      <c r="I850" s="239">
        <f t="shared" si="266"/>
        <v>0</v>
      </c>
      <c r="J850" s="239">
        <f t="shared" si="267"/>
        <v>0</v>
      </c>
    </row>
    <row r="851" spans="1:10" ht="25.5" outlineLevel="1">
      <c r="A851" s="236">
        <v>100860</v>
      </c>
      <c r="B851" s="236" t="s">
        <v>20</v>
      </c>
      <c r="C851" s="236" t="s">
        <v>1297</v>
      </c>
      <c r="D851" s="237" t="s">
        <v>1298</v>
      </c>
      <c r="E851" s="236" t="s">
        <v>31</v>
      </c>
      <c r="F851" s="437">
        <v>12</v>
      </c>
      <c r="G851" s="238">
        <f t="shared" si="265"/>
        <v>0.29308058631051748</v>
      </c>
      <c r="H851" s="239"/>
      <c r="I851" s="239">
        <f t="shared" si="266"/>
        <v>0</v>
      </c>
      <c r="J851" s="239">
        <f t="shared" si="267"/>
        <v>0</v>
      </c>
    </row>
    <row r="852" spans="1:10" ht="25.5" outlineLevel="1">
      <c r="A852" s="236">
        <v>94796</v>
      </c>
      <c r="B852" s="236" t="s">
        <v>20</v>
      </c>
      <c r="C852" s="236" t="s">
        <v>1299</v>
      </c>
      <c r="D852" s="237" t="s">
        <v>1054</v>
      </c>
      <c r="E852" s="236" t="s">
        <v>31</v>
      </c>
      <c r="F852" s="437">
        <v>8</v>
      </c>
      <c r="G852" s="238">
        <f t="shared" si="265"/>
        <v>0.29308058631051748</v>
      </c>
      <c r="H852" s="239"/>
      <c r="I852" s="239">
        <f t="shared" si="266"/>
        <v>0</v>
      </c>
      <c r="J852" s="239">
        <f t="shared" si="267"/>
        <v>0</v>
      </c>
    </row>
    <row r="853" spans="1:10" ht="25.5" outlineLevel="1">
      <c r="A853" s="236">
        <v>86911</v>
      </c>
      <c r="B853" s="236" t="s">
        <v>20</v>
      </c>
      <c r="C853" s="236" t="s">
        <v>1300</v>
      </c>
      <c r="D853" s="237" t="s">
        <v>1301</v>
      </c>
      <c r="E853" s="236" t="s">
        <v>31</v>
      </c>
      <c r="F853" s="437">
        <v>6</v>
      </c>
      <c r="G853" s="238">
        <f t="shared" si="265"/>
        <v>0.29308058631051748</v>
      </c>
      <c r="H853" s="239"/>
      <c r="I853" s="239">
        <f t="shared" si="266"/>
        <v>0</v>
      </c>
      <c r="J853" s="239">
        <f t="shared" si="267"/>
        <v>0</v>
      </c>
    </row>
    <row r="854" spans="1:10" ht="25.5" outlineLevel="1">
      <c r="A854" s="236">
        <v>86913</v>
      </c>
      <c r="B854" s="236" t="s">
        <v>20</v>
      </c>
      <c r="C854" s="236" t="s">
        <v>1302</v>
      </c>
      <c r="D854" s="237" t="s">
        <v>578</v>
      </c>
      <c r="E854" s="236" t="s">
        <v>31</v>
      </c>
      <c r="F854" s="437">
        <v>4</v>
      </c>
      <c r="G854" s="238">
        <f t="shared" si="265"/>
        <v>0.29308058631051748</v>
      </c>
      <c r="H854" s="239"/>
      <c r="I854" s="239">
        <f t="shared" si="266"/>
        <v>0</v>
      </c>
      <c r="J854" s="239">
        <f t="shared" si="267"/>
        <v>0</v>
      </c>
    </row>
    <row r="855" spans="1:10" ht="25.5" outlineLevel="1">
      <c r="A855" s="236">
        <v>89987</v>
      </c>
      <c r="B855" s="236" t="s">
        <v>20</v>
      </c>
      <c r="C855" s="236" t="s">
        <v>1303</v>
      </c>
      <c r="D855" s="237" t="s">
        <v>1304</v>
      </c>
      <c r="E855" s="236" t="s">
        <v>31</v>
      </c>
      <c r="F855" s="437">
        <v>33</v>
      </c>
      <c r="G855" s="238">
        <f t="shared" si="265"/>
        <v>0.29308058631051748</v>
      </c>
      <c r="H855" s="239"/>
      <c r="I855" s="239">
        <f t="shared" si="266"/>
        <v>0</v>
      </c>
      <c r="J855" s="239">
        <f t="shared" si="267"/>
        <v>0</v>
      </c>
    </row>
    <row r="856" spans="1:10" ht="25.5" outlineLevel="1">
      <c r="A856" s="236">
        <v>89814</v>
      </c>
      <c r="B856" s="236" t="s">
        <v>20</v>
      </c>
      <c r="C856" s="236" t="s">
        <v>1305</v>
      </c>
      <c r="D856" s="237" t="s">
        <v>1306</v>
      </c>
      <c r="E856" s="236" t="s">
        <v>31</v>
      </c>
      <c r="F856" s="437">
        <v>4</v>
      </c>
      <c r="G856" s="238">
        <f t="shared" si="265"/>
        <v>0.29308058631051748</v>
      </c>
      <c r="H856" s="239"/>
      <c r="I856" s="239">
        <f t="shared" si="266"/>
        <v>0</v>
      </c>
      <c r="J856" s="239">
        <f t="shared" si="267"/>
        <v>0</v>
      </c>
    </row>
    <row r="857" spans="1:10" ht="25.5" outlineLevel="1">
      <c r="A857" s="236">
        <v>89575</v>
      </c>
      <c r="B857" s="236" t="s">
        <v>20</v>
      </c>
      <c r="C857" s="236" t="s">
        <v>1307</v>
      </c>
      <c r="D857" s="237" t="s">
        <v>1308</v>
      </c>
      <c r="E857" s="236" t="s">
        <v>31</v>
      </c>
      <c r="F857" s="437">
        <v>1</v>
      </c>
      <c r="G857" s="238">
        <f t="shared" si="265"/>
        <v>0.29308058631051748</v>
      </c>
      <c r="H857" s="239"/>
      <c r="I857" s="239">
        <f t="shared" si="266"/>
        <v>0</v>
      </c>
      <c r="J857" s="239">
        <f t="shared" si="267"/>
        <v>0</v>
      </c>
    </row>
    <row r="858" spans="1:10" ht="25.5" outlineLevel="1">
      <c r="A858" s="236">
        <v>89611</v>
      </c>
      <c r="B858" s="236" t="s">
        <v>20</v>
      </c>
      <c r="C858" s="236" t="s">
        <v>1309</v>
      </c>
      <c r="D858" s="237" t="s">
        <v>1310</v>
      </c>
      <c r="E858" s="236" t="s">
        <v>31</v>
      </c>
      <c r="F858" s="437">
        <v>3</v>
      </c>
      <c r="G858" s="238">
        <f t="shared" si="265"/>
        <v>0.29308058631051748</v>
      </c>
      <c r="H858" s="239"/>
      <c r="I858" s="239">
        <f t="shared" si="266"/>
        <v>0</v>
      </c>
      <c r="J858" s="239">
        <f t="shared" si="267"/>
        <v>0</v>
      </c>
    </row>
    <row r="859" spans="1:10" s="447" customFormat="1" ht="38.25" outlineLevel="1">
      <c r="A859" s="442" t="s">
        <v>1312</v>
      </c>
      <c r="B859" s="442" t="s">
        <v>5</v>
      </c>
      <c r="C859" s="442" t="s">
        <v>1311</v>
      </c>
      <c r="D859" s="443" t="s">
        <v>1313</v>
      </c>
      <c r="E859" s="442" t="s">
        <v>54</v>
      </c>
      <c r="F859" s="444">
        <v>8</v>
      </c>
      <c r="G859" s="445">
        <f t="shared" si="265"/>
        <v>0.29308058631051748</v>
      </c>
      <c r="H859" s="446">
        <f>'Orçamento Analítico'!K3663</f>
        <v>0</v>
      </c>
      <c r="I859" s="446">
        <f t="shared" si="266"/>
        <v>0</v>
      </c>
      <c r="J859" s="446">
        <f t="shared" si="267"/>
        <v>0</v>
      </c>
    </row>
    <row r="860" spans="1:10" ht="25.5" outlineLevel="1">
      <c r="A860" s="236">
        <v>96807</v>
      </c>
      <c r="B860" s="236" t="s">
        <v>20</v>
      </c>
      <c r="C860" s="236" t="s">
        <v>1314</v>
      </c>
      <c r="D860" s="237" t="s">
        <v>1315</v>
      </c>
      <c r="E860" s="236" t="s">
        <v>31</v>
      </c>
      <c r="F860" s="437">
        <v>1</v>
      </c>
      <c r="G860" s="238">
        <f t="shared" si="265"/>
        <v>0.29308058631051748</v>
      </c>
      <c r="H860" s="239"/>
      <c r="I860" s="239">
        <f t="shared" si="266"/>
        <v>0</v>
      </c>
      <c r="J860" s="239">
        <f t="shared" si="267"/>
        <v>0</v>
      </c>
    </row>
    <row r="861" spans="1:10" ht="25.5" outlineLevel="1">
      <c r="A861" s="236">
        <v>100858</v>
      </c>
      <c r="B861" s="236" t="s">
        <v>20</v>
      </c>
      <c r="C861" s="236" t="s">
        <v>1316</v>
      </c>
      <c r="D861" s="237" t="s">
        <v>1317</v>
      </c>
      <c r="E861" s="236" t="s">
        <v>31</v>
      </c>
      <c r="F861" s="437">
        <v>10</v>
      </c>
      <c r="G861" s="238">
        <f t="shared" si="265"/>
        <v>0.29308058631051748</v>
      </c>
      <c r="H861" s="239"/>
      <c r="I861" s="239">
        <f t="shared" si="266"/>
        <v>0</v>
      </c>
      <c r="J861" s="239">
        <f t="shared" si="267"/>
        <v>0</v>
      </c>
    </row>
    <row r="862" spans="1:10" outlineLevel="1">
      <c r="A862" s="236">
        <v>86886</v>
      </c>
      <c r="B862" s="236" t="s">
        <v>20</v>
      </c>
      <c r="C862" s="236" t="s">
        <v>1318</v>
      </c>
      <c r="D862" s="237" t="s">
        <v>1319</v>
      </c>
      <c r="E862" s="236" t="s">
        <v>31</v>
      </c>
      <c r="F862" s="437">
        <v>2</v>
      </c>
      <c r="G862" s="238">
        <f t="shared" si="265"/>
        <v>0.29308058631051748</v>
      </c>
      <c r="H862" s="239"/>
      <c r="I862" s="239">
        <f t="shared" si="266"/>
        <v>0</v>
      </c>
      <c r="J862" s="239">
        <f t="shared" si="267"/>
        <v>0</v>
      </c>
    </row>
    <row r="863" spans="1:10" ht="25.5" outlineLevel="1">
      <c r="A863" s="236">
        <v>90374</v>
      </c>
      <c r="B863" s="236" t="s">
        <v>20</v>
      </c>
      <c r="C863" s="236" t="s">
        <v>1320</v>
      </c>
      <c r="D863" s="237" t="s">
        <v>1321</v>
      </c>
      <c r="E863" s="236" t="s">
        <v>31</v>
      </c>
      <c r="F863" s="437">
        <v>1</v>
      </c>
      <c r="G863" s="238">
        <f t="shared" si="265"/>
        <v>0.29308058631051748</v>
      </c>
      <c r="H863" s="239"/>
      <c r="I863" s="239">
        <f t="shared" si="266"/>
        <v>0</v>
      </c>
      <c r="J863" s="239">
        <f t="shared" si="267"/>
        <v>0</v>
      </c>
    </row>
    <row r="864" spans="1:10" ht="25.5" outlineLevel="1">
      <c r="A864" s="236">
        <v>89396</v>
      </c>
      <c r="B864" s="236" t="s">
        <v>20</v>
      </c>
      <c r="C864" s="236" t="s">
        <v>1322</v>
      </c>
      <c r="D864" s="237" t="s">
        <v>1323</v>
      </c>
      <c r="E864" s="236" t="s">
        <v>31</v>
      </c>
      <c r="F864" s="437">
        <v>6</v>
      </c>
      <c r="G864" s="238">
        <f t="shared" si="265"/>
        <v>0.29308058631051748</v>
      </c>
      <c r="H864" s="239"/>
      <c r="I864" s="239">
        <f t="shared" si="266"/>
        <v>0</v>
      </c>
      <c r="J864" s="239">
        <f t="shared" si="267"/>
        <v>0</v>
      </c>
    </row>
    <row r="865" spans="1:998" ht="25.5" outlineLevel="1">
      <c r="A865" s="236">
        <v>90373</v>
      </c>
      <c r="B865" s="236" t="s">
        <v>20</v>
      </c>
      <c r="C865" s="236" t="s">
        <v>1324</v>
      </c>
      <c r="D865" s="237" t="s">
        <v>1296</v>
      </c>
      <c r="E865" s="236" t="s">
        <v>31</v>
      </c>
      <c r="F865" s="437">
        <v>57</v>
      </c>
      <c r="G865" s="238">
        <f t="shared" si="265"/>
        <v>0.29308058631051748</v>
      </c>
      <c r="H865" s="239"/>
      <c r="I865" s="239">
        <f t="shared" si="266"/>
        <v>0</v>
      </c>
      <c r="J865" s="239">
        <f t="shared" si="267"/>
        <v>0</v>
      </c>
    </row>
    <row r="866" spans="1:998" ht="25.5" outlineLevel="1">
      <c r="A866" s="236">
        <v>89429</v>
      </c>
      <c r="B866" s="236" t="s">
        <v>20</v>
      </c>
      <c r="C866" s="236" t="s">
        <v>1325</v>
      </c>
      <c r="D866" s="237" t="s">
        <v>1326</v>
      </c>
      <c r="E866" s="236" t="s">
        <v>31</v>
      </c>
      <c r="F866" s="437">
        <v>78</v>
      </c>
      <c r="G866" s="238">
        <f t="shared" si="265"/>
        <v>0.29308058631051748</v>
      </c>
      <c r="H866" s="239"/>
      <c r="I866" s="239">
        <f t="shared" si="266"/>
        <v>0</v>
      </c>
      <c r="J866" s="239">
        <f t="shared" si="267"/>
        <v>0</v>
      </c>
    </row>
    <row r="867" spans="1:998" s="18" customFormat="1" ht="12.75" customHeight="1">
      <c r="A867" s="364" t="s">
        <v>1352</v>
      </c>
      <c r="B867" s="364"/>
      <c r="C867" s="364"/>
      <c r="D867" s="364"/>
      <c r="E867" s="364"/>
      <c r="F867" s="364"/>
      <c r="G867" s="364"/>
      <c r="H867" s="364"/>
      <c r="I867" s="364"/>
      <c r="J867" s="16">
        <f>SUM(J825:J866)</f>
        <v>0</v>
      </c>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17"/>
      <c r="CH867" s="17"/>
      <c r="CI867" s="17"/>
      <c r="CJ867" s="17"/>
      <c r="CK867" s="17"/>
      <c r="CL867" s="17"/>
      <c r="CM867" s="17"/>
      <c r="CN867" s="17"/>
      <c r="CO867" s="17"/>
      <c r="CP867" s="17"/>
      <c r="CQ867" s="17"/>
      <c r="CR867" s="17"/>
      <c r="CS867" s="17"/>
      <c r="CT867" s="17"/>
      <c r="CU867" s="17"/>
      <c r="CV867" s="17"/>
      <c r="CW867" s="17"/>
      <c r="CX867" s="17"/>
      <c r="CY867" s="17"/>
      <c r="CZ867" s="17"/>
      <c r="DA867" s="17"/>
      <c r="DB867" s="17"/>
      <c r="DC867" s="17"/>
      <c r="DD867" s="17"/>
      <c r="DE867" s="17"/>
      <c r="DF867" s="17"/>
      <c r="DG867" s="17"/>
      <c r="DH867" s="17"/>
      <c r="DI867" s="17"/>
      <c r="DJ867" s="17"/>
      <c r="DK867" s="17"/>
      <c r="DL867" s="17"/>
      <c r="DM867" s="17"/>
      <c r="DN867" s="17"/>
      <c r="DO867" s="17"/>
      <c r="DP867" s="17"/>
      <c r="DQ867" s="17"/>
      <c r="DR867" s="17"/>
      <c r="DS867" s="17"/>
      <c r="DT867" s="17"/>
      <c r="DU867" s="17"/>
      <c r="DV867" s="17"/>
      <c r="DW867" s="17"/>
      <c r="DX867" s="17"/>
      <c r="DY867" s="17"/>
      <c r="DZ867" s="17"/>
      <c r="EA867" s="17"/>
      <c r="EB867" s="17"/>
      <c r="EC867" s="17"/>
      <c r="ED867" s="17"/>
      <c r="EE867" s="17"/>
      <c r="EF867" s="17"/>
      <c r="EG867" s="17"/>
      <c r="EH867" s="17"/>
      <c r="EI867" s="17"/>
      <c r="EJ867" s="17"/>
      <c r="EK867" s="17"/>
      <c r="EL867" s="17"/>
      <c r="EM867" s="17"/>
      <c r="EN867" s="17"/>
      <c r="EO867" s="17"/>
      <c r="EP867" s="17"/>
      <c r="EQ867" s="17"/>
      <c r="ER867" s="17"/>
      <c r="ES867" s="17"/>
      <c r="ET867" s="17"/>
      <c r="EU867" s="17"/>
      <c r="EV867" s="17"/>
      <c r="EW867" s="17"/>
      <c r="EX867" s="17"/>
      <c r="EY867" s="17"/>
      <c r="EZ867" s="17"/>
      <c r="FA867" s="17"/>
      <c r="FB867" s="17"/>
      <c r="FC867" s="17"/>
      <c r="FD867" s="17"/>
      <c r="FE867" s="17"/>
      <c r="FF867" s="17"/>
      <c r="FG867" s="17"/>
      <c r="FH867" s="17"/>
      <c r="FI867" s="17"/>
      <c r="FJ867" s="17"/>
      <c r="FK867" s="17"/>
      <c r="FL867" s="17"/>
      <c r="FM867" s="17"/>
      <c r="FN867" s="17"/>
      <c r="FO867" s="17"/>
      <c r="FP867" s="17"/>
      <c r="FQ867" s="17"/>
      <c r="FR867" s="17"/>
      <c r="FS867" s="17"/>
      <c r="FT867" s="17"/>
      <c r="FU867" s="17"/>
      <c r="FV867" s="17"/>
      <c r="FW867" s="17"/>
      <c r="FX867" s="17"/>
      <c r="FY867" s="17"/>
      <c r="FZ867" s="17"/>
      <c r="GA867" s="17"/>
      <c r="GB867" s="17"/>
      <c r="GC867" s="17"/>
      <c r="GD867" s="17"/>
      <c r="GE867" s="17"/>
      <c r="GF867" s="17"/>
      <c r="GG867" s="17"/>
      <c r="GH867" s="17"/>
      <c r="GI867" s="17"/>
      <c r="GJ867" s="17"/>
      <c r="GK867" s="17"/>
      <c r="GL867" s="17"/>
      <c r="GM867" s="17"/>
      <c r="GN867" s="17"/>
      <c r="GO867" s="17"/>
      <c r="GP867" s="17"/>
      <c r="GQ867" s="17"/>
      <c r="GR867" s="17"/>
      <c r="GS867" s="17"/>
      <c r="GT867" s="17"/>
      <c r="GU867" s="17"/>
      <c r="GV867" s="17"/>
      <c r="GW867" s="17"/>
      <c r="GX867" s="17"/>
      <c r="GY867" s="17"/>
      <c r="GZ867" s="17"/>
      <c r="HA867" s="17"/>
      <c r="HB867" s="17"/>
      <c r="HC867" s="17"/>
      <c r="HD867" s="17"/>
      <c r="HE867" s="17"/>
      <c r="HF867" s="17"/>
      <c r="HG867" s="17"/>
      <c r="HH867" s="17"/>
      <c r="HI867" s="17"/>
      <c r="HJ867" s="17"/>
      <c r="HK867" s="17"/>
      <c r="HL867" s="17"/>
      <c r="HM867" s="17"/>
      <c r="HN867" s="17"/>
      <c r="HO867" s="17"/>
      <c r="HP867" s="17"/>
      <c r="HQ867" s="17"/>
      <c r="HR867" s="17"/>
      <c r="HS867" s="17"/>
      <c r="HT867" s="17"/>
      <c r="HU867" s="17"/>
      <c r="HV867" s="17"/>
      <c r="HW867" s="17"/>
      <c r="HX867" s="17"/>
      <c r="HY867" s="17"/>
      <c r="HZ867" s="17"/>
      <c r="IA867" s="17"/>
      <c r="IB867" s="17"/>
      <c r="IC867" s="17"/>
      <c r="ID867" s="17"/>
      <c r="IE867" s="17"/>
      <c r="IF867" s="17"/>
      <c r="IG867" s="17"/>
      <c r="IH867" s="17"/>
      <c r="II867" s="17"/>
      <c r="IJ867" s="17"/>
      <c r="IK867" s="17"/>
      <c r="IL867" s="17"/>
      <c r="IM867" s="17"/>
      <c r="IN867" s="17"/>
      <c r="IO867" s="17"/>
      <c r="IP867" s="17"/>
      <c r="IQ867" s="17"/>
      <c r="IR867" s="17"/>
      <c r="IS867" s="17"/>
      <c r="IT867" s="17"/>
      <c r="IU867" s="17"/>
      <c r="IV867" s="17"/>
      <c r="IW867" s="17"/>
      <c r="IX867" s="17"/>
      <c r="IY867" s="17"/>
      <c r="IZ867" s="17"/>
      <c r="JA867" s="17"/>
      <c r="JB867" s="17"/>
      <c r="JC867" s="17"/>
      <c r="JD867" s="17"/>
      <c r="JE867" s="17"/>
      <c r="JF867" s="17"/>
      <c r="JG867" s="17"/>
      <c r="JH867" s="17"/>
      <c r="JI867" s="17"/>
      <c r="JJ867" s="17"/>
      <c r="JK867" s="17"/>
      <c r="JL867" s="17"/>
      <c r="JM867" s="17"/>
      <c r="JN867" s="17"/>
      <c r="JO867" s="17"/>
      <c r="JP867" s="17"/>
      <c r="JQ867" s="17"/>
      <c r="JR867" s="17"/>
      <c r="JS867" s="17"/>
      <c r="JT867" s="17"/>
      <c r="JU867" s="17"/>
      <c r="JV867" s="17"/>
      <c r="JW867" s="17"/>
      <c r="JX867" s="17"/>
      <c r="JY867" s="17"/>
      <c r="JZ867" s="17"/>
      <c r="KA867" s="17"/>
      <c r="KB867" s="17"/>
      <c r="KC867" s="17"/>
      <c r="KD867" s="17"/>
      <c r="KE867" s="17"/>
      <c r="KF867" s="17"/>
      <c r="KG867" s="17"/>
      <c r="KH867" s="17"/>
      <c r="KI867" s="17"/>
      <c r="KJ867" s="17"/>
      <c r="KK867" s="17"/>
      <c r="KL867" s="17"/>
      <c r="KM867" s="17"/>
      <c r="KN867" s="17"/>
      <c r="KO867" s="17"/>
      <c r="KP867" s="17"/>
      <c r="KQ867" s="17"/>
      <c r="KR867" s="17"/>
      <c r="KS867" s="17"/>
      <c r="KT867" s="17"/>
      <c r="KU867" s="17"/>
      <c r="KV867" s="17"/>
      <c r="KW867" s="17"/>
      <c r="KX867" s="17"/>
      <c r="KY867" s="17"/>
      <c r="KZ867" s="17"/>
      <c r="LA867" s="17"/>
      <c r="LB867" s="17"/>
      <c r="LC867" s="17"/>
      <c r="LD867" s="17"/>
      <c r="LE867" s="17"/>
      <c r="LF867" s="17"/>
      <c r="LG867" s="17"/>
      <c r="LH867" s="17"/>
      <c r="LI867" s="17"/>
      <c r="LJ867" s="17"/>
      <c r="LK867" s="17"/>
      <c r="LL867" s="17"/>
      <c r="LM867" s="17"/>
      <c r="LN867" s="17"/>
      <c r="LO867" s="17"/>
      <c r="LP867" s="17"/>
      <c r="LQ867" s="17"/>
      <c r="LR867" s="17"/>
      <c r="LS867" s="17"/>
      <c r="LT867" s="17"/>
      <c r="LU867" s="17"/>
      <c r="LV867" s="17"/>
      <c r="LW867" s="17"/>
      <c r="LX867" s="17"/>
      <c r="LY867" s="17"/>
      <c r="LZ867" s="17"/>
      <c r="MA867" s="17"/>
      <c r="MB867" s="17"/>
      <c r="MC867" s="17"/>
      <c r="MD867" s="17"/>
      <c r="ME867" s="17"/>
      <c r="MF867" s="17"/>
      <c r="MG867" s="17"/>
      <c r="MH867" s="17"/>
      <c r="MI867" s="17"/>
      <c r="MJ867" s="17"/>
      <c r="MK867" s="17"/>
      <c r="ML867" s="17"/>
      <c r="MM867" s="17"/>
      <c r="MN867" s="17"/>
      <c r="MO867" s="17"/>
      <c r="MP867" s="17"/>
      <c r="MQ867" s="17"/>
      <c r="MR867" s="17"/>
      <c r="MS867" s="17"/>
      <c r="MT867" s="17"/>
      <c r="MU867" s="17"/>
      <c r="MV867" s="17"/>
      <c r="MW867" s="17"/>
      <c r="MX867" s="17"/>
      <c r="MY867" s="17"/>
      <c r="MZ867" s="17"/>
      <c r="NA867" s="17"/>
      <c r="NB867" s="17"/>
      <c r="NC867" s="17"/>
      <c r="ND867" s="17"/>
      <c r="NE867" s="17"/>
      <c r="NF867" s="17"/>
      <c r="NG867" s="17"/>
      <c r="NH867" s="17"/>
      <c r="NI867" s="17"/>
      <c r="NJ867" s="17"/>
      <c r="NK867" s="17"/>
      <c r="NL867" s="17"/>
      <c r="NM867" s="17"/>
      <c r="NN867" s="17"/>
      <c r="NO867" s="17"/>
      <c r="NP867" s="17"/>
      <c r="NQ867" s="17"/>
      <c r="NR867" s="17"/>
      <c r="NS867" s="17"/>
      <c r="NT867" s="17"/>
      <c r="NU867" s="17"/>
      <c r="NV867" s="17"/>
      <c r="NW867" s="17"/>
      <c r="NX867" s="17"/>
      <c r="NY867" s="17"/>
      <c r="NZ867" s="17"/>
      <c r="OA867" s="17"/>
      <c r="OB867" s="17"/>
      <c r="OC867" s="17"/>
      <c r="OD867" s="17"/>
      <c r="OE867" s="17"/>
      <c r="OF867" s="17"/>
      <c r="OG867" s="17"/>
      <c r="OH867" s="17"/>
      <c r="OI867" s="17"/>
      <c r="OJ867" s="17"/>
      <c r="OK867" s="17"/>
      <c r="OL867" s="17"/>
      <c r="OM867" s="17"/>
      <c r="ON867" s="17"/>
      <c r="OO867" s="17"/>
      <c r="OP867" s="17"/>
      <c r="OQ867" s="17"/>
      <c r="OR867" s="17"/>
      <c r="OS867" s="17"/>
      <c r="OT867" s="17"/>
      <c r="OU867" s="17"/>
      <c r="OV867" s="17"/>
      <c r="OW867" s="17"/>
      <c r="OX867" s="17"/>
      <c r="OY867" s="17"/>
      <c r="OZ867" s="17"/>
      <c r="PA867" s="17"/>
      <c r="PB867" s="17"/>
      <c r="PC867" s="17"/>
      <c r="PD867" s="17"/>
      <c r="PE867" s="17"/>
      <c r="PF867" s="17"/>
      <c r="PG867" s="17"/>
      <c r="PH867" s="17"/>
      <c r="PI867" s="17"/>
      <c r="PJ867" s="17"/>
      <c r="PK867" s="17"/>
      <c r="PL867" s="17"/>
      <c r="PM867" s="17"/>
      <c r="PN867" s="17"/>
      <c r="PO867" s="17"/>
      <c r="PP867" s="17"/>
      <c r="PQ867" s="17"/>
      <c r="PR867" s="17"/>
      <c r="PS867" s="17"/>
      <c r="PT867" s="17"/>
      <c r="PU867" s="17"/>
      <c r="PV867" s="17"/>
      <c r="PW867" s="17"/>
      <c r="PX867" s="17"/>
      <c r="PY867" s="17"/>
      <c r="PZ867" s="17"/>
      <c r="QA867" s="17"/>
      <c r="QB867" s="17"/>
      <c r="QC867" s="17"/>
      <c r="QD867" s="17"/>
      <c r="QE867" s="17"/>
      <c r="QF867" s="17"/>
      <c r="QG867" s="17"/>
      <c r="QH867" s="17"/>
      <c r="QI867" s="17"/>
      <c r="QJ867" s="17"/>
      <c r="QK867" s="17"/>
      <c r="QL867" s="17"/>
      <c r="QM867" s="17"/>
      <c r="QN867" s="17"/>
      <c r="QO867" s="17"/>
      <c r="QP867" s="17"/>
      <c r="QQ867" s="17"/>
      <c r="QR867" s="17"/>
      <c r="QS867" s="17"/>
      <c r="QT867" s="17"/>
      <c r="QU867" s="17"/>
      <c r="QV867" s="17"/>
      <c r="QW867" s="17"/>
      <c r="QX867" s="17"/>
      <c r="QY867" s="17"/>
      <c r="QZ867" s="17"/>
      <c r="RA867" s="17"/>
      <c r="RB867" s="17"/>
      <c r="RC867" s="17"/>
      <c r="RD867" s="17"/>
      <c r="RE867" s="17"/>
      <c r="RF867" s="17"/>
      <c r="RG867" s="17"/>
      <c r="RH867" s="17"/>
      <c r="RI867" s="17"/>
      <c r="RJ867" s="17"/>
      <c r="RK867" s="17"/>
      <c r="RL867" s="17"/>
      <c r="RM867" s="17"/>
      <c r="RN867" s="17"/>
      <c r="RO867" s="17"/>
      <c r="RP867" s="17"/>
      <c r="RQ867" s="17"/>
      <c r="RR867" s="17"/>
      <c r="RS867" s="17"/>
      <c r="RT867" s="17"/>
      <c r="RU867" s="17"/>
      <c r="RV867" s="17"/>
      <c r="RW867" s="17"/>
      <c r="RX867" s="17"/>
      <c r="RY867" s="17"/>
      <c r="RZ867" s="17"/>
      <c r="SA867" s="17"/>
      <c r="SB867" s="17"/>
      <c r="SC867" s="17"/>
      <c r="SD867" s="17"/>
      <c r="SE867" s="17"/>
      <c r="SF867" s="17"/>
      <c r="SG867" s="17"/>
      <c r="SH867" s="17"/>
      <c r="SI867" s="17"/>
      <c r="SJ867" s="17"/>
      <c r="SK867" s="17"/>
      <c r="SL867" s="17"/>
      <c r="SM867" s="17"/>
      <c r="SN867" s="17"/>
      <c r="SO867" s="17"/>
      <c r="SP867" s="17"/>
      <c r="SQ867" s="17"/>
      <c r="SR867" s="17"/>
      <c r="SS867" s="17"/>
      <c r="ST867" s="17"/>
      <c r="SU867" s="17"/>
      <c r="SV867" s="17"/>
      <c r="SW867" s="17"/>
      <c r="SX867" s="17"/>
      <c r="SY867" s="17"/>
      <c r="SZ867" s="17"/>
      <c r="TA867" s="17"/>
      <c r="TB867" s="17"/>
      <c r="TC867" s="17"/>
      <c r="TD867" s="17"/>
      <c r="TE867" s="17"/>
      <c r="TF867" s="17"/>
      <c r="TG867" s="17"/>
      <c r="TH867" s="17"/>
      <c r="TI867" s="17"/>
      <c r="TJ867" s="17"/>
      <c r="TK867" s="17"/>
      <c r="TL867" s="17"/>
      <c r="TM867" s="17"/>
      <c r="TN867" s="17"/>
      <c r="TO867" s="17"/>
      <c r="TP867" s="17"/>
      <c r="TQ867" s="17"/>
      <c r="TR867" s="17"/>
      <c r="TS867" s="17"/>
      <c r="TT867" s="17"/>
      <c r="TU867" s="17"/>
      <c r="TV867" s="17"/>
      <c r="TW867" s="17"/>
      <c r="TX867" s="17"/>
      <c r="TY867" s="17"/>
      <c r="TZ867" s="17"/>
      <c r="UA867" s="17"/>
      <c r="UB867" s="17"/>
      <c r="UC867" s="17"/>
      <c r="UD867" s="17"/>
      <c r="UE867" s="17"/>
      <c r="UF867" s="17"/>
      <c r="UG867" s="17"/>
      <c r="UH867" s="17"/>
      <c r="UI867" s="17"/>
      <c r="UJ867" s="17"/>
      <c r="UK867" s="17"/>
      <c r="UL867" s="17"/>
      <c r="UM867" s="17"/>
      <c r="UN867" s="17"/>
      <c r="UO867" s="17"/>
      <c r="UP867" s="17"/>
      <c r="UQ867" s="17"/>
      <c r="UR867" s="17"/>
      <c r="US867" s="17"/>
      <c r="UT867" s="17"/>
      <c r="UU867" s="17"/>
      <c r="UV867" s="17"/>
      <c r="UW867" s="17"/>
      <c r="UX867" s="17"/>
      <c r="UY867" s="17"/>
      <c r="UZ867" s="17"/>
      <c r="VA867" s="17"/>
      <c r="VB867" s="17"/>
      <c r="VC867" s="17"/>
      <c r="VD867" s="17"/>
      <c r="VE867" s="17"/>
      <c r="VF867" s="17"/>
      <c r="VG867" s="17"/>
      <c r="VH867" s="17"/>
      <c r="VI867" s="17"/>
      <c r="VJ867" s="17"/>
      <c r="VK867" s="17"/>
      <c r="VL867" s="17"/>
      <c r="VM867" s="17"/>
      <c r="VN867" s="17"/>
      <c r="VO867" s="17"/>
      <c r="VP867" s="17"/>
      <c r="VQ867" s="17"/>
      <c r="VR867" s="17"/>
      <c r="VS867" s="17"/>
      <c r="VT867" s="17"/>
      <c r="VU867" s="17"/>
      <c r="VV867" s="17"/>
      <c r="VW867" s="17"/>
      <c r="VX867" s="17"/>
      <c r="VY867" s="17"/>
      <c r="VZ867" s="17"/>
      <c r="WA867" s="17"/>
      <c r="WB867" s="17"/>
      <c r="WC867" s="17"/>
      <c r="WD867" s="17"/>
      <c r="WE867" s="17"/>
      <c r="WF867" s="17"/>
      <c r="WG867" s="17"/>
      <c r="WH867" s="17"/>
      <c r="WI867" s="17"/>
      <c r="WJ867" s="17"/>
      <c r="WK867" s="17"/>
      <c r="WL867" s="17"/>
      <c r="WM867" s="17"/>
      <c r="WN867" s="17"/>
      <c r="WO867" s="17"/>
      <c r="WP867" s="17"/>
      <c r="WQ867" s="17"/>
      <c r="WR867" s="17"/>
      <c r="WS867" s="17"/>
      <c r="WT867" s="17"/>
      <c r="WU867" s="17"/>
      <c r="WV867" s="17"/>
      <c r="WW867" s="17"/>
      <c r="WX867" s="17"/>
      <c r="WY867" s="17"/>
      <c r="WZ867" s="17"/>
      <c r="XA867" s="17"/>
      <c r="XB867" s="17"/>
      <c r="XC867" s="17"/>
      <c r="XD867" s="17"/>
      <c r="XE867" s="17"/>
      <c r="XF867" s="17"/>
      <c r="XG867" s="17"/>
      <c r="XH867" s="17"/>
      <c r="XI867" s="17"/>
      <c r="XJ867" s="17"/>
      <c r="XK867" s="17"/>
      <c r="XL867" s="17"/>
      <c r="XM867" s="17"/>
      <c r="XN867" s="17"/>
      <c r="XO867" s="17"/>
      <c r="XP867" s="17"/>
      <c r="XQ867" s="17"/>
      <c r="XR867" s="17"/>
      <c r="XS867" s="17"/>
      <c r="XT867" s="17"/>
      <c r="XU867" s="17"/>
      <c r="XV867" s="17"/>
      <c r="XW867" s="17"/>
      <c r="XX867" s="17"/>
      <c r="XY867" s="17"/>
      <c r="XZ867" s="17"/>
      <c r="YA867" s="17"/>
      <c r="YB867" s="17"/>
      <c r="YC867" s="17"/>
      <c r="YD867" s="17"/>
      <c r="YE867" s="17"/>
      <c r="YF867" s="17"/>
      <c r="YG867" s="17"/>
      <c r="YH867" s="17"/>
      <c r="YI867" s="17"/>
      <c r="YJ867" s="17"/>
      <c r="YK867" s="17"/>
      <c r="YL867" s="17"/>
      <c r="YM867" s="17"/>
      <c r="YN867" s="17"/>
      <c r="YO867" s="17"/>
      <c r="YP867" s="17"/>
      <c r="YQ867" s="17"/>
      <c r="YR867" s="17"/>
      <c r="YS867" s="17"/>
      <c r="YT867" s="17"/>
      <c r="YU867" s="17"/>
      <c r="YV867" s="17"/>
      <c r="YW867" s="17"/>
      <c r="YX867" s="17"/>
      <c r="YY867" s="17"/>
      <c r="YZ867" s="17"/>
      <c r="ZA867" s="17"/>
      <c r="ZB867" s="17"/>
      <c r="ZC867" s="17"/>
      <c r="ZD867" s="17"/>
      <c r="ZE867" s="17"/>
      <c r="ZF867" s="17"/>
      <c r="ZG867" s="17"/>
      <c r="ZH867" s="17"/>
      <c r="ZI867" s="17"/>
      <c r="ZJ867" s="17"/>
      <c r="ZK867" s="17"/>
      <c r="ZL867" s="17"/>
      <c r="ZM867" s="17"/>
      <c r="ZN867" s="17"/>
      <c r="ZO867" s="17"/>
      <c r="ZP867" s="17"/>
      <c r="ZQ867" s="17"/>
      <c r="ZR867" s="17"/>
      <c r="ZS867" s="17"/>
      <c r="ZT867" s="17"/>
      <c r="ZU867" s="17"/>
      <c r="ZV867" s="17"/>
      <c r="ZW867" s="17"/>
      <c r="ZX867" s="17"/>
      <c r="ZY867" s="17"/>
      <c r="ZZ867" s="17"/>
      <c r="AAA867" s="17"/>
      <c r="AAB867" s="17"/>
      <c r="AAC867" s="17"/>
      <c r="AAD867" s="17"/>
      <c r="AAE867" s="17"/>
      <c r="AAF867" s="17"/>
      <c r="AAG867" s="17"/>
      <c r="AAH867" s="17"/>
      <c r="AAI867" s="17"/>
      <c r="AAJ867" s="17"/>
      <c r="AAK867" s="17"/>
      <c r="AAL867" s="17"/>
      <c r="AAM867" s="17"/>
      <c r="AAN867" s="17"/>
      <c r="AAO867" s="17"/>
      <c r="AAP867" s="17"/>
      <c r="AAQ867" s="17"/>
      <c r="AAR867" s="17"/>
      <c r="AAS867" s="17"/>
      <c r="AAT867" s="17"/>
      <c r="AAU867" s="17"/>
      <c r="AAV867" s="17"/>
      <c r="AAW867" s="17"/>
      <c r="AAX867" s="17"/>
      <c r="AAY867" s="17"/>
      <c r="AAZ867" s="17"/>
      <c r="ABA867" s="17"/>
      <c r="ABB867" s="17"/>
      <c r="ABC867" s="17"/>
      <c r="ABD867" s="17"/>
      <c r="ABE867" s="17"/>
      <c r="ABF867" s="17"/>
      <c r="ABG867" s="17"/>
      <c r="ABH867" s="17"/>
      <c r="ABI867" s="17"/>
      <c r="ABJ867" s="17"/>
      <c r="ABK867" s="17"/>
      <c r="ABL867" s="17"/>
      <c r="ABM867" s="17"/>
      <c r="ABN867" s="17"/>
      <c r="ABO867" s="17"/>
      <c r="ABP867" s="17"/>
      <c r="ABQ867" s="17"/>
      <c r="ABR867" s="17"/>
      <c r="ABS867" s="17"/>
      <c r="ABT867" s="17"/>
      <c r="ABU867" s="17"/>
      <c r="ABV867" s="17"/>
      <c r="ABW867" s="17"/>
      <c r="ABX867" s="17"/>
      <c r="ABY867" s="17"/>
      <c r="ABZ867" s="17"/>
      <c r="ACA867" s="17"/>
      <c r="ACB867" s="17"/>
      <c r="ACC867" s="17"/>
      <c r="ACD867" s="17"/>
      <c r="ACE867" s="17"/>
      <c r="ACF867" s="17"/>
      <c r="ACG867" s="17"/>
      <c r="ACH867" s="17"/>
      <c r="ACI867" s="17"/>
      <c r="ACJ867" s="17"/>
      <c r="ACK867" s="17"/>
      <c r="ACL867" s="17"/>
      <c r="ACM867" s="17"/>
      <c r="ACN867" s="17"/>
      <c r="ACO867" s="17"/>
      <c r="ACP867" s="17"/>
      <c r="ACQ867" s="17"/>
      <c r="ACR867" s="17"/>
      <c r="ACS867" s="17"/>
      <c r="ACT867" s="17"/>
      <c r="ACU867" s="17"/>
      <c r="ACV867" s="17"/>
      <c r="ACW867" s="17"/>
      <c r="ACX867" s="17"/>
      <c r="ACY867" s="17"/>
      <c r="ACZ867" s="17"/>
      <c r="ADA867" s="17"/>
      <c r="ADB867" s="17"/>
      <c r="ADC867" s="17"/>
      <c r="ADD867" s="17"/>
      <c r="ADE867" s="17"/>
      <c r="ADF867" s="17"/>
      <c r="ADG867" s="17"/>
      <c r="ADH867" s="17"/>
      <c r="ADI867" s="17"/>
      <c r="ADJ867" s="17"/>
      <c r="ADK867" s="17"/>
      <c r="ADL867" s="17"/>
      <c r="ADM867" s="17"/>
      <c r="ADN867" s="17"/>
      <c r="ADO867" s="17"/>
      <c r="ADP867" s="17"/>
      <c r="ADQ867" s="17"/>
      <c r="ADR867" s="17"/>
      <c r="ADS867" s="17"/>
      <c r="ADT867" s="17"/>
      <c r="ADU867" s="17"/>
      <c r="ADV867" s="17"/>
      <c r="ADW867" s="17"/>
      <c r="ADX867" s="17"/>
      <c r="ADY867" s="17"/>
      <c r="ADZ867" s="17"/>
      <c r="AEA867" s="17"/>
      <c r="AEB867" s="17"/>
      <c r="AEC867" s="17"/>
      <c r="AED867" s="17"/>
      <c r="AEE867" s="17"/>
      <c r="AEF867" s="17"/>
      <c r="AEG867" s="17"/>
      <c r="AEH867" s="17"/>
      <c r="AEI867" s="17"/>
      <c r="AEJ867" s="17"/>
      <c r="AEK867" s="17"/>
      <c r="AEL867" s="17"/>
      <c r="AEM867" s="17"/>
      <c r="AEN867" s="17"/>
      <c r="AEO867" s="17"/>
      <c r="AEP867" s="17"/>
      <c r="AEQ867" s="17"/>
      <c r="AER867" s="17"/>
      <c r="AES867" s="17"/>
      <c r="AET867" s="17"/>
      <c r="AEU867" s="17"/>
      <c r="AEV867" s="17"/>
      <c r="AEW867" s="17"/>
      <c r="AEX867" s="17"/>
      <c r="AEY867" s="17"/>
      <c r="AEZ867" s="17"/>
      <c r="AFA867" s="17"/>
      <c r="AFB867" s="17"/>
      <c r="AFC867" s="17"/>
      <c r="AFD867" s="17"/>
      <c r="AFE867" s="17"/>
      <c r="AFF867" s="17"/>
      <c r="AFG867" s="17"/>
      <c r="AFH867" s="17"/>
      <c r="AFI867" s="17"/>
      <c r="AFJ867" s="17"/>
      <c r="AFK867" s="17"/>
      <c r="AFL867" s="17"/>
      <c r="AFM867" s="17"/>
      <c r="AFN867" s="17"/>
      <c r="AFO867" s="17"/>
      <c r="AFP867" s="17"/>
      <c r="AFQ867" s="17"/>
      <c r="AFR867" s="17"/>
      <c r="AFS867" s="17"/>
      <c r="AFT867" s="17"/>
      <c r="AFU867" s="17"/>
      <c r="AFV867" s="17"/>
      <c r="AFW867" s="17"/>
      <c r="AFX867" s="17"/>
      <c r="AFY867" s="17"/>
      <c r="AFZ867" s="17"/>
      <c r="AGA867" s="17"/>
      <c r="AGB867" s="17"/>
      <c r="AGC867" s="17"/>
      <c r="AGD867" s="17"/>
      <c r="AGE867" s="17"/>
      <c r="AGF867" s="17"/>
      <c r="AGG867" s="17"/>
      <c r="AGH867" s="17"/>
      <c r="AGI867" s="17"/>
      <c r="AGJ867" s="17"/>
      <c r="AGK867" s="17"/>
      <c r="AGL867" s="17"/>
      <c r="AGM867" s="17"/>
      <c r="AGN867" s="17"/>
      <c r="AGO867" s="17"/>
      <c r="AGP867" s="17"/>
      <c r="AGQ867" s="17"/>
      <c r="AGR867" s="17"/>
      <c r="AGS867" s="17"/>
      <c r="AGT867" s="17"/>
      <c r="AGU867" s="17"/>
      <c r="AGV867" s="17"/>
      <c r="AGW867" s="17"/>
      <c r="AGX867" s="17"/>
      <c r="AGY867" s="17"/>
      <c r="AGZ867" s="17"/>
      <c r="AHA867" s="17"/>
      <c r="AHB867" s="17"/>
      <c r="AHC867" s="17"/>
      <c r="AHD867" s="17"/>
      <c r="AHE867" s="17"/>
      <c r="AHF867" s="17"/>
      <c r="AHG867" s="17"/>
      <c r="AHH867" s="17"/>
      <c r="AHI867" s="17"/>
      <c r="AHJ867" s="17"/>
      <c r="AHK867" s="17"/>
      <c r="AHL867" s="17"/>
      <c r="AHM867" s="17"/>
      <c r="AHN867" s="17"/>
      <c r="AHO867" s="17"/>
      <c r="AHP867" s="17"/>
      <c r="AHQ867" s="17"/>
      <c r="AHR867" s="17"/>
      <c r="AHS867" s="17"/>
      <c r="AHT867" s="17"/>
      <c r="AHU867" s="17"/>
      <c r="AHV867" s="17"/>
      <c r="AHW867" s="17"/>
      <c r="AHX867" s="17"/>
      <c r="AHY867" s="17"/>
      <c r="AHZ867" s="17"/>
      <c r="AIA867" s="17"/>
      <c r="AIB867" s="17"/>
      <c r="AIC867" s="17"/>
      <c r="AID867" s="17"/>
      <c r="AIE867" s="17"/>
      <c r="AIF867" s="17"/>
      <c r="AIG867" s="17"/>
      <c r="AIH867" s="17"/>
      <c r="AII867" s="17"/>
      <c r="AIJ867" s="17"/>
      <c r="AIK867" s="17"/>
      <c r="AIL867" s="17"/>
      <c r="AIM867" s="17"/>
      <c r="AIN867" s="17"/>
      <c r="AIO867" s="17"/>
      <c r="AIP867" s="17"/>
      <c r="AIQ867" s="17"/>
      <c r="AIR867" s="17"/>
      <c r="AIS867" s="17"/>
      <c r="AIT867" s="17"/>
      <c r="AIU867" s="17"/>
      <c r="AIV867" s="17"/>
      <c r="AIW867" s="17"/>
      <c r="AIX867" s="17"/>
      <c r="AIY867" s="17"/>
      <c r="AIZ867" s="17"/>
      <c r="AJA867" s="17"/>
      <c r="AJB867" s="17"/>
      <c r="AJC867" s="17"/>
      <c r="AJD867" s="17"/>
      <c r="AJE867" s="17"/>
      <c r="AJF867" s="17"/>
      <c r="AJG867" s="17"/>
      <c r="AJH867" s="17"/>
      <c r="AJI867" s="17"/>
      <c r="AJJ867" s="17"/>
      <c r="AJK867" s="17"/>
      <c r="AJL867" s="17"/>
      <c r="AJM867" s="17"/>
      <c r="AJN867" s="17"/>
      <c r="AJO867" s="17"/>
      <c r="AJP867" s="17"/>
      <c r="AJQ867" s="17"/>
      <c r="AJR867" s="17"/>
      <c r="AJS867" s="17"/>
      <c r="AJT867" s="17"/>
      <c r="AJU867" s="17"/>
      <c r="AJV867" s="17"/>
      <c r="AJW867" s="17"/>
      <c r="AJX867" s="17"/>
      <c r="AJY867" s="17"/>
      <c r="AJZ867" s="17"/>
      <c r="AKA867" s="17"/>
      <c r="AKB867" s="17"/>
      <c r="AKC867" s="17"/>
      <c r="AKD867" s="17"/>
      <c r="AKE867" s="17"/>
      <c r="AKF867" s="17"/>
      <c r="AKG867" s="17"/>
      <c r="AKH867" s="17"/>
      <c r="AKI867" s="17"/>
      <c r="AKJ867" s="17"/>
      <c r="AKK867" s="17"/>
      <c r="AKL867" s="17"/>
      <c r="AKM867" s="17"/>
      <c r="AKN867" s="17"/>
      <c r="AKO867" s="17"/>
      <c r="AKP867" s="17"/>
      <c r="AKQ867" s="17"/>
      <c r="AKR867" s="17"/>
      <c r="AKS867" s="17"/>
      <c r="AKT867" s="17"/>
      <c r="AKU867" s="17"/>
      <c r="AKV867" s="17"/>
      <c r="AKW867" s="17"/>
      <c r="AKX867" s="17"/>
      <c r="AKY867" s="17"/>
      <c r="AKZ867" s="17"/>
      <c r="ALA867" s="17"/>
      <c r="ALB867" s="17"/>
      <c r="ALC867" s="17"/>
      <c r="ALD867" s="17"/>
      <c r="ALE867" s="17"/>
      <c r="ALF867" s="17"/>
      <c r="ALG867" s="17"/>
      <c r="ALH867" s="17"/>
      <c r="ALI867" s="17"/>
      <c r="ALJ867" s="17"/>
    </row>
    <row r="868" spans="1:998" s="4" customFormat="1" ht="12" customHeight="1">
      <c r="A868" s="9"/>
      <c r="B868" s="10"/>
      <c r="C868" s="11" t="s">
        <v>1327</v>
      </c>
      <c r="D868" s="12" t="s">
        <v>1328</v>
      </c>
      <c r="E868" s="10"/>
      <c r="F868" s="436"/>
      <c r="G868" s="13"/>
      <c r="H868" s="14"/>
      <c r="I868" s="14"/>
      <c r="J868" s="14"/>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row>
    <row r="869" spans="1:998" outlineLevel="1">
      <c r="A869" s="236" t="s">
        <v>1330</v>
      </c>
      <c r="B869" s="236" t="s">
        <v>5</v>
      </c>
      <c r="C869" s="236" t="s">
        <v>1329</v>
      </c>
      <c r="D869" s="237" t="s">
        <v>1331</v>
      </c>
      <c r="E869" s="236" t="s">
        <v>31</v>
      </c>
      <c r="F869" s="437">
        <v>2</v>
      </c>
      <c r="G869" s="238">
        <f>$I$3</f>
        <v>0.29308058631051748</v>
      </c>
      <c r="H869" s="239">
        <f>'Orçamento Analítico'!K553</f>
        <v>0</v>
      </c>
      <c r="I869" s="239">
        <f t="shared" ref="I869:I871" si="268">H869*(1+G869)</f>
        <v>0</v>
      </c>
      <c r="J869" s="239">
        <f t="shared" ref="J869:J871" si="269">TRUNC((I869*F869),2)</f>
        <v>0</v>
      </c>
    </row>
    <row r="870" spans="1:998" outlineLevel="1">
      <c r="A870" s="236" t="s">
        <v>1333</v>
      </c>
      <c r="B870" s="236" t="s">
        <v>5</v>
      </c>
      <c r="C870" s="236" t="s">
        <v>1332</v>
      </c>
      <c r="D870" s="237" t="s">
        <v>1334</v>
      </c>
      <c r="E870" s="236" t="s">
        <v>31</v>
      </c>
      <c r="F870" s="437">
        <v>3</v>
      </c>
      <c r="G870" s="238">
        <f>$I$3</f>
        <v>0.29308058631051748</v>
      </c>
      <c r="H870" s="239">
        <f>'Orçamento Analítico'!K3079</f>
        <v>0</v>
      </c>
      <c r="I870" s="239">
        <f t="shared" si="268"/>
        <v>0</v>
      </c>
      <c r="J870" s="239">
        <f t="shared" si="269"/>
        <v>0</v>
      </c>
    </row>
    <row r="871" spans="1:998" ht="25.5" outlineLevel="1">
      <c r="A871" s="236" t="s">
        <v>1336</v>
      </c>
      <c r="B871" s="236" t="s">
        <v>5</v>
      </c>
      <c r="C871" s="236" t="s">
        <v>1335</v>
      </c>
      <c r="D871" s="237" t="s">
        <v>1337</v>
      </c>
      <c r="E871" s="236" t="s">
        <v>31</v>
      </c>
      <c r="F871" s="437">
        <v>1</v>
      </c>
      <c r="G871" s="238">
        <f>$I$3</f>
        <v>0.29308058631051748</v>
      </c>
      <c r="H871" s="239">
        <f>'Orçamento Analítico'!K3090</f>
        <v>0</v>
      </c>
      <c r="I871" s="239">
        <f t="shared" si="268"/>
        <v>0</v>
      </c>
      <c r="J871" s="239">
        <f t="shared" si="269"/>
        <v>0</v>
      </c>
    </row>
    <row r="872" spans="1:998" s="18" customFormat="1" ht="12.75" customHeight="1">
      <c r="A872" s="364" t="s">
        <v>1352</v>
      </c>
      <c r="B872" s="364"/>
      <c r="C872" s="364"/>
      <c r="D872" s="364"/>
      <c r="E872" s="364"/>
      <c r="F872" s="364"/>
      <c r="G872" s="364"/>
      <c r="H872" s="364"/>
      <c r="I872" s="364"/>
      <c r="J872" s="16">
        <f>SUM(J869:J871)</f>
        <v>0</v>
      </c>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17"/>
      <c r="CH872" s="17"/>
      <c r="CI872" s="17"/>
      <c r="CJ872" s="17"/>
      <c r="CK872" s="17"/>
      <c r="CL872" s="17"/>
      <c r="CM872" s="17"/>
      <c r="CN872" s="17"/>
      <c r="CO872" s="17"/>
      <c r="CP872" s="17"/>
      <c r="CQ872" s="17"/>
      <c r="CR872" s="17"/>
      <c r="CS872" s="17"/>
      <c r="CT872" s="17"/>
      <c r="CU872" s="17"/>
      <c r="CV872" s="17"/>
      <c r="CW872" s="17"/>
      <c r="CX872" s="17"/>
      <c r="CY872" s="17"/>
      <c r="CZ872" s="17"/>
      <c r="DA872" s="17"/>
      <c r="DB872" s="17"/>
      <c r="DC872" s="17"/>
      <c r="DD872" s="17"/>
      <c r="DE872" s="17"/>
      <c r="DF872" s="17"/>
      <c r="DG872" s="17"/>
      <c r="DH872" s="17"/>
      <c r="DI872" s="17"/>
      <c r="DJ872" s="17"/>
      <c r="DK872" s="17"/>
      <c r="DL872" s="17"/>
      <c r="DM872" s="17"/>
      <c r="DN872" s="17"/>
      <c r="DO872" s="17"/>
      <c r="DP872" s="17"/>
      <c r="DQ872" s="17"/>
      <c r="DR872" s="17"/>
      <c r="DS872" s="17"/>
      <c r="DT872" s="17"/>
      <c r="DU872" s="17"/>
      <c r="DV872" s="17"/>
      <c r="DW872" s="17"/>
      <c r="DX872" s="17"/>
      <c r="DY872" s="17"/>
      <c r="DZ872" s="17"/>
      <c r="EA872" s="17"/>
      <c r="EB872" s="17"/>
      <c r="EC872" s="17"/>
      <c r="ED872" s="17"/>
      <c r="EE872" s="17"/>
      <c r="EF872" s="17"/>
      <c r="EG872" s="17"/>
      <c r="EH872" s="17"/>
      <c r="EI872" s="17"/>
      <c r="EJ872" s="17"/>
      <c r="EK872" s="17"/>
      <c r="EL872" s="17"/>
      <c r="EM872" s="17"/>
      <c r="EN872" s="17"/>
      <c r="EO872" s="17"/>
      <c r="EP872" s="17"/>
      <c r="EQ872" s="17"/>
      <c r="ER872" s="17"/>
      <c r="ES872" s="17"/>
      <c r="ET872" s="17"/>
      <c r="EU872" s="17"/>
      <c r="EV872" s="17"/>
      <c r="EW872" s="17"/>
      <c r="EX872" s="17"/>
      <c r="EY872" s="17"/>
      <c r="EZ872" s="17"/>
      <c r="FA872" s="17"/>
      <c r="FB872" s="17"/>
      <c r="FC872" s="17"/>
      <c r="FD872" s="17"/>
      <c r="FE872" s="17"/>
      <c r="FF872" s="17"/>
      <c r="FG872" s="17"/>
      <c r="FH872" s="17"/>
      <c r="FI872" s="17"/>
      <c r="FJ872" s="17"/>
      <c r="FK872" s="17"/>
      <c r="FL872" s="17"/>
      <c r="FM872" s="17"/>
      <c r="FN872" s="17"/>
      <c r="FO872" s="17"/>
      <c r="FP872" s="17"/>
      <c r="FQ872" s="17"/>
      <c r="FR872" s="17"/>
      <c r="FS872" s="17"/>
      <c r="FT872" s="17"/>
      <c r="FU872" s="17"/>
      <c r="FV872" s="17"/>
      <c r="FW872" s="17"/>
      <c r="FX872" s="17"/>
      <c r="FY872" s="17"/>
      <c r="FZ872" s="17"/>
      <c r="GA872" s="17"/>
      <c r="GB872" s="17"/>
      <c r="GC872" s="17"/>
      <c r="GD872" s="17"/>
      <c r="GE872" s="17"/>
      <c r="GF872" s="17"/>
      <c r="GG872" s="17"/>
      <c r="GH872" s="17"/>
      <c r="GI872" s="17"/>
      <c r="GJ872" s="17"/>
      <c r="GK872" s="17"/>
      <c r="GL872" s="17"/>
      <c r="GM872" s="17"/>
      <c r="GN872" s="17"/>
      <c r="GO872" s="17"/>
      <c r="GP872" s="17"/>
      <c r="GQ872" s="17"/>
      <c r="GR872" s="17"/>
      <c r="GS872" s="17"/>
      <c r="GT872" s="17"/>
      <c r="GU872" s="17"/>
      <c r="GV872" s="17"/>
      <c r="GW872" s="17"/>
      <c r="GX872" s="17"/>
      <c r="GY872" s="17"/>
      <c r="GZ872" s="17"/>
      <c r="HA872" s="17"/>
      <c r="HB872" s="17"/>
      <c r="HC872" s="17"/>
      <c r="HD872" s="17"/>
      <c r="HE872" s="17"/>
      <c r="HF872" s="17"/>
      <c r="HG872" s="17"/>
      <c r="HH872" s="17"/>
      <c r="HI872" s="17"/>
      <c r="HJ872" s="17"/>
      <c r="HK872" s="17"/>
      <c r="HL872" s="17"/>
      <c r="HM872" s="17"/>
      <c r="HN872" s="17"/>
      <c r="HO872" s="17"/>
      <c r="HP872" s="17"/>
      <c r="HQ872" s="17"/>
      <c r="HR872" s="17"/>
      <c r="HS872" s="17"/>
      <c r="HT872" s="17"/>
      <c r="HU872" s="17"/>
      <c r="HV872" s="17"/>
      <c r="HW872" s="17"/>
      <c r="HX872" s="17"/>
      <c r="HY872" s="17"/>
      <c r="HZ872" s="17"/>
      <c r="IA872" s="17"/>
      <c r="IB872" s="17"/>
      <c r="IC872" s="17"/>
      <c r="ID872" s="17"/>
      <c r="IE872" s="17"/>
      <c r="IF872" s="17"/>
      <c r="IG872" s="17"/>
      <c r="IH872" s="17"/>
      <c r="II872" s="17"/>
      <c r="IJ872" s="17"/>
      <c r="IK872" s="17"/>
      <c r="IL872" s="17"/>
      <c r="IM872" s="17"/>
      <c r="IN872" s="17"/>
      <c r="IO872" s="17"/>
      <c r="IP872" s="17"/>
      <c r="IQ872" s="17"/>
      <c r="IR872" s="17"/>
      <c r="IS872" s="17"/>
      <c r="IT872" s="17"/>
      <c r="IU872" s="17"/>
      <c r="IV872" s="17"/>
      <c r="IW872" s="17"/>
      <c r="IX872" s="17"/>
      <c r="IY872" s="17"/>
      <c r="IZ872" s="17"/>
      <c r="JA872" s="17"/>
      <c r="JB872" s="17"/>
      <c r="JC872" s="17"/>
      <c r="JD872" s="17"/>
      <c r="JE872" s="17"/>
      <c r="JF872" s="17"/>
      <c r="JG872" s="17"/>
      <c r="JH872" s="17"/>
      <c r="JI872" s="17"/>
      <c r="JJ872" s="17"/>
      <c r="JK872" s="17"/>
      <c r="JL872" s="17"/>
      <c r="JM872" s="17"/>
      <c r="JN872" s="17"/>
      <c r="JO872" s="17"/>
      <c r="JP872" s="17"/>
      <c r="JQ872" s="17"/>
      <c r="JR872" s="17"/>
      <c r="JS872" s="17"/>
      <c r="JT872" s="17"/>
      <c r="JU872" s="17"/>
      <c r="JV872" s="17"/>
      <c r="JW872" s="17"/>
      <c r="JX872" s="17"/>
      <c r="JY872" s="17"/>
      <c r="JZ872" s="17"/>
      <c r="KA872" s="17"/>
      <c r="KB872" s="17"/>
      <c r="KC872" s="17"/>
      <c r="KD872" s="17"/>
      <c r="KE872" s="17"/>
      <c r="KF872" s="17"/>
      <c r="KG872" s="17"/>
      <c r="KH872" s="17"/>
      <c r="KI872" s="17"/>
      <c r="KJ872" s="17"/>
      <c r="KK872" s="17"/>
      <c r="KL872" s="17"/>
      <c r="KM872" s="17"/>
      <c r="KN872" s="17"/>
      <c r="KO872" s="17"/>
      <c r="KP872" s="17"/>
      <c r="KQ872" s="17"/>
      <c r="KR872" s="17"/>
      <c r="KS872" s="17"/>
      <c r="KT872" s="17"/>
      <c r="KU872" s="17"/>
      <c r="KV872" s="17"/>
      <c r="KW872" s="17"/>
      <c r="KX872" s="17"/>
      <c r="KY872" s="17"/>
      <c r="KZ872" s="17"/>
      <c r="LA872" s="17"/>
      <c r="LB872" s="17"/>
      <c r="LC872" s="17"/>
      <c r="LD872" s="17"/>
      <c r="LE872" s="17"/>
      <c r="LF872" s="17"/>
      <c r="LG872" s="17"/>
      <c r="LH872" s="17"/>
      <c r="LI872" s="17"/>
      <c r="LJ872" s="17"/>
      <c r="LK872" s="17"/>
      <c r="LL872" s="17"/>
      <c r="LM872" s="17"/>
      <c r="LN872" s="17"/>
      <c r="LO872" s="17"/>
      <c r="LP872" s="17"/>
      <c r="LQ872" s="17"/>
      <c r="LR872" s="17"/>
      <c r="LS872" s="17"/>
      <c r="LT872" s="17"/>
      <c r="LU872" s="17"/>
      <c r="LV872" s="17"/>
      <c r="LW872" s="17"/>
      <c r="LX872" s="17"/>
      <c r="LY872" s="17"/>
      <c r="LZ872" s="17"/>
      <c r="MA872" s="17"/>
      <c r="MB872" s="17"/>
      <c r="MC872" s="17"/>
      <c r="MD872" s="17"/>
      <c r="ME872" s="17"/>
      <c r="MF872" s="17"/>
      <c r="MG872" s="17"/>
      <c r="MH872" s="17"/>
      <c r="MI872" s="17"/>
      <c r="MJ872" s="17"/>
      <c r="MK872" s="17"/>
      <c r="ML872" s="17"/>
      <c r="MM872" s="17"/>
      <c r="MN872" s="17"/>
      <c r="MO872" s="17"/>
      <c r="MP872" s="17"/>
      <c r="MQ872" s="17"/>
      <c r="MR872" s="17"/>
      <c r="MS872" s="17"/>
      <c r="MT872" s="17"/>
      <c r="MU872" s="17"/>
      <c r="MV872" s="17"/>
      <c r="MW872" s="17"/>
      <c r="MX872" s="17"/>
      <c r="MY872" s="17"/>
      <c r="MZ872" s="17"/>
      <c r="NA872" s="17"/>
      <c r="NB872" s="17"/>
      <c r="NC872" s="17"/>
      <c r="ND872" s="17"/>
      <c r="NE872" s="17"/>
      <c r="NF872" s="17"/>
      <c r="NG872" s="17"/>
      <c r="NH872" s="17"/>
      <c r="NI872" s="17"/>
      <c r="NJ872" s="17"/>
      <c r="NK872" s="17"/>
      <c r="NL872" s="17"/>
      <c r="NM872" s="17"/>
      <c r="NN872" s="17"/>
      <c r="NO872" s="17"/>
      <c r="NP872" s="17"/>
      <c r="NQ872" s="17"/>
      <c r="NR872" s="17"/>
      <c r="NS872" s="17"/>
      <c r="NT872" s="17"/>
      <c r="NU872" s="17"/>
      <c r="NV872" s="17"/>
      <c r="NW872" s="17"/>
      <c r="NX872" s="17"/>
      <c r="NY872" s="17"/>
      <c r="NZ872" s="17"/>
      <c r="OA872" s="17"/>
      <c r="OB872" s="17"/>
      <c r="OC872" s="17"/>
      <c r="OD872" s="17"/>
      <c r="OE872" s="17"/>
      <c r="OF872" s="17"/>
      <c r="OG872" s="17"/>
      <c r="OH872" s="17"/>
      <c r="OI872" s="17"/>
      <c r="OJ872" s="17"/>
      <c r="OK872" s="17"/>
      <c r="OL872" s="17"/>
      <c r="OM872" s="17"/>
      <c r="ON872" s="17"/>
      <c r="OO872" s="17"/>
      <c r="OP872" s="17"/>
      <c r="OQ872" s="17"/>
      <c r="OR872" s="17"/>
      <c r="OS872" s="17"/>
      <c r="OT872" s="17"/>
      <c r="OU872" s="17"/>
      <c r="OV872" s="17"/>
      <c r="OW872" s="17"/>
      <c r="OX872" s="17"/>
      <c r="OY872" s="17"/>
      <c r="OZ872" s="17"/>
      <c r="PA872" s="17"/>
      <c r="PB872" s="17"/>
      <c r="PC872" s="17"/>
      <c r="PD872" s="17"/>
      <c r="PE872" s="17"/>
      <c r="PF872" s="17"/>
      <c r="PG872" s="17"/>
      <c r="PH872" s="17"/>
      <c r="PI872" s="17"/>
      <c r="PJ872" s="17"/>
      <c r="PK872" s="17"/>
      <c r="PL872" s="17"/>
      <c r="PM872" s="17"/>
      <c r="PN872" s="17"/>
      <c r="PO872" s="17"/>
      <c r="PP872" s="17"/>
      <c r="PQ872" s="17"/>
      <c r="PR872" s="17"/>
      <c r="PS872" s="17"/>
      <c r="PT872" s="17"/>
      <c r="PU872" s="17"/>
      <c r="PV872" s="17"/>
      <c r="PW872" s="17"/>
      <c r="PX872" s="17"/>
      <c r="PY872" s="17"/>
      <c r="PZ872" s="17"/>
      <c r="QA872" s="17"/>
      <c r="QB872" s="17"/>
      <c r="QC872" s="17"/>
      <c r="QD872" s="17"/>
      <c r="QE872" s="17"/>
      <c r="QF872" s="17"/>
      <c r="QG872" s="17"/>
      <c r="QH872" s="17"/>
      <c r="QI872" s="17"/>
      <c r="QJ872" s="17"/>
      <c r="QK872" s="17"/>
      <c r="QL872" s="17"/>
      <c r="QM872" s="17"/>
      <c r="QN872" s="17"/>
      <c r="QO872" s="17"/>
      <c r="QP872" s="17"/>
      <c r="QQ872" s="17"/>
      <c r="QR872" s="17"/>
      <c r="QS872" s="17"/>
      <c r="QT872" s="17"/>
      <c r="QU872" s="17"/>
      <c r="QV872" s="17"/>
      <c r="QW872" s="17"/>
      <c r="QX872" s="17"/>
      <c r="QY872" s="17"/>
      <c r="QZ872" s="17"/>
      <c r="RA872" s="17"/>
      <c r="RB872" s="17"/>
      <c r="RC872" s="17"/>
      <c r="RD872" s="17"/>
      <c r="RE872" s="17"/>
      <c r="RF872" s="17"/>
      <c r="RG872" s="17"/>
      <c r="RH872" s="17"/>
      <c r="RI872" s="17"/>
      <c r="RJ872" s="17"/>
      <c r="RK872" s="17"/>
      <c r="RL872" s="17"/>
      <c r="RM872" s="17"/>
      <c r="RN872" s="17"/>
      <c r="RO872" s="17"/>
      <c r="RP872" s="17"/>
      <c r="RQ872" s="17"/>
      <c r="RR872" s="17"/>
      <c r="RS872" s="17"/>
      <c r="RT872" s="17"/>
      <c r="RU872" s="17"/>
      <c r="RV872" s="17"/>
      <c r="RW872" s="17"/>
      <c r="RX872" s="17"/>
      <c r="RY872" s="17"/>
      <c r="RZ872" s="17"/>
      <c r="SA872" s="17"/>
      <c r="SB872" s="17"/>
      <c r="SC872" s="17"/>
      <c r="SD872" s="17"/>
      <c r="SE872" s="17"/>
      <c r="SF872" s="17"/>
      <c r="SG872" s="17"/>
      <c r="SH872" s="17"/>
      <c r="SI872" s="17"/>
      <c r="SJ872" s="17"/>
      <c r="SK872" s="17"/>
      <c r="SL872" s="17"/>
      <c r="SM872" s="17"/>
      <c r="SN872" s="17"/>
      <c r="SO872" s="17"/>
      <c r="SP872" s="17"/>
      <c r="SQ872" s="17"/>
      <c r="SR872" s="17"/>
      <c r="SS872" s="17"/>
      <c r="ST872" s="17"/>
      <c r="SU872" s="17"/>
      <c r="SV872" s="17"/>
      <c r="SW872" s="17"/>
      <c r="SX872" s="17"/>
      <c r="SY872" s="17"/>
      <c r="SZ872" s="17"/>
      <c r="TA872" s="17"/>
      <c r="TB872" s="17"/>
      <c r="TC872" s="17"/>
      <c r="TD872" s="17"/>
      <c r="TE872" s="17"/>
      <c r="TF872" s="17"/>
      <c r="TG872" s="17"/>
      <c r="TH872" s="17"/>
      <c r="TI872" s="17"/>
      <c r="TJ872" s="17"/>
      <c r="TK872" s="17"/>
      <c r="TL872" s="17"/>
      <c r="TM872" s="17"/>
      <c r="TN872" s="17"/>
      <c r="TO872" s="17"/>
      <c r="TP872" s="17"/>
      <c r="TQ872" s="17"/>
      <c r="TR872" s="17"/>
      <c r="TS872" s="17"/>
      <c r="TT872" s="17"/>
      <c r="TU872" s="17"/>
      <c r="TV872" s="17"/>
      <c r="TW872" s="17"/>
      <c r="TX872" s="17"/>
      <c r="TY872" s="17"/>
      <c r="TZ872" s="17"/>
      <c r="UA872" s="17"/>
      <c r="UB872" s="17"/>
      <c r="UC872" s="17"/>
      <c r="UD872" s="17"/>
      <c r="UE872" s="17"/>
      <c r="UF872" s="17"/>
      <c r="UG872" s="17"/>
      <c r="UH872" s="17"/>
      <c r="UI872" s="17"/>
      <c r="UJ872" s="17"/>
      <c r="UK872" s="17"/>
      <c r="UL872" s="17"/>
      <c r="UM872" s="17"/>
      <c r="UN872" s="17"/>
      <c r="UO872" s="17"/>
      <c r="UP872" s="17"/>
      <c r="UQ872" s="17"/>
      <c r="UR872" s="17"/>
      <c r="US872" s="17"/>
      <c r="UT872" s="17"/>
      <c r="UU872" s="17"/>
      <c r="UV872" s="17"/>
      <c r="UW872" s="17"/>
      <c r="UX872" s="17"/>
      <c r="UY872" s="17"/>
      <c r="UZ872" s="17"/>
      <c r="VA872" s="17"/>
      <c r="VB872" s="17"/>
      <c r="VC872" s="17"/>
      <c r="VD872" s="17"/>
      <c r="VE872" s="17"/>
      <c r="VF872" s="17"/>
      <c r="VG872" s="17"/>
      <c r="VH872" s="17"/>
      <c r="VI872" s="17"/>
      <c r="VJ872" s="17"/>
      <c r="VK872" s="17"/>
      <c r="VL872" s="17"/>
      <c r="VM872" s="17"/>
      <c r="VN872" s="17"/>
      <c r="VO872" s="17"/>
      <c r="VP872" s="17"/>
      <c r="VQ872" s="17"/>
      <c r="VR872" s="17"/>
      <c r="VS872" s="17"/>
      <c r="VT872" s="17"/>
      <c r="VU872" s="17"/>
      <c r="VV872" s="17"/>
      <c r="VW872" s="17"/>
      <c r="VX872" s="17"/>
      <c r="VY872" s="17"/>
      <c r="VZ872" s="17"/>
      <c r="WA872" s="17"/>
      <c r="WB872" s="17"/>
      <c r="WC872" s="17"/>
      <c r="WD872" s="17"/>
      <c r="WE872" s="17"/>
      <c r="WF872" s="17"/>
      <c r="WG872" s="17"/>
      <c r="WH872" s="17"/>
      <c r="WI872" s="17"/>
      <c r="WJ872" s="17"/>
      <c r="WK872" s="17"/>
      <c r="WL872" s="17"/>
      <c r="WM872" s="17"/>
      <c r="WN872" s="17"/>
      <c r="WO872" s="17"/>
      <c r="WP872" s="17"/>
      <c r="WQ872" s="17"/>
      <c r="WR872" s="17"/>
      <c r="WS872" s="17"/>
      <c r="WT872" s="17"/>
      <c r="WU872" s="17"/>
      <c r="WV872" s="17"/>
      <c r="WW872" s="17"/>
      <c r="WX872" s="17"/>
      <c r="WY872" s="17"/>
      <c r="WZ872" s="17"/>
      <c r="XA872" s="17"/>
      <c r="XB872" s="17"/>
      <c r="XC872" s="17"/>
      <c r="XD872" s="17"/>
      <c r="XE872" s="17"/>
      <c r="XF872" s="17"/>
      <c r="XG872" s="17"/>
      <c r="XH872" s="17"/>
      <c r="XI872" s="17"/>
      <c r="XJ872" s="17"/>
      <c r="XK872" s="17"/>
      <c r="XL872" s="17"/>
      <c r="XM872" s="17"/>
      <c r="XN872" s="17"/>
      <c r="XO872" s="17"/>
      <c r="XP872" s="17"/>
      <c r="XQ872" s="17"/>
      <c r="XR872" s="17"/>
      <c r="XS872" s="17"/>
      <c r="XT872" s="17"/>
      <c r="XU872" s="17"/>
      <c r="XV872" s="17"/>
      <c r="XW872" s="17"/>
      <c r="XX872" s="17"/>
      <c r="XY872" s="17"/>
      <c r="XZ872" s="17"/>
      <c r="YA872" s="17"/>
      <c r="YB872" s="17"/>
      <c r="YC872" s="17"/>
      <c r="YD872" s="17"/>
      <c r="YE872" s="17"/>
      <c r="YF872" s="17"/>
      <c r="YG872" s="17"/>
      <c r="YH872" s="17"/>
      <c r="YI872" s="17"/>
      <c r="YJ872" s="17"/>
      <c r="YK872" s="17"/>
      <c r="YL872" s="17"/>
      <c r="YM872" s="17"/>
      <c r="YN872" s="17"/>
      <c r="YO872" s="17"/>
      <c r="YP872" s="17"/>
      <c r="YQ872" s="17"/>
      <c r="YR872" s="17"/>
      <c r="YS872" s="17"/>
      <c r="YT872" s="17"/>
      <c r="YU872" s="17"/>
      <c r="YV872" s="17"/>
      <c r="YW872" s="17"/>
      <c r="YX872" s="17"/>
      <c r="YY872" s="17"/>
      <c r="YZ872" s="17"/>
      <c r="ZA872" s="17"/>
      <c r="ZB872" s="17"/>
      <c r="ZC872" s="17"/>
      <c r="ZD872" s="17"/>
      <c r="ZE872" s="17"/>
      <c r="ZF872" s="17"/>
      <c r="ZG872" s="17"/>
      <c r="ZH872" s="17"/>
      <c r="ZI872" s="17"/>
      <c r="ZJ872" s="17"/>
      <c r="ZK872" s="17"/>
      <c r="ZL872" s="17"/>
      <c r="ZM872" s="17"/>
      <c r="ZN872" s="17"/>
      <c r="ZO872" s="17"/>
      <c r="ZP872" s="17"/>
      <c r="ZQ872" s="17"/>
      <c r="ZR872" s="17"/>
      <c r="ZS872" s="17"/>
      <c r="ZT872" s="17"/>
      <c r="ZU872" s="17"/>
      <c r="ZV872" s="17"/>
      <c r="ZW872" s="17"/>
      <c r="ZX872" s="17"/>
      <c r="ZY872" s="17"/>
      <c r="ZZ872" s="17"/>
      <c r="AAA872" s="17"/>
      <c r="AAB872" s="17"/>
      <c r="AAC872" s="17"/>
      <c r="AAD872" s="17"/>
      <c r="AAE872" s="17"/>
      <c r="AAF872" s="17"/>
      <c r="AAG872" s="17"/>
      <c r="AAH872" s="17"/>
      <c r="AAI872" s="17"/>
      <c r="AAJ872" s="17"/>
      <c r="AAK872" s="17"/>
      <c r="AAL872" s="17"/>
      <c r="AAM872" s="17"/>
      <c r="AAN872" s="17"/>
      <c r="AAO872" s="17"/>
      <c r="AAP872" s="17"/>
      <c r="AAQ872" s="17"/>
      <c r="AAR872" s="17"/>
      <c r="AAS872" s="17"/>
      <c r="AAT872" s="17"/>
      <c r="AAU872" s="17"/>
      <c r="AAV872" s="17"/>
      <c r="AAW872" s="17"/>
      <c r="AAX872" s="17"/>
      <c r="AAY872" s="17"/>
      <c r="AAZ872" s="17"/>
      <c r="ABA872" s="17"/>
      <c r="ABB872" s="17"/>
      <c r="ABC872" s="17"/>
      <c r="ABD872" s="17"/>
      <c r="ABE872" s="17"/>
      <c r="ABF872" s="17"/>
      <c r="ABG872" s="17"/>
      <c r="ABH872" s="17"/>
      <c r="ABI872" s="17"/>
      <c r="ABJ872" s="17"/>
      <c r="ABK872" s="17"/>
      <c r="ABL872" s="17"/>
      <c r="ABM872" s="17"/>
      <c r="ABN872" s="17"/>
      <c r="ABO872" s="17"/>
      <c r="ABP872" s="17"/>
      <c r="ABQ872" s="17"/>
      <c r="ABR872" s="17"/>
      <c r="ABS872" s="17"/>
      <c r="ABT872" s="17"/>
      <c r="ABU872" s="17"/>
      <c r="ABV872" s="17"/>
      <c r="ABW872" s="17"/>
      <c r="ABX872" s="17"/>
      <c r="ABY872" s="17"/>
      <c r="ABZ872" s="17"/>
      <c r="ACA872" s="17"/>
      <c r="ACB872" s="17"/>
      <c r="ACC872" s="17"/>
      <c r="ACD872" s="17"/>
      <c r="ACE872" s="17"/>
      <c r="ACF872" s="17"/>
      <c r="ACG872" s="17"/>
      <c r="ACH872" s="17"/>
      <c r="ACI872" s="17"/>
      <c r="ACJ872" s="17"/>
      <c r="ACK872" s="17"/>
      <c r="ACL872" s="17"/>
      <c r="ACM872" s="17"/>
      <c r="ACN872" s="17"/>
      <c r="ACO872" s="17"/>
      <c r="ACP872" s="17"/>
      <c r="ACQ872" s="17"/>
      <c r="ACR872" s="17"/>
      <c r="ACS872" s="17"/>
      <c r="ACT872" s="17"/>
      <c r="ACU872" s="17"/>
      <c r="ACV872" s="17"/>
      <c r="ACW872" s="17"/>
      <c r="ACX872" s="17"/>
      <c r="ACY872" s="17"/>
      <c r="ACZ872" s="17"/>
      <c r="ADA872" s="17"/>
      <c r="ADB872" s="17"/>
      <c r="ADC872" s="17"/>
      <c r="ADD872" s="17"/>
      <c r="ADE872" s="17"/>
      <c r="ADF872" s="17"/>
      <c r="ADG872" s="17"/>
      <c r="ADH872" s="17"/>
      <c r="ADI872" s="17"/>
      <c r="ADJ872" s="17"/>
      <c r="ADK872" s="17"/>
      <c r="ADL872" s="17"/>
      <c r="ADM872" s="17"/>
      <c r="ADN872" s="17"/>
      <c r="ADO872" s="17"/>
      <c r="ADP872" s="17"/>
      <c r="ADQ872" s="17"/>
      <c r="ADR872" s="17"/>
      <c r="ADS872" s="17"/>
      <c r="ADT872" s="17"/>
      <c r="ADU872" s="17"/>
      <c r="ADV872" s="17"/>
      <c r="ADW872" s="17"/>
      <c r="ADX872" s="17"/>
      <c r="ADY872" s="17"/>
      <c r="ADZ872" s="17"/>
      <c r="AEA872" s="17"/>
      <c r="AEB872" s="17"/>
      <c r="AEC872" s="17"/>
      <c r="AED872" s="17"/>
      <c r="AEE872" s="17"/>
      <c r="AEF872" s="17"/>
      <c r="AEG872" s="17"/>
      <c r="AEH872" s="17"/>
      <c r="AEI872" s="17"/>
      <c r="AEJ872" s="17"/>
      <c r="AEK872" s="17"/>
      <c r="AEL872" s="17"/>
      <c r="AEM872" s="17"/>
      <c r="AEN872" s="17"/>
      <c r="AEO872" s="17"/>
      <c r="AEP872" s="17"/>
      <c r="AEQ872" s="17"/>
      <c r="AER872" s="17"/>
      <c r="AES872" s="17"/>
      <c r="AET872" s="17"/>
      <c r="AEU872" s="17"/>
      <c r="AEV872" s="17"/>
      <c r="AEW872" s="17"/>
      <c r="AEX872" s="17"/>
      <c r="AEY872" s="17"/>
      <c r="AEZ872" s="17"/>
      <c r="AFA872" s="17"/>
      <c r="AFB872" s="17"/>
      <c r="AFC872" s="17"/>
      <c r="AFD872" s="17"/>
      <c r="AFE872" s="17"/>
      <c r="AFF872" s="17"/>
      <c r="AFG872" s="17"/>
      <c r="AFH872" s="17"/>
      <c r="AFI872" s="17"/>
      <c r="AFJ872" s="17"/>
      <c r="AFK872" s="17"/>
      <c r="AFL872" s="17"/>
      <c r="AFM872" s="17"/>
      <c r="AFN872" s="17"/>
      <c r="AFO872" s="17"/>
      <c r="AFP872" s="17"/>
      <c r="AFQ872" s="17"/>
      <c r="AFR872" s="17"/>
      <c r="AFS872" s="17"/>
      <c r="AFT872" s="17"/>
      <c r="AFU872" s="17"/>
      <c r="AFV872" s="17"/>
      <c r="AFW872" s="17"/>
      <c r="AFX872" s="17"/>
      <c r="AFY872" s="17"/>
      <c r="AFZ872" s="17"/>
      <c r="AGA872" s="17"/>
      <c r="AGB872" s="17"/>
      <c r="AGC872" s="17"/>
      <c r="AGD872" s="17"/>
      <c r="AGE872" s="17"/>
      <c r="AGF872" s="17"/>
      <c r="AGG872" s="17"/>
      <c r="AGH872" s="17"/>
      <c r="AGI872" s="17"/>
      <c r="AGJ872" s="17"/>
      <c r="AGK872" s="17"/>
      <c r="AGL872" s="17"/>
      <c r="AGM872" s="17"/>
      <c r="AGN872" s="17"/>
      <c r="AGO872" s="17"/>
      <c r="AGP872" s="17"/>
      <c r="AGQ872" s="17"/>
      <c r="AGR872" s="17"/>
      <c r="AGS872" s="17"/>
      <c r="AGT872" s="17"/>
      <c r="AGU872" s="17"/>
      <c r="AGV872" s="17"/>
      <c r="AGW872" s="17"/>
      <c r="AGX872" s="17"/>
      <c r="AGY872" s="17"/>
      <c r="AGZ872" s="17"/>
      <c r="AHA872" s="17"/>
      <c r="AHB872" s="17"/>
      <c r="AHC872" s="17"/>
      <c r="AHD872" s="17"/>
      <c r="AHE872" s="17"/>
      <c r="AHF872" s="17"/>
      <c r="AHG872" s="17"/>
      <c r="AHH872" s="17"/>
      <c r="AHI872" s="17"/>
      <c r="AHJ872" s="17"/>
      <c r="AHK872" s="17"/>
      <c r="AHL872" s="17"/>
      <c r="AHM872" s="17"/>
      <c r="AHN872" s="17"/>
      <c r="AHO872" s="17"/>
      <c r="AHP872" s="17"/>
      <c r="AHQ872" s="17"/>
      <c r="AHR872" s="17"/>
      <c r="AHS872" s="17"/>
      <c r="AHT872" s="17"/>
      <c r="AHU872" s="17"/>
      <c r="AHV872" s="17"/>
      <c r="AHW872" s="17"/>
      <c r="AHX872" s="17"/>
      <c r="AHY872" s="17"/>
      <c r="AHZ872" s="17"/>
      <c r="AIA872" s="17"/>
      <c r="AIB872" s="17"/>
      <c r="AIC872" s="17"/>
      <c r="AID872" s="17"/>
      <c r="AIE872" s="17"/>
      <c r="AIF872" s="17"/>
      <c r="AIG872" s="17"/>
      <c r="AIH872" s="17"/>
      <c r="AII872" s="17"/>
      <c r="AIJ872" s="17"/>
      <c r="AIK872" s="17"/>
      <c r="AIL872" s="17"/>
      <c r="AIM872" s="17"/>
      <c r="AIN872" s="17"/>
      <c r="AIO872" s="17"/>
      <c r="AIP872" s="17"/>
      <c r="AIQ872" s="17"/>
      <c r="AIR872" s="17"/>
      <c r="AIS872" s="17"/>
      <c r="AIT872" s="17"/>
      <c r="AIU872" s="17"/>
      <c r="AIV872" s="17"/>
      <c r="AIW872" s="17"/>
      <c r="AIX872" s="17"/>
      <c r="AIY872" s="17"/>
      <c r="AIZ872" s="17"/>
      <c r="AJA872" s="17"/>
      <c r="AJB872" s="17"/>
      <c r="AJC872" s="17"/>
      <c r="AJD872" s="17"/>
      <c r="AJE872" s="17"/>
      <c r="AJF872" s="17"/>
      <c r="AJG872" s="17"/>
      <c r="AJH872" s="17"/>
      <c r="AJI872" s="17"/>
      <c r="AJJ872" s="17"/>
      <c r="AJK872" s="17"/>
      <c r="AJL872" s="17"/>
      <c r="AJM872" s="17"/>
      <c r="AJN872" s="17"/>
      <c r="AJO872" s="17"/>
      <c r="AJP872" s="17"/>
      <c r="AJQ872" s="17"/>
      <c r="AJR872" s="17"/>
      <c r="AJS872" s="17"/>
      <c r="AJT872" s="17"/>
      <c r="AJU872" s="17"/>
      <c r="AJV872" s="17"/>
      <c r="AJW872" s="17"/>
      <c r="AJX872" s="17"/>
      <c r="AJY872" s="17"/>
      <c r="AJZ872" s="17"/>
      <c r="AKA872" s="17"/>
      <c r="AKB872" s="17"/>
      <c r="AKC872" s="17"/>
      <c r="AKD872" s="17"/>
      <c r="AKE872" s="17"/>
      <c r="AKF872" s="17"/>
      <c r="AKG872" s="17"/>
      <c r="AKH872" s="17"/>
      <c r="AKI872" s="17"/>
      <c r="AKJ872" s="17"/>
      <c r="AKK872" s="17"/>
      <c r="AKL872" s="17"/>
      <c r="AKM872" s="17"/>
      <c r="AKN872" s="17"/>
      <c r="AKO872" s="17"/>
      <c r="AKP872" s="17"/>
      <c r="AKQ872" s="17"/>
      <c r="AKR872" s="17"/>
      <c r="AKS872" s="17"/>
      <c r="AKT872" s="17"/>
      <c r="AKU872" s="17"/>
      <c r="AKV872" s="17"/>
      <c r="AKW872" s="17"/>
      <c r="AKX872" s="17"/>
      <c r="AKY872" s="17"/>
      <c r="AKZ872" s="17"/>
      <c r="ALA872" s="17"/>
      <c r="ALB872" s="17"/>
      <c r="ALC872" s="17"/>
      <c r="ALD872" s="17"/>
      <c r="ALE872" s="17"/>
      <c r="ALF872" s="17"/>
      <c r="ALG872" s="17"/>
      <c r="ALH872" s="17"/>
      <c r="ALI872" s="17"/>
      <c r="ALJ872" s="17"/>
    </row>
    <row r="873" spans="1:998" ht="15.75">
      <c r="D873" s="256"/>
      <c r="I873" s="258"/>
      <c r="J873" s="258"/>
    </row>
    <row r="874" spans="1:998" s="185" customFormat="1" ht="20.25" customHeight="1">
      <c r="A874" s="365" t="s">
        <v>1440</v>
      </c>
      <c r="B874" s="366"/>
      <c r="C874" s="366"/>
      <c r="D874" s="366"/>
      <c r="E874" s="366"/>
      <c r="F874" s="366"/>
      <c r="G874" s="366"/>
      <c r="H874" s="367"/>
      <c r="I874" s="368">
        <f>J872+J867+J823+J804+J792+J784+J738+J725+J721+J706+J682+J664+J642+J612+J602+J595+J585+J576+J561+J553+J547+J534+J530+J492+J470+J429+J419+J404+J395+J385+J371+J365+J362+J350+J336+J318+J314+J224+J201+J178+J126+J113+J108+J84+J75+J67+J56+J51+J32+J28+J21</f>
        <v>0</v>
      </c>
      <c r="J874" s="369"/>
    </row>
    <row r="875" spans="1:998" ht="15.75">
      <c r="D875" s="256"/>
      <c r="I875" s="258"/>
      <c r="J875" s="258"/>
    </row>
    <row r="876" spans="1:998">
      <c r="D876" s="256"/>
    </row>
  </sheetData>
  <sheetProtection formatCells="0" formatColumns="0" formatRows="0" insertColumns="0" insertRows="0" insertHyperlinks="0" deleteColumns="0" deleteRows="0" sort="0" autoFilter="0" pivotTables="0"/>
  <mergeCells count="65">
    <mergeCell ref="A1:J1"/>
    <mergeCell ref="E2:F2"/>
    <mergeCell ref="E3:F3"/>
    <mergeCell ref="B6:D6"/>
    <mergeCell ref="E6:J6"/>
    <mergeCell ref="F7:F8"/>
    <mergeCell ref="H7:J7"/>
    <mergeCell ref="A56:I56"/>
    <mergeCell ref="A67:I67"/>
    <mergeCell ref="A75:I75"/>
    <mergeCell ref="A7:A8"/>
    <mergeCell ref="B7:B8"/>
    <mergeCell ref="C7:C8"/>
    <mergeCell ref="D7:D8"/>
    <mergeCell ref="E7:E8"/>
    <mergeCell ref="A84:I84"/>
    <mergeCell ref="A21:I21"/>
    <mergeCell ref="A28:I28"/>
    <mergeCell ref="A32:I32"/>
    <mergeCell ref="A51:I51"/>
    <mergeCell ref="A108:I108"/>
    <mergeCell ref="A113:I113"/>
    <mergeCell ref="A126:I126"/>
    <mergeCell ref="A178:I178"/>
    <mergeCell ref="A201:I201"/>
    <mergeCell ref="A224:I224"/>
    <mergeCell ref="A314:I314"/>
    <mergeCell ref="A318:I318"/>
    <mergeCell ref="A336:I336"/>
    <mergeCell ref="A350:I350"/>
    <mergeCell ref="A362:I362"/>
    <mergeCell ref="A365:I365"/>
    <mergeCell ref="A371:I371"/>
    <mergeCell ref="A385:I385"/>
    <mergeCell ref="A395:I395"/>
    <mergeCell ref="A404:I404"/>
    <mergeCell ref="A419:I419"/>
    <mergeCell ref="A429:I429"/>
    <mergeCell ref="A470:I470"/>
    <mergeCell ref="A492:I492"/>
    <mergeCell ref="A530:I530"/>
    <mergeCell ref="A534:I534"/>
    <mergeCell ref="A547:I547"/>
    <mergeCell ref="A553:I553"/>
    <mergeCell ref="A561:I561"/>
    <mergeCell ref="A576:I576"/>
    <mergeCell ref="A585:I585"/>
    <mergeCell ref="A595:I595"/>
    <mergeCell ref="A602:I602"/>
    <mergeCell ref="A612:I612"/>
    <mergeCell ref="A642:I642"/>
    <mergeCell ref="A664:I664"/>
    <mergeCell ref="A682:I682"/>
    <mergeCell ref="A706:I706"/>
    <mergeCell ref="A721:I721"/>
    <mergeCell ref="A725:I725"/>
    <mergeCell ref="A738:I738"/>
    <mergeCell ref="A784:I784"/>
    <mergeCell ref="A792:I792"/>
    <mergeCell ref="A804:I804"/>
    <mergeCell ref="A823:I823"/>
    <mergeCell ref="A867:I867"/>
    <mergeCell ref="A872:I872"/>
    <mergeCell ref="A874:H874"/>
    <mergeCell ref="I874:J874"/>
  </mergeCells>
  <printOptions horizontalCentered="1"/>
  <pageMargins left="0.25" right="0.25" top="0.75" bottom="0.75" header="0.3" footer="0.3"/>
  <pageSetup paperSize="9" scale="73" fitToHeight="0" orientation="landscape" r:id="rId1"/>
  <headerFooter>
    <oddFooter>&amp;L&amp;A&amp;CGabriela Canheski de Moura Fernandes
Engenheira Civil
CREA RNP 2218226251&amp;RPágina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11"/>
  <sheetViews>
    <sheetView showGridLines="0" view="pageBreakPreview" topLeftCell="B1" zoomScaleNormal="80" zoomScaleSheetLayoutView="100" workbookViewId="0">
      <selection activeCell="J2816" sqref="J2816"/>
    </sheetView>
  </sheetViews>
  <sheetFormatPr defaultRowHeight="15"/>
  <cols>
    <col min="1" max="1" width="0" style="185" hidden="1" customWidth="1"/>
    <col min="2" max="2" width="19.28515625" style="185" customWidth="1"/>
    <col min="3" max="4" width="13" style="185" customWidth="1"/>
    <col min="5" max="5" width="90" style="185" customWidth="1"/>
    <col min="6" max="6" width="30" style="185" customWidth="1"/>
    <col min="7" max="7" width="13" style="185" customWidth="1"/>
    <col min="8" max="9" width="13" style="154" customWidth="1"/>
    <col min="10" max="10" width="13" style="155" customWidth="1"/>
    <col min="11" max="11" width="18.28515625" style="154" bestFit="1" customWidth="1"/>
    <col min="12" max="16384" width="9.140625" style="185"/>
  </cols>
  <sheetData>
    <row r="1" spans="1:11">
      <c r="A1" s="184"/>
      <c r="B1" s="390" t="s">
        <v>2251</v>
      </c>
      <c r="C1" s="390"/>
      <c r="D1" s="390"/>
      <c r="E1" s="390"/>
      <c r="F1" s="390"/>
      <c r="G1" s="390"/>
      <c r="H1" s="390"/>
      <c r="I1" s="390"/>
      <c r="J1" s="390"/>
      <c r="K1" s="390"/>
    </row>
    <row r="2" spans="1:11" ht="17.25" customHeight="1">
      <c r="A2" s="186"/>
      <c r="B2" s="390"/>
      <c r="C2" s="390"/>
      <c r="D2" s="390"/>
      <c r="E2" s="390"/>
      <c r="F2" s="390"/>
      <c r="G2" s="390"/>
      <c r="H2" s="390"/>
      <c r="I2" s="390"/>
      <c r="J2" s="390"/>
      <c r="K2" s="390"/>
    </row>
    <row r="3" spans="1:11" ht="18" hidden="1" customHeight="1">
      <c r="A3" s="184"/>
      <c r="B3" s="184"/>
      <c r="C3" s="184"/>
      <c r="D3" s="184"/>
      <c r="E3" s="184"/>
      <c r="F3" s="184"/>
      <c r="G3" s="184"/>
      <c r="H3" s="152"/>
      <c r="I3" s="152"/>
      <c r="J3" s="153"/>
      <c r="K3" s="152"/>
    </row>
    <row r="4" spans="1:11" ht="12.75" hidden="1" customHeight="1"/>
    <row r="5" spans="1:11" ht="20.100000000000001" hidden="1" customHeight="1">
      <c r="A5" s="187"/>
      <c r="B5" s="188"/>
      <c r="C5" s="188" t="s">
        <v>20</v>
      </c>
      <c r="D5" s="188">
        <v>94779</v>
      </c>
      <c r="E5" s="189" t="s">
        <v>658</v>
      </c>
      <c r="F5" s="382" t="s">
        <v>1441</v>
      </c>
      <c r="G5" s="383"/>
      <c r="H5" s="156" t="s">
        <v>8</v>
      </c>
      <c r="I5" s="157"/>
      <c r="J5" s="158"/>
      <c r="K5" s="159">
        <v>41.76</v>
      </c>
    </row>
    <row r="6" spans="1:11" hidden="1">
      <c r="B6" s="190" t="s">
        <v>1442</v>
      </c>
      <c r="C6" s="190" t="s">
        <v>1443</v>
      </c>
      <c r="D6" s="190" t="s">
        <v>1</v>
      </c>
      <c r="E6" s="191" t="s">
        <v>1444</v>
      </c>
      <c r="F6" s="384" t="s">
        <v>1445</v>
      </c>
      <c r="G6" s="385"/>
      <c r="H6" s="160" t="s">
        <v>1446</v>
      </c>
      <c r="I6" s="161" t="s">
        <v>1345</v>
      </c>
      <c r="J6" s="162" t="s">
        <v>1447</v>
      </c>
      <c r="K6" s="163" t="s">
        <v>1448</v>
      </c>
    </row>
    <row r="7" spans="1:11" ht="24" hidden="1">
      <c r="A7" s="192" t="s">
        <v>1449</v>
      </c>
      <c r="B7" s="192" t="s">
        <v>1450</v>
      </c>
      <c r="C7" s="192" t="s">
        <v>20</v>
      </c>
      <c r="D7" s="192">
        <v>87630</v>
      </c>
      <c r="E7" s="193" t="s">
        <v>735</v>
      </c>
      <c r="F7" s="380" t="s">
        <v>1441</v>
      </c>
      <c r="G7" s="381"/>
      <c r="H7" s="164" t="s">
        <v>8</v>
      </c>
      <c r="I7" s="165">
        <v>0.77439999999999998</v>
      </c>
      <c r="J7" s="166">
        <v>40.22</v>
      </c>
      <c r="K7" s="167">
        <v>31.14</v>
      </c>
    </row>
    <row r="8" spans="1:11" ht="24" hidden="1">
      <c r="A8" s="192" t="s">
        <v>1449</v>
      </c>
      <c r="B8" s="192" t="s">
        <v>1450</v>
      </c>
      <c r="C8" s="192" t="s">
        <v>20</v>
      </c>
      <c r="D8" s="192">
        <v>87745</v>
      </c>
      <c r="E8" s="193" t="s">
        <v>1451</v>
      </c>
      <c r="F8" s="380" t="s">
        <v>1441</v>
      </c>
      <c r="G8" s="381"/>
      <c r="H8" s="164" t="s">
        <v>8</v>
      </c>
      <c r="I8" s="165">
        <v>0.1119</v>
      </c>
      <c r="J8" s="166">
        <v>49.04</v>
      </c>
      <c r="K8" s="167">
        <v>5.48</v>
      </c>
    </row>
    <row r="9" spans="1:11" ht="24" hidden="1">
      <c r="A9" s="192" t="s">
        <v>1449</v>
      </c>
      <c r="B9" s="192" t="s">
        <v>1450</v>
      </c>
      <c r="C9" s="192" t="s">
        <v>20</v>
      </c>
      <c r="D9" s="192">
        <v>87755</v>
      </c>
      <c r="E9" s="193" t="s">
        <v>1452</v>
      </c>
      <c r="F9" s="380" t="s">
        <v>1441</v>
      </c>
      <c r="G9" s="381"/>
      <c r="H9" s="164" t="s">
        <v>8</v>
      </c>
      <c r="I9" s="165">
        <v>0.1137</v>
      </c>
      <c r="J9" s="166">
        <v>45.21</v>
      </c>
      <c r="K9" s="167">
        <v>5.14</v>
      </c>
    </row>
    <row r="10" spans="1:11" hidden="1">
      <c r="E10" s="194"/>
      <c r="F10" s="194"/>
      <c r="I10" s="168"/>
      <c r="J10" s="169"/>
      <c r="K10" s="170"/>
    </row>
    <row r="11" spans="1:11" hidden="1">
      <c r="E11" s="194"/>
      <c r="F11" s="194"/>
      <c r="I11" s="168"/>
      <c r="J11" s="169"/>
      <c r="K11" s="170"/>
    </row>
    <row r="12" spans="1:11" ht="20.100000000000001" hidden="1" customHeight="1">
      <c r="A12" s="187"/>
      <c r="B12" s="188"/>
      <c r="C12" s="188" t="s">
        <v>20</v>
      </c>
      <c r="D12" s="188">
        <v>89173</v>
      </c>
      <c r="E12" s="189" t="s">
        <v>861</v>
      </c>
      <c r="F12" s="382" t="s">
        <v>1453</v>
      </c>
      <c r="G12" s="383"/>
      <c r="H12" s="156" t="s">
        <v>8</v>
      </c>
      <c r="I12" s="157"/>
      <c r="J12" s="158"/>
      <c r="K12" s="159">
        <v>32.479999999999997</v>
      </c>
    </row>
    <row r="13" spans="1:11" hidden="1">
      <c r="B13" s="190" t="s">
        <v>1442</v>
      </c>
      <c r="C13" s="190" t="s">
        <v>1443</v>
      </c>
      <c r="D13" s="190" t="s">
        <v>1</v>
      </c>
      <c r="E13" s="191" t="s">
        <v>1444</v>
      </c>
      <c r="F13" s="384" t="s">
        <v>1445</v>
      </c>
      <c r="G13" s="385"/>
      <c r="H13" s="160" t="s">
        <v>1446</v>
      </c>
      <c r="I13" s="161" t="s">
        <v>1345</v>
      </c>
      <c r="J13" s="162" t="s">
        <v>1447</v>
      </c>
      <c r="K13" s="163" t="s">
        <v>1448</v>
      </c>
    </row>
    <row r="14" spans="1:11" ht="36" hidden="1">
      <c r="A14" s="192" t="s">
        <v>1449</v>
      </c>
      <c r="B14" s="192" t="s">
        <v>1450</v>
      </c>
      <c r="C14" s="192" t="s">
        <v>20</v>
      </c>
      <c r="D14" s="192">
        <v>87527</v>
      </c>
      <c r="E14" s="193" t="s">
        <v>1454</v>
      </c>
      <c r="F14" s="380" t="s">
        <v>1453</v>
      </c>
      <c r="G14" s="381"/>
      <c r="H14" s="164" t="s">
        <v>8</v>
      </c>
      <c r="I14" s="165">
        <v>0.11210000000000001</v>
      </c>
      <c r="J14" s="166">
        <v>35.17</v>
      </c>
      <c r="K14" s="167">
        <v>3.94</v>
      </c>
    </row>
    <row r="15" spans="1:11" ht="36" hidden="1">
      <c r="A15" s="192" t="s">
        <v>1449</v>
      </c>
      <c r="B15" s="192" t="s">
        <v>1450</v>
      </c>
      <c r="C15" s="192" t="s">
        <v>20</v>
      </c>
      <c r="D15" s="192">
        <v>87529</v>
      </c>
      <c r="E15" s="193" t="s">
        <v>112</v>
      </c>
      <c r="F15" s="380" t="s">
        <v>1453</v>
      </c>
      <c r="G15" s="381"/>
      <c r="H15" s="164" t="s">
        <v>8</v>
      </c>
      <c r="I15" s="165">
        <v>0.7339</v>
      </c>
      <c r="J15" s="166">
        <v>32.33</v>
      </c>
      <c r="K15" s="167">
        <v>23.72</v>
      </c>
    </row>
    <row r="16" spans="1:11" ht="36" hidden="1">
      <c r="A16" s="192" t="s">
        <v>1449</v>
      </c>
      <c r="B16" s="192" t="s">
        <v>1450</v>
      </c>
      <c r="C16" s="192" t="s">
        <v>20</v>
      </c>
      <c r="D16" s="192">
        <v>87531</v>
      </c>
      <c r="E16" s="193" t="s">
        <v>106</v>
      </c>
      <c r="F16" s="380" t="s">
        <v>1453</v>
      </c>
      <c r="G16" s="381"/>
      <c r="H16" s="164" t="s">
        <v>8</v>
      </c>
      <c r="I16" s="165">
        <v>0.154</v>
      </c>
      <c r="J16" s="166">
        <v>31.33</v>
      </c>
      <c r="K16" s="167">
        <v>4.82</v>
      </c>
    </row>
    <row r="17" spans="1:11" hidden="1">
      <c r="E17" s="194"/>
      <c r="F17" s="194"/>
      <c r="I17" s="168"/>
      <c r="J17" s="169"/>
      <c r="K17" s="170"/>
    </row>
    <row r="18" spans="1:11">
      <c r="E18" s="194"/>
      <c r="F18" s="194"/>
      <c r="I18" s="168"/>
      <c r="J18" s="169"/>
      <c r="K18" s="170"/>
    </row>
    <row r="19" spans="1:11" s="198" customFormat="1" ht="47.25">
      <c r="A19" s="195"/>
      <c r="B19" s="196"/>
      <c r="C19" s="196" t="s">
        <v>5</v>
      </c>
      <c r="D19" s="196" t="s">
        <v>213</v>
      </c>
      <c r="E19" s="197" t="s">
        <v>214</v>
      </c>
      <c r="F19" s="386" t="s">
        <v>1441</v>
      </c>
      <c r="G19" s="387"/>
      <c r="H19" s="171" t="s">
        <v>8</v>
      </c>
      <c r="I19" s="172"/>
      <c r="J19" s="173"/>
      <c r="K19" s="174">
        <f>SUM(K21:K27)</f>
        <v>0</v>
      </c>
    </row>
    <row r="20" spans="1:11" s="198" customFormat="1" ht="15.75">
      <c r="B20" s="199" t="s">
        <v>1442</v>
      </c>
      <c r="C20" s="199" t="s">
        <v>1443</v>
      </c>
      <c r="D20" s="199" t="s">
        <v>1</v>
      </c>
      <c r="E20" s="200" t="s">
        <v>1444</v>
      </c>
      <c r="F20" s="378" t="s">
        <v>1445</v>
      </c>
      <c r="G20" s="379"/>
      <c r="H20" s="175" t="s">
        <v>1446</v>
      </c>
      <c r="I20" s="176" t="s">
        <v>1345</v>
      </c>
      <c r="J20" s="177" t="s">
        <v>1447</v>
      </c>
      <c r="K20" s="178" t="s">
        <v>1448</v>
      </c>
    </row>
    <row r="21" spans="1:11" s="192" customFormat="1" ht="12">
      <c r="A21" s="192" t="s">
        <v>1449</v>
      </c>
      <c r="B21" s="192" t="s">
        <v>1455</v>
      </c>
      <c r="C21" s="192" t="s">
        <v>20</v>
      </c>
      <c r="D21" s="192">
        <v>1379</v>
      </c>
      <c r="E21" s="193" t="s">
        <v>1456</v>
      </c>
      <c r="F21" s="380" t="s">
        <v>1457</v>
      </c>
      <c r="G21" s="381"/>
      <c r="H21" s="164" t="s">
        <v>63</v>
      </c>
      <c r="I21" s="165">
        <v>8</v>
      </c>
      <c r="J21" s="166"/>
      <c r="K21" s="167">
        <f>J21*I21</f>
        <v>0</v>
      </c>
    </row>
    <row r="22" spans="1:11" s="192" customFormat="1" ht="12">
      <c r="A22" s="192" t="s">
        <v>1449</v>
      </c>
      <c r="B22" s="192" t="s">
        <v>1455</v>
      </c>
      <c r="C22" s="192" t="s">
        <v>20</v>
      </c>
      <c r="D22" s="192">
        <v>3671</v>
      </c>
      <c r="E22" s="193" t="s">
        <v>1458</v>
      </c>
      <c r="F22" s="380" t="s">
        <v>1457</v>
      </c>
      <c r="G22" s="381"/>
      <c r="H22" s="164" t="s">
        <v>54</v>
      </c>
      <c r="I22" s="165">
        <v>2</v>
      </c>
      <c r="J22" s="166"/>
      <c r="K22" s="167">
        <f t="shared" ref="K22:K27" si="0">J22*I22</f>
        <v>0</v>
      </c>
    </row>
    <row r="23" spans="1:11" s="192" customFormat="1" ht="24">
      <c r="A23" s="192" t="s">
        <v>1449</v>
      </c>
      <c r="B23" s="192" t="s">
        <v>1455</v>
      </c>
      <c r="C23" s="192" t="s">
        <v>20</v>
      </c>
      <c r="D23" s="192">
        <v>4824</v>
      </c>
      <c r="E23" s="193" t="s">
        <v>1459</v>
      </c>
      <c r="F23" s="380" t="s">
        <v>1457</v>
      </c>
      <c r="G23" s="381"/>
      <c r="H23" s="164" t="s">
        <v>63</v>
      </c>
      <c r="I23" s="165">
        <v>14</v>
      </c>
      <c r="J23" s="166"/>
      <c r="K23" s="167">
        <f t="shared" si="0"/>
        <v>0</v>
      </c>
    </row>
    <row r="24" spans="1:11" s="192" customFormat="1" ht="12">
      <c r="A24" s="192" t="s">
        <v>1449</v>
      </c>
      <c r="B24" s="192" t="s">
        <v>1455</v>
      </c>
      <c r="C24" s="192" t="s">
        <v>20</v>
      </c>
      <c r="D24" s="192">
        <v>7353</v>
      </c>
      <c r="E24" s="193" t="s">
        <v>1460</v>
      </c>
      <c r="F24" s="380" t="s">
        <v>1457</v>
      </c>
      <c r="G24" s="381"/>
      <c r="H24" s="164" t="s">
        <v>1461</v>
      </c>
      <c r="I24" s="165">
        <v>0.21176</v>
      </c>
      <c r="J24" s="166"/>
      <c r="K24" s="167">
        <f t="shared" si="0"/>
        <v>0</v>
      </c>
    </row>
    <row r="25" spans="1:11" s="192" customFormat="1" ht="12">
      <c r="A25" s="192" t="s">
        <v>1449</v>
      </c>
      <c r="B25" s="192" t="s">
        <v>1450</v>
      </c>
      <c r="C25" s="192" t="s">
        <v>20</v>
      </c>
      <c r="D25" s="192">
        <v>88309</v>
      </c>
      <c r="E25" s="193" t="s">
        <v>1462</v>
      </c>
      <c r="F25" s="380" t="s">
        <v>1463</v>
      </c>
      <c r="G25" s="381"/>
      <c r="H25" s="164" t="s">
        <v>34</v>
      </c>
      <c r="I25" s="165">
        <v>0.6</v>
      </c>
      <c r="J25" s="166"/>
      <c r="K25" s="167">
        <f t="shared" si="0"/>
        <v>0</v>
      </c>
    </row>
    <row r="26" spans="1:11" s="192" customFormat="1" ht="12">
      <c r="A26" s="192" t="s">
        <v>1449</v>
      </c>
      <c r="B26" s="192" t="s">
        <v>1450</v>
      </c>
      <c r="C26" s="192" t="s">
        <v>20</v>
      </c>
      <c r="D26" s="192">
        <v>88316</v>
      </c>
      <c r="E26" s="193" t="s">
        <v>1464</v>
      </c>
      <c r="F26" s="380" t="s">
        <v>1463</v>
      </c>
      <c r="G26" s="381"/>
      <c r="H26" s="164" t="s">
        <v>34</v>
      </c>
      <c r="I26" s="165">
        <v>3</v>
      </c>
      <c r="J26" s="166"/>
      <c r="K26" s="167">
        <f t="shared" si="0"/>
        <v>0</v>
      </c>
    </row>
    <row r="27" spans="1:11" s="192" customFormat="1" ht="24">
      <c r="A27" s="192" t="s">
        <v>1449</v>
      </c>
      <c r="B27" s="192" t="s">
        <v>1450</v>
      </c>
      <c r="C27" s="192" t="s">
        <v>20</v>
      </c>
      <c r="D27" s="192">
        <v>95276</v>
      </c>
      <c r="E27" s="193" t="s">
        <v>1465</v>
      </c>
      <c r="F27" s="380" t="s">
        <v>1466</v>
      </c>
      <c r="G27" s="381"/>
      <c r="H27" s="164" t="s">
        <v>1467</v>
      </c>
      <c r="I27" s="165">
        <v>1.5</v>
      </c>
      <c r="J27" s="166"/>
      <c r="K27" s="167">
        <f t="shared" si="0"/>
        <v>0</v>
      </c>
    </row>
    <row r="28" spans="1:11" hidden="1">
      <c r="E28" s="194"/>
      <c r="F28" s="194"/>
      <c r="I28" s="168"/>
      <c r="J28" s="169"/>
      <c r="K28" s="170"/>
    </row>
    <row r="29" spans="1:11" hidden="1">
      <c r="E29" s="194"/>
      <c r="F29" s="194"/>
      <c r="I29" s="168"/>
      <c r="J29" s="169"/>
      <c r="K29" s="170"/>
    </row>
    <row r="30" spans="1:11" ht="20.100000000000001" hidden="1" customHeight="1">
      <c r="A30" s="187"/>
      <c r="B30" s="188"/>
      <c r="C30" s="188" t="s">
        <v>166</v>
      </c>
      <c r="D30" s="188">
        <v>10327</v>
      </c>
      <c r="E30" s="189" t="s">
        <v>813</v>
      </c>
      <c r="F30" s="382" t="s">
        <v>1468</v>
      </c>
      <c r="G30" s="383"/>
      <c r="H30" s="156" t="s">
        <v>814</v>
      </c>
      <c r="I30" s="157"/>
      <c r="J30" s="158"/>
      <c r="K30" s="159">
        <v>5.46</v>
      </c>
    </row>
    <row r="31" spans="1:11" hidden="1">
      <c r="B31" s="190" t="s">
        <v>1442</v>
      </c>
      <c r="C31" s="190" t="s">
        <v>1443</v>
      </c>
      <c r="D31" s="190" t="s">
        <v>1</v>
      </c>
      <c r="E31" s="191" t="s">
        <v>1444</v>
      </c>
      <c r="F31" s="384" t="s">
        <v>1445</v>
      </c>
      <c r="G31" s="385"/>
      <c r="H31" s="160" t="s">
        <v>1446</v>
      </c>
      <c r="I31" s="161" t="s">
        <v>1345</v>
      </c>
      <c r="J31" s="162" t="s">
        <v>1447</v>
      </c>
      <c r="K31" s="163" t="s">
        <v>1448</v>
      </c>
    </row>
    <row r="32" spans="1:11" hidden="1">
      <c r="A32" s="192" t="s">
        <v>1449</v>
      </c>
      <c r="B32" s="192" t="s">
        <v>1455</v>
      </c>
      <c r="C32" s="192" t="s">
        <v>166</v>
      </c>
      <c r="D32" s="192">
        <v>11102</v>
      </c>
      <c r="E32" s="193" t="s">
        <v>1469</v>
      </c>
      <c r="F32" s="380" t="s">
        <v>1457</v>
      </c>
      <c r="G32" s="381"/>
      <c r="H32" s="164" t="s">
        <v>251</v>
      </c>
      <c r="I32" s="165">
        <v>1</v>
      </c>
      <c r="J32" s="166">
        <v>5.46</v>
      </c>
      <c r="K32" s="167">
        <v>5.46</v>
      </c>
    </row>
    <row r="33" spans="1:11">
      <c r="E33" s="194"/>
      <c r="F33" s="194"/>
      <c r="I33" s="168"/>
      <c r="J33" s="169"/>
      <c r="K33" s="170"/>
    </row>
    <row r="34" spans="1:11">
      <c r="E34" s="194"/>
      <c r="F34" s="194"/>
      <c r="I34" s="168"/>
      <c r="J34" s="169"/>
      <c r="K34" s="170"/>
    </row>
    <row r="35" spans="1:11" s="198" customFormat="1" ht="63">
      <c r="A35" s="195"/>
      <c r="B35" s="196"/>
      <c r="C35" s="196" t="s">
        <v>5</v>
      </c>
      <c r="D35" s="196" t="s">
        <v>984</v>
      </c>
      <c r="E35" s="197" t="s">
        <v>985</v>
      </c>
      <c r="F35" s="386" t="s">
        <v>1470</v>
      </c>
      <c r="G35" s="387"/>
      <c r="H35" s="171" t="s">
        <v>31</v>
      </c>
      <c r="I35" s="172"/>
      <c r="J35" s="173"/>
      <c r="K35" s="174">
        <f>SUM(K37:K45)</f>
        <v>0</v>
      </c>
    </row>
    <row r="36" spans="1:11" s="198" customFormat="1" ht="15.75">
      <c r="B36" s="199" t="s">
        <v>1442</v>
      </c>
      <c r="C36" s="199" t="s">
        <v>1443</v>
      </c>
      <c r="D36" s="199" t="s">
        <v>1</v>
      </c>
      <c r="E36" s="200" t="s">
        <v>1444</v>
      </c>
      <c r="F36" s="378" t="s">
        <v>1445</v>
      </c>
      <c r="G36" s="379"/>
      <c r="H36" s="175" t="s">
        <v>1446</v>
      </c>
      <c r="I36" s="176" t="s">
        <v>1345</v>
      </c>
      <c r="J36" s="177" t="s">
        <v>1447</v>
      </c>
      <c r="K36" s="178" t="s">
        <v>1448</v>
      </c>
    </row>
    <row r="37" spans="1:11" s="192" customFormat="1" ht="24">
      <c r="A37" s="192" t="s">
        <v>1449</v>
      </c>
      <c r="B37" s="192" t="s">
        <v>1455</v>
      </c>
      <c r="C37" s="192" t="s">
        <v>20</v>
      </c>
      <c r="D37" s="192">
        <v>4350</v>
      </c>
      <c r="E37" s="193" t="s">
        <v>1471</v>
      </c>
      <c r="F37" s="380" t="s">
        <v>1457</v>
      </c>
      <c r="G37" s="381"/>
      <c r="H37" s="164" t="s">
        <v>31</v>
      </c>
      <c r="I37" s="165">
        <v>4</v>
      </c>
      <c r="J37" s="166"/>
      <c r="K37" s="167">
        <f>J37*I37</f>
        <v>0</v>
      </c>
    </row>
    <row r="38" spans="1:11" s="192" customFormat="1" ht="24">
      <c r="A38" s="192" t="s">
        <v>1449</v>
      </c>
      <c r="B38" s="192" t="s">
        <v>1455</v>
      </c>
      <c r="C38" s="192" t="s">
        <v>20</v>
      </c>
      <c r="D38" s="192">
        <v>10899</v>
      </c>
      <c r="E38" s="193" t="s">
        <v>1472</v>
      </c>
      <c r="F38" s="380" t="s">
        <v>1457</v>
      </c>
      <c r="G38" s="381"/>
      <c r="H38" s="164" t="s">
        <v>31</v>
      </c>
      <c r="I38" s="165">
        <v>1</v>
      </c>
      <c r="J38" s="166"/>
      <c r="K38" s="167">
        <f t="shared" ref="K38:K45" si="1">J38*I38</f>
        <v>0</v>
      </c>
    </row>
    <row r="39" spans="1:11" s="192" customFormat="1" ht="24">
      <c r="A39" s="192" t="s">
        <v>1449</v>
      </c>
      <c r="B39" s="192" t="s">
        <v>1455</v>
      </c>
      <c r="C39" s="192" t="s">
        <v>20</v>
      </c>
      <c r="D39" s="192">
        <v>10904</v>
      </c>
      <c r="E39" s="193" t="s">
        <v>1473</v>
      </c>
      <c r="F39" s="380" t="s">
        <v>1457</v>
      </c>
      <c r="G39" s="381"/>
      <c r="H39" s="164" t="s">
        <v>31</v>
      </c>
      <c r="I39" s="165">
        <v>1</v>
      </c>
      <c r="J39" s="166"/>
      <c r="K39" s="167">
        <f t="shared" si="1"/>
        <v>0</v>
      </c>
    </row>
    <row r="40" spans="1:11" s="192" customFormat="1" ht="36">
      <c r="A40" s="192" t="s">
        <v>1449</v>
      </c>
      <c r="B40" s="192" t="s">
        <v>1455</v>
      </c>
      <c r="C40" s="192" t="s">
        <v>20</v>
      </c>
      <c r="D40" s="192">
        <v>20963</v>
      </c>
      <c r="E40" s="193" t="s">
        <v>1474</v>
      </c>
      <c r="F40" s="380" t="s">
        <v>1457</v>
      </c>
      <c r="G40" s="381"/>
      <c r="H40" s="164" t="s">
        <v>31</v>
      </c>
      <c r="I40" s="165">
        <v>1</v>
      </c>
      <c r="J40" s="166"/>
      <c r="K40" s="167">
        <f t="shared" si="1"/>
        <v>0</v>
      </c>
    </row>
    <row r="41" spans="1:11" s="192" customFormat="1" ht="24">
      <c r="A41" s="192" t="s">
        <v>1449</v>
      </c>
      <c r="B41" s="192" t="s">
        <v>1455</v>
      </c>
      <c r="C41" s="192" t="s">
        <v>20</v>
      </c>
      <c r="D41" s="192">
        <v>20971</v>
      </c>
      <c r="E41" s="193" t="s">
        <v>1475</v>
      </c>
      <c r="F41" s="380" t="s">
        <v>1457</v>
      </c>
      <c r="G41" s="381"/>
      <c r="H41" s="164" t="s">
        <v>31</v>
      </c>
      <c r="I41" s="165">
        <v>1</v>
      </c>
      <c r="J41" s="166"/>
      <c r="K41" s="167">
        <f t="shared" si="1"/>
        <v>0</v>
      </c>
    </row>
    <row r="42" spans="1:11" s="192" customFormat="1" ht="12">
      <c r="A42" s="192" t="s">
        <v>1449</v>
      </c>
      <c r="B42" s="192" t="s">
        <v>1455</v>
      </c>
      <c r="C42" s="192" t="s">
        <v>20</v>
      </c>
      <c r="D42" s="192">
        <v>37555</v>
      </c>
      <c r="E42" s="193" t="s">
        <v>1476</v>
      </c>
      <c r="F42" s="380" t="s">
        <v>1457</v>
      </c>
      <c r="G42" s="381"/>
      <c r="H42" s="164" t="s">
        <v>31</v>
      </c>
      <c r="I42" s="165">
        <v>1</v>
      </c>
      <c r="J42" s="166"/>
      <c r="K42" s="167">
        <f t="shared" si="1"/>
        <v>0</v>
      </c>
    </row>
    <row r="43" spans="1:11" s="192" customFormat="1" ht="12">
      <c r="A43" s="192" t="s">
        <v>1449</v>
      </c>
      <c r="B43" s="192" t="s">
        <v>1450</v>
      </c>
      <c r="C43" s="192" t="s">
        <v>20</v>
      </c>
      <c r="D43" s="192">
        <v>88248</v>
      </c>
      <c r="E43" s="193" t="s">
        <v>1477</v>
      </c>
      <c r="F43" s="380" t="s">
        <v>1463</v>
      </c>
      <c r="G43" s="381"/>
      <c r="H43" s="164" t="s">
        <v>34</v>
      </c>
      <c r="I43" s="165">
        <v>3.0369999999999999</v>
      </c>
      <c r="J43" s="166"/>
      <c r="K43" s="167">
        <f t="shared" si="1"/>
        <v>0</v>
      </c>
    </row>
    <row r="44" spans="1:11" s="192" customFormat="1" ht="12">
      <c r="A44" s="192" t="s">
        <v>1449</v>
      </c>
      <c r="B44" s="192" t="s">
        <v>1450</v>
      </c>
      <c r="C44" s="192" t="s">
        <v>20</v>
      </c>
      <c r="D44" s="192">
        <v>88267</v>
      </c>
      <c r="E44" s="193" t="s">
        <v>1478</v>
      </c>
      <c r="F44" s="380" t="s">
        <v>1463</v>
      </c>
      <c r="G44" s="381"/>
      <c r="H44" s="164" t="s">
        <v>34</v>
      </c>
      <c r="I44" s="165">
        <v>3.0369999999999999</v>
      </c>
      <c r="J44" s="166"/>
      <c r="K44" s="167">
        <f t="shared" si="1"/>
        <v>0</v>
      </c>
    </row>
    <row r="45" spans="1:11" s="192" customFormat="1" ht="24">
      <c r="A45" s="192" t="s">
        <v>1449</v>
      </c>
      <c r="B45" s="192" t="s">
        <v>1455</v>
      </c>
      <c r="C45" s="192" t="s">
        <v>20</v>
      </c>
      <c r="D45" s="192">
        <v>21032</v>
      </c>
      <c r="E45" s="193" t="s">
        <v>1479</v>
      </c>
      <c r="F45" s="380" t="s">
        <v>1457</v>
      </c>
      <c r="G45" s="381"/>
      <c r="H45" s="164" t="s">
        <v>31</v>
      </c>
      <c r="I45" s="165">
        <v>1</v>
      </c>
      <c r="J45" s="166"/>
      <c r="K45" s="167">
        <f t="shared" si="1"/>
        <v>0</v>
      </c>
    </row>
    <row r="46" spans="1:11" s="192" customFormat="1" ht="12">
      <c r="E46" s="193"/>
      <c r="F46" s="380"/>
      <c r="G46" s="381"/>
      <c r="H46" s="164"/>
      <c r="I46" s="165"/>
      <c r="J46" s="166"/>
      <c r="K46" s="167"/>
    </row>
    <row r="47" spans="1:11">
      <c r="E47" s="194"/>
      <c r="F47" s="194"/>
      <c r="I47" s="168"/>
      <c r="J47" s="169"/>
      <c r="K47" s="170"/>
    </row>
    <row r="48" spans="1:11" ht="20.100000000000001" hidden="1" customHeight="1">
      <c r="A48" s="187"/>
      <c r="B48" s="188"/>
      <c r="C48" s="188" t="s">
        <v>20</v>
      </c>
      <c r="D48" s="188">
        <v>96121</v>
      </c>
      <c r="E48" s="189" t="s">
        <v>695</v>
      </c>
      <c r="F48" s="382" t="s">
        <v>1453</v>
      </c>
      <c r="G48" s="383"/>
      <c r="H48" s="156" t="s">
        <v>54</v>
      </c>
      <c r="I48" s="157"/>
      <c r="J48" s="158"/>
      <c r="K48" s="159">
        <v>11.76</v>
      </c>
    </row>
    <row r="49" spans="1:11" hidden="1">
      <c r="B49" s="190" t="s">
        <v>1442</v>
      </c>
      <c r="C49" s="190" t="s">
        <v>1443</v>
      </c>
      <c r="D49" s="190" t="s">
        <v>1</v>
      </c>
      <c r="E49" s="191" t="s">
        <v>1444</v>
      </c>
      <c r="F49" s="384" t="s">
        <v>1445</v>
      </c>
      <c r="G49" s="385"/>
      <c r="H49" s="160" t="s">
        <v>1446</v>
      </c>
      <c r="I49" s="161" t="s">
        <v>1345</v>
      </c>
      <c r="J49" s="162" t="s">
        <v>1447</v>
      </c>
      <c r="K49" s="163" t="s">
        <v>1448</v>
      </c>
    </row>
    <row r="50" spans="1:11" hidden="1">
      <c r="A50" s="192" t="s">
        <v>1449</v>
      </c>
      <c r="B50" s="192" t="s">
        <v>1455</v>
      </c>
      <c r="C50" s="192" t="s">
        <v>20</v>
      </c>
      <c r="D50" s="192">
        <v>36246</v>
      </c>
      <c r="E50" s="193" t="s">
        <v>1480</v>
      </c>
      <c r="F50" s="380" t="s">
        <v>1457</v>
      </c>
      <c r="G50" s="381"/>
      <c r="H50" s="164" t="s">
        <v>54</v>
      </c>
      <c r="I50" s="165">
        <v>1.1512</v>
      </c>
      <c r="J50" s="166">
        <v>4.96</v>
      </c>
      <c r="K50" s="167">
        <v>5.7</v>
      </c>
    </row>
    <row r="51" spans="1:11" ht="24" hidden="1">
      <c r="A51" s="192" t="s">
        <v>1449</v>
      </c>
      <c r="B51" s="192" t="s">
        <v>1455</v>
      </c>
      <c r="C51" s="192" t="s">
        <v>20</v>
      </c>
      <c r="D51" s="192">
        <v>39443</v>
      </c>
      <c r="E51" s="193" t="s">
        <v>1481</v>
      </c>
      <c r="F51" s="380" t="s">
        <v>1457</v>
      </c>
      <c r="G51" s="381"/>
      <c r="H51" s="164" t="s">
        <v>31</v>
      </c>
      <c r="I51" s="165">
        <v>0.58330000000000004</v>
      </c>
      <c r="J51" s="166">
        <v>0.26</v>
      </c>
      <c r="K51" s="167">
        <v>0.15</v>
      </c>
    </row>
    <row r="52" spans="1:11" hidden="1">
      <c r="A52" s="192" t="s">
        <v>1449</v>
      </c>
      <c r="B52" s="192" t="s">
        <v>1455</v>
      </c>
      <c r="C52" s="192" t="s">
        <v>20</v>
      </c>
      <c r="D52" s="192">
        <v>40552</v>
      </c>
      <c r="E52" s="193" t="s">
        <v>1482</v>
      </c>
      <c r="F52" s="380" t="s">
        <v>1457</v>
      </c>
      <c r="G52" s="381"/>
      <c r="H52" s="164" t="s">
        <v>1483</v>
      </c>
      <c r="I52" s="165">
        <v>7.4899999999999994E-2</v>
      </c>
      <c r="J52" s="166">
        <v>50.86</v>
      </c>
      <c r="K52" s="167">
        <v>3.8</v>
      </c>
    </row>
    <row r="53" spans="1:11" hidden="1">
      <c r="A53" s="192" t="s">
        <v>1449</v>
      </c>
      <c r="B53" s="192" t="s">
        <v>1450</v>
      </c>
      <c r="C53" s="192" t="s">
        <v>20</v>
      </c>
      <c r="D53" s="192">
        <v>88278</v>
      </c>
      <c r="E53" s="193" t="s">
        <v>1484</v>
      </c>
      <c r="F53" s="380" t="s">
        <v>1463</v>
      </c>
      <c r="G53" s="381"/>
      <c r="H53" s="164" t="s">
        <v>34</v>
      </c>
      <c r="I53" s="165">
        <v>0.14680000000000001</v>
      </c>
      <c r="J53" s="166">
        <v>14.42</v>
      </c>
      <c r="K53" s="167">
        <v>2.11</v>
      </c>
    </row>
    <row r="54" spans="1:11" hidden="1">
      <c r="E54" s="194"/>
      <c r="F54" s="194"/>
      <c r="I54" s="168"/>
      <c r="J54" s="169"/>
      <c r="K54" s="170"/>
    </row>
    <row r="55" spans="1:11" hidden="1">
      <c r="E55" s="194"/>
      <c r="F55" s="194"/>
      <c r="I55" s="168"/>
      <c r="J55" s="169"/>
      <c r="K55" s="170"/>
    </row>
    <row r="56" spans="1:11" ht="20.100000000000001" hidden="1" customHeight="1">
      <c r="A56" s="187"/>
      <c r="B56" s="188"/>
      <c r="C56" s="188" t="s">
        <v>20</v>
      </c>
      <c r="D56" s="188">
        <v>94713</v>
      </c>
      <c r="E56" s="189" t="s">
        <v>1270</v>
      </c>
      <c r="F56" s="382" t="s">
        <v>1485</v>
      </c>
      <c r="G56" s="383"/>
      <c r="H56" s="156" t="s">
        <v>31</v>
      </c>
      <c r="I56" s="157"/>
      <c r="J56" s="158"/>
      <c r="K56" s="159">
        <v>254.78</v>
      </c>
    </row>
    <row r="57" spans="1:11" hidden="1">
      <c r="B57" s="190" t="s">
        <v>1442</v>
      </c>
      <c r="C57" s="190" t="s">
        <v>1443</v>
      </c>
      <c r="D57" s="190" t="s">
        <v>1</v>
      </c>
      <c r="E57" s="191" t="s">
        <v>1444</v>
      </c>
      <c r="F57" s="384" t="s">
        <v>1445</v>
      </c>
      <c r="G57" s="385"/>
      <c r="H57" s="160" t="s">
        <v>1446</v>
      </c>
      <c r="I57" s="161" t="s">
        <v>1345</v>
      </c>
      <c r="J57" s="162" t="s">
        <v>1447</v>
      </c>
      <c r="K57" s="163" t="s">
        <v>1448</v>
      </c>
    </row>
    <row r="58" spans="1:11" hidden="1">
      <c r="A58" s="192" t="s">
        <v>1449</v>
      </c>
      <c r="B58" s="192" t="s">
        <v>1455</v>
      </c>
      <c r="C58" s="192" t="s">
        <v>20</v>
      </c>
      <c r="D58" s="192">
        <v>83</v>
      </c>
      <c r="E58" s="193" t="s">
        <v>1486</v>
      </c>
      <c r="F58" s="380" t="s">
        <v>1457</v>
      </c>
      <c r="G58" s="381"/>
      <c r="H58" s="164" t="s">
        <v>31</v>
      </c>
      <c r="I58" s="165">
        <v>1</v>
      </c>
      <c r="J58" s="166">
        <v>234.15</v>
      </c>
      <c r="K58" s="167">
        <v>234.15</v>
      </c>
    </row>
    <row r="59" spans="1:11" hidden="1">
      <c r="A59" s="192" t="s">
        <v>1449</v>
      </c>
      <c r="B59" s="192" t="s">
        <v>1455</v>
      </c>
      <c r="C59" s="192" t="s">
        <v>20</v>
      </c>
      <c r="D59" s="192">
        <v>20080</v>
      </c>
      <c r="E59" s="193" t="s">
        <v>1487</v>
      </c>
      <c r="F59" s="380" t="s">
        <v>1457</v>
      </c>
      <c r="G59" s="381"/>
      <c r="H59" s="164" t="s">
        <v>31</v>
      </c>
      <c r="I59" s="165">
        <v>0.19400000000000001</v>
      </c>
      <c r="J59" s="166">
        <v>25.09</v>
      </c>
      <c r="K59" s="167">
        <v>4.8600000000000003</v>
      </c>
    </row>
    <row r="60" spans="1:11" hidden="1">
      <c r="A60" s="192" t="s">
        <v>1449</v>
      </c>
      <c r="B60" s="192" t="s">
        <v>1455</v>
      </c>
      <c r="C60" s="192" t="s">
        <v>20</v>
      </c>
      <c r="D60" s="192">
        <v>20083</v>
      </c>
      <c r="E60" s="193" t="s">
        <v>1488</v>
      </c>
      <c r="F60" s="380" t="s">
        <v>1457</v>
      </c>
      <c r="G60" s="381"/>
      <c r="H60" s="164" t="s">
        <v>31</v>
      </c>
      <c r="I60" s="165">
        <v>5.1999999999999998E-2</v>
      </c>
      <c r="J60" s="166">
        <v>87.08</v>
      </c>
      <c r="K60" s="167">
        <v>4.5199999999999996</v>
      </c>
    </row>
    <row r="61" spans="1:11" hidden="1">
      <c r="A61" s="192" t="s">
        <v>1449</v>
      </c>
      <c r="B61" s="192" t="s">
        <v>1455</v>
      </c>
      <c r="C61" s="192" t="s">
        <v>20</v>
      </c>
      <c r="D61" s="192">
        <v>38383</v>
      </c>
      <c r="E61" s="193" t="s">
        <v>1489</v>
      </c>
      <c r="F61" s="380" t="s">
        <v>1457</v>
      </c>
      <c r="G61" s="381"/>
      <c r="H61" s="164" t="s">
        <v>31</v>
      </c>
      <c r="I61" s="165">
        <v>3.1E-2</v>
      </c>
      <c r="J61" s="166">
        <v>2.56</v>
      </c>
      <c r="K61" s="167">
        <v>7.0000000000000007E-2</v>
      </c>
    </row>
    <row r="62" spans="1:11" hidden="1">
      <c r="A62" s="192" t="s">
        <v>1449</v>
      </c>
      <c r="B62" s="192" t="s">
        <v>1450</v>
      </c>
      <c r="C62" s="192" t="s">
        <v>20</v>
      </c>
      <c r="D62" s="192">
        <v>88248</v>
      </c>
      <c r="E62" s="193" t="s">
        <v>1477</v>
      </c>
      <c r="F62" s="380" t="s">
        <v>1463</v>
      </c>
      <c r="G62" s="381"/>
      <c r="H62" s="164" t="s">
        <v>34</v>
      </c>
      <c r="I62" s="165">
        <v>0.308</v>
      </c>
      <c r="J62" s="166">
        <v>16.45</v>
      </c>
      <c r="K62" s="167">
        <v>5.0599999999999996</v>
      </c>
    </row>
    <row r="63" spans="1:11" hidden="1">
      <c r="A63" s="192" t="s">
        <v>1449</v>
      </c>
      <c r="B63" s="192" t="s">
        <v>1450</v>
      </c>
      <c r="C63" s="192" t="s">
        <v>20</v>
      </c>
      <c r="D63" s="192">
        <v>88267</v>
      </c>
      <c r="E63" s="193" t="s">
        <v>1478</v>
      </c>
      <c r="F63" s="380" t="s">
        <v>1463</v>
      </c>
      <c r="G63" s="381"/>
      <c r="H63" s="164" t="s">
        <v>34</v>
      </c>
      <c r="I63" s="165">
        <v>0.308</v>
      </c>
      <c r="J63" s="166">
        <v>19.88</v>
      </c>
      <c r="K63" s="167">
        <v>6.12</v>
      </c>
    </row>
    <row r="64" spans="1:11" hidden="1">
      <c r="E64" s="194"/>
      <c r="F64" s="194"/>
      <c r="I64" s="168"/>
      <c r="J64" s="169"/>
      <c r="K64" s="170"/>
    </row>
    <row r="65" spans="1:11" hidden="1">
      <c r="E65" s="194"/>
      <c r="F65" s="194"/>
      <c r="I65" s="168"/>
      <c r="J65" s="169"/>
      <c r="K65" s="170"/>
    </row>
    <row r="66" spans="1:11" ht="20.100000000000001" hidden="1" customHeight="1">
      <c r="A66" s="187"/>
      <c r="B66" s="188"/>
      <c r="C66" s="188" t="s">
        <v>20</v>
      </c>
      <c r="D66" s="188">
        <v>89429</v>
      </c>
      <c r="E66" s="189" t="s">
        <v>1326</v>
      </c>
      <c r="F66" s="382" t="s">
        <v>1485</v>
      </c>
      <c r="G66" s="383"/>
      <c r="H66" s="156" t="s">
        <v>31</v>
      </c>
      <c r="I66" s="157"/>
      <c r="J66" s="158"/>
      <c r="K66" s="159">
        <v>5.35</v>
      </c>
    </row>
    <row r="67" spans="1:11" hidden="1">
      <c r="B67" s="190" t="s">
        <v>1442</v>
      </c>
      <c r="C67" s="190" t="s">
        <v>1443</v>
      </c>
      <c r="D67" s="190" t="s">
        <v>1</v>
      </c>
      <c r="E67" s="191" t="s">
        <v>1444</v>
      </c>
      <c r="F67" s="384" t="s">
        <v>1445</v>
      </c>
      <c r="G67" s="385"/>
      <c r="H67" s="160" t="s">
        <v>1446</v>
      </c>
      <c r="I67" s="161" t="s">
        <v>1345</v>
      </c>
      <c r="J67" s="162" t="s">
        <v>1447</v>
      </c>
      <c r="K67" s="163" t="s">
        <v>1448</v>
      </c>
    </row>
    <row r="68" spans="1:11" hidden="1">
      <c r="A68" s="192" t="s">
        <v>1449</v>
      </c>
      <c r="B68" s="192" t="s">
        <v>1455</v>
      </c>
      <c r="C68" s="192" t="s">
        <v>20</v>
      </c>
      <c r="D68" s="192">
        <v>65</v>
      </c>
      <c r="E68" s="193" t="s">
        <v>1490</v>
      </c>
      <c r="F68" s="380" t="s">
        <v>1457</v>
      </c>
      <c r="G68" s="381"/>
      <c r="H68" s="164" t="s">
        <v>31</v>
      </c>
      <c r="I68" s="165">
        <v>1</v>
      </c>
      <c r="J68" s="166">
        <v>1.18</v>
      </c>
      <c r="K68" s="167">
        <v>1.18</v>
      </c>
    </row>
    <row r="69" spans="1:11" hidden="1">
      <c r="A69" s="192" t="s">
        <v>1449</v>
      </c>
      <c r="B69" s="192" t="s">
        <v>1455</v>
      </c>
      <c r="C69" s="192" t="s">
        <v>20</v>
      </c>
      <c r="D69" s="192">
        <v>122</v>
      </c>
      <c r="E69" s="193" t="s">
        <v>1491</v>
      </c>
      <c r="F69" s="380" t="s">
        <v>1457</v>
      </c>
      <c r="G69" s="381"/>
      <c r="H69" s="164" t="s">
        <v>31</v>
      </c>
      <c r="I69" s="165">
        <v>5.8999999999999999E-3</v>
      </c>
      <c r="J69" s="166">
        <v>76.86</v>
      </c>
      <c r="K69" s="167">
        <v>0.45</v>
      </c>
    </row>
    <row r="70" spans="1:11" hidden="1">
      <c r="A70" s="192" t="s">
        <v>1449</v>
      </c>
      <c r="B70" s="192" t="s">
        <v>1455</v>
      </c>
      <c r="C70" s="192" t="s">
        <v>20</v>
      </c>
      <c r="D70" s="192">
        <v>20083</v>
      </c>
      <c r="E70" s="193" t="s">
        <v>1488</v>
      </c>
      <c r="F70" s="380" t="s">
        <v>1457</v>
      </c>
      <c r="G70" s="381"/>
      <c r="H70" s="164" t="s">
        <v>31</v>
      </c>
      <c r="I70" s="165">
        <v>7.0000000000000001E-3</v>
      </c>
      <c r="J70" s="166">
        <v>87.08</v>
      </c>
      <c r="K70" s="167">
        <v>0.6</v>
      </c>
    </row>
    <row r="71" spans="1:11" hidden="1">
      <c r="A71" s="192" t="s">
        <v>1449</v>
      </c>
      <c r="B71" s="192" t="s">
        <v>1455</v>
      </c>
      <c r="C71" s="192" t="s">
        <v>20</v>
      </c>
      <c r="D71" s="192">
        <v>38383</v>
      </c>
      <c r="E71" s="193" t="s">
        <v>1489</v>
      </c>
      <c r="F71" s="380" t="s">
        <v>1457</v>
      </c>
      <c r="G71" s="381"/>
      <c r="H71" s="164" t="s">
        <v>31</v>
      </c>
      <c r="I71" s="165">
        <v>2.81E-2</v>
      </c>
      <c r="J71" s="166">
        <v>2.56</v>
      </c>
      <c r="K71" s="167">
        <v>7.0000000000000007E-2</v>
      </c>
    </row>
    <row r="72" spans="1:11" hidden="1">
      <c r="A72" s="192" t="s">
        <v>1449</v>
      </c>
      <c r="B72" s="192" t="s">
        <v>1450</v>
      </c>
      <c r="C72" s="192" t="s">
        <v>20</v>
      </c>
      <c r="D72" s="192">
        <v>88248</v>
      </c>
      <c r="E72" s="193" t="s">
        <v>1477</v>
      </c>
      <c r="F72" s="380" t="s">
        <v>1463</v>
      </c>
      <c r="G72" s="381"/>
      <c r="H72" s="164" t="s">
        <v>34</v>
      </c>
      <c r="I72" s="165">
        <v>8.4400000000000003E-2</v>
      </c>
      <c r="J72" s="166">
        <v>16.45</v>
      </c>
      <c r="K72" s="167">
        <v>1.38</v>
      </c>
    </row>
    <row r="73" spans="1:11" hidden="1">
      <c r="A73" s="192" t="s">
        <v>1449</v>
      </c>
      <c r="B73" s="192" t="s">
        <v>1450</v>
      </c>
      <c r="C73" s="192" t="s">
        <v>20</v>
      </c>
      <c r="D73" s="192">
        <v>88267</v>
      </c>
      <c r="E73" s="193" t="s">
        <v>1478</v>
      </c>
      <c r="F73" s="380" t="s">
        <v>1463</v>
      </c>
      <c r="G73" s="381"/>
      <c r="H73" s="164" t="s">
        <v>34</v>
      </c>
      <c r="I73" s="165">
        <v>8.4400000000000003E-2</v>
      </c>
      <c r="J73" s="166">
        <v>19.88</v>
      </c>
      <c r="K73" s="167">
        <v>1.67</v>
      </c>
    </row>
    <row r="74" spans="1:11" hidden="1">
      <c r="E74" s="194"/>
      <c r="F74" s="194"/>
      <c r="I74" s="168"/>
      <c r="J74" s="169"/>
      <c r="K74" s="170"/>
    </row>
    <row r="75" spans="1:11" hidden="1">
      <c r="E75" s="194"/>
      <c r="F75" s="194"/>
      <c r="I75" s="168"/>
      <c r="J75" s="169"/>
      <c r="K75" s="170"/>
    </row>
    <row r="76" spans="1:11" ht="20.100000000000001" hidden="1" customHeight="1">
      <c r="A76" s="187"/>
      <c r="B76" s="188"/>
      <c r="C76" s="188" t="s">
        <v>20</v>
      </c>
      <c r="D76" s="188">
        <v>89383</v>
      </c>
      <c r="E76" s="189" t="s">
        <v>1067</v>
      </c>
      <c r="F76" s="382" t="s">
        <v>1485</v>
      </c>
      <c r="G76" s="383"/>
      <c r="H76" s="156" t="s">
        <v>31</v>
      </c>
      <c r="I76" s="157"/>
      <c r="J76" s="158"/>
      <c r="K76" s="159">
        <v>5.73</v>
      </c>
    </row>
    <row r="77" spans="1:11" hidden="1">
      <c r="B77" s="190" t="s">
        <v>1442</v>
      </c>
      <c r="C77" s="190" t="s">
        <v>1443</v>
      </c>
      <c r="D77" s="190" t="s">
        <v>1</v>
      </c>
      <c r="E77" s="191" t="s">
        <v>1444</v>
      </c>
      <c r="F77" s="384" t="s">
        <v>1445</v>
      </c>
      <c r="G77" s="385"/>
      <c r="H77" s="160" t="s">
        <v>1446</v>
      </c>
      <c r="I77" s="161" t="s">
        <v>1345</v>
      </c>
      <c r="J77" s="162" t="s">
        <v>1447</v>
      </c>
      <c r="K77" s="163" t="s">
        <v>1448</v>
      </c>
    </row>
    <row r="78" spans="1:11" hidden="1">
      <c r="A78" s="192" t="s">
        <v>1449</v>
      </c>
      <c r="B78" s="192" t="s">
        <v>1455</v>
      </c>
      <c r="C78" s="192" t="s">
        <v>20</v>
      </c>
      <c r="D78" s="192">
        <v>65</v>
      </c>
      <c r="E78" s="193" t="s">
        <v>1490</v>
      </c>
      <c r="F78" s="380" t="s">
        <v>1457</v>
      </c>
      <c r="G78" s="381"/>
      <c r="H78" s="164" t="s">
        <v>31</v>
      </c>
      <c r="I78" s="165">
        <v>1</v>
      </c>
      <c r="J78" s="166">
        <v>1.18</v>
      </c>
      <c r="K78" s="167">
        <v>1.18</v>
      </c>
    </row>
    <row r="79" spans="1:11" hidden="1">
      <c r="A79" s="192" t="s">
        <v>1449</v>
      </c>
      <c r="B79" s="192" t="s">
        <v>1455</v>
      </c>
      <c r="C79" s="192" t="s">
        <v>20</v>
      </c>
      <c r="D79" s="192">
        <v>122</v>
      </c>
      <c r="E79" s="193" t="s">
        <v>1491</v>
      </c>
      <c r="F79" s="380" t="s">
        <v>1457</v>
      </c>
      <c r="G79" s="381"/>
      <c r="H79" s="164" t="s">
        <v>31</v>
      </c>
      <c r="I79" s="165">
        <v>5.8999999999999999E-3</v>
      </c>
      <c r="J79" s="166">
        <v>76.86</v>
      </c>
      <c r="K79" s="167">
        <v>0.45</v>
      </c>
    </row>
    <row r="80" spans="1:11" hidden="1">
      <c r="A80" s="192" t="s">
        <v>1449</v>
      </c>
      <c r="B80" s="192" t="s">
        <v>1455</v>
      </c>
      <c r="C80" s="192" t="s">
        <v>20</v>
      </c>
      <c r="D80" s="192">
        <v>20083</v>
      </c>
      <c r="E80" s="193" t="s">
        <v>1488</v>
      </c>
      <c r="F80" s="380" t="s">
        <v>1457</v>
      </c>
      <c r="G80" s="381"/>
      <c r="H80" s="164" t="s">
        <v>31</v>
      </c>
      <c r="I80" s="165">
        <v>7.0000000000000001E-3</v>
      </c>
      <c r="J80" s="166">
        <v>87.08</v>
      </c>
      <c r="K80" s="167">
        <v>0.6</v>
      </c>
    </row>
    <row r="81" spans="1:11" hidden="1">
      <c r="A81" s="192" t="s">
        <v>1449</v>
      </c>
      <c r="B81" s="192" t="s">
        <v>1455</v>
      </c>
      <c r="C81" s="192" t="s">
        <v>20</v>
      </c>
      <c r="D81" s="192">
        <v>38383</v>
      </c>
      <c r="E81" s="193" t="s">
        <v>1489</v>
      </c>
      <c r="F81" s="380" t="s">
        <v>1457</v>
      </c>
      <c r="G81" s="381"/>
      <c r="H81" s="164" t="s">
        <v>31</v>
      </c>
      <c r="I81" s="165">
        <v>3.15E-2</v>
      </c>
      <c r="J81" s="166">
        <v>2.56</v>
      </c>
      <c r="K81" s="167">
        <v>0.08</v>
      </c>
    </row>
    <row r="82" spans="1:11" hidden="1">
      <c r="A82" s="192" t="s">
        <v>1449</v>
      </c>
      <c r="B82" s="192" t="s">
        <v>1450</v>
      </c>
      <c r="C82" s="192" t="s">
        <v>20</v>
      </c>
      <c r="D82" s="192">
        <v>88248</v>
      </c>
      <c r="E82" s="193" t="s">
        <v>1477</v>
      </c>
      <c r="F82" s="380" t="s">
        <v>1463</v>
      </c>
      <c r="G82" s="381"/>
      <c r="H82" s="164" t="s">
        <v>34</v>
      </c>
      <c r="I82" s="165">
        <v>9.4399999999999998E-2</v>
      </c>
      <c r="J82" s="166">
        <v>16.45</v>
      </c>
      <c r="K82" s="167">
        <v>1.55</v>
      </c>
    </row>
    <row r="83" spans="1:11" hidden="1">
      <c r="A83" s="192" t="s">
        <v>1449</v>
      </c>
      <c r="B83" s="192" t="s">
        <v>1450</v>
      </c>
      <c r="C83" s="192" t="s">
        <v>20</v>
      </c>
      <c r="D83" s="192">
        <v>88267</v>
      </c>
      <c r="E83" s="193" t="s">
        <v>1478</v>
      </c>
      <c r="F83" s="380" t="s">
        <v>1463</v>
      </c>
      <c r="G83" s="381"/>
      <c r="H83" s="164" t="s">
        <v>34</v>
      </c>
      <c r="I83" s="165">
        <v>9.4399999999999998E-2</v>
      </c>
      <c r="J83" s="166">
        <v>19.88</v>
      </c>
      <c r="K83" s="167">
        <v>1.87</v>
      </c>
    </row>
    <row r="84" spans="1:11" hidden="1">
      <c r="E84" s="194"/>
      <c r="F84" s="194"/>
      <c r="I84" s="168"/>
      <c r="J84" s="169"/>
      <c r="K84" s="170"/>
    </row>
    <row r="85" spans="1:11" hidden="1">
      <c r="E85" s="194"/>
      <c r="F85" s="194"/>
      <c r="I85" s="168"/>
      <c r="J85" s="169"/>
      <c r="K85" s="170"/>
    </row>
    <row r="86" spans="1:11" ht="20.100000000000001" hidden="1" customHeight="1">
      <c r="A86" s="187"/>
      <c r="B86" s="188"/>
      <c r="C86" s="188" t="s">
        <v>20</v>
      </c>
      <c r="D86" s="188">
        <v>94658</v>
      </c>
      <c r="E86" s="189" t="s">
        <v>1069</v>
      </c>
      <c r="F86" s="382" t="s">
        <v>1485</v>
      </c>
      <c r="G86" s="383"/>
      <c r="H86" s="156" t="s">
        <v>31</v>
      </c>
      <c r="I86" s="157"/>
      <c r="J86" s="158"/>
      <c r="K86" s="159">
        <v>7.23</v>
      </c>
    </row>
    <row r="87" spans="1:11" hidden="1">
      <c r="B87" s="190" t="s">
        <v>1442</v>
      </c>
      <c r="C87" s="190" t="s">
        <v>1443</v>
      </c>
      <c r="D87" s="190" t="s">
        <v>1</v>
      </c>
      <c r="E87" s="191" t="s">
        <v>1444</v>
      </c>
      <c r="F87" s="384" t="s">
        <v>1445</v>
      </c>
      <c r="G87" s="385"/>
      <c r="H87" s="160" t="s">
        <v>1446</v>
      </c>
      <c r="I87" s="161" t="s">
        <v>1345</v>
      </c>
      <c r="J87" s="162" t="s">
        <v>1447</v>
      </c>
      <c r="K87" s="163" t="s">
        <v>1448</v>
      </c>
    </row>
    <row r="88" spans="1:11" hidden="1">
      <c r="A88" s="192" t="s">
        <v>1449</v>
      </c>
      <c r="B88" s="192" t="s">
        <v>1455</v>
      </c>
      <c r="C88" s="192" t="s">
        <v>20</v>
      </c>
      <c r="D88" s="192">
        <v>108</v>
      </c>
      <c r="E88" s="193" t="s">
        <v>1492</v>
      </c>
      <c r="F88" s="380" t="s">
        <v>1457</v>
      </c>
      <c r="G88" s="381"/>
      <c r="H88" s="164" t="s">
        <v>31</v>
      </c>
      <c r="I88" s="165">
        <v>1</v>
      </c>
      <c r="J88" s="166">
        <v>2.44</v>
      </c>
      <c r="K88" s="167">
        <v>2.44</v>
      </c>
    </row>
    <row r="89" spans="1:11" hidden="1">
      <c r="A89" s="192" t="s">
        <v>1449</v>
      </c>
      <c r="B89" s="192" t="s">
        <v>1455</v>
      </c>
      <c r="C89" s="192" t="s">
        <v>20</v>
      </c>
      <c r="D89" s="192">
        <v>20080</v>
      </c>
      <c r="E89" s="193" t="s">
        <v>1487</v>
      </c>
      <c r="F89" s="380" t="s">
        <v>1457</v>
      </c>
      <c r="G89" s="381"/>
      <c r="H89" s="164" t="s">
        <v>31</v>
      </c>
      <c r="I89" s="165">
        <v>0.04</v>
      </c>
      <c r="J89" s="166">
        <v>25.09</v>
      </c>
      <c r="K89" s="167">
        <v>1</v>
      </c>
    </row>
    <row r="90" spans="1:11" hidden="1">
      <c r="A90" s="192" t="s">
        <v>1449</v>
      </c>
      <c r="B90" s="192" t="s">
        <v>1455</v>
      </c>
      <c r="C90" s="192" t="s">
        <v>20</v>
      </c>
      <c r="D90" s="192">
        <v>20083</v>
      </c>
      <c r="E90" s="193" t="s">
        <v>1488</v>
      </c>
      <c r="F90" s="380" t="s">
        <v>1457</v>
      </c>
      <c r="G90" s="381"/>
      <c r="H90" s="164" t="s">
        <v>31</v>
      </c>
      <c r="I90" s="165">
        <v>0.01</v>
      </c>
      <c r="J90" s="166">
        <v>87.08</v>
      </c>
      <c r="K90" s="167">
        <v>0.87</v>
      </c>
    </row>
    <row r="91" spans="1:11" hidden="1">
      <c r="A91" s="192" t="s">
        <v>1449</v>
      </c>
      <c r="B91" s="192" t="s">
        <v>1455</v>
      </c>
      <c r="C91" s="192" t="s">
        <v>20</v>
      </c>
      <c r="D91" s="192">
        <v>38383</v>
      </c>
      <c r="E91" s="193" t="s">
        <v>1489</v>
      </c>
      <c r="F91" s="380" t="s">
        <v>1457</v>
      </c>
      <c r="G91" s="381"/>
      <c r="H91" s="164" t="s">
        <v>31</v>
      </c>
      <c r="I91" s="165">
        <v>8.0000000000000002E-3</v>
      </c>
      <c r="J91" s="166">
        <v>2.56</v>
      </c>
      <c r="K91" s="167">
        <v>0.02</v>
      </c>
    </row>
    <row r="92" spans="1:11" hidden="1">
      <c r="A92" s="192" t="s">
        <v>1449</v>
      </c>
      <c r="B92" s="192" t="s">
        <v>1450</v>
      </c>
      <c r="C92" s="192" t="s">
        <v>20</v>
      </c>
      <c r="D92" s="192">
        <v>88248</v>
      </c>
      <c r="E92" s="193" t="s">
        <v>1477</v>
      </c>
      <c r="F92" s="380" t="s">
        <v>1463</v>
      </c>
      <c r="G92" s="381"/>
      <c r="H92" s="164" t="s">
        <v>34</v>
      </c>
      <c r="I92" s="165">
        <v>0.08</v>
      </c>
      <c r="J92" s="166">
        <v>16.45</v>
      </c>
      <c r="K92" s="167">
        <v>1.31</v>
      </c>
    </row>
    <row r="93" spans="1:11" hidden="1">
      <c r="A93" s="192" t="s">
        <v>1449</v>
      </c>
      <c r="B93" s="192" t="s">
        <v>1450</v>
      </c>
      <c r="C93" s="192" t="s">
        <v>20</v>
      </c>
      <c r="D93" s="192">
        <v>88267</v>
      </c>
      <c r="E93" s="193" t="s">
        <v>1478</v>
      </c>
      <c r="F93" s="380" t="s">
        <v>1463</v>
      </c>
      <c r="G93" s="381"/>
      <c r="H93" s="164" t="s">
        <v>34</v>
      </c>
      <c r="I93" s="165">
        <v>0.08</v>
      </c>
      <c r="J93" s="166">
        <v>19.88</v>
      </c>
      <c r="K93" s="167">
        <v>1.59</v>
      </c>
    </row>
    <row r="94" spans="1:11" hidden="1">
      <c r="E94" s="194"/>
      <c r="F94" s="194"/>
      <c r="I94" s="168"/>
      <c r="J94" s="169"/>
      <c r="K94" s="170"/>
    </row>
    <row r="95" spans="1:11" hidden="1">
      <c r="E95" s="194"/>
      <c r="F95" s="194"/>
      <c r="I95" s="168"/>
      <c r="J95" s="169"/>
      <c r="K95" s="170"/>
    </row>
    <row r="96" spans="1:11" ht="20.100000000000001" hidden="1" customHeight="1">
      <c r="A96" s="187"/>
      <c r="B96" s="188"/>
      <c r="C96" s="188" t="s">
        <v>20</v>
      </c>
      <c r="D96" s="188">
        <v>94662</v>
      </c>
      <c r="E96" s="189" t="s">
        <v>1272</v>
      </c>
      <c r="F96" s="382" t="s">
        <v>1485</v>
      </c>
      <c r="G96" s="383"/>
      <c r="H96" s="156" t="s">
        <v>31</v>
      </c>
      <c r="I96" s="157"/>
      <c r="J96" s="158"/>
      <c r="K96" s="159">
        <v>13.41</v>
      </c>
    </row>
    <row r="97" spans="1:11" hidden="1">
      <c r="B97" s="190" t="s">
        <v>1442</v>
      </c>
      <c r="C97" s="190" t="s">
        <v>1443</v>
      </c>
      <c r="D97" s="190" t="s">
        <v>1</v>
      </c>
      <c r="E97" s="191" t="s">
        <v>1444</v>
      </c>
      <c r="F97" s="384" t="s">
        <v>1445</v>
      </c>
      <c r="G97" s="385"/>
      <c r="H97" s="160" t="s">
        <v>1446</v>
      </c>
      <c r="I97" s="161" t="s">
        <v>1345</v>
      </c>
      <c r="J97" s="162" t="s">
        <v>1447</v>
      </c>
      <c r="K97" s="163" t="s">
        <v>1448</v>
      </c>
    </row>
    <row r="98" spans="1:11" hidden="1">
      <c r="A98" s="192" t="s">
        <v>1449</v>
      </c>
      <c r="B98" s="192" t="s">
        <v>1455</v>
      </c>
      <c r="C98" s="192" t="s">
        <v>20</v>
      </c>
      <c r="D98" s="192">
        <v>112</v>
      </c>
      <c r="E98" s="193" t="s">
        <v>1493</v>
      </c>
      <c r="F98" s="380" t="s">
        <v>1457</v>
      </c>
      <c r="G98" s="381"/>
      <c r="H98" s="164" t="s">
        <v>31</v>
      </c>
      <c r="I98" s="165">
        <v>1</v>
      </c>
      <c r="J98" s="166">
        <v>5.92</v>
      </c>
      <c r="K98" s="167">
        <v>5.92</v>
      </c>
    </row>
    <row r="99" spans="1:11" hidden="1">
      <c r="A99" s="192" t="s">
        <v>1449</v>
      </c>
      <c r="B99" s="192" t="s">
        <v>1455</v>
      </c>
      <c r="C99" s="192" t="s">
        <v>20</v>
      </c>
      <c r="D99" s="192">
        <v>20080</v>
      </c>
      <c r="E99" s="193" t="s">
        <v>1487</v>
      </c>
      <c r="F99" s="380" t="s">
        <v>1457</v>
      </c>
      <c r="G99" s="381"/>
      <c r="H99" s="164" t="s">
        <v>31</v>
      </c>
      <c r="I99" s="165">
        <v>7.0999999999999994E-2</v>
      </c>
      <c r="J99" s="166">
        <v>25.09</v>
      </c>
      <c r="K99" s="167">
        <v>1.78</v>
      </c>
    </row>
    <row r="100" spans="1:11" hidden="1">
      <c r="A100" s="192" t="s">
        <v>1449</v>
      </c>
      <c r="B100" s="192" t="s">
        <v>1455</v>
      </c>
      <c r="C100" s="192" t="s">
        <v>20</v>
      </c>
      <c r="D100" s="192">
        <v>20083</v>
      </c>
      <c r="E100" s="193" t="s">
        <v>1488</v>
      </c>
      <c r="F100" s="380" t="s">
        <v>1457</v>
      </c>
      <c r="G100" s="381"/>
      <c r="H100" s="164" t="s">
        <v>31</v>
      </c>
      <c r="I100" s="165">
        <v>1.7999999999999999E-2</v>
      </c>
      <c r="J100" s="166">
        <v>87.08</v>
      </c>
      <c r="K100" s="167">
        <v>1.56</v>
      </c>
    </row>
    <row r="101" spans="1:11" hidden="1">
      <c r="A101" s="192" t="s">
        <v>1449</v>
      </c>
      <c r="B101" s="192" t="s">
        <v>1455</v>
      </c>
      <c r="C101" s="192" t="s">
        <v>20</v>
      </c>
      <c r="D101" s="192">
        <v>38383</v>
      </c>
      <c r="E101" s="193" t="s">
        <v>1489</v>
      </c>
      <c r="F101" s="380" t="s">
        <v>1457</v>
      </c>
      <c r="G101" s="381"/>
      <c r="H101" s="164" t="s">
        <v>31</v>
      </c>
      <c r="I101" s="165">
        <v>1.0999999999999999E-2</v>
      </c>
      <c r="J101" s="166">
        <v>2.56</v>
      </c>
      <c r="K101" s="167">
        <v>0.02</v>
      </c>
    </row>
    <row r="102" spans="1:11" hidden="1">
      <c r="A102" s="192" t="s">
        <v>1449</v>
      </c>
      <c r="B102" s="192" t="s">
        <v>1450</v>
      </c>
      <c r="C102" s="192" t="s">
        <v>20</v>
      </c>
      <c r="D102" s="192">
        <v>88248</v>
      </c>
      <c r="E102" s="193" t="s">
        <v>1477</v>
      </c>
      <c r="F102" s="380" t="s">
        <v>1463</v>
      </c>
      <c r="G102" s="381"/>
      <c r="H102" s="164" t="s">
        <v>34</v>
      </c>
      <c r="I102" s="165">
        <v>0.114</v>
      </c>
      <c r="J102" s="166">
        <v>16.45</v>
      </c>
      <c r="K102" s="167">
        <v>1.87</v>
      </c>
    </row>
    <row r="103" spans="1:11" hidden="1">
      <c r="A103" s="192" t="s">
        <v>1449</v>
      </c>
      <c r="B103" s="192" t="s">
        <v>1450</v>
      </c>
      <c r="C103" s="192" t="s">
        <v>20</v>
      </c>
      <c r="D103" s="192">
        <v>88267</v>
      </c>
      <c r="E103" s="193" t="s">
        <v>1478</v>
      </c>
      <c r="F103" s="380" t="s">
        <v>1463</v>
      </c>
      <c r="G103" s="381"/>
      <c r="H103" s="164" t="s">
        <v>34</v>
      </c>
      <c r="I103" s="165">
        <v>0.114</v>
      </c>
      <c r="J103" s="166">
        <v>19.88</v>
      </c>
      <c r="K103" s="167">
        <v>2.2599999999999998</v>
      </c>
    </row>
    <row r="104" spans="1:11" hidden="1">
      <c r="E104" s="194"/>
      <c r="F104" s="194"/>
      <c r="I104" s="168"/>
      <c r="J104" s="169"/>
      <c r="K104" s="170"/>
    </row>
    <row r="105" spans="1:11" hidden="1">
      <c r="E105" s="194"/>
      <c r="F105" s="194"/>
      <c r="I105" s="168"/>
      <c r="J105" s="169"/>
      <c r="K105" s="170"/>
    </row>
    <row r="106" spans="1:11" ht="20.100000000000001" hidden="1" customHeight="1">
      <c r="A106" s="187"/>
      <c r="B106" s="188"/>
      <c r="C106" s="188" t="s">
        <v>20</v>
      </c>
      <c r="D106" s="188">
        <v>89613</v>
      </c>
      <c r="E106" s="189" t="s">
        <v>1274</v>
      </c>
      <c r="F106" s="382" t="s">
        <v>1485</v>
      </c>
      <c r="G106" s="383"/>
      <c r="H106" s="156" t="s">
        <v>31</v>
      </c>
      <c r="I106" s="157"/>
      <c r="J106" s="158"/>
      <c r="K106" s="159">
        <v>32.76</v>
      </c>
    </row>
    <row r="107" spans="1:11" hidden="1">
      <c r="B107" s="190" t="s">
        <v>1442</v>
      </c>
      <c r="C107" s="190" t="s">
        <v>1443</v>
      </c>
      <c r="D107" s="190" t="s">
        <v>1</v>
      </c>
      <c r="E107" s="191" t="s">
        <v>1444</v>
      </c>
      <c r="F107" s="384" t="s">
        <v>1445</v>
      </c>
      <c r="G107" s="385"/>
      <c r="H107" s="160" t="s">
        <v>1446</v>
      </c>
      <c r="I107" s="161" t="s">
        <v>1345</v>
      </c>
      <c r="J107" s="162" t="s">
        <v>1447</v>
      </c>
      <c r="K107" s="163" t="s">
        <v>1448</v>
      </c>
    </row>
    <row r="108" spans="1:11" hidden="1">
      <c r="A108" s="192" t="s">
        <v>1449</v>
      </c>
      <c r="B108" s="192" t="s">
        <v>1455</v>
      </c>
      <c r="C108" s="192" t="s">
        <v>20</v>
      </c>
      <c r="D108" s="192">
        <v>104</v>
      </c>
      <c r="E108" s="193" t="s">
        <v>1494</v>
      </c>
      <c r="F108" s="380" t="s">
        <v>1457</v>
      </c>
      <c r="G108" s="381"/>
      <c r="H108" s="164" t="s">
        <v>31</v>
      </c>
      <c r="I108" s="165">
        <v>1</v>
      </c>
      <c r="J108" s="166">
        <v>23.39</v>
      </c>
      <c r="K108" s="167">
        <v>23.39</v>
      </c>
    </row>
    <row r="109" spans="1:11" hidden="1">
      <c r="A109" s="192" t="s">
        <v>1449</v>
      </c>
      <c r="B109" s="192" t="s">
        <v>1455</v>
      </c>
      <c r="C109" s="192" t="s">
        <v>20</v>
      </c>
      <c r="D109" s="192">
        <v>122</v>
      </c>
      <c r="E109" s="193" t="s">
        <v>1491</v>
      </c>
      <c r="F109" s="380" t="s">
        <v>1457</v>
      </c>
      <c r="G109" s="381"/>
      <c r="H109" s="164" t="s">
        <v>31</v>
      </c>
      <c r="I109" s="165">
        <v>2.35E-2</v>
      </c>
      <c r="J109" s="166">
        <v>76.86</v>
      </c>
      <c r="K109" s="167">
        <v>1.8</v>
      </c>
    </row>
    <row r="110" spans="1:11" hidden="1">
      <c r="A110" s="192" t="s">
        <v>1449</v>
      </c>
      <c r="B110" s="192" t="s">
        <v>1455</v>
      </c>
      <c r="C110" s="192" t="s">
        <v>20</v>
      </c>
      <c r="D110" s="192">
        <v>20083</v>
      </c>
      <c r="E110" s="193" t="s">
        <v>1488</v>
      </c>
      <c r="F110" s="380" t="s">
        <v>1457</v>
      </c>
      <c r="G110" s="381"/>
      <c r="H110" s="164" t="s">
        <v>31</v>
      </c>
      <c r="I110" s="165">
        <v>0.04</v>
      </c>
      <c r="J110" s="166">
        <v>87.08</v>
      </c>
      <c r="K110" s="167">
        <v>3.48</v>
      </c>
    </row>
    <row r="111" spans="1:11" hidden="1">
      <c r="A111" s="192" t="s">
        <v>1449</v>
      </c>
      <c r="B111" s="192" t="s">
        <v>1455</v>
      </c>
      <c r="C111" s="192" t="s">
        <v>20</v>
      </c>
      <c r="D111" s="192">
        <v>38383</v>
      </c>
      <c r="E111" s="193" t="s">
        <v>1489</v>
      </c>
      <c r="F111" s="380" t="s">
        <v>1457</v>
      </c>
      <c r="G111" s="381"/>
      <c r="H111" s="164" t="s">
        <v>31</v>
      </c>
      <c r="I111" s="165">
        <v>2.4899999999999999E-2</v>
      </c>
      <c r="J111" s="166">
        <v>2.56</v>
      </c>
      <c r="K111" s="167">
        <v>0.06</v>
      </c>
    </row>
    <row r="112" spans="1:11" hidden="1">
      <c r="A112" s="192" t="s">
        <v>1449</v>
      </c>
      <c r="B112" s="192" t="s">
        <v>1450</v>
      </c>
      <c r="C112" s="192" t="s">
        <v>20</v>
      </c>
      <c r="D112" s="192">
        <v>88248</v>
      </c>
      <c r="E112" s="193" t="s">
        <v>1477</v>
      </c>
      <c r="F112" s="380" t="s">
        <v>1463</v>
      </c>
      <c r="G112" s="381"/>
      <c r="H112" s="164" t="s">
        <v>34</v>
      </c>
      <c r="I112" s="165">
        <v>0.11119999999999999</v>
      </c>
      <c r="J112" s="166">
        <v>16.45</v>
      </c>
      <c r="K112" s="167">
        <v>1.82</v>
      </c>
    </row>
    <row r="113" spans="1:11" hidden="1">
      <c r="A113" s="192" t="s">
        <v>1449</v>
      </c>
      <c r="B113" s="192" t="s">
        <v>1450</v>
      </c>
      <c r="C113" s="192" t="s">
        <v>20</v>
      </c>
      <c r="D113" s="192">
        <v>88267</v>
      </c>
      <c r="E113" s="193" t="s">
        <v>1478</v>
      </c>
      <c r="F113" s="380" t="s">
        <v>1463</v>
      </c>
      <c r="G113" s="381"/>
      <c r="H113" s="164" t="s">
        <v>34</v>
      </c>
      <c r="I113" s="165">
        <v>0.11119999999999999</v>
      </c>
      <c r="J113" s="166">
        <v>19.88</v>
      </c>
      <c r="K113" s="167">
        <v>2.21</v>
      </c>
    </row>
    <row r="114" spans="1:11" hidden="1">
      <c r="E114" s="194"/>
      <c r="F114" s="194"/>
      <c r="I114" s="168"/>
      <c r="J114" s="169"/>
      <c r="K114" s="170"/>
    </row>
    <row r="115" spans="1:11" hidden="1">
      <c r="E115" s="194"/>
      <c r="F115" s="194"/>
      <c r="I115" s="168"/>
      <c r="J115" s="169"/>
      <c r="K115" s="170"/>
    </row>
    <row r="116" spans="1:11" s="198" customFormat="1" ht="19.5" customHeight="1">
      <c r="A116" s="195"/>
      <c r="B116" s="196"/>
      <c r="C116" s="196" t="s">
        <v>5</v>
      </c>
      <c r="D116" s="196" t="s">
        <v>29</v>
      </c>
      <c r="E116" s="197" t="s">
        <v>30</v>
      </c>
      <c r="F116" s="386" t="s">
        <v>1495</v>
      </c>
      <c r="G116" s="387"/>
      <c r="H116" s="171" t="s">
        <v>31</v>
      </c>
      <c r="I116" s="172"/>
      <c r="J116" s="173"/>
      <c r="K116" s="174">
        <f>SUM(K118:K119)</f>
        <v>0</v>
      </c>
    </row>
    <row r="117" spans="1:11" s="198" customFormat="1" ht="15.75">
      <c r="B117" s="199" t="s">
        <v>1442</v>
      </c>
      <c r="C117" s="199" t="s">
        <v>1443</v>
      </c>
      <c r="D117" s="199" t="s">
        <v>1</v>
      </c>
      <c r="E117" s="200" t="s">
        <v>1444</v>
      </c>
      <c r="F117" s="378" t="s">
        <v>1445</v>
      </c>
      <c r="G117" s="379"/>
      <c r="H117" s="175" t="s">
        <v>1446</v>
      </c>
      <c r="I117" s="176" t="s">
        <v>1345</v>
      </c>
      <c r="J117" s="177" t="s">
        <v>1447</v>
      </c>
      <c r="K117" s="178" t="s">
        <v>1448</v>
      </c>
    </row>
    <row r="118" spans="1:11">
      <c r="A118" s="192" t="s">
        <v>1449</v>
      </c>
      <c r="B118" s="192" t="s">
        <v>1450</v>
      </c>
      <c r="C118" s="192" t="s">
        <v>20</v>
      </c>
      <c r="D118" s="192">
        <v>90776</v>
      </c>
      <c r="E118" s="193" t="s">
        <v>1496</v>
      </c>
      <c r="F118" s="380" t="s">
        <v>1463</v>
      </c>
      <c r="G118" s="381"/>
      <c r="H118" s="164" t="s">
        <v>34</v>
      </c>
      <c r="I118" s="165">
        <v>2400</v>
      </c>
      <c r="J118" s="166"/>
      <c r="K118" s="167">
        <f>J118*I118</f>
        <v>0</v>
      </c>
    </row>
    <row r="119" spans="1:11">
      <c r="A119" s="192" t="s">
        <v>1449</v>
      </c>
      <c r="B119" s="192" t="s">
        <v>1450</v>
      </c>
      <c r="C119" s="192" t="s">
        <v>20</v>
      </c>
      <c r="D119" s="192">
        <v>100305</v>
      </c>
      <c r="E119" s="193" t="s">
        <v>1497</v>
      </c>
      <c r="F119" s="380" t="s">
        <v>1463</v>
      </c>
      <c r="G119" s="381"/>
      <c r="H119" s="164" t="s">
        <v>34</v>
      </c>
      <c r="I119" s="165">
        <v>900</v>
      </c>
      <c r="J119" s="166"/>
      <c r="K119" s="167">
        <f>J119*I119</f>
        <v>0</v>
      </c>
    </row>
    <row r="120" spans="1:11">
      <c r="E120" s="194"/>
      <c r="F120" s="194"/>
      <c r="I120" s="168"/>
      <c r="J120" s="169"/>
      <c r="K120" s="170"/>
    </row>
    <row r="121" spans="1:11">
      <c r="E121" s="194"/>
      <c r="F121" s="194"/>
      <c r="I121" s="168"/>
      <c r="J121" s="169"/>
      <c r="K121" s="170"/>
    </row>
    <row r="122" spans="1:11" ht="20.100000000000001" hidden="1" customHeight="1">
      <c r="A122" s="187"/>
      <c r="B122" s="188"/>
      <c r="C122" s="188" t="s">
        <v>20</v>
      </c>
      <c r="D122" s="188">
        <v>98522</v>
      </c>
      <c r="E122" s="189" t="s">
        <v>462</v>
      </c>
      <c r="F122" s="382" t="s">
        <v>1498</v>
      </c>
      <c r="G122" s="383"/>
      <c r="H122" s="156" t="s">
        <v>54</v>
      </c>
      <c r="I122" s="157"/>
      <c r="J122" s="158"/>
      <c r="K122" s="159">
        <v>165.95</v>
      </c>
    </row>
    <row r="123" spans="1:11" hidden="1">
      <c r="B123" s="190" t="s">
        <v>1442</v>
      </c>
      <c r="C123" s="190" t="s">
        <v>1443</v>
      </c>
      <c r="D123" s="190" t="s">
        <v>1</v>
      </c>
      <c r="E123" s="191" t="s">
        <v>1444</v>
      </c>
      <c r="F123" s="384" t="s">
        <v>1445</v>
      </c>
      <c r="G123" s="385"/>
      <c r="H123" s="160" t="s">
        <v>1446</v>
      </c>
      <c r="I123" s="161" t="s">
        <v>1345</v>
      </c>
      <c r="J123" s="162" t="s">
        <v>1447</v>
      </c>
      <c r="K123" s="163" t="s">
        <v>1448</v>
      </c>
    </row>
    <row r="124" spans="1:11" hidden="1">
      <c r="A124" s="192" t="s">
        <v>1449</v>
      </c>
      <c r="B124" s="192" t="s">
        <v>1455</v>
      </c>
      <c r="C124" s="192" t="s">
        <v>20</v>
      </c>
      <c r="D124" s="192">
        <v>4107</v>
      </c>
      <c r="E124" s="193" t="s">
        <v>1499</v>
      </c>
      <c r="F124" s="380" t="s">
        <v>1457</v>
      </c>
      <c r="G124" s="381"/>
      <c r="H124" s="164" t="s">
        <v>31</v>
      </c>
      <c r="I124" s="165">
        <v>0.3846</v>
      </c>
      <c r="J124" s="166">
        <v>66.849999999999994</v>
      </c>
      <c r="K124" s="167">
        <v>25.71</v>
      </c>
    </row>
    <row r="125" spans="1:11" hidden="1">
      <c r="A125" s="192" t="s">
        <v>1449</v>
      </c>
      <c r="B125" s="192" t="s">
        <v>1455</v>
      </c>
      <c r="C125" s="192" t="s">
        <v>20</v>
      </c>
      <c r="D125" s="192">
        <v>4417</v>
      </c>
      <c r="E125" s="193" t="s">
        <v>1500</v>
      </c>
      <c r="F125" s="380" t="s">
        <v>1457</v>
      </c>
      <c r="G125" s="381"/>
      <c r="H125" s="164" t="s">
        <v>54</v>
      </c>
      <c r="I125" s="165">
        <v>8.7999999999999995E-2</v>
      </c>
      <c r="J125" s="166">
        <v>6.47</v>
      </c>
      <c r="K125" s="167">
        <v>0.56000000000000005</v>
      </c>
    </row>
    <row r="126" spans="1:11" hidden="1">
      <c r="A126" s="192" t="s">
        <v>1449</v>
      </c>
      <c r="B126" s="192" t="s">
        <v>1455</v>
      </c>
      <c r="C126" s="192" t="s">
        <v>20</v>
      </c>
      <c r="D126" s="192">
        <v>4460</v>
      </c>
      <c r="E126" s="193" t="s">
        <v>1501</v>
      </c>
      <c r="F126" s="380" t="s">
        <v>1457</v>
      </c>
      <c r="G126" s="381"/>
      <c r="H126" s="164" t="s">
        <v>54</v>
      </c>
      <c r="I126" s="165">
        <v>2.2000000000000002</v>
      </c>
      <c r="J126" s="166">
        <v>8.4</v>
      </c>
      <c r="K126" s="167">
        <v>18.48</v>
      </c>
    </row>
    <row r="127" spans="1:11" ht="24" hidden="1">
      <c r="A127" s="192" t="s">
        <v>1449</v>
      </c>
      <c r="B127" s="192" t="s">
        <v>1455</v>
      </c>
      <c r="C127" s="192" t="s">
        <v>20</v>
      </c>
      <c r="D127" s="192">
        <v>10937</v>
      </c>
      <c r="E127" s="193" t="s">
        <v>1502</v>
      </c>
      <c r="F127" s="380" t="s">
        <v>1457</v>
      </c>
      <c r="G127" s="381"/>
      <c r="H127" s="164" t="s">
        <v>8</v>
      </c>
      <c r="I127" s="165">
        <v>1.9231</v>
      </c>
      <c r="J127" s="166">
        <v>37.78</v>
      </c>
      <c r="K127" s="167">
        <v>72.650000000000006</v>
      </c>
    </row>
    <row r="128" spans="1:11" hidden="1">
      <c r="A128" s="192" t="s">
        <v>1449</v>
      </c>
      <c r="B128" s="192" t="s">
        <v>1455</v>
      </c>
      <c r="C128" s="192" t="s">
        <v>20</v>
      </c>
      <c r="D128" s="192">
        <v>43130</v>
      </c>
      <c r="E128" s="193" t="s">
        <v>1503</v>
      </c>
      <c r="F128" s="380" t="s">
        <v>1457</v>
      </c>
      <c r="G128" s="381"/>
      <c r="H128" s="164" t="s">
        <v>1504</v>
      </c>
      <c r="I128" s="165">
        <v>5.8599999999999999E-2</v>
      </c>
      <c r="J128" s="166">
        <v>24.9</v>
      </c>
      <c r="K128" s="167">
        <v>1.45</v>
      </c>
    </row>
    <row r="129" spans="1:11" hidden="1">
      <c r="A129" s="192" t="s">
        <v>1449</v>
      </c>
      <c r="B129" s="192" t="s">
        <v>1450</v>
      </c>
      <c r="C129" s="192" t="s">
        <v>20</v>
      </c>
      <c r="D129" s="192">
        <v>88309</v>
      </c>
      <c r="E129" s="193" t="s">
        <v>1462</v>
      </c>
      <c r="F129" s="380" t="s">
        <v>1463</v>
      </c>
      <c r="G129" s="381"/>
      <c r="H129" s="164" t="s">
        <v>34</v>
      </c>
      <c r="I129" s="165">
        <v>1.1229</v>
      </c>
      <c r="J129" s="166">
        <v>19.98</v>
      </c>
      <c r="K129" s="167">
        <v>22.43</v>
      </c>
    </row>
    <row r="130" spans="1:11" hidden="1">
      <c r="A130" s="192" t="s">
        <v>1449</v>
      </c>
      <c r="B130" s="192" t="s">
        <v>1450</v>
      </c>
      <c r="C130" s="192" t="s">
        <v>20</v>
      </c>
      <c r="D130" s="192">
        <v>88316</v>
      </c>
      <c r="E130" s="193" t="s">
        <v>1464</v>
      </c>
      <c r="F130" s="380" t="s">
        <v>1463</v>
      </c>
      <c r="G130" s="381"/>
      <c r="H130" s="164" t="s">
        <v>34</v>
      </c>
      <c r="I130" s="165">
        <v>1.1229</v>
      </c>
      <c r="J130" s="166">
        <v>16.02</v>
      </c>
      <c r="K130" s="167">
        <v>17.98</v>
      </c>
    </row>
    <row r="131" spans="1:11" ht="24" hidden="1">
      <c r="A131" s="192" t="s">
        <v>1449</v>
      </c>
      <c r="B131" s="192" t="s">
        <v>1450</v>
      </c>
      <c r="C131" s="192" t="s">
        <v>20</v>
      </c>
      <c r="D131" s="192">
        <v>94974</v>
      </c>
      <c r="E131" s="193" t="s">
        <v>1505</v>
      </c>
      <c r="F131" s="380" t="s">
        <v>1506</v>
      </c>
      <c r="G131" s="381"/>
      <c r="H131" s="164" t="s">
        <v>44</v>
      </c>
      <c r="I131" s="165">
        <v>1.4500000000000001E-2</v>
      </c>
      <c r="J131" s="166">
        <v>461.67</v>
      </c>
      <c r="K131" s="167">
        <v>6.69</v>
      </c>
    </row>
    <row r="132" spans="1:11" hidden="1">
      <c r="E132" s="194"/>
      <c r="F132" s="194"/>
      <c r="I132" s="168"/>
      <c r="J132" s="169"/>
      <c r="K132" s="170"/>
    </row>
    <row r="133" spans="1:11" hidden="1">
      <c r="E133" s="194"/>
      <c r="F133" s="194"/>
      <c r="I133" s="168"/>
      <c r="J133" s="169"/>
      <c r="K133" s="170"/>
    </row>
    <row r="134" spans="1:11" ht="20.100000000000001" hidden="1" customHeight="1">
      <c r="A134" s="187"/>
      <c r="B134" s="188"/>
      <c r="C134" s="188" t="s">
        <v>20</v>
      </c>
      <c r="D134" s="188">
        <v>102362</v>
      </c>
      <c r="E134" s="189" t="s">
        <v>842</v>
      </c>
      <c r="F134" s="382" t="s">
        <v>1498</v>
      </c>
      <c r="G134" s="383"/>
      <c r="H134" s="156" t="s">
        <v>8</v>
      </c>
      <c r="I134" s="157"/>
      <c r="J134" s="158"/>
      <c r="K134" s="159">
        <v>174.16</v>
      </c>
    </row>
    <row r="135" spans="1:11" hidden="1">
      <c r="B135" s="190" t="s">
        <v>1442</v>
      </c>
      <c r="C135" s="190" t="s">
        <v>1443</v>
      </c>
      <c r="D135" s="190" t="s">
        <v>1</v>
      </c>
      <c r="E135" s="191" t="s">
        <v>1444</v>
      </c>
      <c r="F135" s="384" t="s">
        <v>1445</v>
      </c>
      <c r="G135" s="385"/>
      <c r="H135" s="160" t="s">
        <v>1446</v>
      </c>
      <c r="I135" s="161" t="s">
        <v>1345</v>
      </c>
      <c r="J135" s="162" t="s">
        <v>1447</v>
      </c>
      <c r="K135" s="163" t="s">
        <v>1448</v>
      </c>
    </row>
    <row r="136" spans="1:11" hidden="1">
      <c r="A136" s="192" t="s">
        <v>1449</v>
      </c>
      <c r="B136" s="192" t="s">
        <v>1455</v>
      </c>
      <c r="C136" s="192" t="s">
        <v>20</v>
      </c>
      <c r="D136" s="192">
        <v>7167</v>
      </c>
      <c r="E136" s="193" t="s">
        <v>1507</v>
      </c>
      <c r="F136" s="380" t="s">
        <v>1457</v>
      </c>
      <c r="G136" s="381"/>
      <c r="H136" s="164" t="s">
        <v>8</v>
      </c>
      <c r="I136" s="165">
        <v>1.0203</v>
      </c>
      <c r="J136" s="166">
        <v>36.74</v>
      </c>
      <c r="K136" s="167">
        <v>37.479999999999997</v>
      </c>
    </row>
    <row r="137" spans="1:11" hidden="1">
      <c r="A137" s="192" t="s">
        <v>1449</v>
      </c>
      <c r="B137" s="192" t="s">
        <v>1455</v>
      </c>
      <c r="C137" s="192" t="s">
        <v>20</v>
      </c>
      <c r="D137" s="192">
        <v>7696</v>
      </c>
      <c r="E137" s="193" t="s">
        <v>1508</v>
      </c>
      <c r="F137" s="380" t="s">
        <v>1457</v>
      </c>
      <c r="G137" s="381"/>
      <c r="H137" s="164" t="s">
        <v>54</v>
      </c>
      <c r="I137" s="165">
        <v>0.61050000000000004</v>
      </c>
      <c r="J137" s="166">
        <v>86.23</v>
      </c>
      <c r="K137" s="167">
        <v>52.64</v>
      </c>
    </row>
    <row r="138" spans="1:11" hidden="1">
      <c r="A138" s="192" t="s">
        <v>1449</v>
      </c>
      <c r="B138" s="192" t="s">
        <v>1455</v>
      </c>
      <c r="C138" s="192" t="s">
        <v>20</v>
      </c>
      <c r="D138" s="192">
        <v>7698</v>
      </c>
      <c r="E138" s="193" t="s">
        <v>1509</v>
      </c>
      <c r="F138" s="380" t="s">
        <v>1457</v>
      </c>
      <c r="G138" s="381"/>
      <c r="H138" s="164" t="s">
        <v>54</v>
      </c>
      <c r="I138" s="165">
        <v>0.87009999999999998</v>
      </c>
      <c r="J138" s="166">
        <v>51.47</v>
      </c>
      <c r="K138" s="167">
        <v>44.78</v>
      </c>
    </row>
    <row r="139" spans="1:11" hidden="1">
      <c r="A139" s="192" t="s">
        <v>1449</v>
      </c>
      <c r="B139" s="192" t="s">
        <v>1455</v>
      </c>
      <c r="C139" s="192" t="s">
        <v>20</v>
      </c>
      <c r="D139" s="192">
        <v>11002</v>
      </c>
      <c r="E139" s="193" t="s">
        <v>1510</v>
      </c>
      <c r="F139" s="380" t="s">
        <v>1457</v>
      </c>
      <c r="G139" s="381"/>
      <c r="H139" s="164" t="s">
        <v>63</v>
      </c>
      <c r="I139" s="165">
        <v>2.5000000000000001E-3</v>
      </c>
      <c r="J139" s="166">
        <v>27.99</v>
      </c>
      <c r="K139" s="167">
        <v>0.06</v>
      </c>
    </row>
    <row r="140" spans="1:11" hidden="1">
      <c r="A140" s="192" t="s">
        <v>1449</v>
      </c>
      <c r="B140" s="192" t="s">
        <v>1455</v>
      </c>
      <c r="C140" s="192" t="s">
        <v>20</v>
      </c>
      <c r="D140" s="192">
        <v>43130</v>
      </c>
      <c r="E140" s="193" t="s">
        <v>1503</v>
      </c>
      <c r="F140" s="380" t="s">
        <v>1457</v>
      </c>
      <c r="G140" s="381"/>
      <c r="H140" s="164" t="s">
        <v>1504</v>
      </c>
      <c r="I140" s="165">
        <v>7.9699999999999993E-2</v>
      </c>
      <c r="J140" s="166">
        <v>24.9</v>
      </c>
      <c r="K140" s="167">
        <v>1.98</v>
      </c>
    </row>
    <row r="141" spans="1:11" hidden="1">
      <c r="A141" s="192" t="s">
        <v>1449</v>
      </c>
      <c r="B141" s="192" t="s">
        <v>1450</v>
      </c>
      <c r="C141" s="192" t="s">
        <v>20</v>
      </c>
      <c r="D141" s="192">
        <v>88315</v>
      </c>
      <c r="E141" s="193" t="s">
        <v>1511</v>
      </c>
      <c r="F141" s="380" t="s">
        <v>1463</v>
      </c>
      <c r="G141" s="381"/>
      <c r="H141" s="164" t="s">
        <v>34</v>
      </c>
      <c r="I141" s="165">
        <v>0.97740000000000005</v>
      </c>
      <c r="J141" s="166">
        <v>19.86</v>
      </c>
      <c r="K141" s="167">
        <v>19.41</v>
      </c>
    </row>
    <row r="142" spans="1:11" hidden="1">
      <c r="A142" s="192" t="s">
        <v>1449</v>
      </c>
      <c r="B142" s="192" t="s">
        <v>1450</v>
      </c>
      <c r="C142" s="192" t="s">
        <v>20</v>
      </c>
      <c r="D142" s="192">
        <v>88316</v>
      </c>
      <c r="E142" s="193" t="s">
        <v>1464</v>
      </c>
      <c r="F142" s="380" t="s">
        <v>1463</v>
      </c>
      <c r="G142" s="381"/>
      <c r="H142" s="164" t="s">
        <v>34</v>
      </c>
      <c r="I142" s="165">
        <v>0.99739999999999995</v>
      </c>
      <c r="J142" s="166">
        <v>16.02</v>
      </c>
      <c r="K142" s="167">
        <v>15.97</v>
      </c>
    </row>
    <row r="143" spans="1:11" ht="24" hidden="1">
      <c r="A143" s="192" t="s">
        <v>1449</v>
      </c>
      <c r="B143" s="192" t="s">
        <v>1450</v>
      </c>
      <c r="C143" s="192" t="s">
        <v>20</v>
      </c>
      <c r="D143" s="192">
        <v>94962</v>
      </c>
      <c r="E143" s="193" t="s">
        <v>1512</v>
      </c>
      <c r="F143" s="380" t="s">
        <v>1506</v>
      </c>
      <c r="G143" s="381"/>
      <c r="H143" s="164" t="s">
        <v>44</v>
      </c>
      <c r="I143" s="165">
        <v>4.4999999999999997E-3</v>
      </c>
      <c r="J143" s="166">
        <v>410.59</v>
      </c>
      <c r="K143" s="167">
        <v>1.84</v>
      </c>
    </row>
    <row r="144" spans="1:11" hidden="1">
      <c r="E144" s="194"/>
      <c r="F144" s="194"/>
      <c r="I144" s="168"/>
      <c r="J144" s="169"/>
      <c r="K144" s="170"/>
    </row>
    <row r="145" spans="1:11" hidden="1">
      <c r="E145" s="194"/>
      <c r="F145" s="194"/>
      <c r="I145" s="168"/>
      <c r="J145" s="169"/>
      <c r="K145" s="170"/>
    </row>
    <row r="146" spans="1:11" ht="20.100000000000001" hidden="1" customHeight="1">
      <c r="A146" s="187"/>
      <c r="B146" s="188"/>
      <c r="C146" s="188" t="s">
        <v>20</v>
      </c>
      <c r="D146" s="188">
        <v>89472</v>
      </c>
      <c r="E146" s="189" t="s">
        <v>516</v>
      </c>
      <c r="F146" s="382" t="s">
        <v>1513</v>
      </c>
      <c r="G146" s="383"/>
      <c r="H146" s="156" t="s">
        <v>8</v>
      </c>
      <c r="I146" s="157"/>
      <c r="J146" s="158"/>
      <c r="K146" s="159">
        <v>117.21</v>
      </c>
    </row>
    <row r="147" spans="1:11" hidden="1">
      <c r="B147" s="190" t="s">
        <v>1442</v>
      </c>
      <c r="C147" s="190" t="s">
        <v>1443</v>
      </c>
      <c r="D147" s="190" t="s">
        <v>1</v>
      </c>
      <c r="E147" s="191" t="s">
        <v>1444</v>
      </c>
      <c r="F147" s="384" t="s">
        <v>1445</v>
      </c>
      <c r="G147" s="385"/>
      <c r="H147" s="160" t="s">
        <v>1446</v>
      </c>
      <c r="I147" s="161" t="s">
        <v>1345</v>
      </c>
      <c r="J147" s="162" t="s">
        <v>1447</v>
      </c>
      <c r="K147" s="163" t="s">
        <v>1448</v>
      </c>
    </row>
    <row r="148" spans="1:11" ht="24" hidden="1">
      <c r="A148" s="192" t="s">
        <v>1449</v>
      </c>
      <c r="B148" s="192" t="s">
        <v>1455</v>
      </c>
      <c r="C148" s="192" t="s">
        <v>20</v>
      </c>
      <c r="D148" s="192">
        <v>34547</v>
      </c>
      <c r="E148" s="193" t="s">
        <v>1514</v>
      </c>
      <c r="F148" s="380" t="s">
        <v>1457</v>
      </c>
      <c r="G148" s="381"/>
      <c r="H148" s="164" t="s">
        <v>54</v>
      </c>
      <c r="I148" s="165">
        <v>0.87</v>
      </c>
      <c r="J148" s="166">
        <v>5.71</v>
      </c>
      <c r="K148" s="167">
        <v>4.96</v>
      </c>
    </row>
    <row r="149" spans="1:11" hidden="1">
      <c r="A149" s="192" t="s">
        <v>1449</v>
      </c>
      <c r="B149" s="192" t="s">
        <v>1455</v>
      </c>
      <c r="C149" s="192" t="s">
        <v>20</v>
      </c>
      <c r="D149" s="192">
        <v>34570</v>
      </c>
      <c r="E149" s="193" t="s">
        <v>1515</v>
      </c>
      <c r="F149" s="380" t="s">
        <v>1457</v>
      </c>
      <c r="G149" s="381"/>
      <c r="H149" s="164" t="s">
        <v>31</v>
      </c>
      <c r="I149" s="165">
        <v>9.94</v>
      </c>
      <c r="J149" s="166">
        <v>5.71</v>
      </c>
      <c r="K149" s="167">
        <v>56.75</v>
      </c>
    </row>
    <row r="150" spans="1:11" hidden="1">
      <c r="A150" s="192" t="s">
        <v>1449</v>
      </c>
      <c r="B150" s="192" t="s">
        <v>1455</v>
      </c>
      <c r="C150" s="192" t="s">
        <v>20</v>
      </c>
      <c r="D150" s="192">
        <v>38593</v>
      </c>
      <c r="E150" s="193" t="s">
        <v>1516</v>
      </c>
      <c r="F150" s="380" t="s">
        <v>1457</v>
      </c>
      <c r="G150" s="381"/>
      <c r="H150" s="164" t="s">
        <v>31</v>
      </c>
      <c r="I150" s="165">
        <v>1.42</v>
      </c>
      <c r="J150" s="166">
        <v>3.23</v>
      </c>
      <c r="K150" s="167">
        <v>4.58</v>
      </c>
    </row>
    <row r="151" spans="1:11" hidden="1">
      <c r="A151" s="192" t="s">
        <v>1449</v>
      </c>
      <c r="B151" s="192" t="s">
        <v>1455</v>
      </c>
      <c r="C151" s="192" t="s">
        <v>20</v>
      </c>
      <c r="D151" s="192">
        <v>38594</v>
      </c>
      <c r="E151" s="193" t="s">
        <v>1517</v>
      </c>
      <c r="F151" s="380" t="s">
        <v>1457</v>
      </c>
      <c r="G151" s="381"/>
      <c r="H151" s="164" t="s">
        <v>31</v>
      </c>
      <c r="I151" s="165">
        <v>1.42</v>
      </c>
      <c r="J151" s="166">
        <v>5.09</v>
      </c>
      <c r="K151" s="167">
        <v>7.22</v>
      </c>
    </row>
    <row r="152" spans="1:11" hidden="1">
      <c r="A152" s="192" t="s">
        <v>1449</v>
      </c>
      <c r="B152" s="192" t="s">
        <v>1455</v>
      </c>
      <c r="C152" s="192" t="s">
        <v>20</v>
      </c>
      <c r="D152" s="192">
        <v>38600</v>
      </c>
      <c r="E152" s="193" t="s">
        <v>1518</v>
      </c>
      <c r="F152" s="380" t="s">
        <v>1457</v>
      </c>
      <c r="G152" s="381"/>
      <c r="H152" s="164" t="s">
        <v>31</v>
      </c>
      <c r="I152" s="165">
        <v>0.95</v>
      </c>
      <c r="J152" s="166">
        <v>6.14</v>
      </c>
      <c r="K152" s="167">
        <v>5.83</v>
      </c>
    </row>
    <row r="153" spans="1:11" hidden="1">
      <c r="A153" s="192" t="s">
        <v>1449</v>
      </c>
      <c r="B153" s="192" t="s">
        <v>1450</v>
      </c>
      <c r="C153" s="192" t="s">
        <v>20</v>
      </c>
      <c r="D153" s="192">
        <v>88309</v>
      </c>
      <c r="E153" s="193" t="s">
        <v>1462</v>
      </c>
      <c r="F153" s="380" t="s">
        <v>1463</v>
      </c>
      <c r="G153" s="381"/>
      <c r="H153" s="164" t="s">
        <v>34</v>
      </c>
      <c r="I153" s="165">
        <v>0.89</v>
      </c>
      <c r="J153" s="166">
        <v>19.98</v>
      </c>
      <c r="K153" s="167">
        <v>17.78</v>
      </c>
    </row>
    <row r="154" spans="1:11" hidden="1">
      <c r="A154" s="192" t="s">
        <v>1449</v>
      </c>
      <c r="B154" s="192" t="s">
        <v>1450</v>
      </c>
      <c r="C154" s="192" t="s">
        <v>20</v>
      </c>
      <c r="D154" s="192">
        <v>88316</v>
      </c>
      <c r="E154" s="193" t="s">
        <v>1464</v>
      </c>
      <c r="F154" s="380" t="s">
        <v>1463</v>
      </c>
      <c r="G154" s="381"/>
      <c r="H154" s="164" t="s">
        <v>34</v>
      </c>
      <c r="I154" s="165">
        <v>0.67</v>
      </c>
      <c r="J154" s="166">
        <v>16.02</v>
      </c>
      <c r="K154" s="167">
        <v>10.73</v>
      </c>
    </row>
    <row r="155" spans="1:11" ht="24" hidden="1">
      <c r="A155" s="192" t="s">
        <v>1449</v>
      </c>
      <c r="B155" s="192" t="s">
        <v>1450</v>
      </c>
      <c r="C155" s="192" t="s">
        <v>20</v>
      </c>
      <c r="D155" s="192">
        <v>88626</v>
      </c>
      <c r="E155" s="193" t="s">
        <v>1519</v>
      </c>
      <c r="F155" s="380" t="s">
        <v>1463</v>
      </c>
      <c r="G155" s="381"/>
      <c r="H155" s="164" t="s">
        <v>44</v>
      </c>
      <c r="I155" s="165">
        <v>1.6400000000000001E-2</v>
      </c>
      <c r="J155" s="166">
        <v>571.01</v>
      </c>
      <c r="K155" s="167">
        <v>9.36</v>
      </c>
    </row>
    <row r="156" spans="1:11" hidden="1">
      <c r="E156" s="194"/>
      <c r="F156" s="194"/>
      <c r="I156" s="168"/>
      <c r="J156" s="169"/>
      <c r="K156" s="170"/>
    </row>
    <row r="157" spans="1:11" hidden="1">
      <c r="E157" s="194"/>
      <c r="F157" s="194"/>
      <c r="I157" s="168"/>
      <c r="J157" s="169"/>
      <c r="K157" s="170"/>
    </row>
    <row r="158" spans="1:11" ht="20.100000000000001" hidden="1" customHeight="1">
      <c r="A158" s="187"/>
      <c r="B158" s="188"/>
      <c r="C158" s="188" t="s">
        <v>20</v>
      </c>
      <c r="D158" s="188">
        <v>89458</v>
      </c>
      <c r="E158" s="189" t="s">
        <v>138</v>
      </c>
      <c r="F158" s="382" t="s">
        <v>1513</v>
      </c>
      <c r="G158" s="383"/>
      <c r="H158" s="156" t="s">
        <v>8</v>
      </c>
      <c r="I158" s="157"/>
      <c r="J158" s="158"/>
      <c r="K158" s="159">
        <v>82.1</v>
      </c>
    </row>
    <row r="159" spans="1:11" hidden="1">
      <c r="B159" s="190" t="s">
        <v>1442</v>
      </c>
      <c r="C159" s="190" t="s">
        <v>1443</v>
      </c>
      <c r="D159" s="190" t="s">
        <v>1</v>
      </c>
      <c r="E159" s="191" t="s">
        <v>1444</v>
      </c>
      <c r="F159" s="384" t="s">
        <v>1445</v>
      </c>
      <c r="G159" s="385"/>
      <c r="H159" s="160" t="s">
        <v>1446</v>
      </c>
      <c r="I159" s="161" t="s">
        <v>1345</v>
      </c>
      <c r="J159" s="162" t="s">
        <v>1447</v>
      </c>
      <c r="K159" s="163" t="s">
        <v>1448</v>
      </c>
    </row>
    <row r="160" spans="1:11" hidden="1">
      <c r="A160" s="192" t="s">
        <v>1449</v>
      </c>
      <c r="B160" s="192" t="s">
        <v>1455</v>
      </c>
      <c r="C160" s="192" t="s">
        <v>20</v>
      </c>
      <c r="D160" s="192">
        <v>25070</v>
      </c>
      <c r="E160" s="193" t="s">
        <v>1520</v>
      </c>
      <c r="F160" s="380" t="s">
        <v>1457</v>
      </c>
      <c r="G160" s="381"/>
      <c r="H160" s="164" t="s">
        <v>31</v>
      </c>
      <c r="I160" s="165">
        <v>9.5299999999999994</v>
      </c>
      <c r="J160" s="166">
        <v>4.29</v>
      </c>
      <c r="K160" s="167">
        <v>40.880000000000003</v>
      </c>
    </row>
    <row r="161" spans="1:11" ht="24" hidden="1">
      <c r="A161" s="192" t="s">
        <v>1449</v>
      </c>
      <c r="B161" s="192" t="s">
        <v>1455</v>
      </c>
      <c r="C161" s="192" t="s">
        <v>20</v>
      </c>
      <c r="D161" s="192">
        <v>34547</v>
      </c>
      <c r="E161" s="193" t="s">
        <v>1514</v>
      </c>
      <c r="F161" s="380" t="s">
        <v>1457</v>
      </c>
      <c r="G161" s="381"/>
      <c r="H161" s="164" t="s">
        <v>54</v>
      </c>
      <c r="I161" s="165">
        <v>0.39500000000000002</v>
      </c>
      <c r="J161" s="166">
        <v>5.71</v>
      </c>
      <c r="K161" s="167">
        <v>2.25</v>
      </c>
    </row>
    <row r="162" spans="1:11" hidden="1">
      <c r="A162" s="192" t="s">
        <v>1449</v>
      </c>
      <c r="B162" s="192" t="s">
        <v>1455</v>
      </c>
      <c r="C162" s="192" t="s">
        <v>20</v>
      </c>
      <c r="D162" s="192">
        <v>38589</v>
      </c>
      <c r="E162" s="193" t="s">
        <v>1521</v>
      </c>
      <c r="F162" s="380" t="s">
        <v>1457</v>
      </c>
      <c r="G162" s="381"/>
      <c r="H162" s="164" t="s">
        <v>31</v>
      </c>
      <c r="I162" s="165">
        <v>1.47</v>
      </c>
      <c r="J162" s="166">
        <v>2.4500000000000002</v>
      </c>
      <c r="K162" s="167">
        <v>3.6</v>
      </c>
    </row>
    <row r="163" spans="1:11" hidden="1">
      <c r="A163" s="192" t="s">
        <v>1449</v>
      </c>
      <c r="B163" s="192" t="s">
        <v>1455</v>
      </c>
      <c r="C163" s="192" t="s">
        <v>20</v>
      </c>
      <c r="D163" s="192">
        <v>38591</v>
      </c>
      <c r="E163" s="193" t="s">
        <v>1522</v>
      </c>
      <c r="F163" s="380" t="s">
        <v>1457</v>
      </c>
      <c r="G163" s="381"/>
      <c r="H163" s="164" t="s">
        <v>31</v>
      </c>
      <c r="I163" s="165">
        <v>0.73</v>
      </c>
      <c r="J163" s="166">
        <v>3.93</v>
      </c>
      <c r="K163" s="167">
        <v>2.86</v>
      </c>
    </row>
    <row r="164" spans="1:11" hidden="1">
      <c r="A164" s="192" t="s">
        <v>1449</v>
      </c>
      <c r="B164" s="192" t="s">
        <v>1455</v>
      </c>
      <c r="C164" s="192" t="s">
        <v>20</v>
      </c>
      <c r="D164" s="192">
        <v>38595</v>
      </c>
      <c r="E164" s="193" t="s">
        <v>1523</v>
      </c>
      <c r="F164" s="380" t="s">
        <v>1457</v>
      </c>
      <c r="G164" s="381"/>
      <c r="H164" s="164" t="s">
        <v>31</v>
      </c>
      <c r="I164" s="165">
        <v>0.12</v>
      </c>
      <c r="J164" s="166">
        <v>2.89</v>
      </c>
      <c r="K164" s="167">
        <v>0.34</v>
      </c>
    </row>
    <row r="165" spans="1:11" hidden="1">
      <c r="A165" s="192" t="s">
        <v>1449</v>
      </c>
      <c r="B165" s="192" t="s">
        <v>1455</v>
      </c>
      <c r="C165" s="192" t="s">
        <v>20</v>
      </c>
      <c r="D165" s="192">
        <v>38597</v>
      </c>
      <c r="E165" s="193" t="s">
        <v>1524</v>
      </c>
      <c r="F165" s="380" t="s">
        <v>1457</v>
      </c>
      <c r="G165" s="381"/>
      <c r="H165" s="164" t="s">
        <v>31</v>
      </c>
      <c r="I165" s="165">
        <v>2.2000000000000002</v>
      </c>
      <c r="J165" s="166">
        <v>4.84</v>
      </c>
      <c r="K165" s="167">
        <v>10.64</v>
      </c>
    </row>
    <row r="166" spans="1:11" hidden="1">
      <c r="A166" s="192" t="s">
        <v>1449</v>
      </c>
      <c r="B166" s="192" t="s">
        <v>1450</v>
      </c>
      <c r="C166" s="192" t="s">
        <v>20</v>
      </c>
      <c r="D166" s="192">
        <v>88309</v>
      </c>
      <c r="E166" s="193" t="s">
        <v>1462</v>
      </c>
      <c r="F166" s="380" t="s">
        <v>1463</v>
      </c>
      <c r="G166" s="381"/>
      <c r="H166" s="164" t="s">
        <v>34</v>
      </c>
      <c r="I166" s="165">
        <v>0.51</v>
      </c>
      <c r="J166" s="166">
        <v>19.98</v>
      </c>
      <c r="K166" s="167">
        <v>10.18</v>
      </c>
    </row>
    <row r="167" spans="1:11" hidden="1">
      <c r="A167" s="192" t="s">
        <v>1449</v>
      </c>
      <c r="B167" s="192" t="s">
        <v>1450</v>
      </c>
      <c r="C167" s="192" t="s">
        <v>20</v>
      </c>
      <c r="D167" s="192">
        <v>88316</v>
      </c>
      <c r="E167" s="193" t="s">
        <v>1464</v>
      </c>
      <c r="F167" s="380" t="s">
        <v>1463</v>
      </c>
      <c r="G167" s="381"/>
      <c r="H167" s="164" t="s">
        <v>34</v>
      </c>
      <c r="I167" s="165">
        <v>0.38</v>
      </c>
      <c r="J167" s="166">
        <v>16.02</v>
      </c>
      <c r="K167" s="167">
        <v>6.08</v>
      </c>
    </row>
    <row r="168" spans="1:11" ht="24" hidden="1">
      <c r="A168" s="192" t="s">
        <v>1449</v>
      </c>
      <c r="B168" s="192" t="s">
        <v>1450</v>
      </c>
      <c r="C168" s="192" t="s">
        <v>20</v>
      </c>
      <c r="D168" s="192">
        <v>88715</v>
      </c>
      <c r="E168" s="193" t="s">
        <v>1525</v>
      </c>
      <c r="F168" s="380" t="s">
        <v>1463</v>
      </c>
      <c r="G168" s="381"/>
      <c r="H168" s="164" t="s">
        <v>44</v>
      </c>
      <c r="I168" s="165">
        <v>1.04E-2</v>
      </c>
      <c r="J168" s="166">
        <v>507.45</v>
      </c>
      <c r="K168" s="167">
        <v>5.27</v>
      </c>
    </row>
    <row r="169" spans="1:11" hidden="1">
      <c r="E169" s="194"/>
      <c r="F169" s="194"/>
      <c r="I169" s="168"/>
      <c r="J169" s="169"/>
      <c r="K169" s="170"/>
    </row>
    <row r="170" spans="1:11" hidden="1">
      <c r="E170" s="194"/>
      <c r="F170" s="194"/>
      <c r="I170" s="168"/>
      <c r="J170" s="169"/>
      <c r="K170" s="170"/>
    </row>
    <row r="171" spans="1:11" ht="20.100000000000001" hidden="1" customHeight="1">
      <c r="A171" s="187"/>
      <c r="B171" s="188"/>
      <c r="C171" s="188" t="s">
        <v>20</v>
      </c>
      <c r="D171" s="188">
        <v>103351</v>
      </c>
      <c r="E171" s="189" t="s">
        <v>660</v>
      </c>
      <c r="F171" s="382" t="s">
        <v>1513</v>
      </c>
      <c r="G171" s="383"/>
      <c r="H171" s="156" t="s">
        <v>8</v>
      </c>
      <c r="I171" s="157"/>
      <c r="J171" s="158"/>
      <c r="K171" s="159">
        <v>167.41</v>
      </c>
    </row>
    <row r="172" spans="1:11" hidden="1">
      <c r="B172" s="190" t="s">
        <v>1442</v>
      </c>
      <c r="C172" s="190" t="s">
        <v>1443</v>
      </c>
      <c r="D172" s="190" t="s">
        <v>1</v>
      </c>
      <c r="E172" s="191" t="s">
        <v>1444</v>
      </c>
      <c r="F172" s="384" t="s">
        <v>1445</v>
      </c>
      <c r="G172" s="385"/>
      <c r="H172" s="160" t="s">
        <v>1446</v>
      </c>
      <c r="I172" s="161" t="s">
        <v>1345</v>
      </c>
      <c r="J172" s="162" t="s">
        <v>1447</v>
      </c>
      <c r="K172" s="163" t="s">
        <v>1448</v>
      </c>
    </row>
    <row r="173" spans="1:11" ht="24" hidden="1">
      <c r="A173" s="192" t="s">
        <v>1449</v>
      </c>
      <c r="B173" s="192" t="s">
        <v>1455</v>
      </c>
      <c r="C173" s="192" t="s">
        <v>20</v>
      </c>
      <c r="D173" s="192">
        <v>7270</v>
      </c>
      <c r="E173" s="193" t="s">
        <v>1526</v>
      </c>
      <c r="F173" s="380" t="s">
        <v>1457</v>
      </c>
      <c r="G173" s="381"/>
      <c r="H173" s="164" t="s">
        <v>31</v>
      </c>
      <c r="I173" s="165">
        <v>56.62</v>
      </c>
      <c r="J173" s="166">
        <v>1.25</v>
      </c>
      <c r="K173" s="167">
        <v>70.77</v>
      </c>
    </row>
    <row r="174" spans="1:11" ht="24" hidden="1">
      <c r="A174" s="192" t="s">
        <v>1449</v>
      </c>
      <c r="B174" s="192" t="s">
        <v>1455</v>
      </c>
      <c r="C174" s="192" t="s">
        <v>20</v>
      </c>
      <c r="D174" s="192">
        <v>34557</v>
      </c>
      <c r="E174" s="193" t="s">
        <v>1527</v>
      </c>
      <c r="F174" s="380" t="s">
        <v>1457</v>
      </c>
      <c r="G174" s="381"/>
      <c r="H174" s="164" t="s">
        <v>54</v>
      </c>
      <c r="I174" s="165">
        <v>0.80500000000000005</v>
      </c>
      <c r="J174" s="166">
        <v>3.61</v>
      </c>
      <c r="K174" s="167">
        <v>2.9</v>
      </c>
    </row>
    <row r="175" spans="1:11" hidden="1">
      <c r="A175" s="192" t="s">
        <v>1449</v>
      </c>
      <c r="B175" s="192" t="s">
        <v>1455</v>
      </c>
      <c r="C175" s="192" t="s">
        <v>20</v>
      </c>
      <c r="D175" s="192">
        <v>37395</v>
      </c>
      <c r="E175" s="193" t="s">
        <v>1528</v>
      </c>
      <c r="F175" s="380" t="s">
        <v>1457</v>
      </c>
      <c r="G175" s="381"/>
      <c r="H175" s="164" t="s">
        <v>1483</v>
      </c>
      <c r="I175" s="165">
        <v>9.7000000000000003E-3</v>
      </c>
      <c r="J175" s="166">
        <v>40.33</v>
      </c>
      <c r="K175" s="167">
        <v>0.39</v>
      </c>
    </row>
    <row r="176" spans="1:11" ht="24" hidden="1">
      <c r="A176" s="192" t="s">
        <v>1449</v>
      </c>
      <c r="B176" s="192" t="s">
        <v>1450</v>
      </c>
      <c r="C176" s="192" t="s">
        <v>20</v>
      </c>
      <c r="D176" s="192">
        <v>87369</v>
      </c>
      <c r="E176" s="193" t="s">
        <v>1529</v>
      </c>
      <c r="F176" s="380" t="s">
        <v>1463</v>
      </c>
      <c r="G176" s="381"/>
      <c r="H176" s="164" t="s">
        <v>44</v>
      </c>
      <c r="I176" s="165">
        <v>1.34E-2</v>
      </c>
      <c r="J176" s="166">
        <v>638.19000000000005</v>
      </c>
      <c r="K176" s="167">
        <v>8.5500000000000007</v>
      </c>
    </row>
    <row r="177" spans="1:11" hidden="1">
      <c r="A177" s="192" t="s">
        <v>1449</v>
      </c>
      <c r="B177" s="192" t="s">
        <v>1450</v>
      </c>
      <c r="C177" s="192" t="s">
        <v>20</v>
      </c>
      <c r="D177" s="192">
        <v>88309</v>
      </c>
      <c r="E177" s="193" t="s">
        <v>1462</v>
      </c>
      <c r="F177" s="380" t="s">
        <v>1463</v>
      </c>
      <c r="G177" s="381"/>
      <c r="H177" s="164" t="s">
        <v>34</v>
      </c>
      <c r="I177" s="165">
        <v>3.03</v>
      </c>
      <c r="J177" s="166">
        <v>19.98</v>
      </c>
      <c r="K177" s="167">
        <v>60.53</v>
      </c>
    </row>
    <row r="178" spans="1:11" hidden="1">
      <c r="A178" s="192" t="s">
        <v>1449</v>
      </c>
      <c r="B178" s="192" t="s">
        <v>1450</v>
      </c>
      <c r="C178" s="192" t="s">
        <v>20</v>
      </c>
      <c r="D178" s="192">
        <v>88316</v>
      </c>
      <c r="E178" s="193" t="s">
        <v>1464</v>
      </c>
      <c r="F178" s="380" t="s">
        <v>1463</v>
      </c>
      <c r="G178" s="381"/>
      <c r="H178" s="164" t="s">
        <v>34</v>
      </c>
      <c r="I178" s="165">
        <v>1.5149999999999999</v>
      </c>
      <c r="J178" s="166">
        <v>16.02</v>
      </c>
      <c r="K178" s="167">
        <v>24.27</v>
      </c>
    </row>
    <row r="179" spans="1:11" hidden="1">
      <c r="E179" s="194"/>
      <c r="F179" s="194"/>
      <c r="I179" s="168"/>
      <c r="J179" s="169"/>
      <c r="K179" s="170"/>
    </row>
    <row r="180" spans="1:11" hidden="1">
      <c r="E180" s="194"/>
      <c r="F180" s="194"/>
      <c r="I180" s="168"/>
      <c r="J180" s="169"/>
      <c r="K180" s="170"/>
    </row>
    <row r="181" spans="1:11" ht="20.100000000000001" hidden="1" customHeight="1">
      <c r="A181" s="187"/>
      <c r="B181" s="188"/>
      <c r="C181" s="188" t="s">
        <v>20</v>
      </c>
      <c r="D181" s="188">
        <v>103324</v>
      </c>
      <c r="E181" s="189" t="s">
        <v>673</v>
      </c>
      <c r="F181" s="382" t="s">
        <v>1513</v>
      </c>
      <c r="G181" s="383"/>
      <c r="H181" s="156" t="s">
        <v>8</v>
      </c>
      <c r="I181" s="157"/>
      <c r="J181" s="158"/>
      <c r="K181" s="159">
        <v>81.47</v>
      </c>
    </row>
    <row r="182" spans="1:11" hidden="1">
      <c r="B182" s="190" t="s">
        <v>1442</v>
      </c>
      <c r="C182" s="190" t="s">
        <v>1443</v>
      </c>
      <c r="D182" s="190" t="s">
        <v>1</v>
      </c>
      <c r="E182" s="191" t="s">
        <v>1444</v>
      </c>
      <c r="F182" s="384" t="s">
        <v>1445</v>
      </c>
      <c r="G182" s="385"/>
      <c r="H182" s="160" t="s">
        <v>1446</v>
      </c>
      <c r="I182" s="161" t="s">
        <v>1345</v>
      </c>
      <c r="J182" s="162" t="s">
        <v>1447</v>
      </c>
      <c r="K182" s="163" t="s">
        <v>1448</v>
      </c>
    </row>
    <row r="183" spans="1:11" ht="24" hidden="1">
      <c r="A183" s="192" t="s">
        <v>1449</v>
      </c>
      <c r="B183" s="192" t="s">
        <v>1455</v>
      </c>
      <c r="C183" s="192" t="s">
        <v>20</v>
      </c>
      <c r="D183" s="192">
        <v>34547</v>
      </c>
      <c r="E183" s="193" t="s">
        <v>1514</v>
      </c>
      <c r="F183" s="380" t="s">
        <v>1457</v>
      </c>
      <c r="G183" s="381"/>
      <c r="H183" s="164" t="s">
        <v>54</v>
      </c>
      <c r="I183" s="165">
        <v>0.42</v>
      </c>
      <c r="J183" s="166">
        <v>5.71</v>
      </c>
      <c r="K183" s="167">
        <v>2.39</v>
      </c>
    </row>
    <row r="184" spans="1:11" hidden="1">
      <c r="A184" s="192" t="s">
        <v>1449</v>
      </c>
      <c r="B184" s="192" t="s">
        <v>1455</v>
      </c>
      <c r="C184" s="192" t="s">
        <v>20</v>
      </c>
      <c r="D184" s="192">
        <v>37395</v>
      </c>
      <c r="E184" s="193" t="s">
        <v>1528</v>
      </c>
      <c r="F184" s="380" t="s">
        <v>1457</v>
      </c>
      <c r="G184" s="381"/>
      <c r="H184" s="164" t="s">
        <v>1483</v>
      </c>
      <c r="I184" s="165">
        <v>0.01</v>
      </c>
      <c r="J184" s="166">
        <v>40.33</v>
      </c>
      <c r="K184" s="167">
        <v>0.4</v>
      </c>
    </row>
    <row r="185" spans="1:11" hidden="1">
      <c r="A185" s="192" t="s">
        <v>1449</v>
      </c>
      <c r="B185" s="192" t="s">
        <v>1455</v>
      </c>
      <c r="C185" s="192" t="s">
        <v>20</v>
      </c>
      <c r="D185" s="192">
        <v>37593</v>
      </c>
      <c r="E185" s="193" t="s">
        <v>1530</v>
      </c>
      <c r="F185" s="380" t="s">
        <v>1457</v>
      </c>
      <c r="G185" s="381"/>
      <c r="H185" s="164" t="s">
        <v>31</v>
      </c>
      <c r="I185" s="165">
        <v>13.6</v>
      </c>
      <c r="J185" s="166">
        <v>3.55</v>
      </c>
      <c r="K185" s="167">
        <v>48.28</v>
      </c>
    </row>
    <row r="186" spans="1:11" ht="24" hidden="1">
      <c r="A186" s="192" t="s">
        <v>1449</v>
      </c>
      <c r="B186" s="192" t="s">
        <v>1450</v>
      </c>
      <c r="C186" s="192" t="s">
        <v>20</v>
      </c>
      <c r="D186" s="192">
        <v>87292</v>
      </c>
      <c r="E186" s="193" t="s">
        <v>1531</v>
      </c>
      <c r="F186" s="380" t="s">
        <v>1463</v>
      </c>
      <c r="G186" s="381"/>
      <c r="H186" s="164" t="s">
        <v>44</v>
      </c>
      <c r="I186" s="165">
        <v>1.18E-2</v>
      </c>
      <c r="J186" s="166">
        <v>537.5</v>
      </c>
      <c r="K186" s="167">
        <v>6.34</v>
      </c>
    </row>
    <row r="187" spans="1:11" hidden="1">
      <c r="A187" s="192" t="s">
        <v>1449</v>
      </c>
      <c r="B187" s="192" t="s">
        <v>1450</v>
      </c>
      <c r="C187" s="192" t="s">
        <v>20</v>
      </c>
      <c r="D187" s="192">
        <v>88309</v>
      </c>
      <c r="E187" s="193" t="s">
        <v>1462</v>
      </c>
      <c r="F187" s="380" t="s">
        <v>1463</v>
      </c>
      <c r="G187" s="381"/>
      <c r="H187" s="164" t="s">
        <v>34</v>
      </c>
      <c r="I187" s="165">
        <v>0.86</v>
      </c>
      <c r="J187" s="166">
        <v>19.98</v>
      </c>
      <c r="K187" s="167">
        <v>17.18</v>
      </c>
    </row>
    <row r="188" spans="1:11" hidden="1">
      <c r="A188" s="192" t="s">
        <v>1449</v>
      </c>
      <c r="B188" s="192" t="s">
        <v>1450</v>
      </c>
      <c r="C188" s="192" t="s">
        <v>20</v>
      </c>
      <c r="D188" s="192">
        <v>88316</v>
      </c>
      <c r="E188" s="193" t="s">
        <v>1464</v>
      </c>
      <c r="F188" s="380" t="s">
        <v>1463</v>
      </c>
      <c r="G188" s="381"/>
      <c r="H188" s="164" t="s">
        <v>34</v>
      </c>
      <c r="I188" s="165">
        <v>0.43</v>
      </c>
      <c r="J188" s="166">
        <v>16.02</v>
      </c>
      <c r="K188" s="167">
        <v>6.88</v>
      </c>
    </row>
    <row r="189" spans="1:11" hidden="1">
      <c r="E189" s="194"/>
      <c r="F189" s="194"/>
      <c r="I189" s="168"/>
      <c r="J189" s="169"/>
      <c r="K189" s="170"/>
    </row>
    <row r="190" spans="1:11" hidden="1">
      <c r="E190" s="194"/>
      <c r="F190" s="194"/>
      <c r="I190" s="168"/>
      <c r="J190" s="169"/>
      <c r="K190" s="170"/>
    </row>
    <row r="191" spans="1:11" ht="20.100000000000001" hidden="1" customHeight="1">
      <c r="A191" s="187"/>
      <c r="B191" s="188"/>
      <c r="C191" s="188" t="s">
        <v>20</v>
      </c>
      <c r="D191" s="188">
        <v>103325</v>
      </c>
      <c r="E191" s="189" t="s">
        <v>565</v>
      </c>
      <c r="F191" s="382" t="s">
        <v>1513</v>
      </c>
      <c r="G191" s="383"/>
      <c r="H191" s="156" t="s">
        <v>8</v>
      </c>
      <c r="I191" s="157"/>
      <c r="J191" s="158"/>
      <c r="K191" s="159">
        <v>82.66</v>
      </c>
    </row>
    <row r="192" spans="1:11" hidden="1">
      <c r="B192" s="190" t="s">
        <v>1442</v>
      </c>
      <c r="C192" s="190" t="s">
        <v>1443</v>
      </c>
      <c r="D192" s="190" t="s">
        <v>1</v>
      </c>
      <c r="E192" s="191" t="s">
        <v>1444</v>
      </c>
      <c r="F192" s="384" t="s">
        <v>1445</v>
      </c>
      <c r="G192" s="385"/>
      <c r="H192" s="160" t="s">
        <v>1446</v>
      </c>
      <c r="I192" s="161" t="s">
        <v>1345</v>
      </c>
      <c r="J192" s="162" t="s">
        <v>1447</v>
      </c>
      <c r="K192" s="163" t="s">
        <v>1448</v>
      </c>
    </row>
    <row r="193" spans="1:11" ht="24" hidden="1">
      <c r="A193" s="192" t="s">
        <v>1449</v>
      </c>
      <c r="B193" s="192" t="s">
        <v>1455</v>
      </c>
      <c r="C193" s="192" t="s">
        <v>20</v>
      </c>
      <c r="D193" s="192">
        <v>34547</v>
      </c>
      <c r="E193" s="193" t="s">
        <v>1514</v>
      </c>
      <c r="F193" s="380" t="s">
        <v>1457</v>
      </c>
      <c r="G193" s="381"/>
      <c r="H193" s="164" t="s">
        <v>54</v>
      </c>
      <c r="I193" s="165">
        <v>0.42</v>
      </c>
      <c r="J193" s="166">
        <v>5.71</v>
      </c>
      <c r="K193" s="167">
        <v>2.39</v>
      </c>
    </row>
    <row r="194" spans="1:11" hidden="1">
      <c r="A194" s="192" t="s">
        <v>1449</v>
      </c>
      <c r="B194" s="192" t="s">
        <v>1455</v>
      </c>
      <c r="C194" s="192" t="s">
        <v>20</v>
      </c>
      <c r="D194" s="192">
        <v>37395</v>
      </c>
      <c r="E194" s="193" t="s">
        <v>1528</v>
      </c>
      <c r="F194" s="380" t="s">
        <v>1457</v>
      </c>
      <c r="G194" s="381"/>
      <c r="H194" s="164" t="s">
        <v>1483</v>
      </c>
      <c r="I194" s="165">
        <v>0.01</v>
      </c>
      <c r="J194" s="166">
        <v>40.33</v>
      </c>
      <c r="K194" s="167">
        <v>0.4</v>
      </c>
    </row>
    <row r="195" spans="1:11" hidden="1">
      <c r="A195" s="192" t="s">
        <v>1449</v>
      </c>
      <c r="B195" s="192" t="s">
        <v>1455</v>
      </c>
      <c r="C195" s="192" t="s">
        <v>20</v>
      </c>
      <c r="D195" s="192">
        <v>37593</v>
      </c>
      <c r="E195" s="193" t="s">
        <v>1530</v>
      </c>
      <c r="F195" s="380" t="s">
        <v>1457</v>
      </c>
      <c r="G195" s="381"/>
      <c r="H195" s="164" t="s">
        <v>31</v>
      </c>
      <c r="I195" s="165">
        <v>13.6</v>
      </c>
      <c r="J195" s="166">
        <v>3.55</v>
      </c>
      <c r="K195" s="167">
        <v>48.28</v>
      </c>
    </row>
    <row r="196" spans="1:11" ht="24" hidden="1">
      <c r="A196" s="192" t="s">
        <v>1449</v>
      </c>
      <c r="B196" s="192" t="s">
        <v>1450</v>
      </c>
      <c r="C196" s="192" t="s">
        <v>20</v>
      </c>
      <c r="D196" s="192">
        <v>87369</v>
      </c>
      <c r="E196" s="193" t="s">
        <v>1529</v>
      </c>
      <c r="F196" s="380" t="s">
        <v>1463</v>
      </c>
      <c r="G196" s="381"/>
      <c r="H196" s="164" t="s">
        <v>44</v>
      </c>
      <c r="I196" s="165">
        <v>1.18E-2</v>
      </c>
      <c r="J196" s="166">
        <v>638.19000000000005</v>
      </c>
      <c r="K196" s="167">
        <v>7.53</v>
      </c>
    </row>
    <row r="197" spans="1:11" hidden="1">
      <c r="A197" s="192" t="s">
        <v>1449</v>
      </c>
      <c r="B197" s="192" t="s">
        <v>1450</v>
      </c>
      <c r="C197" s="192" t="s">
        <v>20</v>
      </c>
      <c r="D197" s="192">
        <v>88309</v>
      </c>
      <c r="E197" s="193" t="s">
        <v>1462</v>
      </c>
      <c r="F197" s="380" t="s">
        <v>1463</v>
      </c>
      <c r="G197" s="381"/>
      <c r="H197" s="164" t="s">
        <v>34</v>
      </c>
      <c r="I197" s="165">
        <v>0.86</v>
      </c>
      <c r="J197" s="166">
        <v>19.98</v>
      </c>
      <c r="K197" s="167">
        <v>17.18</v>
      </c>
    </row>
    <row r="198" spans="1:11" hidden="1">
      <c r="A198" s="192" t="s">
        <v>1449</v>
      </c>
      <c r="B198" s="192" t="s">
        <v>1450</v>
      </c>
      <c r="C198" s="192" t="s">
        <v>20</v>
      </c>
      <c r="D198" s="192">
        <v>88316</v>
      </c>
      <c r="E198" s="193" t="s">
        <v>1464</v>
      </c>
      <c r="F198" s="380" t="s">
        <v>1463</v>
      </c>
      <c r="G198" s="381"/>
      <c r="H198" s="164" t="s">
        <v>34</v>
      </c>
      <c r="I198" s="165">
        <v>0.43</v>
      </c>
      <c r="J198" s="166">
        <v>16.02</v>
      </c>
      <c r="K198" s="167">
        <v>6.88</v>
      </c>
    </row>
    <row r="199" spans="1:11" hidden="1">
      <c r="E199" s="194"/>
      <c r="F199" s="194"/>
      <c r="I199" s="168"/>
      <c r="J199" s="169"/>
      <c r="K199" s="170"/>
    </row>
    <row r="200" spans="1:11" hidden="1">
      <c r="E200" s="194"/>
      <c r="F200" s="194"/>
      <c r="I200" s="168"/>
      <c r="J200" s="169"/>
      <c r="K200" s="170"/>
    </row>
    <row r="201" spans="1:11" ht="20.100000000000001" hidden="1" customHeight="1">
      <c r="A201" s="187"/>
      <c r="B201" s="188"/>
      <c r="C201" s="188" t="s">
        <v>20</v>
      </c>
      <c r="D201" s="188">
        <v>103318</v>
      </c>
      <c r="E201" s="189" t="s">
        <v>486</v>
      </c>
      <c r="F201" s="382" t="s">
        <v>1513</v>
      </c>
      <c r="G201" s="383"/>
      <c r="H201" s="156" t="s">
        <v>8</v>
      </c>
      <c r="I201" s="157"/>
      <c r="J201" s="158"/>
      <c r="K201" s="159">
        <v>87.39</v>
      </c>
    </row>
    <row r="202" spans="1:11" hidden="1">
      <c r="B202" s="190" t="s">
        <v>1442</v>
      </c>
      <c r="C202" s="190" t="s">
        <v>1443</v>
      </c>
      <c r="D202" s="190" t="s">
        <v>1</v>
      </c>
      <c r="E202" s="191" t="s">
        <v>1444</v>
      </c>
      <c r="F202" s="384" t="s">
        <v>1445</v>
      </c>
      <c r="G202" s="385"/>
      <c r="H202" s="160" t="s">
        <v>1446</v>
      </c>
      <c r="I202" s="161" t="s">
        <v>1345</v>
      </c>
      <c r="J202" s="162" t="s">
        <v>1447</v>
      </c>
      <c r="K202" s="163" t="s">
        <v>1448</v>
      </c>
    </row>
    <row r="203" spans="1:11" hidden="1">
      <c r="A203" s="192" t="s">
        <v>1449</v>
      </c>
      <c r="B203" s="192" t="s">
        <v>1455</v>
      </c>
      <c r="C203" s="192" t="s">
        <v>20</v>
      </c>
      <c r="D203" s="192">
        <v>651</v>
      </c>
      <c r="E203" s="193" t="s">
        <v>1532</v>
      </c>
      <c r="F203" s="380" t="s">
        <v>1457</v>
      </c>
      <c r="G203" s="381"/>
      <c r="H203" s="164" t="s">
        <v>31</v>
      </c>
      <c r="I203" s="165">
        <v>13.6</v>
      </c>
      <c r="J203" s="166">
        <v>3.76</v>
      </c>
      <c r="K203" s="167">
        <v>51.13</v>
      </c>
    </row>
    <row r="204" spans="1:11" ht="24" hidden="1">
      <c r="A204" s="192" t="s">
        <v>1449</v>
      </c>
      <c r="B204" s="192" t="s">
        <v>1455</v>
      </c>
      <c r="C204" s="192" t="s">
        <v>20</v>
      </c>
      <c r="D204" s="192">
        <v>34547</v>
      </c>
      <c r="E204" s="193" t="s">
        <v>1514</v>
      </c>
      <c r="F204" s="380" t="s">
        <v>1457</v>
      </c>
      <c r="G204" s="381"/>
      <c r="H204" s="164" t="s">
        <v>54</v>
      </c>
      <c r="I204" s="165">
        <v>0.42</v>
      </c>
      <c r="J204" s="166">
        <v>5.71</v>
      </c>
      <c r="K204" s="167">
        <v>2.39</v>
      </c>
    </row>
    <row r="205" spans="1:11" hidden="1">
      <c r="A205" s="192" t="s">
        <v>1449</v>
      </c>
      <c r="B205" s="192" t="s">
        <v>1455</v>
      </c>
      <c r="C205" s="192" t="s">
        <v>20</v>
      </c>
      <c r="D205" s="192">
        <v>37395</v>
      </c>
      <c r="E205" s="193" t="s">
        <v>1528</v>
      </c>
      <c r="F205" s="380" t="s">
        <v>1457</v>
      </c>
      <c r="G205" s="381"/>
      <c r="H205" s="164" t="s">
        <v>1483</v>
      </c>
      <c r="I205" s="165">
        <v>0.01</v>
      </c>
      <c r="J205" s="166">
        <v>40.33</v>
      </c>
      <c r="K205" s="167">
        <v>0.4</v>
      </c>
    </row>
    <row r="206" spans="1:11" ht="24" hidden="1">
      <c r="A206" s="192" t="s">
        <v>1449</v>
      </c>
      <c r="B206" s="192" t="s">
        <v>1450</v>
      </c>
      <c r="C206" s="192" t="s">
        <v>20</v>
      </c>
      <c r="D206" s="192">
        <v>87292</v>
      </c>
      <c r="E206" s="193" t="s">
        <v>1531</v>
      </c>
      <c r="F206" s="380" t="s">
        <v>1463</v>
      </c>
      <c r="G206" s="381"/>
      <c r="H206" s="164" t="s">
        <v>44</v>
      </c>
      <c r="I206" s="165">
        <v>1.0200000000000001E-2</v>
      </c>
      <c r="J206" s="166">
        <v>537.5</v>
      </c>
      <c r="K206" s="167">
        <v>5.48</v>
      </c>
    </row>
    <row r="207" spans="1:11" hidden="1">
      <c r="A207" s="192" t="s">
        <v>1449</v>
      </c>
      <c r="B207" s="192" t="s">
        <v>1450</v>
      </c>
      <c r="C207" s="192" t="s">
        <v>20</v>
      </c>
      <c r="D207" s="192">
        <v>88309</v>
      </c>
      <c r="E207" s="193" t="s">
        <v>1462</v>
      </c>
      <c r="F207" s="380" t="s">
        <v>1463</v>
      </c>
      <c r="G207" s="381"/>
      <c r="H207" s="164" t="s">
        <v>34</v>
      </c>
      <c r="I207" s="165">
        <v>1</v>
      </c>
      <c r="J207" s="166">
        <v>19.98</v>
      </c>
      <c r="K207" s="167">
        <v>19.98</v>
      </c>
    </row>
    <row r="208" spans="1:11" hidden="1">
      <c r="A208" s="192" t="s">
        <v>1449</v>
      </c>
      <c r="B208" s="192" t="s">
        <v>1450</v>
      </c>
      <c r="C208" s="192" t="s">
        <v>20</v>
      </c>
      <c r="D208" s="192">
        <v>88316</v>
      </c>
      <c r="E208" s="193" t="s">
        <v>1464</v>
      </c>
      <c r="F208" s="380" t="s">
        <v>1463</v>
      </c>
      <c r="G208" s="381"/>
      <c r="H208" s="164" t="s">
        <v>34</v>
      </c>
      <c r="I208" s="165">
        <v>0.5</v>
      </c>
      <c r="J208" s="166">
        <v>16.02</v>
      </c>
      <c r="K208" s="167">
        <v>8.01</v>
      </c>
    </row>
    <row r="209" spans="1:11" hidden="1">
      <c r="E209" s="194"/>
      <c r="F209" s="194"/>
      <c r="I209" s="168"/>
      <c r="J209" s="169"/>
      <c r="K209" s="170"/>
    </row>
    <row r="210" spans="1:11" hidden="1">
      <c r="E210" s="194"/>
      <c r="F210" s="194"/>
      <c r="I210" s="168"/>
      <c r="J210" s="169"/>
      <c r="K210" s="170"/>
    </row>
    <row r="211" spans="1:11" ht="20.100000000000001" hidden="1" customHeight="1">
      <c r="A211" s="187"/>
      <c r="B211" s="188"/>
      <c r="C211" s="188" t="s">
        <v>20</v>
      </c>
      <c r="D211" s="188">
        <v>88485</v>
      </c>
      <c r="E211" s="189" t="s">
        <v>226</v>
      </c>
      <c r="F211" s="382" t="s">
        <v>1533</v>
      </c>
      <c r="G211" s="383"/>
      <c r="H211" s="156" t="s">
        <v>8</v>
      </c>
      <c r="I211" s="157"/>
      <c r="J211" s="158"/>
      <c r="K211" s="159">
        <v>2</v>
      </c>
    </row>
    <row r="212" spans="1:11" hidden="1">
      <c r="B212" s="190" t="s">
        <v>1442</v>
      </c>
      <c r="C212" s="190" t="s">
        <v>1443</v>
      </c>
      <c r="D212" s="190" t="s">
        <v>1</v>
      </c>
      <c r="E212" s="191" t="s">
        <v>1444</v>
      </c>
      <c r="F212" s="384" t="s">
        <v>1445</v>
      </c>
      <c r="G212" s="385"/>
      <c r="H212" s="160" t="s">
        <v>1446</v>
      </c>
      <c r="I212" s="161" t="s">
        <v>1345</v>
      </c>
      <c r="J212" s="162" t="s">
        <v>1447</v>
      </c>
      <c r="K212" s="163" t="s">
        <v>1448</v>
      </c>
    </row>
    <row r="213" spans="1:11" hidden="1">
      <c r="A213" s="192" t="s">
        <v>1449</v>
      </c>
      <c r="B213" s="192" t="s">
        <v>1455</v>
      </c>
      <c r="C213" s="192" t="s">
        <v>20</v>
      </c>
      <c r="D213" s="192">
        <v>6085</v>
      </c>
      <c r="E213" s="193" t="s">
        <v>1534</v>
      </c>
      <c r="F213" s="380" t="s">
        <v>1457</v>
      </c>
      <c r="G213" s="381"/>
      <c r="H213" s="164" t="s">
        <v>1461</v>
      </c>
      <c r="I213" s="165">
        <v>0.16</v>
      </c>
      <c r="J213" s="166">
        <v>6.06</v>
      </c>
      <c r="K213" s="167">
        <v>0.96</v>
      </c>
    </row>
    <row r="214" spans="1:11" hidden="1">
      <c r="A214" s="192" t="s">
        <v>1449</v>
      </c>
      <c r="B214" s="192" t="s">
        <v>1450</v>
      </c>
      <c r="C214" s="192" t="s">
        <v>20</v>
      </c>
      <c r="D214" s="192">
        <v>88310</v>
      </c>
      <c r="E214" s="193" t="s">
        <v>1535</v>
      </c>
      <c r="F214" s="380" t="s">
        <v>1463</v>
      </c>
      <c r="G214" s="381"/>
      <c r="H214" s="164" t="s">
        <v>34</v>
      </c>
      <c r="I214" s="165">
        <v>3.9E-2</v>
      </c>
      <c r="J214" s="166">
        <v>21.05</v>
      </c>
      <c r="K214" s="167">
        <v>0.82</v>
      </c>
    </row>
    <row r="215" spans="1:11" hidden="1">
      <c r="A215" s="192" t="s">
        <v>1449</v>
      </c>
      <c r="B215" s="192" t="s">
        <v>1450</v>
      </c>
      <c r="C215" s="192" t="s">
        <v>20</v>
      </c>
      <c r="D215" s="192">
        <v>88316</v>
      </c>
      <c r="E215" s="193" t="s">
        <v>1464</v>
      </c>
      <c r="F215" s="380" t="s">
        <v>1463</v>
      </c>
      <c r="G215" s="381"/>
      <c r="H215" s="164" t="s">
        <v>34</v>
      </c>
      <c r="I215" s="165">
        <v>1.4E-2</v>
      </c>
      <c r="J215" s="166">
        <v>16.02</v>
      </c>
      <c r="K215" s="167">
        <v>0.22</v>
      </c>
    </row>
    <row r="216" spans="1:11" hidden="1">
      <c r="E216" s="194"/>
      <c r="F216" s="194"/>
      <c r="I216" s="168"/>
      <c r="J216" s="169"/>
      <c r="K216" s="170"/>
    </row>
    <row r="217" spans="1:11" hidden="1">
      <c r="E217" s="194"/>
      <c r="F217" s="194"/>
      <c r="I217" s="168"/>
      <c r="J217" s="169"/>
      <c r="K217" s="170"/>
    </row>
    <row r="218" spans="1:11" ht="20.100000000000001" hidden="1" customHeight="1">
      <c r="A218" s="187"/>
      <c r="B218" s="188"/>
      <c r="C218" s="188" t="s">
        <v>20</v>
      </c>
      <c r="D218" s="188">
        <v>88484</v>
      </c>
      <c r="E218" s="189" t="s">
        <v>222</v>
      </c>
      <c r="F218" s="382" t="s">
        <v>1533</v>
      </c>
      <c r="G218" s="383"/>
      <c r="H218" s="156" t="s">
        <v>8</v>
      </c>
      <c r="I218" s="157"/>
      <c r="J218" s="158"/>
      <c r="K218" s="159">
        <v>2.33</v>
      </c>
    </row>
    <row r="219" spans="1:11" hidden="1">
      <c r="B219" s="190" t="s">
        <v>1442</v>
      </c>
      <c r="C219" s="190" t="s">
        <v>1443</v>
      </c>
      <c r="D219" s="190" t="s">
        <v>1</v>
      </c>
      <c r="E219" s="191" t="s">
        <v>1444</v>
      </c>
      <c r="F219" s="384" t="s">
        <v>1445</v>
      </c>
      <c r="G219" s="385"/>
      <c r="H219" s="160" t="s">
        <v>1446</v>
      </c>
      <c r="I219" s="161" t="s">
        <v>1345</v>
      </c>
      <c r="J219" s="162" t="s">
        <v>1447</v>
      </c>
      <c r="K219" s="163" t="s">
        <v>1448</v>
      </c>
    </row>
    <row r="220" spans="1:11" hidden="1">
      <c r="A220" s="192" t="s">
        <v>1449</v>
      </c>
      <c r="B220" s="192" t="s">
        <v>1455</v>
      </c>
      <c r="C220" s="192" t="s">
        <v>20</v>
      </c>
      <c r="D220" s="192">
        <v>6085</v>
      </c>
      <c r="E220" s="193" t="s">
        <v>1534</v>
      </c>
      <c r="F220" s="380" t="s">
        <v>1457</v>
      </c>
      <c r="G220" s="381"/>
      <c r="H220" s="164" t="s">
        <v>1461</v>
      </c>
      <c r="I220" s="165">
        <v>0.16</v>
      </c>
      <c r="J220" s="166">
        <v>6.06</v>
      </c>
      <c r="K220" s="167">
        <v>0.96</v>
      </c>
    </row>
    <row r="221" spans="1:11" hidden="1">
      <c r="A221" s="192" t="s">
        <v>1449</v>
      </c>
      <c r="B221" s="192" t="s">
        <v>1450</v>
      </c>
      <c r="C221" s="192" t="s">
        <v>20</v>
      </c>
      <c r="D221" s="192">
        <v>88310</v>
      </c>
      <c r="E221" s="193" t="s">
        <v>1535</v>
      </c>
      <c r="F221" s="380" t="s">
        <v>1463</v>
      </c>
      <c r="G221" s="381"/>
      <c r="H221" s="164" t="s">
        <v>34</v>
      </c>
      <c r="I221" s="165">
        <v>5.0999999999999997E-2</v>
      </c>
      <c r="J221" s="166">
        <v>21.05</v>
      </c>
      <c r="K221" s="167">
        <v>1.07</v>
      </c>
    </row>
    <row r="222" spans="1:11" hidden="1">
      <c r="A222" s="192" t="s">
        <v>1449</v>
      </c>
      <c r="B222" s="192" t="s">
        <v>1450</v>
      </c>
      <c r="C222" s="192" t="s">
        <v>20</v>
      </c>
      <c r="D222" s="192">
        <v>88316</v>
      </c>
      <c r="E222" s="193" t="s">
        <v>1464</v>
      </c>
      <c r="F222" s="380" t="s">
        <v>1463</v>
      </c>
      <c r="G222" s="381"/>
      <c r="H222" s="164" t="s">
        <v>34</v>
      </c>
      <c r="I222" s="165">
        <v>1.9E-2</v>
      </c>
      <c r="J222" s="166">
        <v>16.02</v>
      </c>
      <c r="K222" s="167">
        <v>0.3</v>
      </c>
    </row>
    <row r="223" spans="1:11" hidden="1">
      <c r="E223" s="194"/>
      <c r="F223" s="194"/>
      <c r="I223" s="168"/>
      <c r="J223" s="169"/>
      <c r="K223" s="170"/>
    </row>
    <row r="224" spans="1:11" hidden="1">
      <c r="E224" s="194"/>
      <c r="F224" s="194"/>
      <c r="I224" s="168"/>
      <c r="J224" s="169"/>
      <c r="K224" s="170"/>
    </row>
    <row r="225" spans="1:11" ht="20.100000000000001" hidden="1" customHeight="1">
      <c r="A225" s="187"/>
      <c r="B225" s="188"/>
      <c r="C225" s="188" t="s">
        <v>20</v>
      </c>
      <c r="D225" s="188">
        <v>88497</v>
      </c>
      <c r="E225" s="189" t="s">
        <v>227</v>
      </c>
      <c r="F225" s="382" t="s">
        <v>1533</v>
      </c>
      <c r="G225" s="383"/>
      <c r="H225" s="156" t="s">
        <v>8</v>
      </c>
      <c r="I225" s="157"/>
      <c r="J225" s="158"/>
      <c r="K225" s="159">
        <v>15.2</v>
      </c>
    </row>
    <row r="226" spans="1:11" hidden="1">
      <c r="B226" s="190" t="s">
        <v>1442</v>
      </c>
      <c r="C226" s="190" t="s">
        <v>1443</v>
      </c>
      <c r="D226" s="190" t="s">
        <v>1</v>
      </c>
      <c r="E226" s="191" t="s">
        <v>1444</v>
      </c>
      <c r="F226" s="384" t="s">
        <v>1445</v>
      </c>
      <c r="G226" s="385"/>
      <c r="H226" s="160" t="s">
        <v>1446</v>
      </c>
      <c r="I226" s="161" t="s">
        <v>1345</v>
      </c>
      <c r="J226" s="162" t="s">
        <v>1447</v>
      </c>
      <c r="K226" s="163" t="s">
        <v>1448</v>
      </c>
    </row>
    <row r="227" spans="1:11" hidden="1">
      <c r="A227" s="192" t="s">
        <v>1449</v>
      </c>
      <c r="B227" s="192" t="s">
        <v>1455</v>
      </c>
      <c r="C227" s="192" t="s">
        <v>20</v>
      </c>
      <c r="D227" s="192">
        <v>3767</v>
      </c>
      <c r="E227" s="193" t="s">
        <v>1536</v>
      </c>
      <c r="F227" s="380" t="s">
        <v>1457</v>
      </c>
      <c r="G227" s="381"/>
      <c r="H227" s="164" t="s">
        <v>31</v>
      </c>
      <c r="I227" s="165">
        <v>0.1</v>
      </c>
      <c r="J227" s="166">
        <v>1.45</v>
      </c>
      <c r="K227" s="167">
        <v>0.14000000000000001</v>
      </c>
    </row>
    <row r="228" spans="1:11" hidden="1">
      <c r="A228" s="192" t="s">
        <v>1449</v>
      </c>
      <c r="B228" s="192" t="s">
        <v>1455</v>
      </c>
      <c r="C228" s="192" t="s">
        <v>20</v>
      </c>
      <c r="D228" s="192">
        <v>43626</v>
      </c>
      <c r="E228" s="193" t="s">
        <v>1537</v>
      </c>
      <c r="F228" s="380" t="s">
        <v>1457</v>
      </c>
      <c r="G228" s="381"/>
      <c r="H228" s="164" t="s">
        <v>1504</v>
      </c>
      <c r="I228" s="165">
        <v>1.5550200000000001</v>
      </c>
      <c r="J228" s="166">
        <v>4.3</v>
      </c>
      <c r="K228" s="167">
        <v>6.68</v>
      </c>
    </row>
    <row r="229" spans="1:11" hidden="1">
      <c r="A229" s="192" t="s">
        <v>1449</v>
      </c>
      <c r="B229" s="192" t="s">
        <v>1450</v>
      </c>
      <c r="C229" s="192" t="s">
        <v>20</v>
      </c>
      <c r="D229" s="192">
        <v>88310</v>
      </c>
      <c r="E229" s="193" t="s">
        <v>1535</v>
      </c>
      <c r="F229" s="380" t="s">
        <v>1463</v>
      </c>
      <c r="G229" s="381"/>
      <c r="H229" s="164" t="s">
        <v>34</v>
      </c>
      <c r="I229" s="165">
        <v>0.312</v>
      </c>
      <c r="J229" s="166">
        <v>21.05</v>
      </c>
      <c r="K229" s="167">
        <v>6.56</v>
      </c>
    </row>
    <row r="230" spans="1:11" hidden="1">
      <c r="A230" s="192" t="s">
        <v>1449</v>
      </c>
      <c r="B230" s="192" t="s">
        <v>1450</v>
      </c>
      <c r="C230" s="192" t="s">
        <v>20</v>
      </c>
      <c r="D230" s="192">
        <v>88316</v>
      </c>
      <c r="E230" s="193" t="s">
        <v>1464</v>
      </c>
      <c r="F230" s="380" t="s">
        <v>1463</v>
      </c>
      <c r="G230" s="381"/>
      <c r="H230" s="164" t="s">
        <v>34</v>
      </c>
      <c r="I230" s="165">
        <v>0.114</v>
      </c>
      <c r="J230" s="166">
        <v>16.02</v>
      </c>
      <c r="K230" s="167">
        <v>1.82</v>
      </c>
    </row>
    <row r="231" spans="1:11" hidden="1">
      <c r="E231" s="194"/>
      <c r="F231" s="194"/>
      <c r="I231" s="168"/>
      <c r="J231" s="169"/>
      <c r="K231" s="170"/>
    </row>
    <row r="232" spans="1:11" hidden="1">
      <c r="E232" s="194"/>
      <c r="F232" s="194"/>
      <c r="I232" s="168"/>
      <c r="J232" s="169"/>
      <c r="K232" s="170"/>
    </row>
    <row r="233" spans="1:11" ht="20.100000000000001" hidden="1" customHeight="1">
      <c r="A233" s="187"/>
      <c r="B233" s="188"/>
      <c r="C233" s="188" t="s">
        <v>20</v>
      </c>
      <c r="D233" s="188">
        <v>88412</v>
      </c>
      <c r="E233" s="189" t="s">
        <v>496</v>
      </c>
      <c r="F233" s="382" t="s">
        <v>1533</v>
      </c>
      <c r="G233" s="383"/>
      <c r="H233" s="156" t="s">
        <v>8</v>
      </c>
      <c r="I233" s="157"/>
      <c r="J233" s="158"/>
      <c r="K233" s="159">
        <v>1.57</v>
      </c>
    </row>
    <row r="234" spans="1:11" hidden="1">
      <c r="B234" s="190" t="s">
        <v>1442</v>
      </c>
      <c r="C234" s="190" t="s">
        <v>1443</v>
      </c>
      <c r="D234" s="190" t="s">
        <v>1</v>
      </c>
      <c r="E234" s="191" t="s">
        <v>1444</v>
      </c>
      <c r="F234" s="384" t="s">
        <v>1445</v>
      </c>
      <c r="G234" s="385"/>
      <c r="H234" s="160" t="s">
        <v>1446</v>
      </c>
      <c r="I234" s="161" t="s">
        <v>1345</v>
      </c>
      <c r="J234" s="162" t="s">
        <v>1447</v>
      </c>
      <c r="K234" s="163" t="s">
        <v>1448</v>
      </c>
    </row>
    <row r="235" spans="1:11" hidden="1">
      <c r="A235" s="192" t="s">
        <v>1449</v>
      </c>
      <c r="B235" s="192" t="s">
        <v>1455</v>
      </c>
      <c r="C235" s="192" t="s">
        <v>20</v>
      </c>
      <c r="D235" s="192">
        <v>6085</v>
      </c>
      <c r="E235" s="193" t="s">
        <v>1534</v>
      </c>
      <c r="F235" s="380" t="s">
        <v>1457</v>
      </c>
      <c r="G235" s="381"/>
      <c r="H235" s="164" t="s">
        <v>1461</v>
      </c>
      <c r="I235" s="165">
        <v>0.16</v>
      </c>
      <c r="J235" s="166">
        <v>6.06</v>
      </c>
      <c r="K235" s="167">
        <v>0.96</v>
      </c>
    </row>
    <row r="236" spans="1:11" hidden="1">
      <c r="A236" s="192" t="s">
        <v>1449</v>
      </c>
      <c r="B236" s="192" t="s">
        <v>1450</v>
      </c>
      <c r="C236" s="192" t="s">
        <v>20</v>
      </c>
      <c r="D236" s="192">
        <v>88310</v>
      </c>
      <c r="E236" s="193" t="s">
        <v>1535</v>
      </c>
      <c r="F236" s="380" t="s">
        <v>1463</v>
      </c>
      <c r="G236" s="381"/>
      <c r="H236" s="164" t="s">
        <v>34</v>
      </c>
      <c r="I236" s="165">
        <v>2.5000000000000001E-2</v>
      </c>
      <c r="J236" s="166">
        <v>21.05</v>
      </c>
      <c r="K236" s="167">
        <v>0.52</v>
      </c>
    </row>
    <row r="237" spans="1:11" hidden="1">
      <c r="A237" s="192" t="s">
        <v>1449</v>
      </c>
      <c r="B237" s="192" t="s">
        <v>1450</v>
      </c>
      <c r="C237" s="192" t="s">
        <v>20</v>
      </c>
      <c r="D237" s="192">
        <v>88316</v>
      </c>
      <c r="E237" s="193" t="s">
        <v>1464</v>
      </c>
      <c r="F237" s="380" t="s">
        <v>1463</v>
      </c>
      <c r="G237" s="381"/>
      <c r="H237" s="164" t="s">
        <v>34</v>
      </c>
      <c r="I237" s="165">
        <v>6.0000000000000001E-3</v>
      </c>
      <c r="J237" s="166">
        <v>16.02</v>
      </c>
      <c r="K237" s="167">
        <v>0.09</v>
      </c>
    </row>
    <row r="238" spans="1:11" hidden="1">
      <c r="E238" s="194"/>
      <c r="F238" s="194"/>
      <c r="I238" s="168"/>
      <c r="J238" s="169"/>
      <c r="K238" s="170"/>
    </row>
    <row r="239" spans="1:11" hidden="1">
      <c r="E239" s="194"/>
      <c r="F239" s="194"/>
      <c r="I239" s="168"/>
      <c r="J239" s="169"/>
      <c r="K239" s="170"/>
    </row>
    <row r="240" spans="1:11" ht="20.100000000000001" hidden="1" customHeight="1">
      <c r="A240" s="187"/>
      <c r="B240" s="188"/>
      <c r="C240" s="188" t="s">
        <v>20</v>
      </c>
      <c r="D240" s="188">
        <v>88411</v>
      </c>
      <c r="E240" s="189" t="s">
        <v>752</v>
      </c>
      <c r="F240" s="382" t="s">
        <v>1533</v>
      </c>
      <c r="G240" s="383"/>
      <c r="H240" s="156" t="s">
        <v>8</v>
      </c>
      <c r="I240" s="157"/>
      <c r="J240" s="158"/>
      <c r="K240" s="159">
        <v>2.13</v>
      </c>
    </row>
    <row r="241" spans="1:11" hidden="1">
      <c r="B241" s="190" t="s">
        <v>1442</v>
      </c>
      <c r="C241" s="190" t="s">
        <v>1443</v>
      </c>
      <c r="D241" s="190" t="s">
        <v>1</v>
      </c>
      <c r="E241" s="191" t="s">
        <v>1444</v>
      </c>
      <c r="F241" s="384" t="s">
        <v>1445</v>
      </c>
      <c r="G241" s="385"/>
      <c r="H241" s="160" t="s">
        <v>1446</v>
      </c>
      <c r="I241" s="161" t="s">
        <v>1345</v>
      </c>
      <c r="J241" s="162" t="s">
        <v>1447</v>
      </c>
      <c r="K241" s="163" t="s">
        <v>1448</v>
      </c>
    </row>
    <row r="242" spans="1:11" hidden="1">
      <c r="A242" s="192" t="s">
        <v>1449</v>
      </c>
      <c r="B242" s="192" t="s">
        <v>1455</v>
      </c>
      <c r="C242" s="192" t="s">
        <v>20</v>
      </c>
      <c r="D242" s="192">
        <v>6085</v>
      </c>
      <c r="E242" s="193" t="s">
        <v>1534</v>
      </c>
      <c r="F242" s="380" t="s">
        <v>1457</v>
      </c>
      <c r="G242" s="381"/>
      <c r="H242" s="164" t="s">
        <v>1461</v>
      </c>
      <c r="I242" s="165">
        <v>0.16</v>
      </c>
      <c r="J242" s="166">
        <v>6.06</v>
      </c>
      <c r="K242" s="167">
        <v>0.96</v>
      </c>
    </row>
    <row r="243" spans="1:11" hidden="1">
      <c r="A243" s="192" t="s">
        <v>1449</v>
      </c>
      <c r="B243" s="192" t="s">
        <v>1450</v>
      </c>
      <c r="C243" s="192" t="s">
        <v>20</v>
      </c>
      <c r="D243" s="192">
        <v>88310</v>
      </c>
      <c r="E243" s="193" t="s">
        <v>1535</v>
      </c>
      <c r="F243" s="380" t="s">
        <v>1463</v>
      </c>
      <c r="G243" s="381"/>
      <c r="H243" s="164" t="s">
        <v>34</v>
      </c>
      <c r="I243" s="165">
        <v>4.7E-2</v>
      </c>
      <c r="J243" s="166">
        <v>21.05</v>
      </c>
      <c r="K243" s="167">
        <v>0.98</v>
      </c>
    </row>
    <row r="244" spans="1:11" hidden="1">
      <c r="A244" s="192" t="s">
        <v>1449</v>
      </c>
      <c r="B244" s="192" t="s">
        <v>1450</v>
      </c>
      <c r="C244" s="192" t="s">
        <v>20</v>
      </c>
      <c r="D244" s="192">
        <v>88316</v>
      </c>
      <c r="E244" s="193" t="s">
        <v>1464</v>
      </c>
      <c r="F244" s="380" t="s">
        <v>1463</v>
      </c>
      <c r="G244" s="381"/>
      <c r="H244" s="164" t="s">
        <v>34</v>
      </c>
      <c r="I244" s="165">
        <v>1.2E-2</v>
      </c>
      <c r="J244" s="166">
        <v>16.02</v>
      </c>
      <c r="K244" s="167">
        <v>0.19</v>
      </c>
    </row>
    <row r="245" spans="1:11" hidden="1">
      <c r="E245" s="194"/>
      <c r="F245" s="194"/>
      <c r="I245" s="168"/>
      <c r="J245" s="169"/>
      <c r="K245" s="170"/>
    </row>
    <row r="246" spans="1:11" hidden="1">
      <c r="E246" s="194"/>
      <c r="F246" s="194"/>
      <c r="I246" s="168"/>
      <c r="J246" s="169"/>
      <c r="K246" s="170"/>
    </row>
    <row r="247" spans="1:11" ht="20.100000000000001" hidden="1" customHeight="1">
      <c r="A247" s="187"/>
      <c r="B247" s="188"/>
      <c r="C247" s="188" t="s">
        <v>20</v>
      </c>
      <c r="D247" s="188">
        <v>88489</v>
      </c>
      <c r="E247" s="189" t="s">
        <v>228</v>
      </c>
      <c r="F247" s="382" t="s">
        <v>1533</v>
      </c>
      <c r="G247" s="383"/>
      <c r="H247" s="156" t="s">
        <v>8</v>
      </c>
      <c r="I247" s="157"/>
      <c r="J247" s="158"/>
      <c r="K247" s="159">
        <v>15.19</v>
      </c>
    </row>
    <row r="248" spans="1:11" hidden="1">
      <c r="B248" s="190" t="s">
        <v>1442</v>
      </c>
      <c r="C248" s="190" t="s">
        <v>1443</v>
      </c>
      <c r="D248" s="190" t="s">
        <v>1</v>
      </c>
      <c r="E248" s="191" t="s">
        <v>1444</v>
      </c>
      <c r="F248" s="384" t="s">
        <v>1445</v>
      </c>
      <c r="G248" s="385"/>
      <c r="H248" s="160" t="s">
        <v>1446</v>
      </c>
      <c r="I248" s="161" t="s">
        <v>1345</v>
      </c>
      <c r="J248" s="162" t="s">
        <v>1447</v>
      </c>
      <c r="K248" s="163" t="s">
        <v>1448</v>
      </c>
    </row>
    <row r="249" spans="1:11" hidden="1">
      <c r="A249" s="192" t="s">
        <v>1449</v>
      </c>
      <c r="B249" s="192" t="s">
        <v>1455</v>
      </c>
      <c r="C249" s="192" t="s">
        <v>20</v>
      </c>
      <c r="D249" s="192">
        <v>7356</v>
      </c>
      <c r="E249" s="193" t="s">
        <v>1538</v>
      </c>
      <c r="F249" s="380" t="s">
        <v>1457</v>
      </c>
      <c r="G249" s="381"/>
      <c r="H249" s="164" t="s">
        <v>1461</v>
      </c>
      <c r="I249" s="165">
        <v>0.33</v>
      </c>
      <c r="J249" s="166">
        <v>30.79</v>
      </c>
      <c r="K249" s="167">
        <v>10.16</v>
      </c>
    </row>
    <row r="250" spans="1:11" hidden="1">
      <c r="A250" s="192" t="s">
        <v>1449</v>
      </c>
      <c r="B250" s="192" t="s">
        <v>1450</v>
      </c>
      <c r="C250" s="192" t="s">
        <v>20</v>
      </c>
      <c r="D250" s="192">
        <v>88310</v>
      </c>
      <c r="E250" s="193" t="s">
        <v>1535</v>
      </c>
      <c r="F250" s="380" t="s">
        <v>1463</v>
      </c>
      <c r="G250" s="381"/>
      <c r="H250" s="164" t="s">
        <v>34</v>
      </c>
      <c r="I250" s="165">
        <v>0.187</v>
      </c>
      <c r="J250" s="166">
        <v>21.05</v>
      </c>
      <c r="K250" s="167">
        <v>3.93</v>
      </c>
    </row>
    <row r="251" spans="1:11" hidden="1">
      <c r="A251" s="192" t="s">
        <v>1449</v>
      </c>
      <c r="B251" s="192" t="s">
        <v>1450</v>
      </c>
      <c r="C251" s="192" t="s">
        <v>20</v>
      </c>
      <c r="D251" s="192">
        <v>88316</v>
      </c>
      <c r="E251" s="193" t="s">
        <v>1464</v>
      </c>
      <c r="F251" s="380" t="s">
        <v>1463</v>
      </c>
      <c r="G251" s="381"/>
      <c r="H251" s="164" t="s">
        <v>34</v>
      </c>
      <c r="I251" s="165">
        <v>6.9000000000000006E-2</v>
      </c>
      <c r="J251" s="166">
        <v>16.02</v>
      </c>
      <c r="K251" s="167">
        <v>1.1000000000000001</v>
      </c>
    </row>
    <row r="252" spans="1:11" hidden="1">
      <c r="E252" s="194"/>
      <c r="F252" s="194"/>
      <c r="I252" s="168"/>
      <c r="J252" s="169"/>
      <c r="K252" s="170"/>
    </row>
    <row r="253" spans="1:11" hidden="1">
      <c r="E253" s="194"/>
      <c r="F253" s="194"/>
      <c r="I253" s="168"/>
      <c r="J253" s="169"/>
      <c r="K253" s="170"/>
    </row>
    <row r="254" spans="1:11" ht="20.100000000000001" hidden="1" customHeight="1">
      <c r="A254" s="187"/>
      <c r="B254" s="188"/>
      <c r="C254" s="188" t="s">
        <v>20</v>
      </c>
      <c r="D254" s="188">
        <v>88488</v>
      </c>
      <c r="E254" s="189" t="s">
        <v>528</v>
      </c>
      <c r="F254" s="382" t="s">
        <v>1533</v>
      </c>
      <c r="G254" s="383"/>
      <c r="H254" s="156" t="s">
        <v>8</v>
      </c>
      <c r="I254" s="157"/>
      <c r="J254" s="158"/>
      <c r="K254" s="159">
        <v>16.71</v>
      </c>
    </row>
    <row r="255" spans="1:11" hidden="1">
      <c r="B255" s="190" t="s">
        <v>1442</v>
      </c>
      <c r="C255" s="190" t="s">
        <v>1443</v>
      </c>
      <c r="D255" s="190" t="s">
        <v>1</v>
      </c>
      <c r="E255" s="191" t="s">
        <v>1444</v>
      </c>
      <c r="F255" s="384" t="s">
        <v>1445</v>
      </c>
      <c r="G255" s="385"/>
      <c r="H255" s="160" t="s">
        <v>1446</v>
      </c>
      <c r="I255" s="161" t="s">
        <v>1345</v>
      </c>
      <c r="J255" s="162" t="s">
        <v>1447</v>
      </c>
      <c r="K255" s="163" t="s">
        <v>1448</v>
      </c>
    </row>
    <row r="256" spans="1:11" hidden="1">
      <c r="A256" s="192" t="s">
        <v>1449</v>
      </c>
      <c r="B256" s="192" t="s">
        <v>1455</v>
      </c>
      <c r="C256" s="192" t="s">
        <v>20</v>
      </c>
      <c r="D256" s="192">
        <v>7356</v>
      </c>
      <c r="E256" s="193" t="s">
        <v>1538</v>
      </c>
      <c r="F256" s="380" t="s">
        <v>1457</v>
      </c>
      <c r="G256" s="381"/>
      <c r="H256" s="164" t="s">
        <v>1461</v>
      </c>
      <c r="I256" s="165">
        <v>0.33</v>
      </c>
      <c r="J256" s="166">
        <v>30.79</v>
      </c>
      <c r="K256" s="167">
        <v>10.16</v>
      </c>
    </row>
    <row r="257" spans="1:11" hidden="1">
      <c r="A257" s="192" t="s">
        <v>1449</v>
      </c>
      <c r="B257" s="192" t="s">
        <v>1450</v>
      </c>
      <c r="C257" s="192" t="s">
        <v>20</v>
      </c>
      <c r="D257" s="192">
        <v>88310</v>
      </c>
      <c r="E257" s="193" t="s">
        <v>1535</v>
      </c>
      <c r="F257" s="380" t="s">
        <v>1463</v>
      </c>
      <c r="G257" s="381"/>
      <c r="H257" s="164" t="s">
        <v>34</v>
      </c>
      <c r="I257" s="165">
        <v>0.24399999999999999</v>
      </c>
      <c r="J257" s="166">
        <v>21.05</v>
      </c>
      <c r="K257" s="167">
        <v>5.13</v>
      </c>
    </row>
    <row r="258" spans="1:11" hidden="1">
      <c r="A258" s="192" t="s">
        <v>1449</v>
      </c>
      <c r="B258" s="192" t="s">
        <v>1450</v>
      </c>
      <c r="C258" s="192" t="s">
        <v>20</v>
      </c>
      <c r="D258" s="192">
        <v>88316</v>
      </c>
      <c r="E258" s="193" t="s">
        <v>1464</v>
      </c>
      <c r="F258" s="380" t="s">
        <v>1463</v>
      </c>
      <c r="G258" s="381"/>
      <c r="H258" s="164" t="s">
        <v>34</v>
      </c>
      <c r="I258" s="165">
        <v>8.8999999999999996E-2</v>
      </c>
      <c r="J258" s="166">
        <v>16.02</v>
      </c>
      <c r="K258" s="167">
        <v>1.42</v>
      </c>
    </row>
    <row r="259" spans="1:11" hidden="1">
      <c r="E259" s="194"/>
      <c r="F259" s="194"/>
      <c r="I259" s="168"/>
      <c r="J259" s="169"/>
      <c r="K259" s="170"/>
    </row>
    <row r="260" spans="1:11" hidden="1">
      <c r="E260" s="194"/>
      <c r="F260" s="194"/>
      <c r="I260" s="168"/>
      <c r="J260" s="169"/>
      <c r="K260" s="170"/>
    </row>
    <row r="261" spans="1:11" s="198" customFormat="1" ht="19.5" customHeight="1">
      <c r="A261" s="195"/>
      <c r="B261" s="196"/>
      <c r="C261" s="196" t="s">
        <v>5</v>
      </c>
      <c r="D261" s="196" t="s">
        <v>224</v>
      </c>
      <c r="E261" s="197" t="s">
        <v>225</v>
      </c>
      <c r="F261" s="386" t="s">
        <v>1533</v>
      </c>
      <c r="G261" s="387"/>
      <c r="H261" s="171" t="s">
        <v>8</v>
      </c>
      <c r="I261" s="172"/>
      <c r="J261" s="173"/>
      <c r="K261" s="174">
        <f>SUM(K263:K265)</f>
        <v>0</v>
      </c>
    </row>
    <row r="262" spans="1:11" s="198" customFormat="1" ht="15.75">
      <c r="B262" s="199" t="s">
        <v>1442</v>
      </c>
      <c r="C262" s="199" t="s">
        <v>1443</v>
      </c>
      <c r="D262" s="199" t="s">
        <v>1</v>
      </c>
      <c r="E262" s="200" t="s">
        <v>1444</v>
      </c>
      <c r="F262" s="378" t="s">
        <v>1445</v>
      </c>
      <c r="G262" s="379"/>
      <c r="H262" s="175" t="s">
        <v>1446</v>
      </c>
      <c r="I262" s="176" t="s">
        <v>1345</v>
      </c>
      <c r="J262" s="177" t="s">
        <v>1447</v>
      </c>
      <c r="K262" s="178" t="s">
        <v>1448</v>
      </c>
    </row>
    <row r="263" spans="1:11" s="192" customFormat="1" ht="12">
      <c r="A263" s="192" t="s">
        <v>1449</v>
      </c>
      <c r="B263" s="192" t="s">
        <v>1455</v>
      </c>
      <c r="C263" s="192" t="s">
        <v>20</v>
      </c>
      <c r="D263" s="192">
        <v>7356</v>
      </c>
      <c r="E263" s="193" t="s">
        <v>1538</v>
      </c>
      <c r="F263" s="380" t="s">
        <v>1457</v>
      </c>
      <c r="G263" s="381"/>
      <c r="H263" s="164" t="s">
        <v>1461</v>
      </c>
      <c r="I263" s="165">
        <v>0.33</v>
      </c>
      <c r="J263" s="166"/>
      <c r="K263" s="167">
        <f>J263*I263</f>
        <v>0</v>
      </c>
    </row>
    <row r="264" spans="1:11" s="192" customFormat="1" ht="12">
      <c r="A264" s="192" t="s">
        <v>1449</v>
      </c>
      <c r="B264" s="192" t="s">
        <v>1450</v>
      </c>
      <c r="C264" s="192" t="s">
        <v>20</v>
      </c>
      <c r="D264" s="192">
        <v>88310</v>
      </c>
      <c r="E264" s="193" t="s">
        <v>1535</v>
      </c>
      <c r="F264" s="380" t="s">
        <v>1463</v>
      </c>
      <c r="G264" s="381"/>
      <c r="H264" s="164" t="s">
        <v>34</v>
      </c>
      <c r="I264" s="165">
        <v>0.17</v>
      </c>
      <c r="J264" s="166"/>
      <c r="K264" s="167">
        <f t="shared" ref="K264:K265" si="2">J264*I264</f>
        <v>0</v>
      </c>
    </row>
    <row r="265" spans="1:11" s="192" customFormat="1" ht="12">
      <c r="A265" s="192" t="s">
        <v>1449</v>
      </c>
      <c r="B265" s="192" t="s">
        <v>1450</v>
      </c>
      <c r="C265" s="192" t="s">
        <v>20</v>
      </c>
      <c r="D265" s="192">
        <v>88316</v>
      </c>
      <c r="E265" s="193" t="s">
        <v>1464</v>
      </c>
      <c r="F265" s="380" t="s">
        <v>1463</v>
      </c>
      <c r="G265" s="381"/>
      <c r="H265" s="164" t="s">
        <v>34</v>
      </c>
      <c r="I265" s="165">
        <v>6.2E-2</v>
      </c>
      <c r="J265" s="166"/>
      <c r="K265" s="167">
        <f t="shared" si="2"/>
        <v>0</v>
      </c>
    </row>
    <row r="266" spans="1:11">
      <c r="E266" s="194"/>
      <c r="F266" s="194"/>
      <c r="I266" s="168"/>
      <c r="J266" s="169"/>
      <c r="K266" s="170"/>
    </row>
    <row r="267" spans="1:11">
      <c r="E267" s="194"/>
      <c r="F267" s="194"/>
      <c r="I267" s="168"/>
      <c r="J267" s="169"/>
      <c r="K267" s="170"/>
    </row>
    <row r="268" spans="1:11" ht="20.100000000000001" hidden="1" customHeight="1">
      <c r="A268" s="187"/>
      <c r="B268" s="188"/>
      <c r="C268" s="188" t="s">
        <v>20</v>
      </c>
      <c r="D268" s="188">
        <v>96543</v>
      </c>
      <c r="E268" s="189" t="s">
        <v>62</v>
      </c>
      <c r="F268" s="382" t="s">
        <v>1506</v>
      </c>
      <c r="G268" s="383"/>
      <c r="H268" s="156" t="s">
        <v>63</v>
      </c>
      <c r="I268" s="157"/>
      <c r="J268" s="158"/>
      <c r="K268" s="159">
        <v>20.100000000000001</v>
      </c>
    </row>
    <row r="269" spans="1:11" hidden="1">
      <c r="B269" s="190" t="s">
        <v>1442</v>
      </c>
      <c r="C269" s="190" t="s">
        <v>1443</v>
      </c>
      <c r="D269" s="190" t="s">
        <v>1</v>
      </c>
      <c r="E269" s="191" t="s">
        <v>1444</v>
      </c>
      <c r="F269" s="384" t="s">
        <v>1445</v>
      </c>
      <c r="G269" s="385"/>
      <c r="H269" s="160" t="s">
        <v>1446</v>
      </c>
      <c r="I269" s="161" t="s">
        <v>1345</v>
      </c>
      <c r="J269" s="162" t="s">
        <v>1447</v>
      </c>
      <c r="K269" s="163" t="s">
        <v>1448</v>
      </c>
    </row>
    <row r="270" spans="1:11" ht="24" hidden="1">
      <c r="A270" s="192" t="s">
        <v>1449</v>
      </c>
      <c r="B270" s="192" t="s">
        <v>1455</v>
      </c>
      <c r="C270" s="192" t="s">
        <v>20</v>
      </c>
      <c r="D270" s="192">
        <v>39017</v>
      </c>
      <c r="E270" s="193" t="s">
        <v>1539</v>
      </c>
      <c r="F270" s="380" t="s">
        <v>1457</v>
      </c>
      <c r="G270" s="381"/>
      <c r="H270" s="164" t="s">
        <v>31</v>
      </c>
      <c r="I270" s="165">
        <v>1.9664999999999999</v>
      </c>
      <c r="J270" s="166">
        <v>0.22</v>
      </c>
      <c r="K270" s="167">
        <v>0.43</v>
      </c>
    </row>
    <row r="271" spans="1:11" hidden="1">
      <c r="A271" s="192" t="s">
        <v>1449</v>
      </c>
      <c r="B271" s="192" t="s">
        <v>1455</v>
      </c>
      <c r="C271" s="192" t="s">
        <v>20</v>
      </c>
      <c r="D271" s="192">
        <v>43132</v>
      </c>
      <c r="E271" s="193" t="s">
        <v>1540</v>
      </c>
      <c r="F271" s="380" t="s">
        <v>1457</v>
      </c>
      <c r="G271" s="381"/>
      <c r="H271" s="164" t="s">
        <v>1504</v>
      </c>
      <c r="I271" s="165">
        <v>2.5000000000000001E-2</v>
      </c>
      <c r="J271" s="166">
        <v>24.9</v>
      </c>
      <c r="K271" s="167">
        <v>0.62</v>
      </c>
    </row>
    <row r="272" spans="1:11" hidden="1">
      <c r="A272" s="192" t="s">
        <v>1449</v>
      </c>
      <c r="B272" s="192" t="s">
        <v>1450</v>
      </c>
      <c r="C272" s="192" t="s">
        <v>20</v>
      </c>
      <c r="D272" s="192">
        <v>88238</v>
      </c>
      <c r="E272" s="193" t="s">
        <v>1541</v>
      </c>
      <c r="F272" s="380" t="s">
        <v>1463</v>
      </c>
      <c r="G272" s="381"/>
      <c r="H272" s="164" t="s">
        <v>34</v>
      </c>
      <c r="I272" s="165">
        <v>6.3500000000000001E-2</v>
      </c>
      <c r="J272" s="166">
        <v>16.03</v>
      </c>
      <c r="K272" s="167">
        <v>1.01</v>
      </c>
    </row>
    <row r="273" spans="1:11" hidden="1">
      <c r="A273" s="192" t="s">
        <v>1449</v>
      </c>
      <c r="B273" s="192" t="s">
        <v>1450</v>
      </c>
      <c r="C273" s="192" t="s">
        <v>20</v>
      </c>
      <c r="D273" s="192">
        <v>88245</v>
      </c>
      <c r="E273" s="193" t="s">
        <v>1542</v>
      </c>
      <c r="F273" s="380" t="s">
        <v>1463</v>
      </c>
      <c r="G273" s="381"/>
      <c r="H273" s="164" t="s">
        <v>34</v>
      </c>
      <c r="I273" s="165">
        <v>0.19450000000000001</v>
      </c>
      <c r="J273" s="166">
        <v>19.86</v>
      </c>
      <c r="K273" s="167">
        <v>3.86</v>
      </c>
    </row>
    <row r="274" spans="1:11" hidden="1">
      <c r="A274" s="192" t="s">
        <v>1449</v>
      </c>
      <c r="B274" s="192" t="s">
        <v>1450</v>
      </c>
      <c r="C274" s="192" t="s">
        <v>20</v>
      </c>
      <c r="D274" s="192">
        <v>92800</v>
      </c>
      <c r="E274" s="193" t="s">
        <v>1543</v>
      </c>
      <c r="F274" s="380" t="s">
        <v>1506</v>
      </c>
      <c r="G274" s="381"/>
      <c r="H274" s="164" t="s">
        <v>63</v>
      </c>
      <c r="I274" s="165">
        <v>1</v>
      </c>
      <c r="J274" s="166">
        <v>14.18</v>
      </c>
      <c r="K274" s="167">
        <v>14.18</v>
      </c>
    </row>
    <row r="275" spans="1:11" hidden="1">
      <c r="E275" s="194"/>
      <c r="F275" s="194"/>
      <c r="I275" s="168"/>
      <c r="J275" s="169"/>
      <c r="K275" s="170"/>
    </row>
    <row r="276" spans="1:11" hidden="1">
      <c r="E276" s="194"/>
      <c r="F276" s="194"/>
      <c r="I276" s="168"/>
      <c r="J276" s="169"/>
      <c r="K276" s="170"/>
    </row>
    <row r="277" spans="1:11" ht="20.100000000000001" hidden="1" customHeight="1">
      <c r="A277" s="187"/>
      <c r="B277" s="188"/>
      <c r="C277" s="188" t="s">
        <v>20</v>
      </c>
      <c r="D277" s="188">
        <v>96546</v>
      </c>
      <c r="E277" s="189" t="s">
        <v>67</v>
      </c>
      <c r="F277" s="382" t="s">
        <v>1506</v>
      </c>
      <c r="G277" s="383"/>
      <c r="H277" s="156" t="s">
        <v>63</v>
      </c>
      <c r="I277" s="157"/>
      <c r="J277" s="158"/>
      <c r="K277" s="159">
        <v>17.239999999999998</v>
      </c>
    </row>
    <row r="278" spans="1:11" hidden="1">
      <c r="B278" s="190" t="s">
        <v>1442</v>
      </c>
      <c r="C278" s="190" t="s">
        <v>1443</v>
      </c>
      <c r="D278" s="190" t="s">
        <v>1</v>
      </c>
      <c r="E278" s="191" t="s">
        <v>1444</v>
      </c>
      <c r="F278" s="384" t="s">
        <v>1445</v>
      </c>
      <c r="G278" s="385"/>
      <c r="H278" s="160" t="s">
        <v>1446</v>
      </c>
      <c r="I278" s="161" t="s">
        <v>1345</v>
      </c>
      <c r="J278" s="162" t="s">
        <v>1447</v>
      </c>
      <c r="K278" s="163" t="s">
        <v>1448</v>
      </c>
    </row>
    <row r="279" spans="1:11" ht="24" hidden="1">
      <c r="A279" s="192" t="s">
        <v>1449</v>
      </c>
      <c r="B279" s="192" t="s">
        <v>1455</v>
      </c>
      <c r="C279" s="192" t="s">
        <v>20</v>
      </c>
      <c r="D279" s="192">
        <v>39017</v>
      </c>
      <c r="E279" s="193" t="s">
        <v>1539</v>
      </c>
      <c r="F279" s="380" t="s">
        <v>1457</v>
      </c>
      <c r="G279" s="381"/>
      <c r="H279" s="164" t="s">
        <v>31</v>
      </c>
      <c r="I279" s="165">
        <v>0.46550000000000002</v>
      </c>
      <c r="J279" s="166">
        <v>0.22</v>
      </c>
      <c r="K279" s="167">
        <v>0.1</v>
      </c>
    </row>
    <row r="280" spans="1:11" hidden="1">
      <c r="A280" s="192" t="s">
        <v>1449</v>
      </c>
      <c r="B280" s="192" t="s">
        <v>1455</v>
      </c>
      <c r="C280" s="192" t="s">
        <v>20</v>
      </c>
      <c r="D280" s="192">
        <v>43132</v>
      </c>
      <c r="E280" s="193" t="s">
        <v>1540</v>
      </c>
      <c r="F280" s="380" t="s">
        <v>1457</v>
      </c>
      <c r="G280" s="381"/>
      <c r="H280" s="164" t="s">
        <v>1504</v>
      </c>
      <c r="I280" s="165">
        <v>2.5000000000000001E-2</v>
      </c>
      <c r="J280" s="166">
        <v>24.9</v>
      </c>
      <c r="K280" s="167">
        <v>0.62</v>
      </c>
    </row>
    <row r="281" spans="1:11" hidden="1">
      <c r="A281" s="192" t="s">
        <v>1449</v>
      </c>
      <c r="B281" s="192" t="s">
        <v>1450</v>
      </c>
      <c r="C281" s="192" t="s">
        <v>20</v>
      </c>
      <c r="D281" s="192">
        <v>88238</v>
      </c>
      <c r="E281" s="193" t="s">
        <v>1541</v>
      </c>
      <c r="F281" s="380" t="s">
        <v>1463</v>
      </c>
      <c r="G281" s="381"/>
      <c r="H281" s="164" t="s">
        <v>34</v>
      </c>
      <c r="I281" s="165">
        <v>2.9000000000000001E-2</v>
      </c>
      <c r="J281" s="166">
        <v>16.03</v>
      </c>
      <c r="K281" s="167">
        <v>0.46</v>
      </c>
    </row>
    <row r="282" spans="1:11" hidden="1">
      <c r="A282" s="192" t="s">
        <v>1449</v>
      </c>
      <c r="B282" s="192" t="s">
        <v>1450</v>
      </c>
      <c r="C282" s="192" t="s">
        <v>20</v>
      </c>
      <c r="D282" s="192">
        <v>88245</v>
      </c>
      <c r="E282" s="193" t="s">
        <v>1542</v>
      </c>
      <c r="F282" s="380" t="s">
        <v>1463</v>
      </c>
      <c r="G282" s="381"/>
      <c r="H282" s="164" t="s">
        <v>34</v>
      </c>
      <c r="I282" s="165">
        <v>8.8999999999999996E-2</v>
      </c>
      <c r="J282" s="166">
        <v>19.86</v>
      </c>
      <c r="K282" s="167">
        <v>1.76</v>
      </c>
    </row>
    <row r="283" spans="1:11" hidden="1">
      <c r="A283" s="192" t="s">
        <v>1449</v>
      </c>
      <c r="B283" s="192" t="s">
        <v>1450</v>
      </c>
      <c r="C283" s="192" t="s">
        <v>20</v>
      </c>
      <c r="D283" s="192">
        <v>92803</v>
      </c>
      <c r="E283" s="193" t="s">
        <v>1544</v>
      </c>
      <c r="F283" s="380" t="s">
        <v>1506</v>
      </c>
      <c r="G283" s="381"/>
      <c r="H283" s="164" t="s">
        <v>63</v>
      </c>
      <c r="I283" s="165">
        <v>1</v>
      </c>
      <c r="J283" s="166">
        <v>14.3</v>
      </c>
      <c r="K283" s="167">
        <v>14.3</v>
      </c>
    </row>
    <row r="284" spans="1:11" hidden="1">
      <c r="E284" s="194"/>
      <c r="F284" s="194"/>
      <c r="I284" s="168"/>
      <c r="J284" s="169"/>
      <c r="K284" s="170"/>
    </row>
    <row r="285" spans="1:11" hidden="1">
      <c r="E285" s="194"/>
      <c r="F285" s="194"/>
      <c r="I285" s="168"/>
      <c r="J285" s="169"/>
      <c r="K285" s="170"/>
    </row>
    <row r="286" spans="1:11" ht="20.100000000000001" hidden="1" customHeight="1">
      <c r="A286" s="187"/>
      <c r="B286" s="188"/>
      <c r="C286" s="188" t="s">
        <v>20</v>
      </c>
      <c r="D286" s="188">
        <v>96547</v>
      </c>
      <c r="E286" s="189" t="s">
        <v>69</v>
      </c>
      <c r="F286" s="382" t="s">
        <v>1506</v>
      </c>
      <c r="G286" s="383"/>
      <c r="H286" s="156" t="s">
        <v>63</v>
      </c>
      <c r="I286" s="157"/>
      <c r="J286" s="158"/>
      <c r="K286" s="159">
        <v>14.71</v>
      </c>
    </row>
    <row r="287" spans="1:11" hidden="1">
      <c r="B287" s="190" t="s">
        <v>1442</v>
      </c>
      <c r="C287" s="190" t="s">
        <v>1443</v>
      </c>
      <c r="D287" s="190" t="s">
        <v>1</v>
      </c>
      <c r="E287" s="191" t="s">
        <v>1444</v>
      </c>
      <c r="F287" s="384" t="s">
        <v>1445</v>
      </c>
      <c r="G287" s="385"/>
      <c r="H287" s="160" t="s">
        <v>1446</v>
      </c>
      <c r="I287" s="161" t="s">
        <v>1345</v>
      </c>
      <c r="J287" s="162" t="s">
        <v>1447</v>
      </c>
      <c r="K287" s="163" t="s">
        <v>1448</v>
      </c>
    </row>
    <row r="288" spans="1:11" ht="24" hidden="1">
      <c r="A288" s="192" t="s">
        <v>1449</v>
      </c>
      <c r="B288" s="192" t="s">
        <v>1455</v>
      </c>
      <c r="C288" s="192" t="s">
        <v>20</v>
      </c>
      <c r="D288" s="192">
        <v>39017</v>
      </c>
      <c r="E288" s="193" t="s">
        <v>1539</v>
      </c>
      <c r="F288" s="380" t="s">
        <v>1457</v>
      </c>
      <c r="G288" s="381"/>
      <c r="H288" s="164" t="s">
        <v>31</v>
      </c>
      <c r="I288" s="165">
        <v>0.30599999999999999</v>
      </c>
      <c r="J288" s="166">
        <v>0.22</v>
      </c>
      <c r="K288" s="167">
        <v>0.06</v>
      </c>
    </row>
    <row r="289" spans="1:11" hidden="1">
      <c r="A289" s="192" t="s">
        <v>1449</v>
      </c>
      <c r="B289" s="192" t="s">
        <v>1455</v>
      </c>
      <c r="C289" s="192" t="s">
        <v>20</v>
      </c>
      <c r="D289" s="192">
        <v>43132</v>
      </c>
      <c r="E289" s="193" t="s">
        <v>1540</v>
      </c>
      <c r="F289" s="380" t="s">
        <v>1457</v>
      </c>
      <c r="G289" s="381"/>
      <c r="H289" s="164" t="s">
        <v>1504</v>
      </c>
      <c r="I289" s="165">
        <v>2.5000000000000001E-2</v>
      </c>
      <c r="J289" s="166">
        <v>24.9</v>
      </c>
      <c r="K289" s="167">
        <v>0.62</v>
      </c>
    </row>
    <row r="290" spans="1:11" hidden="1">
      <c r="A290" s="192" t="s">
        <v>1449</v>
      </c>
      <c r="B290" s="192" t="s">
        <v>1450</v>
      </c>
      <c r="C290" s="192" t="s">
        <v>20</v>
      </c>
      <c r="D290" s="192">
        <v>88238</v>
      </c>
      <c r="E290" s="193" t="s">
        <v>1541</v>
      </c>
      <c r="F290" s="380" t="s">
        <v>1463</v>
      </c>
      <c r="G290" s="381"/>
      <c r="H290" s="164" t="s">
        <v>34</v>
      </c>
      <c r="I290" s="165">
        <v>2.1999999999999999E-2</v>
      </c>
      <c r="J290" s="166">
        <v>16.03</v>
      </c>
      <c r="K290" s="167">
        <v>0.35</v>
      </c>
    </row>
    <row r="291" spans="1:11" hidden="1">
      <c r="A291" s="192" t="s">
        <v>1449</v>
      </c>
      <c r="B291" s="192" t="s">
        <v>1450</v>
      </c>
      <c r="C291" s="192" t="s">
        <v>20</v>
      </c>
      <c r="D291" s="192">
        <v>88245</v>
      </c>
      <c r="E291" s="193" t="s">
        <v>1542</v>
      </c>
      <c r="F291" s="380" t="s">
        <v>1463</v>
      </c>
      <c r="G291" s="381"/>
      <c r="H291" s="164" t="s">
        <v>34</v>
      </c>
      <c r="I291" s="165">
        <v>6.8000000000000005E-2</v>
      </c>
      <c r="J291" s="166">
        <v>19.86</v>
      </c>
      <c r="K291" s="167">
        <v>1.35</v>
      </c>
    </row>
    <row r="292" spans="1:11" hidden="1">
      <c r="A292" s="192" t="s">
        <v>1449</v>
      </c>
      <c r="B292" s="192" t="s">
        <v>1450</v>
      </c>
      <c r="C292" s="192" t="s">
        <v>20</v>
      </c>
      <c r="D292" s="192">
        <v>92804</v>
      </c>
      <c r="E292" s="193" t="s">
        <v>1545</v>
      </c>
      <c r="F292" s="380" t="s">
        <v>1506</v>
      </c>
      <c r="G292" s="381"/>
      <c r="H292" s="164" t="s">
        <v>63</v>
      </c>
      <c r="I292" s="165">
        <v>1</v>
      </c>
      <c r="J292" s="166">
        <v>12.33</v>
      </c>
      <c r="K292" s="167">
        <v>12.33</v>
      </c>
    </row>
    <row r="293" spans="1:11" hidden="1">
      <c r="E293" s="194"/>
      <c r="F293" s="194"/>
      <c r="I293" s="168"/>
      <c r="J293" s="169"/>
      <c r="K293" s="170"/>
    </row>
    <row r="294" spans="1:11" hidden="1">
      <c r="E294" s="194"/>
      <c r="F294" s="194"/>
      <c r="I294" s="168"/>
      <c r="J294" s="169"/>
      <c r="K294" s="170"/>
    </row>
    <row r="295" spans="1:11" ht="20.100000000000001" hidden="1" customHeight="1">
      <c r="A295" s="187"/>
      <c r="B295" s="188"/>
      <c r="C295" s="188" t="s">
        <v>20</v>
      </c>
      <c r="D295" s="188">
        <v>96548</v>
      </c>
      <c r="E295" s="189" t="s">
        <v>83</v>
      </c>
      <c r="F295" s="382" t="s">
        <v>1506</v>
      </c>
      <c r="G295" s="383"/>
      <c r="H295" s="156" t="s">
        <v>63</v>
      </c>
      <c r="I295" s="157"/>
      <c r="J295" s="158"/>
      <c r="K295" s="159">
        <v>14.16</v>
      </c>
    </row>
    <row r="296" spans="1:11" hidden="1">
      <c r="B296" s="190" t="s">
        <v>1442</v>
      </c>
      <c r="C296" s="190" t="s">
        <v>1443</v>
      </c>
      <c r="D296" s="190" t="s">
        <v>1</v>
      </c>
      <c r="E296" s="191" t="s">
        <v>1444</v>
      </c>
      <c r="F296" s="384" t="s">
        <v>1445</v>
      </c>
      <c r="G296" s="385"/>
      <c r="H296" s="160" t="s">
        <v>1446</v>
      </c>
      <c r="I296" s="161" t="s">
        <v>1345</v>
      </c>
      <c r="J296" s="162" t="s">
        <v>1447</v>
      </c>
      <c r="K296" s="163" t="s">
        <v>1448</v>
      </c>
    </row>
    <row r="297" spans="1:11" ht="24" hidden="1">
      <c r="A297" s="192" t="s">
        <v>1449</v>
      </c>
      <c r="B297" s="192" t="s">
        <v>1455</v>
      </c>
      <c r="C297" s="192" t="s">
        <v>20</v>
      </c>
      <c r="D297" s="192">
        <v>39017</v>
      </c>
      <c r="E297" s="193" t="s">
        <v>1539</v>
      </c>
      <c r="F297" s="380" t="s">
        <v>1457</v>
      </c>
      <c r="G297" s="381"/>
      <c r="H297" s="164" t="s">
        <v>31</v>
      </c>
      <c r="I297" s="165">
        <v>0.19750000000000001</v>
      </c>
      <c r="J297" s="166">
        <v>0.22</v>
      </c>
      <c r="K297" s="167">
        <v>0.04</v>
      </c>
    </row>
    <row r="298" spans="1:11" hidden="1">
      <c r="A298" s="192" t="s">
        <v>1449</v>
      </c>
      <c r="B298" s="192" t="s">
        <v>1455</v>
      </c>
      <c r="C298" s="192" t="s">
        <v>20</v>
      </c>
      <c r="D298" s="192">
        <v>43132</v>
      </c>
      <c r="E298" s="193" t="s">
        <v>1540</v>
      </c>
      <c r="F298" s="380" t="s">
        <v>1457</v>
      </c>
      <c r="G298" s="381"/>
      <c r="H298" s="164" t="s">
        <v>1504</v>
      </c>
      <c r="I298" s="165">
        <v>2.5000000000000001E-2</v>
      </c>
      <c r="J298" s="166">
        <v>24.9</v>
      </c>
      <c r="K298" s="167">
        <v>0.62</v>
      </c>
    </row>
    <row r="299" spans="1:11" hidden="1">
      <c r="A299" s="192" t="s">
        <v>1449</v>
      </c>
      <c r="B299" s="192" t="s">
        <v>1450</v>
      </c>
      <c r="C299" s="192" t="s">
        <v>20</v>
      </c>
      <c r="D299" s="192">
        <v>88238</v>
      </c>
      <c r="E299" s="193" t="s">
        <v>1541</v>
      </c>
      <c r="F299" s="380" t="s">
        <v>1463</v>
      </c>
      <c r="G299" s="381"/>
      <c r="H299" s="164" t="s">
        <v>34</v>
      </c>
      <c r="I299" s="165">
        <v>1.6E-2</v>
      </c>
      <c r="J299" s="166">
        <v>16.03</v>
      </c>
      <c r="K299" s="167">
        <v>0.25</v>
      </c>
    </row>
    <row r="300" spans="1:11" hidden="1">
      <c r="A300" s="192" t="s">
        <v>1449</v>
      </c>
      <c r="B300" s="192" t="s">
        <v>1450</v>
      </c>
      <c r="C300" s="192" t="s">
        <v>20</v>
      </c>
      <c r="D300" s="192">
        <v>88245</v>
      </c>
      <c r="E300" s="193" t="s">
        <v>1542</v>
      </c>
      <c r="F300" s="380" t="s">
        <v>1463</v>
      </c>
      <c r="G300" s="381"/>
      <c r="H300" s="164" t="s">
        <v>34</v>
      </c>
      <c r="I300" s="165">
        <v>4.9500000000000002E-2</v>
      </c>
      <c r="J300" s="166">
        <v>19.86</v>
      </c>
      <c r="K300" s="167">
        <v>0.98</v>
      </c>
    </row>
    <row r="301" spans="1:11" hidden="1">
      <c r="A301" s="192" t="s">
        <v>1449</v>
      </c>
      <c r="B301" s="192" t="s">
        <v>1450</v>
      </c>
      <c r="C301" s="192" t="s">
        <v>20</v>
      </c>
      <c r="D301" s="192">
        <v>92805</v>
      </c>
      <c r="E301" s="193" t="s">
        <v>1546</v>
      </c>
      <c r="F301" s="380" t="s">
        <v>1506</v>
      </c>
      <c r="G301" s="381"/>
      <c r="H301" s="164" t="s">
        <v>63</v>
      </c>
      <c r="I301" s="165">
        <v>1</v>
      </c>
      <c r="J301" s="166">
        <v>12.27</v>
      </c>
      <c r="K301" s="167">
        <v>12.27</v>
      </c>
    </row>
    <row r="302" spans="1:11" hidden="1">
      <c r="E302" s="194"/>
      <c r="F302" s="194"/>
      <c r="I302" s="168"/>
      <c r="J302" s="169"/>
      <c r="K302" s="170"/>
    </row>
    <row r="303" spans="1:11" hidden="1">
      <c r="E303" s="194"/>
      <c r="F303" s="194"/>
      <c r="I303" s="168"/>
      <c r="J303" s="169"/>
      <c r="K303" s="170"/>
    </row>
    <row r="304" spans="1:11" ht="20.100000000000001" hidden="1" customHeight="1">
      <c r="A304" s="187"/>
      <c r="B304" s="188"/>
      <c r="C304" s="188" t="s">
        <v>20</v>
      </c>
      <c r="D304" s="188">
        <v>96549</v>
      </c>
      <c r="E304" s="189" t="s">
        <v>85</v>
      </c>
      <c r="F304" s="382" t="s">
        <v>1506</v>
      </c>
      <c r="G304" s="383"/>
      <c r="H304" s="156" t="s">
        <v>63</v>
      </c>
      <c r="I304" s="157"/>
      <c r="J304" s="158"/>
      <c r="K304" s="159">
        <v>16.05</v>
      </c>
    </row>
    <row r="305" spans="1:11" hidden="1">
      <c r="B305" s="190" t="s">
        <v>1442</v>
      </c>
      <c r="C305" s="190" t="s">
        <v>1443</v>
      </c>
      <c r="D305" s="190" t="s">
        <v>1</v>
      </c>
      <c r="E305" s="191" t="s">
        <v>1444</v>
      </c>
      <c r="F305" s="384" t="s">
        <v>1445</v>
      </c>
      <c r="G305" s="385"/>
      <c r="H305" s="160" t="s">
        <v>1446</v>
      </c>
      <c r="I305" s="161" t="s">
        <v>1345</v>
      </c>
      <c r="J305" s="162" t="s">
        <v>1447</v>
      </c>
      <c r="K305" s="163" t="s">
        <v>1448</v>
      </c>
    </row>
    <row r="306" spans="1:11" ht="24" hidden="1">
      <c r="A306" s="192" t="s">
        <v>1449</v>
      </c>
      <c r="B306" s="192" t="s">
        <v>1455</v>
      </c>
      <c r="C306" s="192" t="s">
        <v>20</v>
      </c>
      <c r="D306" s="192">
        <v>39017</v>
      </c>
      <c r="E306" s="193" t="s">
        <v>1539</v>
      </c>
      <c r="F306" s="380" t="s">
        <v>1457</v>
      </c>
      <c r="G306" s="381"/>
      <c r="H306" s="164" t="s">
        <v>31</v>
      </c>
      <c r="I306" s="165">
        <v>0.13600000000000001</v>
      </c>
      <c r="J306" s="166">
        <v>0.22</v>
      </c>
      <c r="K306" s="167">
        <v>0.02</v>
      </c>
    </row>
    <row r="307" spans="1:11" hidden="1">
      <c r="A307" s="192" t="s">
        <v>1449</v>
      </c>
      <c r="B307" s="192" t="s">
        <v>1455</v>
      </c>
      <c r="C307" s="192" t="s">
        <v>20</v>
      </c>
      <c r="D307" s="192">
        <v>43132</v>
      </c>
      <c r="E307" s="193" t="s">
        <v>1540</v>
      </c>
      <c r="F307" s="380" t="s">
        <v>1457</v>
      </c>
      <c r="G307" s="381"/>
      <c r="H307" s="164" t="s">
        <v>1504</v>
      </c>
      <c r="I307" s="165">
        <v>2.5000000000000001E-2</v>
      </c>
      <c r="J307" s="166">
        <v>24.9</v>
      </c>
      <c r="K307" s="167">
        <v>0.62</v>
      </c>
    </row>
    <row r="308" spans="1:11" hidden="1">
      <c r="A308" s="192" t="s">
        <v>1449</v>
      </c>
      <c r="B308" s="192" t="s">
        <v>1450</v>
      </c>
      <c r="C308" s="192" t="s">
        <v>20</v>
      </c>
      <c r="D308" s="192">
        <v>88238</v>
      </c>
      <c r="E308" s="193" t="s">
        <v>1541</v>
      </c>
      <c r="F308" s="380" t="s">
        <v>1463</v>
      </c>
      <c r="G308" s="381"/>
      <c r="H308" s="164" t="s">
        <v>34</v>
      </c>
      <c r="I308" s="165">
        <v>1.2E-2</v>
      </c>
      <c r="J308" s="166">
        <v>16.03</v>
      </c>
      <c r="K308" s="167">
        <v>0.19</v>
      </c>
    </row>
    <row r="309" spans="1:11" hidden="1">
      <c r="A309" s="192" t="s">
        <v>1449</v>
      </c>
      <c r="B309" s="192" t="s">
        <v>1450</v>
      </c>
      <c r="C309" s="192" t="s">
        <v>20</v>
      </c>
      <c r="D309" s="192">
        <v>88245</v>
      </c>
      <c r="E309" s="193" t="s">
        <v>1542</v>
      </c>
      <c r="F309" s="380" t="s">
        <v>1463</v>
      </c>
      <c r="G309" s="381"/>
      <c r="H309" s="164" t="s">
        <v>34</v>
      </c>
      <c r="I309" s="165">
        <v>3.6499999999999998E-2</v>
      </c>
      <c r="J309" s="166">
        <v>19.86</v>
      </c>
      <c r="K309" s="167">
        <v>0.72</v>
      </c>
    </row>
    <row r="310" spans="1:11" hidden="1">
      <c r="A310" s="192" t="s">
        <v>1449</v>
      </c>
      <c r="B310" s="192" t="s">
        <v>1450</v>
      </c>
      <c r="C310" s="192" t="s">
        <v>20</v>
      </c>
      <c r="D310" s="192">
        <v>92806</v>
      </c>
      <c r="E310" s="193" t="s">
        <v>1547</v>
      </c>
      <c r="F310" s="380" t="s">
        <v>1506</v>
      </c>
      <c r="G310" s="381"/>
      <c r="H310" s="164" t="s">
        <v>63</v>
      </c>
      <c r="I310" s="165">
        <v>1</v>
      </c>
      <c r="J310" s="166">
        <v>14.5</v>
      </c>
      <c r="K310" s="167">
        <v>14.5</v>
      </c>
    </row>
    <row r="311" spans="1:11" hidden="1">
      <c r="E311" s="194"/>
      <c r="F311" s="194"/>
      <c r="I311" s="168"/>
      <c r="J311" s="169"/>
      <c r="K311" s="170"/>
    </row>
    <row r="312" spans="1:11" hidden="1">
      <c r="E312" s="194"/>
      <c r="F312" s="194"/>
      <c r="I312" s="168"/>
      <c r="J312" s="169"/>
      <c r="K312" s="170"/>
    </row>
    <row r="313" spans="1:11" ht="20.100000000000001" hidden="1" customHeight="1">
      <c r="A313" s="187"/>
      <c r="B313" s="188"/>
      <c r="C313" s="188" t="s">
        <v>20</v>
      </c>
      <c r="D313" s="188">
        <v>96544</v>
      </c>
      <c r="E313" s="189" t="s">
        <v>65</v>
      </c>
      <c r="F313" s="382" t="s">
        <v>1506</v>
      </c>
      <c r="G313" s="383"/>
      <c r="H313" s="156" t="s">
        <v>63</v>
      </c>
      <c r="I313" s="157"/>
      <c r="J313" s="158"/>
      <c r="K313" s="159">
        <v>19.690000000000001</v>
      </c>
    </row>
    <row r="314" spans="1:11" hidden="1">
      <c r="B314" s="190" t="s">
        <v>1442</v>
      </c>
      <c r="C314" s="190" t="s">
        <v>1443</v>
      </c>
      <c r="D314" s="190" t="s">
        <v>1</v>
      </c>
      <c r="E314" s="191" t="s">
        <v>1444</v>
      </c>
      <c r="F314" s="384" t="s">
        <v>1445</v>
      </c>
      <c r="G314" s="385"/>
      <c r="H314" s="160" t="s">
        <v>1446</v>
      </c>
      <c r="I314" s="161" t="s">
        <v>1345</v>
      </c>
      <c r="J314" s="162" t="s">
        <v>1447</v>
      </c>
      <c r="K314" s="163" t="s">
        <v>1448</v>
      </c>
    </row>
    <row r="315" spans="1:11" ht="24" hidden="1">
      <c r="A315" s="192" t="s">
        <v>1449</v>
      </c>
      <c r="B315" s="192" t="s">
        <v>1455</v>
      </c>
      <c r="C315" s="192" t="s">
        <v>20</v>
      </c>
      <c r="D315" s="192">
        <v>39017</v>
      </c>
      <c r="E315" s="193" t="s">
        <v>1539</v>
      </c>
      <c r="F315" s="380" t="s">
        <v>1457</v>
      </c>
      <c r="G315" s="381"/>
      <c r="H315" s="164" t="s">
        <v>31</v>
      </c>
      <c r="I315" s="165">
        <v>1.19</v>
      </c>
      <c r="J315" s="166">
        <v>0.22</v>
      </c>
      <c r="K315" s="167">
        <v>0.26</v>
      </c>
    </row>
    <row r="316" spans="1:11" hidden="1">
      <c r="A316" s="192" t="s">
        <v>1449</v>
      </c>
      <c r="B316" s="192" t="s">
        <v>1455</v>
      </c>
      <c r="C316" s="192" t="s">
        <v>20</v>
      </c>
      <c r="D316" s="192">
        <v>43132</v>
      </c>
      <c r="E316" s="193" t="s">
        <v>1540</v>
      </c>
      <c r="F316" s="380" t="s">
        <v>1457</v>
      </c>
      <c r="G316" s="381"/>
      <c r="H316" s="164" t="s">
        <v>1504</v>
      </c>
      <c r="I316" s="165">
        <v>2.5000000000000001E-2</v>
      </c>
      <c r="J316" s="166">
        <v>24.9</v>
      </c>
      <c r="K316" s="167">
        <v>0.62</v>
      </c>
    </row>
    <row r="317" spans="1:11" hidden="1">
      <c r="A317" s="192" t="s">
        <v>1449</v>
      </c>
      <c r="B317" s="192" t="s">
        <v>1450</v>
      </c>
      <c r="C317" s="192" t="s">
        <v>20</v>
      </c>
      <c r="D317" s="192">
        <v>88238</v>
      </c>
      <c r="E317" s="193" t="s">
        <v>1541</v>
      </c>
      <c r="F317" s="380" t="s">
        <v>1463</v>
      </c>
      <c r="G317" s="381"/>
      <c r="H317" s="164" t="s">
        <v>34</v>
      </c>
      <c r="I317" s="165">
        <v>4.9000000000000002E-2</v>
      </c>
      <c r="J317" s="166">
        <v>16.03</v>
      </c>
      <c r="K317" s="167">
        <v>0.78</v>
      </c>
    </row>
    <row r="318" spans="1:11" hidden="1">
      <c r="A318" s="192" t="s">
        <v>1449</v>
      </c>
      <c r="B318" s="192" t="s">
        <v>1450</v>
      </c>
      <c r="C318" s="192" t="s">
        <v>20</v>
      </c>
      <c r="D318" s="192">
        <v>88245</v>
      </c>
      <c r="E318" s="193" t="s">
        <v>1542</v>
      </c>
      <c r="F318" s="380" t="s">
        <v>1463</v>
      </c>
      <c r="G318" s="381"/>
      <c r="H318" s="164" t="s">
        <v>34</v>
      </c>
      <c r="I318" s="165">
        <v>0.151</v>
      </c>
      <c r="J318" s="166">
        <v>19.86</v>
      </c>
      <c r="K318" s="167">
        <v>2.99</v>
      </c>
    </row>
    <row r="319" spans="1:11" hidden="1">
      <c r="A319" s="192" t="s">
        <v>1449</v>
      </c>
      <c r="B319" s="192" t="s">
        <v>1450</v>
      </c>
      <c r="C319" s="192" t="s">
        <v>20</v>
      </c>
      <c r="D319" s="192">
        <v>92801</v>
      </c>
      <c r="E319" s="193" t="s">
        <v>1548</v>
      </c>
      <c r="F319" s="380" t="s">
        <v>1506</v>
      </c>
      <c r="G319" s="381"/>
      <c r="H319" s="164" t="s">
        <v>63</v>
      </c>
      <c r="I319" s="165">
        <v>1</v>
      </c>
      <c r="J319" s="166">
        <v>15.04</v>
      </c>
      <c r="K319" s="167">
        <v>15.04</v>
      </c>
    </row>
    <row r="320" spans="1:11" hidden="1">
      <c r="E320" s="194"/>
      <c r="F320" s="194"/>
      <c r="I320" s="168"/>
      <c r="J320" s="169"/>
      <c r="K320" s="170"/>
    </row>
    <row r="321" spans="1:11" hidden="1">
      <c r="E321" s="194"/>
      <c r="F321" s="194"/>
      <c r="I321" s="168"/>
      <c r="J321" s="169"/>
      <c r="K321" s="170"/>
    </row>
    <row r="322" spans="1:11" ht="20.100000000000001" hidden="1" customHeight="1">
      <c r="A322" s="187"/>
      <c r="B322" s="188"/>
      <c r="C322" s="188" t="s">
        <v>20</v>
      </c>
      <c r="D322" s="188">
        <v>96545</v>
      </c>
      <c r="E322" s="189" t="s">
        <v>79</v>
      </c>
      <c r="F322" s="382" t="s">
        <v>1506</v>
      </c>
      <c r="G322" s="383"/>
      <c r="H322" s="156" t="s">
        <v>63</v>
      </c>
      <c r="I322" s="157"/>
      <c r="J322" s="158"/>
      <c r="K322" s="159">
        <v>19</v>
      </c>
    </row>
    <row r="323" spans="1:11" hidden="1">
      <c r="B323" s="190" t="s">
        <v>1442</v>
      </c>
      <c r="C323" s="190" t="s">
        <v>1443</v>
      </c>
      <c r="D323" s="190" t="s">
        <v>1</v>
      </c>
      <c r="E323" s="191" t="s">
        <v>1444</v>
      </c>
      <c r="F323" s="384" t="s">
        <v>1445</v>
      </c>
      <c r="G323" s="385"/>
      <c r="H323" s="160" t="s">
        <v>1446</v>
      </c>
      <c r="I323" s="161" t="s">
        <v>1345</v>
      </c>
      <c r="J323" s="162" t="s">
        <v>1447</v>
      </c>
      <c r="K323" s="163" t="s">
        <v>1448</v>
      </c>
    </row>
    <row r="324" spans="1:11" ht="24" hidden="1">
      <c r="A324" s="192" t="s">
        <v>1449</v>
      </c>
      <c r="B324" s="192" t="s">
        <v>1455</v>
      </c>
      <c r="C324" s="192" t="s">
        <v>20</v>
      </c>
      <c r="D324" s="192">
        <v>39017</v>
      </c>
      <c r="E324" s="193" t="s">
        <v>1539</v>
      </c>
      <c r="F324" s="380" t="s">
        <v>1457</v>
      </c>
      <c r="G324" s="381"/>
      <c r="H324" s="164" t="s">
        <v>31</v>
      </c>
      <c r="I324" s="165">
        <v>0.72399999999999998</v>
      </c>
      <c r="J324" s="166">
        <v>0.22</v>
      </c>
      <c r="K324" s="167">
        <v>0.15</v>
      </c>
    </row>
    <row r="325" spans="1:11" hidden="1">
      <c r="A325" s="192" t="s">
        <v>1449</v>
      </c>
      <c r="B325" s="192" t="s">
        <v>1455</v>
      </c>
      <c r="C325" s="192" t="s">
        <v>20</v>
      </c>
      <c r="D325" s="192">
        <v>43132</v>
      </c>
      <c r="E325" s="193" t="s">
        <v>1540</v>
      </c>
      <c r="F325" s="380" t="s">
        <v>1457</v>
      </c>
      <c r="G325" s="381"/>
      <c r="H325" s="164" t="s">
        <v>1504</v>
      </c>
      <c r="I325" s="165">
        <v>2.5000000000000001E-2</v>
      </c>
      <c r="J325" s="166">
        <v>24.9</v>
      </c>
      <c r="K325" s="167">
        <v>0.62</v>
      </c>
    </row>
    <row r="326" spans="1:11" hidden="1">
      <c r="A326" s="192" t="s">
        <v>1449</v>
      </c>
      <c r="B326" s="192" t="s">
        <v>1450</v>
      </c>
      <c r="C326" s="192" t="s">
        <v>20</v>
      </c>
      <c r="D326" s="192">
        <v>88238</v>
      </c>
      <c r="E326" s="193" t="s">
        <v>1541</v>
      </c>
      <c r="F326" s="380" t="s">
        <v>1463</v>
      </c>
      <c r="G326" s="381"/>
      <c r="H326" s="164" t="s">
        <v>34</v>
      </c>
      <c r="I326" s="165">
        <v>3.7499999999999999E-2</v>
      </c>
      <c r="J326" s="166">
        <v>16.03</v>
      </c>
      <c r="K326" s="167">
        <v>0.6</v>
      </c>
    </row>
    <row r="327" spans="1:11" hidden="1">
      <c r="A327" s="192" t="s">
        <v>1449</v>
      </c>
      <c r="B327" s="192" t="s">
        <v>1450</v>
      </c>
      <c r="C327" s="192" t="s">
        <v>20</v>
      </c>
      <c r="D327" s="192">
        <v>88245</v>
      </c>
      <c r="E327" s="193" t="s">
        <v>1542</v>
      </c>
      <c r="F327" s="380" t="s">
        <v>1463</v>
      </c>
      <c r="G327" s="381"/>
      <c r="H327" s="164" t="s">
        <v>34</v>
      </c>
      <c r="I327" s="165">
        <v>0.11550000000000001</v>
      </c>
      <c r="J327" s="166">
        <v>19.86</v>
      </c>
      <c r="K327" s="167">
        <v>2.29</v>
      </c>
    </row>
    <row r="328" spans="1:11" hidden="1">
      <c r="A328" s="192" t="s">
        <v>1449</v>
      </c>
      <c r="B328" s="192" t="s">
        <v>1450</v>
      </c>
      <c r="C328" s="192" t="s">
        <v>20</v>
      </c>
      <c r="D328" s="192">
        <v>92802</v>
      </c>
      <c r="E328" s="193" t="s">
        <v>651</v>
      </c>
      <c r="F328" s="380" t="s">
        <v>1506</v>
      </c>
      <c r="G328" s="381"/>
      <c r="H328" s="164" t="s">
        <v>63</v>
      </c>
      <c r="I328" s="165">
        <v>1</v>
      </c>
      <c r="J328" s="166">
        <v>15.34</v>
      </c>
      <c r="K328" s="167">
        <v>15.34</v>
      </c>
    </row>
    <row r="329" spans="1:11" hidden="1">
      <c r="E329" s="194"/>
      <c r="F329" s="194"/>
      <c r="I329" s="168"/>
      <c r="J329" s="169"/>
      <c r="K329" s="170"/>
    </row>
    <row r="330" spans="1:11" hidden="1">
      <c r="E330" s="194"/>
      <c r="F330" s="194"/>
      <c r="I330" s="168"/>
      <c r="J330" s="169"/>
      <c r="K330" s="170"/>
    </row>
    <row r="331" spans="1:11" ht="20.100000000000001" hidden="1" customHeight="1">
      <c r="A331" s="187"/>
      <c r="B331" s="188"/>
      <c r="C331" s="188" t="s">
        <v>20</v>
      </c>
      <c r="D331" s="188">
        <v>92762</v>
      </c>
      <c r="E331" s="189" t="s">
        <v>633</v>
      </c>
      <c r="F331" s="382" t="s">
        <v>1506</v>
      </c>
      <c r="G331" s="383"/>
      <c r="H331" s="156" t="s">
        <v>63</v>
      </c>
      <c r="I331" s="157"/>
      <c r="J331" s="158"/>
      <c r="K331" s="159">
        <v>15.9</v>
      </c>
    </row>
    <row r="332" spans="1:11" hidden="1">
      <c r="B332" s="190" t="s">
        <v>1442</v>
      </c>
      <c r="C332" s="190" t="s">
        <v>1443</v>
      </c>
      <c r="D332" s="190" t="s">
        <v>1</v>
      </c>
      <c r="E332" s="191" t="s">
        <v>1444</v>
      </c>
      <c r="F332" s="384" t="s">
        <v>1445</v>
      </c>
      <c r="G332" s="385"/>
      <c r="H332" s="160" t="s">
        <v>1446</v>
      </c>
      <c r="I332" s="161" t="s">
        <v>1345</v>
      </c>
      <c r="J332" s="162" t="s">
        <v>1447</v>
      </c>
      <c r="K332" s="163" t="s">
        <v>1448</v>
      </c>
    </row>
    <row r="333" spans="1:11" ht="24" hidden="1">
      <c r="A333" s="192" t="s">
        <v>1449</v>
      </c>
      <c r="B333" s="192" t="s">
        <v>1455</v>
      </c>
      <c r="C333" s="192" t="s">
        <v>20</v>
      </c>
      <c r="D333" s="192">
        <v>39017</v>
      </c>
      <c r="E333" s="193" t="s">
        <v>1539</v>
      </c>
      <c r="F333" s="380" t="s">
        <v>1457</v>
      </c>
      <c r="G333" s="381"/>
      <c r="H333" s="164" t="s">
        <v>31</v>
      </c>
      <c r="I333" s="165">
        <v>0.54300000000000004</v>
      </c>
      <c r="J333" s="166">
        <v>0.22</v>
      </c>
      <c r="K333" s="167">
        <v>0.11</v>
      </c>
    </row>
    <row r="334" spans="1:11" hidden="1">
      <c r="A334" s="192" t="s">
        <v>1449</v>
      </c>
      <c r="B334" s="192" t="s">
        <v>1455</v>
      </c>
      <c r="C334" s="192" t="s">
        <v>20</v>
      </c>
      <c r="D334" s="192">
        <v>43132</v>
      </c>
      <c r="E334" s="193" t="s">
        <v>1540</v>
      </c>
      <c r="F334" s="380" t="s">
        <v>1457</v>
      </c>
      <c r="G334" s="381"/>
      <c r="H334" s="164" t="s">
        <v>1504</v>
      </c>
      <c r="I334" s="165">
        <v>2.5000000000000001E-2</v>
      </c>
      <c r="J334" s="166">
        <v>24.9</v>
      </c>
      <c r="K334" s="167">
        <v>0.62</v>
      </c>
    </row>
    <row r="335" spans="1:11" hidden="1">
      <c r="A335" s="192" t="s">
        <v>1449</v>
      </c>
      <c r="B335" s="192" t="s">
        <v>1450</v>
      </c>
      <c r="C335" s="192" t="s">
        <v>20</v>
      </c>
      <c r="D335" s="192">
        <v>88238</v>
      </c>
      <c r="E335" s="193" t="s">
        <v>1541</v>
      </c>
      <c r="F335" s="380" t="s">
        <v>1463</v>
      </c>
      <c r="G335" s="381"/>
      <c r="H335" s="164" t="s">
        <v>34</v>
      </c>
      <c r="I335" s="165">
        <v>6.4000000000000003E-3</v>
      </c>
      <c r="J335" s="166">
        <v>16.03</v>
      </c>
      <c r="K335" s="167">
        <v>0.1</v>
      </c>
    </row>
    <row r="336" spans="1:11" hidden="1">
      <c r="A336" s="192" t="s">
        <v>1449</v>
      </c>
      <c r="B336" s="192" t="s">
        <v>1450</v>
      </c>
      <c r="C336" s="192" t="s">
        <v>20</v>
      </c>
      <c r="D336" s="192">
        <v>88245</v>
      </c>
      <c r="E336" s="193" t="s">
        <v>1542</v>
      </c>
      <c r="F336" s="380" t="s">
        <v>1463</v>
      </c>
      <c r="G336" s="381"/>
      <c r="H336" s="164" t="s">
        <v>34</v>
      </c>
      <c r="I336" s="165">
        <v>3.9199999999999999E-2</v>
      </c>
      <c r="J336" s="166">
        <v>19.86</v>
      </c>
      <c r="K336" s="167">
        <v>0.77</v>
      </c>
    </row>
    <row r="337" spans="1:11" hidden="1">
      <c r="A337" s="192" t="s">
        <v>1449</v>
      </c>
      <c r="B337" s="192" t="s">
        <v>1450</v>
      </c>
      <c r="C337" s="192" t="s">
        <v>20</v>
      </c>
      <c r="D337" s="192">
        <v>92803</v>
      </c>
      <c r="E337" s="193" t="s">
        <v>1544</v>
      </c>
      <c r="F337" s="380" t="s">
        <v>1506</v>
      </c>
      <c r="G337" s="381"/>
      <c r="H337" s="164" t="s">
        <v>63</v>
      </c>
      <c r="I337" s="165">
        <v>1</v>
      </c>
      <c r="J337" s="166">
        <v>14.3</v>
      </c>
      <c r="K337" s="167">
        <v>14.3</v>
      </c>
    </row>
    <row r="338" spans="1:11" hidden="1">
      <c r="E338" s="194"/>
      <c r="F338" s="194"/>
      <c r="I338" s="168"/>
      <c r="J338" s="169"/>
      <c r="K338" s="170"/>
    </row>
    <row r="339" spans="1:11" hidden="1">
      <c r="E339" s="194"/>
      <c r="F339" s="194"/>
      <c r="I339" s="168"/>
      <c r="J339" s="169"/>
      <c r="K339" s="170"/>
    </row>
    <row r="340" spans="1:11" ht="20.100000000000001" hidden="1" customHeight="1">
      <c r="A340" s="187"/>
      <c r="B340" s="188"/>
      <c r="C340" s="188" t="s">
        <v>20</v>
      </c>
      <c r="D340" s="188">
        <v>92763</v>
      </c>
      <c r="E340" s="189" t="s">
        <v>642</v>
      </c>
      <c r="F340" s="382" t="s">
        <v>1506</v>
      </c>
      <c r="G340" s="383"/>
      <c r="H340" s="156" t="s">
        <v>63</v>
      </c>
      <c r="I340" s="157"/>
      <c r="J340" s="158"/>
      <c r="K340" s="159">
        <v>13.6</v>
      </c>
    </row>
    <row r="341" spans="1:11" hidden="1">
      <c r="B341" s="190" t="s">
        <v>1442</v>
      </c>
      <c r="C341" s="190" t="s">
        <v>1443</v>
      </c>
      <c r="D341" s="190" t="s">
        <v>1</v>
      </c>
      <c r="E341" s="191" t="s">
        <v>1444</v>
      </c>
      <c r="F341" s="384" t="s">
        <v>1445</v>
      </c>
      <c r="G341" s="385"/>
      <c r="H341" s="160" t="s">
        <v>1446</v>
      </c>
      <c r="I341" s="161" t="s">
        <v>1345</v>
      </c>
      <c r="J341" s="162" t="s">
        <v>1447</v>
      </c>
      <c r="K341" s="163" t="s">
        <v>1448</v>
      </c>
    </row>
    <row r="342" spans="1:11" ht="24" hidden="1">
      <c r="A342" s="192" t="s">
        <v>1449</v>
      </c>
      <c r="B342" s="192" t="s">
        <v>1455</v>
      </c>
      <c r="C342" s="192" t="s">
        <v>20</v>
      </c>
      <c r="D342" s="192">
        <v>39017</v>
      </c>
      <c r="E342" s="193" t="s">
        <v>1539</v>
      </c>
      <c r="F342" s="380" t="s">
        <v>1457</v>
      </c>
      <c r="G342" s="381"/>
      <c r="H342" s="164" t="s">
        <v>31</v>
      </c>
      <c r="I342" s="165">
        <v>0.36699999999999999</v>
      </c>
      <c r="J342" s="166">
        <v>0.22</v>
      </c>
      <c r="K342" s="167">
        <v>0.08</v>
      </c>
    </row>
    <row r="343" spans="1:11" hidden="1">
      <c r="A343" s="192" t="s">
        <v>1449</v>
      </c>
      <c r="B343" s="192" t="s">
        <v>1455</v>
      </c>
      <c r="C343" s="192" t="s">
        <v>20</v>
      </c>
      <c r="D343" s="192">
        <v>43132</v>
      </c>
      <c r="E343" s="193" t="s">
        <v>1540</v>
      </c>
      <c r="F343" s="380" t="s">
        <v>1457</v>
      </c>
      <c r="G343" s="381"/>
      <c r="H343" s="164" t="s">
        <v>1504</v>
      </c>
      <c r="I343" s="165">
        <v>2.5000000000000001E-2</v>
      </c>
      <c r="J343" s="166">
        <v>24.9</v>
      </c>
      <c r="K343" s="167">
        <v>0.62</v>
      </c>
    </row>
    <row r="344" spans="1:11" hidden="1">
      <c r="A344" s="192" t="s">
        <v>1449</v>
      </c>
      <c r="B344" s="192" t="s">
        <v>1450</v>
      </c>
      <c r="C344" s="192" t="s">
        <v>20</v>
      </c>
      <c r="D344" s="192">
        <v>88238</v>
      </c>
      <c r="E344" s="193" t="s">
        <v>1541</v>
      </c>
      <c r="F344" s="380" t="s">
        <v>1463</v>
      </c>
      <c r="G344" s="381"/>
      <c r="H344" s="164" t="s">
        <v>34</v>
      </c>
      <c r="I344" s="165">
        <v>4.1999999999999997E-3</v>
      </c>
      <c r="J344" s="166">
        <v>16.03</v>
      </c>
      <c r="K344" s="167">
        <v>0.06</v>
      </c>
    </row>
    <row r="345" spans="1:11" hidden="1">
      <c r="A345" s="192" t="s">
        <v>1449</v>
      </c>
      <c r="B345" s="192" t="s">
        <v>1450</v>
      </c>
      <c r="C345" s="192" t="s">
        <v>20</v>
      </c>
      <c r="D345" s="192">
        <v>88245</v>
      </c>
      <c r="E345" s="193" t="s">
        <v>1542</v>
      </c>
      <c r="F345" s="380" t="s">
        <v>1463</v>
      </c>
      <c r="G345" s="381"/>
      <c r="H345" s="164" t="s">
        <v>34</v>
      </c>
      <c r="I345" s="165">
        <v>2.5700000000000001E-2</v>
      </c>
      <c r="J345" s="166">
        <v>19.86</v>
      </c>
      <c r="K345" s="167">
        <v>0.51</v>
      </c>
    </row>
    <row r="346" spans="1:11" hidden="1">
      <c r="A346" s="192" t="s">
        <v>1449</v>
      </c>
      <c r="B346" s="192" t="s">
        <v>1450</v>
      </c>
      <c r="C346" s="192" t="s">
        <v>20</v>
      </c>
      <c r="D346" s="192">
        <v>92804</v>
      </c>
      <c r="E346" s="193" t="s">
        <v>1545</v>
      </c>
      <c r="F346" s="380" t="s">
        <v>1506</v>
      </c>
      <c r="G346" s="381"/>
      <c r="H346" s="164" t="s">
        <v>63</v>
      </c>
      <c r="I346" s="165">
        <v>1</v>
      </c>
      <c r="J346" s="166">
        <v>12.33</v>
      </c>
      <c r="K346" s="167">
        <v>12.33</v>
      </c>
    </row>
    <row r="347" spans="1:11" hidden="1">
      <c r="E347" s="194"/>
      <c r="F347" s="194"/>
      <c r="I347" s="168"/>
      <c r="J347" s="169"/>
      <c r="K347" s="170"/>
    </row>
    <row r="348" spans="1:11" hidden="1">
      <c r="E348" s="194"/>
      <c r="F348" s="194"/>
      <c r="I348" s="168"/>
      <c r="J348" s="169"/>
      <c r="K348" s="170"/>
    </row>
    <row r="349" spans="1:11" ht="20.100000000000001" hidden="1" customHeight="1">
      <c r="A349" s="187"/>
      <c r="B349" s="188"/>
      <c r="C349" s="188" t="s">
        <v>20</v>
      </c>
      <c r="D349" s="188">
        <v>92761</v>
      </c>
      <c r="E349" s="189" t="s">
        <v>631</v>
      </c>
      <c r="F349" s="382" t="s">
        <v>1506</v>
      </c>
      <c r="G349" s="383"/>
      <c r="H349" s="156" t="s">
        <v>63</v>
      </c>
      <c r="I349" s="157"/>
      <c r="J349" s="158"/>
      <c r="K349" s="159">
        <v>17.37</v>
      </c>
    </row>
    <row r="350" spans="1:11" hidden="1">
      <c r="B350" s="190" t="s">
        <v>1442</v>
      </c>
      <c r="C350" s="190" t="s">
        <v>1443</v>
      </c>
      <c r="D350" s="190" t="s">
        <v>1</v>
      </c>
      <c r="E350" s="191" t="s">
        <v>1444</v>
      </c>
      <c r="F350" s="384" t="s">
        <v>1445</v>
      </c>
      <c r="G350" s="385"/>
      <c r="H350" s="160" t="s">
        <v>1446</v>
      </c>
      <c r="I350" s="161" t="s">
        <v>1345</v>
      </c>
      <c r="J350" s="162" t="s">
        <v>1447</v>
      </c>
      <c r="K350" s="163" t="s">
        <v>1448</v>
      </c>
    </row>
    <row r="351" spans="1:11" ht="24" hidden="1">
      <c r="A351" s="192" t="s">
        <v>1449</v>
      </c>
      <c r="B351" s="192" t="s">
        <v>1455</v>
      </c>
      <c r="C351" s="192" t="s">
        <v>20</v>
      </c>
      <c r="D351" s="192">
        <v>39017</v>
      </c>
      <c r="E351" s="193" t="s">
        <v>1539</v>
      </c>
      <c r="F351" s="380" t="s">
        <v>1457</v>
      </c>
      <c r="G351" s="381"/>
      <c r="H351" s="164" t="s">
        <v>31</v>
      </c>
      <c r="I351" s="165">
        <v>0.74299999999999999</v>
      </c>
      <c r="J351" s="166">
        <v>0.22</v>
      </c>
      <c r="K351" s="167">
        <v>0.16</v>
      </c>
    </row>
    <row r="352" spans="1:11" hidden="1">
      <c r="A352" s="192" t="s">
        <v>1449</v>
      </c>
      <c r="B352" s="192" t="s">
        <v>1455</v>
      </c>
      <c r="C352" s="192" t="s">
        <v>20</v>
      </c>
      <c r="D352" s="192">
        <v>43132</v>
      </c>
      <c r="E352" s="193" t="s">
        <v>1540</v>
      </c>
      <c r="F352" s="380" t="s">
        <v>1457</v>
      </c>
      <c r="G352" s="381"/>
      <c r="H352" s="164" t="s">
        <v>1504</v>
      </c>
      <c r="I352" s="165">
        <v>2.5000000000000001E-2</v>
      </c>
      <c r="J352" s="166">
        <v>24.9</v>
      </c>
      <c r="K352" s="167">
        <v>0.62</v>
      </c>
    </row>
    <row r="353" spans="1:11" hidden="1">
      <c r="A353" s="192" t="s">
        <v>1449</v>
      </c>
      <c r="B353" s="192" t="s">
        <v>1450</v>
      </c>
      <c r="C353" s="192" t="s">
        <v>20</v>
      </c>
      <c r="D353" s="192">
        <v>88238</v>
      </c>
      <c r="E353" s="193" t="s">
        <v>1541</v>
      </c>
      <c r="F353" s="380" t="s">
        <v>1463</v>
      </c>
      <c r="G353" s="381"/>
      <c r="H353" s="164" t="s">
        <v>34</v>
      </c>
      <c r="I353" s="165">
        <v>9.1999999999999998E-3</v>
      </c>
      <c r="J353" s="166">
        <v>16.03</v>
      </c>
      <c r="K353" s="167">
        <v>0.14000000000000001</v>
      </c>
    </row>
    <row r="354" spans="1:11" hidden="1">
      <c r="A354" s="192" t="s">
        <v>1449</v>
      </c>
      <c r="B354" s="192" t="s">
        <v>1450</v>
      </c>
      <c r="C354" s="192" t="s">
        <v>20</v>
      </c>
      <c r="D354" s="192">
        <v>88245</v>
      </c>
      <c r="E354" s="193" t="s">
        <v>1542</v>
      </c>
      <c r="F354" s="380" t="s">
        <v>1463</v>
      </c>
      <c r="G354" s="381"/>
      <c r="H354" s="164" t="s">
        <v>34</v>
      </c>
      <c r="I354" s="165">
        <v>5.6099999999999997E-2</v>
      </c>
      <c r="J354" s="166">
        <v>19.86</v>
      </c>
      <c r="K354" s="167">
        <v>1.1100000000000001</v>
      </c>
    </row>
    <row r="355" spans="1:11" hidden="1">
      <c r="A355" s="192" t="s">
        <v>1449</v>
      </c>
      <c r="B355" s="192" t="s">
        <v>1450</v>
      </c>
      <c r="C355" s="192" t="s">
        <v>20</v>
      </c>
      <c r="D355" s="192">
        <v>92802</v>
      </c>
      <c r="E355" s="193" t="s">
        <v>651</v>
      </c>
      <c r="F355" s="380" t="s">
        <v>1506</v>
      </c>
      <c r="G355" s="381"/>
      <c r="H355" s="164" t="s">
        <v>63</v>
      </c>
      <c r="I355" s="165">
        <v>1</v>
      </c>
      <c r="J355" s="166">
        <v>15.34</v>
      </c>
      <c r="K355" s="167">
        <v>15.34</v>
      </c>
    </row>
    <row r="356" spans="1:11" hidden="1">
      <c r="E356" s="194"/>
      <c r="F356" s="194"/>
      <c r="I356" s="168"/>
      <c r="J356" s="169"/>
      <c r="K356" s="170"/>
    </row>
    <row r="357" spans="1:11" hidden="1">
      <c r="E357" s="194"/>
      <c r="F357" s="194"/>
      <c r="I357" s="168"/>
      <c r="J357" s="169"/>
      <c r="K357" s="170"/>
    </row>
    <row r="358" spans="1:11" ht="20.100000000000001" hidden="1" customHeight="1">
      <c r="A358" s="187"/>
      <c r="B358" s="188"/>
      <c r="C358" s="188" t="s">
        <v>20</v>
      </c>
      <c r="D358" s="188">
        <v>92759</v>
      </c>
      <c r="E358" s="189" t="s">
        <v>580</v>
      </c>
      <c r="F358" s="382" t="s">
        <v>1506</v>
      </c>
      <c r="G358" s="383"/>
      <c r="H358" s="156" t="s">
        <v>63</v>
      </c>
      <c r="I358" s="157"/>
      <c r="J358" s="158"/>
      <c r="K358" s="159">
        <v>17.46</v>
      </c>
    </row>
    <row r="359" spans="1:11" hidden="1">
      <c r="B359" s="190" t="s">
        <v>1442</v>
      </c>
      <c r="C359" s="190" t="s">
        <v>1443</v>
      </c>
      <c r="D359" s="190" t="s">
        <v>1</v>
      </c>
      <c r="E359" s="191" t="s">
        <v>1444</v>
      </c>
      <c r="F359" s="384" t="s">
        <v>1445</v>
      </c>
      <c r="G359" s="385"/>
      <c r="H359" s="160" t="s">
        <v>1446</v>
      </c>
      <c r="I359" s="161" t="s">
        <v>1345</v>
      </c>
      <c r="J359" s="162" t="s">
        <v>1447</v>
      </c>
      <c r="K359" s="163" t="s">
        <v>1448</v>
      </c>
    </row>
    <row r="360" spans="1:11" ht="24" hidden="1">
      <c r="A360" s="192" t="s">
        <v>1449</v>
      </c>
      <c r="B360" s="192" t="s">
        <v>1455</v>
      </c>
      <c r="C360" s="192" t="s">
        <v>20</v>
      </c>
      <c r="D360" s="192">
        <v>39017</v>
      </c>
      <c r="E360" s="193" t="s">
        <v>1539</v>
      </c>
      <c r="F360" s="380" t="s">
        <v>1457</v>
      </c>
      <c r="G360" s="381"/>
      <c r="H360" s="164" t="s">
        <v>31</v>
      </c>
      <c r="I360" s="165">
        <v>1.19</v>
      </c>
      <c r="J360" s="166">
        <v>0.22</v>
      </c>
      <c r="K360" s="167">
        <v>0.26</v>
      </c>
    </row>
    <row r="361" spans="1:11" hidden="1">
      <c r="A361" s="192" t="s">
        <v>1449</v>
      </c>
      <c r="B361" s="192" t="s">
        <v>1455</v>
      </c>
      <c r="C361" s="192" t="s">
        <v>20</v>
      </c>
      <c r="D361" s="192">
        <v>43132</v>
      </c>
      <c r="E361" s="193" t="s">
        <v>1540</v>
      </c>
      <c r="F361" s="380" t="s">
        <v>1457</v>
      </c>
      <c r="G361" s="381"/>
      <c r="H361" s="164" t="s">
        <v>1504</v>
      </c>
      <c r="I361" s="165">
        <v>2.5000000000000001E-2</v>
      </c>
      <c r="J361" s="166">
        <v>24.9</v>
      </c>
      <c r="K361" s="167">
        <v>0.62</v>
      </c>
    </row>
    <row r="362" spans="1:11" hidden="1">
      <c r="A362" s="192" t="s">
        <v>1449</v>
      </c>
      <c r="B362" s="192" t="s">
        <v>1450</v>
      </c>
      <c r="C362" s="192" t="s">
        <v>20</v>
      </c>
      <c r="D362" s="192">
        <v>88238</v>
      </c>
      <c r="E362" s="193" t="s">
        <v>1541</v>
      </c>
      <c r="F362" s="380" t="s">
        <v>1463</v>
      </c>
      <c r="G362" s="381"/>
      <c r="H362" s="164" t="s">
        <v>34</v>
      </c>
      <c r="I362" s="165">
        <v>1.7500000000000002E-2</v>
      </c>
      <c r="J362" s="166">
        <v>16.03</v>
      </c>
      <c r="K362" s="167">
        <v>0.28000000000000003</v>
      </c>
    </row>
    <row r="363" spans="1:11" hidden="1">
      <c r="A363" s="192" t="s">
        <v>1449</v>
      </c>
      <c r="B363" s="192" t="s">
        <v>1450</v>
      </c>
      <c r="C363" s="192" t="s">
        <v>20</v>
      </c>
      <c r="D363" s="192">
        <v>88245</v>
      </c>
      <c r="E363" s="193" t="s">
        <v>1542</v>
      </c>
      <c r="F363" s="380" t="s">
        <v>1463</v>
      </c>
      <c r="G363" s="381"/>
      <c r="H363" s="164" t="s">
        <v>34</v>
      </c>
      <c r="I363" s="165">
        <v>0.1069</v>
      </c>
      <c r="J363" s="166">
        <v>19.86</v>
      </c>
      <c r="K363" s="167">
        <v>2.12</v>
      </c>
    </row>
    <row r="364" spans="1:11" hidden="1">
      <c r="A364" s="192" t="s">
        <v>1449</v>
      </c>
      <c r="B364" s="192" t="s">
        <v>1450</v>
      </c>
      <c r="C364" s="192" t="s">
        <v>20</v>
      </c>
      <c r="D364" s="192">
        <v>92800</v>
      </c>
      <c r="E364" s="193" t="s">
        <v>1543</v>
      </c>
      <c r="F364" s="380" t="s">
        <v>1506</v>
      </c>
      <c r="G364" s="381"/>
      <c r="H364" s="164" t="s">
        <v>63</v>
      </c>
      <c r="I364" s="165">
        <v>1</v>
      </c>
      <c r="J364" s="166">
        <v>14.18</v>
      </c>
      <c r="K364" s="167">
        <v>14.18</v>
      </c>
    </row>
    <row r="365" spans="1:11" hidden="1">
      <c r="E365" s="194"/>
      <c r="F365" s="194"/>
      <c r="I365" s="168"/>
      <c r="J365" s="169"/>
      <c r="K365" s="170"/>
    </row>
    <row r="366" spans="1:11" hidden="1">
      <c r="E366" s="194"/>
      <c r="F366" s="194"/>
      <c r="I366" s="168"/>
      <c r="J366" s="169"/>
      <c r="K366" s="170"/>
    </row>
    <row r="367" spans="1:11" ht="20.100000000000001" hidden="1" customHeight="1">
      <c r="A367" s="187"/>
      <c r="B367" s="188"/>
      <c r="C367" s="188" t="s">
        <v>20</v>
      </c>
      <c r="D367" s="188">
        <v>91595</v>
      </c>
      <c r="E367" s="189" t="s">
        <v>656</v>
      </c>
      <c r="F367" s="382" t="s">
        <v>1506</v>
      </c>
      <c r="G367" s="383"/>
      <c r="H367" s="156" t="s">
        <v>63</v>
      </c>
      <c r="I367" s="157"/>
      <c r="J367" s="158"/>
      <c r="K367" s="159">
        <v>15.48</v>
      </c>
    </row>
    <row r="368" spans="1:11" hidden="1">
      <c r="B368" s="190" t="s">
        <v>1442</v>
      </c>
      <c r="C368" s="190" t="s">
        <v>1443</v>
      </c>
      <c r="D368" s="190" t="s">
        <v>1</v>
      </c>
      <c r="E368" s="191" t="s">
        <v>1444</v>
      </c>
      <c r="F368" s="384" t="s">
        <v>1445</v>
      </c>
      <c r="G368" s="385"/>
      <c r="H368" s="160" t="s">
        <v>1446</v>
      </c>
      <c r="I368" s="161" t="s">
        <v>1345</v>
      </c>
      <c r="J368" s="162" t="s">
        <v>1447</v>
      </c>
      <c r="K368" s="163" t="s">
        <v>1448</v>
      </c>
    </row>
    <row r="369" spans="1:11" ht="24" hidden="1">
      <c r="A369" s="192" t="s">
        <v>1449</v>
      </c>
      <c r="B369" s="192" t="s">
        <v>1455</v>
      </c>
      <c r="C369" s="192" t="s">
        <v>20</v>
      </c>
      <c r="D369" s="192">
        <v>10917</v>
      </c>
      <c r="E369" s="193" t="s">
        <v>1549</v>
      </c>
      <c r="F369" s="380" t="s">
        <v>1457</v>
      </c>
      <c r="G369" s="381"/>
      <c r="H369" s="164" t="s">
        <v>8</v>
      </c>
      <c r="I369" s="165">
        <v>1.0860000000000001</v>
      </c>
      <c r="J369" s="166">
        <v>12.32</v>
      </c>
      <c r="K369" s="167">
        <v>13.37</v>
      </c>
    </row>
    <row r="370" spans="1:11" ht="24" hidden="1">
      <c r="A370" s="192" t="s">
        <v>1449</v>
      </c>
      <c r="B370" s="192" t="s">
        <v>1455</v>
      </c>
      <c r="C370" s="192" t="s">
        <v>20</v>
      </c>
      <c r="D370" s="192">
        <v>39017</v>
      </c>
      <c r="E370" s="193" t="s">
        <v>1539</v>
      </c>
      <c r="F370" s="380" t="s">
        <v>1457</v>
      </c>
      <c r="G370" s="381"/>
      <c r="H370" s="164" t="s">
        <v>31</v>
      </c>
      <c r="I370" s="165">
        <v>2.109</v>
      </c>
      <c r="J370" s="166">
        <v>0.22</v>
      </c>
      <c r="K370" s="167">
        <v>0.46</v>
      </c>
    </row>
    <row r="371" spans="1:11" hidden="1">
      <c r="A371" s="192" t="s">
        <v>1449</v>
      </c>
      <c r="B371" s="192" t="s">
        <v>1455</v>
      </c>
      <c r="C371" s="192" t="s">
        <v>20</v>
      </c>
      <c r="D371" s="192">
        <v>43132</v>
      </c>
      <c r="E371" s="193" t="s">
        <v>1540</v>
      </c>
      <c r="F371" s="380" t="s">
        <v>1457</v>
      </c>
      <c r="G371" s="381"/>
      <c r="H371" s="164" t="s">
        <v>1504</v>
      </c>
      <c r="I371" s="165">
        <v>1.0500000000000001E-2</v>
      </c>
      <c r="J371" s="166">
        <v>24.9</v>
      </c>
      <c r="K371" s="167">
        <v>0.26</v>
      </c>
    </row>
    <row r="372" spans="1:11" hidden="1">
      <c r="A372" s="192" t="s">
        <v>1449</v>
      </c>
      <c r="B372" s="192" t="s">
        <v>1450</v>
      </c>
      <c r="C372" s="192" t="s">
        <v>20</v>
      </c>
      <c r="D372" s="192">
        <v>88238</v>
      </c>
      <c r="E372" s="193" t="s">
        <v>1541</v>
      </c>
      <c r="F372" s="380" t="s">
        <v>1463</v>
      </c>
      <c r="G372" s="381"/>
      <c r="H372" s="164" t="s">
        <v>34</v>
      </c>
      <c r="I372" s="165">
        <v>0.01</v>
      </c>
      <c r="J372" s="166">
        <v>16.03</v>
      </c>
      <c r="K372" s="167">
        <v>0.16</v>
      </c>
    </row>
    <row r="373" spans="1:11" hidden="1">
      <c r="A373" s="192" t="s">
        <v>1449</v>
      </c>
      <c r="B373" s="192" t="s">
        <v>1450</v>
      </c>
      <c r="C373" s="192" t="s">
        <v>20</v>
      </c>
      <c r="D373" s="192">
        <v>88245</v>
      </c>
      <c r="E373" s="193" t="s">
        <v>1542</v>
      </c>
      <c r="F373" s="380" t="s">
        <v>1463</v>
      </c>
      <c r="G373" s="381"/>
      <c r="H373" s="164" t="s">
        <v>34</v>
      </c>
      <c r="I373" s="165">
        <v>6.2E-2</v>
      </c>
      <c r="J373" s="166">
        <v>19.86</v>
      </c>
      <c r="K373" s="167">
        <v>1.23</v>
      </c>
    </row>
    <row r="374" spans="1:11" hidden="1">
      <c r="E374" s="194"/>
      <c r="F374" s="194"/>
      <c r="I374" s="168"/>
      <c r="J374" s="169"/>
      <c r="K374" s="170"/>
    </row>
    <row r="375" spans="1:11" hidden="1">
      <c r="E375" s="194"/>
      <c r="F375" s="194"/>
      <c r="I375" s="168"/>
      <c r="J375" s="169"/>
      <c r="K375" s="170"/>
    </row>
    <row r="376" spans="1:11" s="198" customFormat="1" ht="31.5">
      <c r="A376" s="195"/>
      <c r="B376" s="196"/>
      <c r="C376" s="196" t="s">
        <v>5</v>
      </c>
      <c r="D376" s="196" t="s">
        <v>730</v>
      </c>
      <c r="E376" s="197" t="s">
        <v>731</v>
      </c>
      <c r="F376" s="386" t="s">
        <v>1506</v>
      </c>
      <c r="G376" s="387"/>
      <c r="H376" s="171" t="s">
        <v>8</v>
      </c>
      <c r="I376" s="172"/>
      <c r="J376" s="173"/>
      <c r="K376" s="174">
        <f>SUM(K378:K381)</f>
        <v>0</v>
      </c>
    </row>
    <row r="377" spans="1:11" s="198" customFormat="1" ht="15.75">
      <c r="B377" s="199" t="s">
        <v>1442</v>
      </c>
      <c r="C377" s="199" t="s">
        <v>1443</v>
      </c>
      <c r="D377" s="199" t="s">
        <v>1</v>
      </c>
      <c r="E377" s="200" t="s">
        <v>1444</v>
      </c>
      <c r="F377" s="378" t="s">
        <v>1445</v>
      </c>
      <c r="G377" s="379"/>
      <c r="H377" s="175" t="s">
        <v>1446</v>
      </c>
      <c r="I377" s="176" t="s">
        <v>1345</v>
      </c>
      <c r="J377" s="177" t="s">
        <v>1447</v>
      </c>
      <c r="K377" s="178" t="s">
        <v>1448</v>
      </c>
    </row>
    <row r="378" spans="1:11" s="192" customFormat="1" ht="12">
      <c r="A378" s="192" t="s">
        <v>1449</v>
      </c>
      <c r="B378" s="192" t="s">
        <v>1455</v>
      </c>
      <c r="C378" s="192" t="s">
        <v>20</v>
      </c>
      <c r="D378" s="192">
        <v>43132</v>
      </c>
      <c r="E378" s="193" t="s">
        <v>1540</v>
      </c>
      <c r="F378" s="380" t="s">
        <v>1457</v>
      </c>
      <c r="G378" s="381"/>
      <c r="H378" s="164" t="s">
        <v>1504</v>
      </c>
      <c r="I378" s="165">
        <v>1.4999999999999999E-2</v>
      </c>
      <c r="J378" s="166"/>
      <c r="K378" s="167">
        <f>J378*I378</f>
        <v>0</v>
      </c>
    </row>
    <row r="379" spans="1:11" s="192" customFormat="1" ht="12">
      <c r="A379" s="192" t="s">
        <v>1449</v>
      </c>
      <c r="B379" s="192" t="s">
        <v>1450</v>
      </c>
      <c r="C379" s="192" t="s">
        <v>20</v>
      </c>
      <c r="D379" s="192">
        <v>88245</v>
      </c>
      <c r="E379" s="193" t="s">
        <v>1542</v>
      </c>
      <c r="F379" s="380" t="s">
        <v>1463</v>
      </c>
      <c r="G379" s="381"/>
      <c r="H379" s="164" t="s">
        <v>34</v>
      </c>
      <c r="I379" s="165">
        <v>0.03</v>
      </c>
      <c r="J379" s="166"/>
      <c r="K379" s="167">
        <f t="shared" ref="K379:K381" si="3">J379*I379</f>
        <v>0</v>
      </c>
    </row>
    <row r="380" spans="1:11" s="192" customFormat="1" ht="12">
      <c r="A380" s="192" t="s">
        <v>1449</v>
      </c>
      <c r="B380" s="192" t="s">
        <v>1450</v>
      </c>
      <c r="C380" s="192" t="s">
        <v>20</v>
      </c>
      <c r="D380" s="192">
        <v>88316</v>
      </c>
      <c r="E380" s="193" t="s">
        <v>1464</v>
      </c>
      <c r="F380" s="380" t="s">
        <v>1463</v>
      </c>
      <c r="G380" s="381"/>
      <c r="H380" s="164" t="s">
        <v>34</v>
      </c>
      <c r="I380" s="165">
        <v>0.06</v>
      </c>
      <c r="J380" s="166"/>
      <c r="K380" s="167">
        <f t="shared" si="3"/>
        <v>0</v>
      </c>
    </row>
    <row r="381" spans="1:11" s="192" customFormat="1" ht="24">
      <c r="A381" s="192" t="s">
        <v>1449</v>
      </c>
      <c r="B381" s="192" t="s">
        <v>1455</v>
      </c>
      <c r="C381" s="192" t="s">
        <v>20</v>
      </c>
      <c r="D381" s="192">
        <v>39507</v>
      </c>
      <c r="E381" s="193" t="s">
        <v>1048</v>
      </c>
      <c r="F381" s="380" t="s">
        <v>1457</v>
      </c>
      <c r="G381" s="381"/>
      <c r="H381" s="164" t="s">
        <v>8</v>
      </c>
      <c r="I381" s="165">
        <v>1.03</v>
      </c>
      <c r="J381" s="166"/>
      <c r="K381" s="167">
        <f t="shared" si="3"/>
        <v>0</v>
      </c>
    </row>
    <row r="382" spans="1:11">
      <c r="E382" s="194"/>
      <c r="F382" s="194"/>
      <c r="I382" s="168"/>
      <c r="J382" s="169"/>
      <c r="K382" s="170"/>
    </row>
    <row r="383" spans="1:11">
      <c r="E383" s="194"/>
      <c r="F383" s="194"/>
      <c r="I383" s="168"/>
      <c r="J383" s="169"/>
      <c r="K383" s="170"/>
    </row>
    <row r="384" spans="1:11" ht="20.100000000000001" hidden="1" customHeight="1">
      <c r="A384" s="187"/>
      <c r="B384" s="188"/>
      <c r="C384" s="188" t="s">
        <v>20</v>
      </c>
      <c r="D384" s="188">
        <v>94342</v>
      </c>
      <c r="E384" s="189" t="s">
        <v>654</v>
      </c>
      <c r="F384" s="382" t="s">
        <v>1550</v>
      </c>
      <c r="G384" s="383"/>
      <c r="H384" s="156" t="s">
        <v>44</v>
      </c>
      <c r="I384" s="157"/>
      <c r="J384" s="158"/>
      <c r="K384" s="159">
        <v>91.52</v>
      </c>
    </row>
    <row r="385" spans="1:11" hidden="1">
      <c r="B385" s="190" t="s">
        <v>1442</v>
      </c>
      <c r="C385" s="190" t="s">
        <v>1443</v>
      </c>
      <c r="D385" s="190" t="s">
        <v>1</v>
      </c>
      <c r="E385" s="191" t="s">
        <v>1444</v>
      </c>
      <c r="F385" s="384" t="s">
        <v>1445</v>
      </c>
      <c r="G385" s="385"/>
      <c r="H385" s="160" t="s">
        <v>1446</v>
      </c>
      <c r="I385" s="161" t="s">
        <v>1345</v>
      </c>
      <c r="J385" s="162" t="s">
        <v>1447</v>
      </c>
      <c r="K385" s="163" t="s">
        <v>1448</v>
      </c>
    </row>
    <row r="386" spans="1:11" hidden="1">
      <c r="A386" s="192" t="s">
        <v>1449</v>
      </c>
      <c r="B386" s="192" t="s">
        <v>1455</v>
      </c>
      <c r="C386" s="192" t="s">
        <v>20</v>
      </c>
      <c r="D386" s="192">
        <v>368</v>
      </c>
      <c r="E386" s="193" t="s">
        <v>1551</v>
      </c>
      <c r="F386" s="380" t="s">
        <v>1457</v>
      </c>
      <c r="G386" s="381"/>
      <c r="H386" s="164" t="s">
        <v>44</v>
      </c>
      <c r="I386" s="165">
        <v>1.25</v>
      </c>
      <c r="J386" s="166">
        <v>55</v>
      </c>
      <c r="K386" s="167">
        <v>68.75</v>
      </c>
    </row>
    <row r="387" spans="1:11" ht="36" hidden="1">
      <c r="A387" s="192" t="s">
        <v>1449</v>
      </c>
      <c r="B387" s="192" t="s">
        <v>1450</v>
      </c>
      <c r="C387" s="192" t="s">
        <v>20</v>
      </c>
      <c r="D387" s="192">
        <v>5901</v>
      </c>
      <c r="E387" s="193" t="s">
        <v>1552</v>
      </c>
      <c r="F387" s="380" t="s">
        <v>1466</v>
      </c>
      <c r="G387" s="381"/>
      <c r="H387" s="164" t="s">
        <v>1467</v>
      </c>
      <c r="I387" s="165">
        <v>6.0000000000000001E-3</v>
      </c>
      <c r="J387" s="166">
        <v>319.08999999999997</v>
      </c>
      <c r="K387" s="167">
        <v>1.91</v>
      </c>
    </row>
    <row r="388" spans="1:11" ht="36" hidden="1">
      <c r="A388" s="192" t="s">
        <v>1449</v>
      </c>
      <c r="B388" s="192" t="s">
        <v>1450</v>
      </c>
      <c r="C388" s="192" t="s">
        <v>20</v>
      </c>
      <c r="D388" s="192">
        <v>5903</v>
      </c>
      <c r="E388" s="193" t="s">
        <v>1553</v>
      </c>
      <c r="F388" s="380" t="s">
        <v>1466</v>
      </c>
      <c r="G388" s="381"/>
      <c r="H388" s="164" t="s">
        <v>1554</v>
      </c>
      <c r="I388" s="165">
        <v>3.0000000000000001E-3</v>
      </c>
      <c r="J388" s="166">
        <v>49.85</v>
      </c>
      <c r="K388" s="167">
        <v>0.14000000000000001</v>
      </c>
    </row>
    <row r="389" spans="1:11" hidden="1">
      <c r="A389" s="192" t="s">
        <v>1449</v>
      </c>
      <c r="B389" s="192" t="s">
        <v>1450</v>
      </c>
      <c r="C389" s="192" t="s">
        <v>20</v>
      </c>
      <c r="D389" s="192">
        <v>88316</v>
      </c>
      <c r="E389" s="193" t="s">
        <v>1464</v>
      </c>
      <c r="F389" s="380" t="s">
        <v>1463</v>
      </c>
      <c r="G389" s="381"/>
      <c r="H389" s="164" t="s">
        <v>34</v>
      </c>
      <c r="I389" s="165">
        <v>0.65900000000000003</v>
      </c>
      <c r="J389" s="166">
        <v>16.02</v>
      </c>
      <c r="K389" s="167">
        <v>10.55</v>
      </c>
    </row>
    <row r="390" spans="1:11" ht="24" hidden="1">
      <c r="A390" s="192" t="s">
        <v>1449</v>
      </c>
      <c r="B390" s="192" t="s">
        <v>1450</v>
      </c>
      <c r="C390" s="192" t="s">
        <v>20</v>
      </c>
      <c r="D390" s="192">
        <v>91533</v>
      </c>
      <c r="E390" s="193" t="s">
        <v>1555</v>
      </c>
      <c r="F390" s="380" t="s">
        <v>1466</v>
      </c>
      <c r="G390" s="381"/>
      <c r="H390" s="164" t="s">
        <v>1467</v>
      </c>
      <c r="I390" s="165">
        <v>0.27400000000000002</v>
      </c>
      <c r="J390" s="166">
        <v>22.22</v>
      </c>
      <c r="K390" s="167">
        <v>6.08</v>
      </c>
    </row>
    <row r="391" spans="1:11" ht="24" hidden="1">
      <c r="A391" s="192" t="s">
        <v>1449</v>
      </c>
      <c r="B391" s="192" t="s">
        <v>1450</v>
      </c>
      <c r="C391" s="192" t="s">
        <v>20</v>
      </c>
      <c r="D391" s="192">
        <v>91534</v>
      </c>
      <c r="E391" s="193" t="s">
        <v>1556</v>
      </c>
      <c r="F391" s="380" t="s">
        <v>1466</v>
      </c>
      <c r="G391" s="381"/>
      <c r="H391" s="164" t="s">
        <v>1554</v>
      </c>
      <c r="I391" s="165">
        <v>0.254</v>
      </c>
      <c r="J391" s="166">
        <v>16.14</v>
      </c>
      <c r="K391" s="167">
        <v>4.09</v>
      </c>
    </row>
    <row r="392" spans="1:11" hidden="1">
      <c r="E392" s="194"/>
      <c r="F392" s="194"/>
      <c r="I392" s="168"/>
      <c r="J392" s="169"/>
      <c r="K392" s="170"/>
    </row>
    <row r="393" spans="1:11" hidden="1">
      <c r="E393" s="194"/>
      <c r="F393" s="194"/>
      <c r="I393" s="168"/>
      <c r="J393" s="169"/>
      <c r="K393" s="170"/>
    </row>
    <row r="394" spans="1:11" s="198" customFormat="1" ht="15.75">
      <c r="A394" s="195"/>
      <c r="B394" s="196"/>
      <c r="C394" s="196" t="s">
        <v>5</v>
      </c>
      <c r="D394" s="196" t="s">
        <v>451</v>
      </c>
      <c r="E394" s="197" t="s">
        <v>452</v>
      </c>
      <c r="F394" s="386" t="s">
        <v>1463</v>
      </c>
      <c r="G394" s="387"/>
      <c r="H394" s="171" t="s">
        <v>31</v>
      </c>
      <c r="I394" s="172"/>
      <c r="J394" s="173"/>
      <c r="K394" s="174">
        <f>SUM(K396:K404)</f>
        <v>0</v>
      </c>
    </row>
    <row r="395" spans="1:11" s="198" customFormat="1" ht="15.75">
      <c r="B395" s="199" t="s">
        <v>1442</v>
      </c>
      <c r="C395" s="199" t="s">
        <v>1443</v>
      </c>
      <c r="D395" s="199" t="s">
        <v>1</v>
      </c>
      <c r="E395" s="200" t="s">
        <v>1444</v>
      </c>
      <c r="F395" s="378" t="s">
        <v>1445</v>
      </c>
      <c r="G395" s="379"/>
      <c r="H395" s="175" t="s">
        <v>1446</v>
      </c>
      <c r="I395" s="176" t="s">
        <v>1345</v>
      </c>
      <c r="J395" s="177" t="s">
        <v>1447</v>
      </c>
      <c r="K395" s="178" t="s">
        <v>1448</v>
      </c>
    </row>
    <row r="396" spans="1:11" s="192" customFormat="1" ht="12">
      <c r="A396" s="192" t="s">
        <v>1449</v>
      </c>
      <c r="B396" s="287" t="s">
        <v>1455</v>
      </c>
      <c r="C396" s="287" t="s">
        <v>5</v>
      </c>
      <c r="D396" s="287" t="s">
        <v>1557</v>
      </c>
      <c r="E396" s="288" t="s">
        <v>1558</v>
      </c>
      <c r="F396" s="388" t="s">
        <v>1457</v>
      </c>
      <c r="G396" s="389"/>
      <c r="H396" s="289" t="s">
        <v>31</v>
      </c>
      <c r="I396" s="290">
        <v>6</v>
      </c>
      <c r="J396" s="291">
        <f>'Mapa de Cotação'!J11</f>
        <v>0</v>
      </c>
      <c r="K396" s="292">
        <f>J396*I396</f>
        <v>0</v>
      </c>
    </row>
    <row r="397" spans="1:11" s="192" customFormat="1" ht="12">
      <c r="A397" s="192" t="s">
        <v>1449</v>
      </c>
      <c r="B397" s="287" t="s">
        <v>1455</v>
      </c>
      <c r="C397" s="287" t="s">
        <v>5</v>
      </c>
      <c r="D397" s="287" t="s">
        <v>1559</v>
      </c>
      <c r="E397" s="288" t="s">
        <v>1560</v>
      </c>
      <c r="F397" s="388" t="s">
        <v>1457</v>
      </c>
      <c r="G397" s="389"/>
      <c r="H397" s="289" t="s">
        <v>54</v>
      </c>
      <c r="I397" s="290">
        <v>0.88</v>
      </c>
      <c r="J397" s="291">
        <f>'Mapa de Cotação'!J14</f>
        <v>0</v>
      </c>
      <c r="K397" s="292">
        <f t="shared" ref="K397:K404" si="4">J397*I397</f>
        <v>0</v>
      </c>
    </row>
    <row r="398" spans="1:11" s="192" customFormat="1" ht="12">
      <c r="A398" s="192" t="s">
        <v>1449</v>
      </c>
      <c r="B398" s="192" t="s">
        <v>1455</v>
      </c>
      <c r="C398" s="192" t="s">
        <v>20</v>
      </c>
      <c r="D398" s="192">
        <v>11964</v>
      </c>
      <c r="E398" s="193" t="s">
        <v>1561</v>
      </c>
      <c r="F398" s="380" t="s">
        <v>1457</v>
      </c>
      <c r="G398" s="381"/>
      <c r="H398" s="164" t="s">
        <v>31</v>
      </c>
      <c r="I398" s="165">
        <v>4</v>
      </c>
      <c r="J398" s="166"/>
      <c r="K398" s="167">
        <f t="shared" si="4"/>
        <v>0</v>
      </c>
    </row>
    <row r="399" spans="1:11" s="192" customFormat="1" ht="12">
      <c r="A399" s="192" t="s">
        <v>1449</v>
      </c>
      <c r="B399" s="192" t="s">
        <v>1455</v>
      </c>
      <c r="C399" s="192" t="s">
        <v>20</v>
      </c>
      <c r="D399" s="192">
        <v>39207</v>
      </c>
      <c r="E399" s="193" t="s">
        <v>1562</v>
      </c>
      <c r="F399" s="380" t="s">
        <v>1457</v>
      </c>
      <c r="G399" s="381"/>
      <c r="H399" s="164" t="s">
        <v>31</v>
      </c>
      <c r="I399" s="165">
        <v>12</v>
      </c>
      <c r="J399" s="166"/>
      <c r="K399" s="167">
        <f t="shared" si="4"/>
        <v>0</v>
      </c>
    </row>
    <row r="400" spans="1:11" s="192" customFormat="1" ht="12">
      <c r="A400" s="192" t="s">
        <v>1449</v>
      </c>
      <c r="B400" s="192" t="s">
        <v>1455</v>
      </c>
      <c r="C400" s="192" t="s">
        <v>20</v>
      </c>
      <c r="D400" s="192">
        <v>39997</v>
      </c>
      <c r="E400" s="193" t="s">
        <v>1563</v>
      </c>
      <c r="F400" s="380" t="s">
        <v>1457</v>
      </c>
      <c r="G400" s="381"/>
      <c r="H400" s="164" t="s">
        <v>31</v>
      </c>
      <c r="I400" s="165">
        <v>2</v>
      </c>
      <c r="J400" s="166"/>
      <c r="K400" s="167">
        <f t="shared" si="4"/>
        <v>0</v>
      </c>
    </row>
    <row r="401" spans="1:11" s="192" customFormat="1" ht="12">
      <c r="A401" s="192" t="s">
        <v>1449</v>
      </c>
      <c r="B401" s="192" t="s">
        <v>1455</v>
      </c>
      <c r="C401" s="192" t="s">
        <v>20</v>
      </c>
      <c r="D401" s="192">
        <v>4342</v>
      </c>
      <c r="E401" s="193" t="s">
        <v>1564</v>
      </c>
      <c r="F401" s="380" t="s">
        <v>1457</v>
      </c>
      <c r="G401" s="381"/>
      <c r="H401" s="164" t="s">
        <v>31</v>
      </c>
      <c r="I401" s="165">
        <v>4</v>
      </c>
      <c r="J401" s="166"/>
      <c r="K401" s="167">
        <f t="shared" si="4"/>
        <v>0</v>
      </c>
    </row>
    <row r="402" spans="1:11" s="192" customFormat="1" ht="12">
      <c r="A402" s="192" t="s">
        <v>1449</v>
      </c>
      <c r="B402" s="192" t="s">
        <v>1455</v>
      </c>
      <c r="C402" s="192" t="s">
        <v>20</v>
      </c>
      <c r="D402" s="192">
        <v>4500</v>
      </c>
      <c r="E402" s="193" t="s">
        <v>1565</v>
      </c>
      <c r="F402" s="380" t="s">
        <v>1457</v>
      </c>
      <c r="G402" s="381"/>
      <c r="H402" s="164" t="s">
        <v>54</v>
      </c>
      <c r="I402" s="165">
        <v>6</v>
      </c>
      <c r="J402" s="166"/>
      <c r="K402" s="167">
        <f t="shared" si="4"/>
        <v>0</v>
      </c>
    </row>
    <row r="403" spans="1:11" s="192" customFormat="1" ht="12">
      <c r="A403" s="192" t="s">
        <v>1449</v>
      </c>
      <c r="B403" s="192" t="s">
        <v>1450</v>
      </c>
      <c r="C403" s="192" t="s">
        <v>20</v>
      </c>
      <c r="D403" s="192">
        <v>88309</v>
      </c>
      <c r="E403" s="193" t="s">
        <v>1462</v>
      </c>
      <c r="F403" s="380" t="s">
        <v>1463</v>
      </c>
      <c r="G403" s="381"/>
      <c r="H403" s="164" t="s">
        <v>34</v>
      </c>
      <c r="I403" s="165">
        <v>0.625</v>
      </c>
      <c r="J403" s="166"/>
      <c r="K403" s="167">
        <f t="shared" si="4"/>
        <v>0</v>
      </c>
    </row>
    <row r="404" spans="1:11" s="192" customFormat="1" ht="12">
      <c r="A404" s="192" t="s">
        <v>1449</v>
      </c>
      <c r="B404" s="192" t="s">
        <v>1450</v>
      </c>
      <c r="C404" s="192" t="s">
        <v>20</v>
      </c>
      <c r="D404" s="192">
        <v>88316</v>
      </c>
      <c r="E404" s="193" t="s">
        <v>1464</v>
      </c>
      <c r="F404" s="380" t="s">
        <v>1463</v>
      </c>
      <c r="G404" s="381"/>
      <c r="H404" s="164" t="s">
        <v>34</v>
      </c>
      <c r="I404" s="165">
        <v>0.3125</v>
      </c>
      <c r="J404" s="166"/>
      <c r="K404" s="167">
        <f t="shared" si="4"/>
        <v>0</v>
      </c>
    </row>
    <row r="405" spans="1:11">
      <c r="E405" s="194"/>
      <c r="F405" s="194"/>
      <c r="I405" s="168"/>
      <c r="J405" s="169"/>
      <c r="K405" s="170"/>
    </row>
    <row r="406" spans="1:11">
      <c r="E406" s="194"/>
      <c r="F406" s="194"/>
      <c r="I406" s="168"/>
      <c r="J406" s="169"/>
      <c r="K406" s="170"/>
    </row>
    <row r="407" spans="1:11" s="198" customFormat="1" ht="31.5">
      <c r="A407" s="195"/>
      <c r="B407" s="196"/>
      <c r="C407" s="196" t="s">
        <v>5</v>
      </c>
      <c r="D407" s="196" t="s">
        <v>1256</v>
      </c>
      <c r="E407" s="197" t="s">
        <v>1257</v>
      </c>
      <c r="F407" s="386" t="s">
        <v>1485</v>
      </c>
      <c r="G407" s="387"/>
      <c r="H407" s="171" t="s">
        <v>31</v>
      </c>
      <c r="I407" s="172"/>
      <c r="J407" s="173"/>
      <c r="K407" s="174">
        <f>SUM(K409:K410)</f>
        <v>0</v>
      </c>
    </row>
    <row r="408" spans="1:11" s="198" customFormat="1" ht="15.75">
      <c r="B408" s="199" t="s">
        <v>1442</v>
      </c>
      <c r="C408" s="199" t="s">
        <v>1443</v>
      </c>
      <c r="D408" s="199" t="s">
        <v>1</v>
      </c>
      <c r="E408" s="200" t="s">
        <v>1444</v>
      </c>
      <c r="F408" s="378" t="s">
        <v>1445</v>
      </c>
      <c r="G408" s="379"/>
      <c r="H408" s="175" t="s">
        <v>1446</v>
      </c>
      <c r="I408" s="176" t="s">
        <v>1345</v>
      </c>
      <c r="J408" s="177" t="s">
        <v>1447</v>
      </c>
      <c r="K408" s="178" t="s">
        <v>1448</v>
      </c>
    </row>
    <row r="409" spans="1:11" s="192" customFormat="1" ht="12">
      <c r="A409" s="192" t="s">
        <v>1449</v>
      </c>
      <c r="B409" s="192" t="s">
        <v>1450</v>
      </c>
      <c r="C409" s="192" t="s">
        <v>20</v>
      </c>
      <c r="D409" s="192">
        <v>88309</v>
      </c>
      <c r="E409" s="193" t="s">
        <v>1462</v>
      </c>
      <c r="F409" s="380" t="s">
        <v>1463</v>
      </c>
      <c r="G409" s="381"/>
      <c r="H409" s="164" t="s">
        <v>34</v>
      </c>
      <c r="I409" s="165">
        <v>0.3</v>
      </c>
      <c r="J409" s="166"/>
      <c r="K409" s="167">
        <f>J409*I409</f>
        <v>0</v>
      </c>
    </row>
    <row r="410" spans="1:11" s="192" customFormat="1" ht="12">
      <c r="A410" s="192" t="s">
        <v>1449</v>
      </c>
      <c r="B410" s="287" t="s">
        <v>1455</v>
      </c>
      <c r="C410" s="287" t="s">
        <v>5</v>
      </c>
      <c r="D410" s="287" t="s">
        <v>1566</v>
      </c>
      <c r="E410" s="288" t="s">
        <v>1567</v>
      </c>
      <c r="F410" s="388" t="s">
        <v>1457</v>
      </c>
      <c r="G410" s="389"/>
      <c r="H410" s="289" t="s">
        <v>31</v>
      </c>
      <c r="I410" s="290">
        <v>1</v>
      </c>
      <c r="J410" s="291">
        <f>'Mapa de Cotação'!J17</f>
        <v>0</v>
      </c>
      <c r="K410" s="292">
        <f>J410*I410</f>
        <v>0</v>
      </c>
    </row>
    <row r="411" spans="1:11">
      <c r="E411" s="194"/>
      <c r="F411" s="194"/>
      <c r="I411" s="168"/>
      <c r="J411" s="169"/>
      <c r="K411" s="170"/>
    </row>
    <row r="412" spans="1:11">
      <c r="E412" s="194"/>
      <c r="F412" s="194"/>
      <c r="I412" s="168"/>
      <c r="J412" s="169"/>
      <c r="K412" s="170"/>
    </row>
    <row r="413" spans="1:11" s="198" customFormat="1" ht="31.5">
      <c r="A413" s="195"/>
      <c r="B413" s="196"/>
      <c r="C413" s="196" t="s">
        <v>5</v>
      </c>
      <c r="D413" s="196" t="s">
        <v>448</v>
      </c>
      <c r="E413" s="197" t="s">
        <v>449</v>
      </c>
      <c r="F413" s="386" t="s">
        <v>1468</v>
      </c>
      <c r="G413" s="387"/>
      <c r="H413" s="171" t="s">
        <v>31</v>
      </c>
      <c r="I413" s="172"/>
      <c r="J413" s="173"/>
      <c r="K413" s="174">
        <f>SUM(K415:K418)</f>
        <v>0</v>
      </c>
    </row>
    <row r="414" spans="1:11" s="198" customFormat="1" ht="15.75">
      <c r="B414" s="199" t="s">
        <v>1442</v>
      </c>
      <c r="C414" s="199" t="s">
        <v>1443</v>
      </c>
      <c r="D414" s="199" t="s">
        <v>1</v>
      </c>
      <c r="E414" s="200" t="s">
        <v>1444</v>
      </c>
      <c r="F414" s="378" t="s">
        <v>1445</v>
      </c>
      <c r="G414" s="379"/>
      <c r="H414" s="175" t="s">
        <v>1446</v>
      </c>
      <c r="I414" s="176" t="s">
        <v>1345</v>
      </c>
      <c r="J414" s="177" t="s">
        <v>1447</v>
      </c>
      <c r="K414" s="178" t="s">
        <v>1448</v>
      </c>
    </row>
    <row r="415" spans="1:11" s="192" customFormat="1" ht="12">
      <c r="A415" s="192" t="s">
        <v>1449</v>
      </c>
      <c r="B415" s="192" t="s">
        <v>1455</v>
      </c>
      <c r="C415" s="192" t="s">
        <v>166</v>
      </c>
      <c r="D415" s="192">
        <v>2312</v>
      </c>
      <c r="E415" s="193" t="s">
        <v>1568</v>
      </c>
      <c r="F415" s="380" t="s">
        <v>1457</v>
      </c>
      <c r="G415" s="381"/>
      <c r="H415" s="164" t="s">
        <v>350</v>
      </c>
      <c r="I415" s="165">
        <v>30.92</v>
      </c>
      <c r="J415" s="166"/>
      <c r="K415" s="167">
        <f>J415*I415</f>
        <v>0</v>
      </c>
    </row>
    <row r="416" spans="1:11" s="192" customFormat="1" ht="12">
      <c r="A416" s="192" t="s">
        <v>1449</v>
      </c>
      <c r="B416" s="192" t="s">
        <v>1455</v>
      </c>
      <c r="C416" s="192" t="s">
        <v>20</v>
      </c>
      <c r="D416" s="192">
        <v>6160</v>
      </c>
      <c r="E416" s="193" t="s">
        <v>1569</v>
      </c>
      <c r="F416" s="380" t="s">
        <v>1570</v>
      </c>
      <c r="G416" s="381"/>
      <c r="H416" s="164" t="s">
        <v>34</v>
      </c>
      <c r="I416" s="165">
        <v>20.399999999999999</v>
      </c>
      <c r="J416" s="166"/>
      <c r="K416" s="167">
        <f t="shared" ref="K416:K418" si="5">J416*I416</f>
        <v>0</v>
      </c>
    </row>
    <row r="417" spans="1:11" s="192" customFormat="1" ht="12">
      <c r="A417" s="192" t="s">
        <v>1449</v>
      </c>
      <c r="B417" s="192" t="s">
        <v>1455</v>
      </c>
      <c r="C417" s="192" t="s">
        <v>20</v>
      </c>
      <c r="D417" s="192">
        <v>11002</v>
      </c>
      <c r="E417" s="193" t="s">
        <v>1510</v>
      </c>
      <c r="F417" s="380" t="s">
        <v>1457</v>
      </c>
      <c r="G417" s="381"/>
      <c r="H417" s="164" t="s">
        <v>63</v>
      </c>
      <c r="I417" s="165">
        <v>2.5099999999999998</v>
      </c>
      <c r="J417" s="166"/>
      <c r="K417" s="167">
        <f t="shared" si="5"/>
        <v>0</v>
      </c>
    </row>
    <row r="418" spans="1:11" s="192" customFormat="1" ht="24">
      <c r="A418" s="192" t="s">
        <v>1449</v>
      </c>
      <c r="B418" s="192" t="s">
        <v>1450</v>
      </c>
      <c r="C418" s="192" t="s">
        <v>20</v>
      </c>
      <c r="D418" s="192">
        <v>100754</v>
      </c>
      <c r="E418" s="193" t="s">
        <v>1571</v>
      </c>
      <c r="F418" s="380" t="s">
        <v>1533</v>
      </c>
      <c r="G418" s="381"/>
      <c r="H418" s="164" t="s">
        <v>8</v>
      </c>
      <c r="I418" s="165">
        <v>6.12</v>
      </c>
      <c r="J418" s="166"/>
      <c r="K418" s="167">
        <f t="shared" si="5"/>
        <v>0</v>
      </c>
    </row>
    <row r="419" spans="1:11">
      <c r="E419" s="194"/>
      <c r="F419" s="194"/>
      <c r="I419" s="168"/>
      <c r="J419" s="169"/>
      <c r="K419" s="170"/>
    </row>
    <row r="420" spans="1:11">
      <c r="E420" s="194"/>
      <c r="F420" s="194"/>
      <c r="I420" s="168"/>
      <c r="J420" s="169"/>
      <c r="K420" s="170"/>
    </row>
    <row r="421" spans="1:11" s="198" customFormat="1" ht="15.75">
      <c r="A421" s="195"/>
      <c r="B421" s="196"/>
      <c r="C421" s="196" t="s">
        <v>5</v>
      </c>
      <c r="D421" s="196" t="s">
        <v>466</v>
      </c>
      <c r="E421" s="197" t="s">
        <v>467</v>
      </c>
      <c r="F421" s="386" t="s">
        <v>1468</v>
      </c>
      <c r="G421" s="387"/>
      <c r="H421" s="171" t="s">
        <v>8</v>
      </c>
      <c r="I421" s="172"/>
      <c r="J421" s="173"/>
      <c r="K421" s="174">
        <f>K423</f>
        <v>0</v>
      </c>
    </row>
    <row r="422" spans="1:11" s="198" customFormat="1" ht="15.75">
      <c r="B422" s="199" t="s">
        <v>1442</v>
      </c>
      <c r="C422" s="199" t="s">
        <v>1443</v>
      </c>
      <c r="D422" s="199" t="s">
        <v>1</v>
      </c>
      <c r="E422" s="200" t="s">
        <v>1444</v>
      </c>
      <c r="F422" s="378" t="s">
        <v>1445</v>
      </c>
      <c r="G422" s="379"/>
      <c r="H422" s="175" t="s">
        <v>1446</v>
      </c>
      <c r="I422" s="176" t="s">
        <v>1345</v>
      </c>
      <c r="J422" s="177" t="s">
        <v>1447</v>
      </c>
      <c r="K422" s="178" t="s">
        <v>1448</v>
      </c>
    </row>
    <row r="423" spans="1:11" ht="24">
      <c r="A423" s="192" t="s">
        <v>1449</v>
      </c>
      <c r="B423" s="287" t="s">
        <v>1455</v>
      </c>
      <c r="C423" s="287" t="s">
        <v>5</v>
      </c>
      <c r="D423" s="287" t="s">
        <v>1572</v>
      </c>
      <c r="E423" s="288" t="s">
        <v>1573</v>
      </c>
      <c r="F423" s="388" t="s">
        <v>1457</v>
      </c>
      <c r="G423" s="389"/>
      <c r="H423" s="289" t="s">
        <v>8</v>
      </c>
      <c r="I423" s="290">
        <v>1</v>
      </c>
      <c r="J423" s="291">
        <f>'Mapa de Cotação'!J20</f>
        <v>0</v>
      </c>
      <c r="K423" s="292">
        <f>J423*I423</f>
        <v>0</v>
      </c>
    </row>
    <row r="424" spans="1:11">
      <c r="E424" s="194"/>
      <c r="F424" s="194"/>
      <c r="I424" s="168"/>
      <c r="J424" s="169"/>
      <c r="K424" s="170"/>
    </row>
    <row r="425" spans="1:11">
      <c r="E425" s="194"/>
      <c r="F425" s="194"/>
      <c r="I425" s="168"/>
      <c r="J425" s="169"/>
      <c r="K425" s="170"/>
    </row>
    <row r="426" spans="1:11" ht="20.100000000000001" hidden="1" customHeight="1">
      <c r="A426" s="187"/>
      <c r="B426" s="188"/>
      <c r="C426" s="188" t="s">
        <v>166</v>
      </c>
      <c r="D426" s="188">
        <v>1083</v>
      </c>
      <c r="E426" s="189" t="s">
        <v>1276</v>
      </c>
      <c r="F426" s="382" t="s">
        <v>1468</v>
      </c>
      <c r="G426" s="383"/>
      <c r="H426" s="156" t="s">
        <v>251</v>
      </c>
      <c r="I426" s="157"/>
      <c r="J426" s="158"/>
      <c r="K426" s="159">
        <v>17.100000000000001</v>
      </c>
    </row>
    <row r="427" spans="1:11" hidden="1">
      <c r="B427" s="190" t="s">
        <v>1442</v>
      </c>
      <c r="C427" s="190" t="s">
        <v>1443</v>
      </c>
      <c r="D427" s="190" t="s">
        <v>1</v>
      </c>
      <c r="E427" s="191" t="s">
        <v>1444</v>
      </c>
      <c r="F427" s="384" t="s">
        <v>1445</v>
      </c>
      <c r="G427" s="385"/>
      <c r="H427" s="160" t="s">
        <v>1446</v>
      </c>
      <c r="I427" s="161" t="s">
        <v>1345</v>
      </c>
      <c r="J427" s="162" t="s">
        <v>1447</v>
      </c>
      <c r="K427" s="163" t="s">
        <v>1448</v>
      </c>
    </row>
    <row r="428" spans="1:11" hidden="1">
      <c r="A428" s="192" t="s">
        <v>1449</v>
      </c>
      <c r="B428" s="192" t="s">
        <v>1455</v>
      </c>
      <c r="C428" s="192" t="s">
        <v>166</v>
      </c>
      <c r="D428" s="192">
        <v>138</v>
      </c>
      <c r="E428" s="193" t="s">
        <v>1574</v>
      </c>
      <c r="F428" s="380" t="s">
        <v>1457</v>
      </c>
      <c r="G428" s="381"/>
      <c r="H428" s="164" t="s">
        <v>1575</v>
      </c>
      <c r="I428" s="165">
        <v>3.0000000000000001E-3</v>
      </c>
      <c r="J428" s="166">
        <v>71.510000000000005</v>
      </c>
      <c r="K428" s="167">
        <v>0.21</v>
      </c>
    </row>
    <row r="429" spans="1:11" hidden="1">
      <c r="A429" s="192" t="s">
        <v>1449</v>
      </c>
      <c r="B429" s="192" t="s">
        <v>1455</v>
      </c>
      <c r="C429" s="192" t="s">
        <v>166</v>
      </c>
      <c r="D429" s="192">
        <v>2036</v>
      </c>
      <c r="E429" s="193" t="s">
        <v>1576</v>
      </c>
      <c r="F429" s="380" t="s">
        <v>1457</v>
      </c>
      <c r="G429" s="381"/>
      <c r="H429" s="164" t="s">
        <v>1577</v>
      </c>
      <c r="I429" s="165">
        <v>4.5999999999999999E-2</v>
      </c>
      <c r="J429" s="166">
        <v>68.86</v>
      </c>
      <c r="K429" s="167">
        <v>3.17</v>
      </c>
    </row>
    <row r="430" spans="1:11" hidden="1">
      <c r="A430" s="192" t="s">
        <v>1449</v>
      </c>
      <c r="B430" s="192" t="s">
        <v>1455</v>
      </c>
      <c r="C430" s="192" t="s">
        <v>20</v>
      </c>
      <c r="D430" s="192">
        <v>813</v>
      </c>
      <c r="E430" s="193" t="s">
        <v>1578</v>
      </c>
      <c r="F430" s="380" t="s">
        <v>1457</v>
      </c>
      <c r="G430" s="381"/>
      <c r="H430" s="164" t="s">
        <v>31</v>
      </c>
      <c r="I430" s="165">
        <v>1</v>
      </c>
      <c r="J430" s="166">
        <v>5.59</v>
      </c>
      <c r="K430" s="167">
        <v>5.59</v>
      </c>
    </row>
    <row r="431" spans="1:11" hidden="1">
      <c r="A431" s="192" t="s">
        <v>1449</v>
      </c>
      <c r="B431" s="192" t="s">
        <v>1455</v>
      </c>
      <c r="C431" s="192" t="s">
        <v>20</v>
      </c>
      <c r="D431" s="192">
        <v>2696</v>
      </c>
      <c r="E431" s="193" t="s">
        <v>1579</v>
      </c>
      <c r="F431" s="380" t="s">
        <v>1570</v>
      </c>
      <c r="G431" s="381"/>
      <c r="H431" s="164" t="s">
        <v>34</v>
      </c>
      <c r="I431" s="165">
        <v>0.24</v>
      </c>
      <c r="J431" s="166">
        <v>15.33</v>
      </c>
      <c r="K431" s="167">
        <v>3.68</v>
      </c>
    </row>
    <row r="432" spans="1:11" hidden="1">
      <c r="A432" s="192" t="s">
        <v>1449</v>
      </c>
      <c r="B432" s="192" t="s">
        <v>1455</v>
      </c>
      <c r="C432" s="192" t="s">
        <v>20</v>
      </c>
      <c r="D432" s="192">
        <v>6111</v>
      </c>
      <c r="E432" s="193" t="s">
        <v>1580</v>
      </c>
      <c r="F432" s="380" t="s">
        <v>1570</v>
      </c>
      <c r="G432" s="381"/>
      <c r="H432" s="164" t="s">
        <v>34</v>
      </c>
      <c r="I432" s="165">
        <v>0.24</v>
      </c>
      <c r="J432" s="166">
        <v>11.05</v>
      </c>
      <c r="K432" s="167">
        <v>2.65</v>
      </c>
    </row>
    <row r="433" spans="1:11" hidden="1">
      <c r="A433" s="192" t="s">
        <v>1449</v>
      </c>
      <c r="B433" s="192" t="s">
        <v>1450</v>
      </c>
      <c r="C433" s="192" t="s">
        <v>166</v>
      </c>
      <c r="D433" s="192">
        <v>10549</v>
      </c>
      <c r="E433" s="193" t="s">
        <v>1581</v>
      </c>
      <c r="F433" s="380" t="s">
        <v>1468</v>
      </c>
      <c r="G433" s="381"/>
      <c r="H433" s="164" t="s">
        <v>1582</v>
      </c>
      <c r="I433" s="165">
        <v>0.24</v>
      </c>
      <c r="J433" s="166">
        <v>3.81</v>
      </c>
      <c r="K433" s="167">
        <v>0.91</v>
      </c>
    </row>
    <row r="434" spans="1:11" hidden="1">
      <c r="A434" s="192" t="s">
        <v>1449</v>
      </c>
      <c r="B434" s="192" t="s">
        <v>1450</v>
      </c>
      <c r="C434" s="192" t="s">
        <v>166</v>
      </c>
      <c r="D434" s="192">
        <v>10554</v>
      </c>
      <c r="E434" s="193" t="s">
        <v>1583</v>
      </c>
      <c r="F434" s="380" t="s">
        <v>1468</v>
      </c>
      <c r="G434" s="381"/>
      <c r="H434" s="164" t="s">
        <v>1582</v>
      </c>
      <c r="I434" s="165">
        <v>0.24</v>
      </c>
      <c r="J434" s="166">
        <v>3.72</v>
      </c>
      <c r="K434" s="167">
        <v>0.89</v>
      </c>
    </row>
    <row r="435" spans="1:11" hidden="1">
      <c r="E435" s="194"/>
      <c r="F435" s="194"/>
      <c r="I435" s="168"/>
      <c r="J435" s="169"/>
      <c r="K435" s="170"/>
    </row>
    <row r="436" spans="1:11" hidden="1">
      <c r="E436" s="194"/>
      <c r="F436" s="194"/>
      <c r="I436" s="168"/>
      <c r="J436" s="169"/>
      <c r="K436" s="170"/>
    </row>
    <row r="437" spans="1:11" ht="20.100000000000001" hidden="1" customHeight="1">
      <c r="A437" s="187"/>
      <c r="B437" s="188"/>
      <c r="C437" s="188" t="s">
        <v>166</v>
      </c>
      <c r="D437" s="188">
        <v>1089</v>
      </c>
      <c r="E437" s="189" t="s">
        <v>1278</v>
      </c>
      <c r="F437" s="382" t="s">
        <v>1468</v>
      </c>
      <c r="G437" s="383"/>
      <c r="H437" s="156" t="s">
        <v>251</v>
      </c>
      <c r="I437" s="157"/>
      <c r="J437" s="158"/>
      <c r="K437" s="159">
        <v>38.840000000000003</v>
      </c>
    </row>
    <row r="438" spans="1:11" hidden="1">
      <c r="B438" s="190" t="s">
        <v>1442</v>
      </c>
      <c r="C438" s="190" t="s">
        <v>1443</v>
      </c>
      <c r="D438" s="190" t="s">
        <v>1</v>
      </c>
      <c r="E438" s="191" t="s">
        <v>1444</v>
      </c>
      <c r="F438" s="384" t="s">
        <v>1445</v>
      </c>
      <c r="G438" s="385"/>
      <c r="H438" s="160" t="s">
        <v>1446</v>
      </c>
      <c r="I438" s="161" t="s">
        <v>1345</v>
      </c>
      <c r="J438" s="162" t="s">
        <v>1447</v>
      </c>
      <c r="K438" s="163" t="s">
        <v>1448</v>
      </c>
    </row>
    <row r="439" spans="1:11" hidden="1">
      <c r="A439" s="192" t="s">
        <v>1449</v>
      </c>
      <c r="B439" s="192" t="s">
        <v>1455</v>
      </c>
      <c r="C439" s="192" t="s">
        <v>166</v>
      </c>
      <c r="D439" s="192">
        <v>138</v>
      </c>
      <c r="E439" s="193" t="s">
        <v>1574</v>
      </c>
      <c r="F439" s="380" t="s">
        <v>1457</v>
      </c>
      <c r="G439" s="381"/>
      <c r="H439" s="164" t="s">
        <v>1575</v>
      </c>
      <c r="I439" s="165">
        <v>7.0000000000000001E-3</v>
      </c>
      <c r="J439" s="166">
        <v>71.510000000000005</v>
      </c>
      <c r="K439" s="167">
        <v>0.5</v>
      </c>
    </row>
    <row r="440" spans="1:11" hidden="1">
      <c r="A440" s="192" t="s">
        <v>1449</v>
      </c>
      <c r="B440" s="192" t="s">
        <v>1455</v>
      </c>
      <c r="C440" s="192" t="s">
        <v>166</v>
      </c>
      <c r="D440" s="192">
        <v>2036</v>
      </c>
      <c r="E440" s="193" t="s">
        <v>1576</v>
      </c>
      <c r="F440" s="380" t="s">
        <v>1457</v>
      </c>
      <c r="G440" s="381"/>
      <c r="H440" s="164" t="s">
        <v>1577</v>
      </c>
      <c r="I440" s="165">
        <v>7.8E-2</v>
      </c>
      <c r="J440" s="166">
        <v>68.86</v>
      </c>
      <c r="K440" s="167">
        <v>5.37</v>
      </c>
    </row>
    <row r="441" spans="1:11" hidden="1">
      <c r="A441" s="192" t="s">
        <v>1449</v>
      </c>
      <c r="B441" s="192" t="s">
        <v>1455</v>
      </c>
      <c r="C441" s="192" t="s">
        <v>20</v>
      </c>
      <c r="D441" s="192">
        <v>821</v>
      </c>
      <c r="E441" s="193" t="s">
        <v>1584</v>
      </c>
      <c r="F441" s="380" t="s">
        <v>1457</v>
      </c>
      <c r="G441" s="381"/>
      <c r="H441" s="164" t="s">
        <v>31</v>
      </c>
      <c r="I441" s="165">
        <v>1</v>
      </c>
      <c r="J441" s="166">
        <v>22.46</v>
      </c>
      <c r="K441" s="167">
        <v>22.46</v>
      </c>
    </row>
    <row r="442" spans="1:11" hidden="1">
      <c r="A442" s="192" t="s">
        <v>1449</v>
      </c>
      <c r="B442" s="192" t="s">
        <v>1455</v>
      </c>
      <c r="C442" s="192" t="s">
        <v>20</v>
      </c>
      <c r="D442" s="192">
        <v>2696</v>
      </c>
      <c r="E442" s="193" t="s">
        <v>1579</v>
      </c>
      <c r="F442" s="380" t="s">
        <v>1570</v>
      </c>
      <c r="G442" s="381"/>
      <c r="H442" s="164" t="s">
        <v>34</v>
      </c>
      <c r="I442" s="165">
        <v>0.31</v>
      </c>
      <c r="J442" s="166">
        <v>15.33</v>
      </c>
      <c r="K442" s="167">
        <v>4.75</v>
      </c>
    </row>
    <row r="443" spans="1:11" hidden="1">
      <c r="A443" s="192" t="s">
        <v>1449</v>
      </c>
      <c r="B443" s="192" t="s">
        <v>1455</v>
      </c>
      <c r="C443" s="192" t="s">
        <v>20</v>
      </c>
      <c r="D443" s="192">
        <v>6111</v>
      </c>
      <c r="E443" s="193" t="s">
        <v>1580</v>
      </c>
      <c r="F443" s="380" t="s">
        <v>1570</v>
      </c>
      <c r="G443" s="381"/>
      <c r="H443" s="164" t="s">
        <v>34</v>
      </c>
      <c r="I443" s="165">
        <v>0.31</v>
      </c>
      <c r="J443" s="166">
        <v>11.05</v>
      </c>
      <c r="K443" s="167">
        <v>3.43</v>
      </c>
    </row>
    <row r="444" spans="1:11" hidden="1">
      <c r="A444" s="192" t="s">
        <v>1449</v>
      </c>
      <c r="B444" s="192" t="s">
        <v>1450</v>
      </c>
      <c r="C444" s="192" t="s">
        <v>166</v>
      </c>
      <c r="D444" s="192">
        <v>10549</v>
      </c>
      <c r="E444" s="193" t="s">
        <v>1581</v>
      </c>
      <c r="F444" s="380" t="s">
        <v>1468</v>
      </c>
      <c r="G444" s="381"/>
      <c r="H444" s="164" t="s">
        <v>1582</v>
      </c>
      <c r="I444" s="165">
        <v>0.31</v>
      </c>
      <c r="J444" s="166">
        <v>3.81</v>
      </c>
      <c r="K444" s="167">
        <v>1.18</v>
      </c>
    </row>
    <row r="445" spans="1:11" hidden="1">
      <c r="A445" s="192" t="s">
        <v>1449</v>
      </c>
      <c r="B445" s="192" t="s">
        <v>1450</v>
      </c>
      <c r="C445" s="192" t="s">
        <v>166</v>
      </c>
      <c r="D445" s="192">
        <v>10554</v>
      </c>
      <c r="E445" s="193" t="s">
        <v>1583</v>
      </c>
      <c r="F445" s="380" t="s">
        <v>1468</v>
      </c>
      <c r="G445" s="381"/>
      <c r="H445" s="164" t="s">
        <v>1582</v>
      </c>
      <c r="I445" s="165">
        <v>0.31</v>
      </c>
      <c r="J445" s="166">
        <v>3.72</v>
      </c>
      <c r="K445" s="167">
        <v>1.1499999999999999</v>
      </c>
    </row>
    <row r="446" spans="1:11" hidden="1">
      <c r="E446" s="194"/>
      <c r="F446" s="194"/>
      <c r="I446" s="168"/>
      <c r="J446" s="169"/>
      <c r="K446" s="170"/>
    </row>
    <row r="447" spans="1:11" hidden="1">
      <c r="E447" s="194"/>
      <c r="F447" s="194"/>
      <c r="I447" s="168"/>
      <c r="J447" s="169"/>
      <c r="K447" s="170"/>
    </row>
    <row r="448" spans="1:11" ht="20.100000000000001" hidden="1" customHeight="1">
      <c r="A448" s="187"/>
      <c r="B448" s="188"/>
      <c r="C448" s="188" t="s">
        <v>20</v>
      </c>
      <c r="D448" s="188">
        <v>89546</v>
      </c>
      <c r="E448" s="189" t="s">
        <v>1091</v>
      </c>
      <c r="F448" s="382" t="s">
        <v>1485</v>
      </c>
      <c r="G448" s="383"/>
      <c r="H448" s="156" t="s">
        <v>31</v>
      </c>
      <c r="I448" s="157"/>
      <c r="J448" s="158"/>
      <c r="K448" s="159">
        <v>15.24</v>
      </c>
    </row>
    <row r="449" spans="1:11" hidden="1">
      <c r="B449" s="190" t="s">
        <v>1442</v>
      </c>
      <c r="C449" s="190" t="s">
        <v>1443</v>
      </c>
      <c r="D449" s="190" t="s">
        <v>1</v>
      </c>
      <c r="E449" s="191" t="s">
        <v>1444</v>
      </c>
      <c r="F449" s="384" t="s">
        <v>1445</v>
      </c>
      <c r="G449" s="385"/>
      <c r="H449" s="160" t="s">
        <v>1446</v>
      </c>
      <c r="I449" s="161" t="s">
        <v>1345</v>
      </c>
      <c r="J449" s="162" t="s">
        <v>1447</v>
      </c>
      <c r="K449" s="163" t="s">
        <v>1448</v>
      </c>
    </row>
    <row r="450" spans="1:11" hidden="1">
      <c r="A450" s="192" t="s">
        <v>1449</v>
      </c>
      <c r="B450" s="192" t="s">
        <v>1455</v>
      </c>
      <c r="C450" s="192" t="s">
        <v>20</v>
      </c>
      <c r="D450" s="192">
        <v>122</v>
      </c>
      <c r="E450" s="193" t="s">
        <v>1491</v>
      </c>
      <c r="F450" s="380" t="s">
        <v>1457</v>
      </c>
      <c r="G450" s="381"/>
      <c r="H450" s="164" t="s">
        <v>31</v>
      </c>
      <c r="I450" s="165">
        <v>4.8999999999999998E-3</v>
      </c>
      <c r="J450" s="166">
        <v>76.86</v>
      </c>
      <c r="K450" s="167">
        <v>0.37</v>
      </c>
    </row>
    <row r="451" spans="1:11" ht="24" hidden="1">
      <c r="A451" s="192" t="s">
        <v>1449</v>
      </c>
      <c r="B451" s="192" t="s">
        <v>1455</v>
      </c>
      <c r="C451" s="192" t="s">
        <v>20</v>
      </c>
      <c r="D451" s="192">
        <v>20078</v>
      </c>
      <c r="E451" s="193" t="s">
        <v>1585</v>
      </c>
      <c r="F451" s="380" t="s">
        <v>1457</v>
      </c>
      <c r="G451" s="381"/>
      <c r="H451" s="164" t="s">
        <v>31</v>
      </c>
      <c r="I451" s="165">
        <v>2.5000000000000001E-2</v>
      </c>
      <c r="J451" s="166">
        <v>31.72</v>
      </c>
      <c r="K451" s="167">
        <v>0.79</v>
      </c>
    </row>
    <row r="452" spans="1:11" hidden="1">
      <c r="A452" s="192" t="s">
        <v>1449</v>
      </c>
      <c r="B452" s="192" t="s">
        <v>1455</v>
      </c>
      <c r="C452" s="192" t="s">
        <v>20</v>
      </c>
      <c r="D452" s="192">
        <v>20083</v>
      </c>
      <c r="E452" s="193" t="s">
        <v>1488</v>
      </c>
      <c r="F452" s="380" t="s">
        <v>1457</v>
      </c>
      <c r="G452" s="381"/>
      <c r="H452" s="164" t="s">
        <v>31</v>
      </c>
      <c r="I452" s="165">
        <v>7.4999999999999997E-3</v>
      </c>
      <c r="J452" s="166">
        <v>87.08</v>
      </c>
      <c r="K452" s="167">
        <v>0.65</v>
      </c>
    </row>
    <row r="453" spans="1:11" hidden="1">
      <c r="A453" s="192" t="s">
        <v>1449</v>
      </c>
      <c r="B453" s="192" t="s">
        <v>1455</v>
      </c>
      <c r="C453" s="192" t="s">
        <v>20</v>
      </c>
      <c r="D453" s="192">
        <v>20085</v>
      </c>
      <c r="E453" s="193" t="s">
        <v>1586</v>
      </c>
      <c r="F453" s="380" t="s">
        <v>1457</v>
      </c>
      <c r="G453" s="381"/>
      <c r="H453" s="164" t="s">
        <v>31</v>
      </c>
      <c r="I453" s="165">
        <v>1</v>
      </c>
      <c r="J453" s="166">
        <v>2.59</v>
      </c>
      <c r="K453" s="167">
        <v>2.59</v>
      </c>
    </row>
    <row r="454" spans="1:11" hidden="1">
      <c r="A454" s="192" t="s">
        <v>1449</v>
      </c>
      <c r="B454" s="192" t="s">
        <v>1455</v>
      </c>
      <c r="C454" s="192" t="s">
        <v>20</v>
      </c>
      <c r="D454" s="192">
        <v>38383</v>
      </c>
      <c r="E454" s="193" t="s">
        <v>1489</v>
      </c>
      <c r="F454" s="380" t="s">
        <v>1457</v>
      </c>
      <c r="G454" s="381"/>
      <c r="H454" s="164" t="s">
        <v>31</v>
      </c>
      <c r="I454" s="165">
        <v>1.2999999999999999E-2</v>
      </c>
      <c r="J454" s="166">
        <v>2.56</v>
      </c>
      <c r="K454" s="167">
        <v>0.03</v>
      </c>
    </row>
    <row r="455" spans="1:11" hidden="1">
      <c r="A455" s="192" t="s">
        <v>1449</v>
      </c>
      <c r="B455" s="192" t="s">
        <v>1455</v>
      </c>
      <c r="C455" s="192" t="s">
        <v>20</v>
      </c>
      <c r="D455" s="192">
        <v>38418</v>
      </c>
      <c r="E455" s="193" t="s">
        <v>1587</v>
      </c>
      <c r="F455" s="380" t="s">
        <v>1457</v>
      </c>
      <c r="G455" s="381"/>
      <c r="H455" s="164" t="s">
        <v>31</v>
      </c>
      <c r="I455" s="165">
        <v>1</v>
      </c>
      <c r="J455" s="166">
        <v>9.51</v>
      </c>
      <c r="K455" s="167">
        <v>9.51</v>
      </c>
    </row>
    <row r="456" spans="1:11" hidden="1">
      <c r="A456" s="192" t="s">
        <v>1449</v>
      </c>
      <c r="B456" s="192" t="s">
        <v>1450</v>
      </c>
      <c r="C456" s="192" t="s">
        <v>20</v>
      </c>
      <c r="D456" s="192">
        <v>88248</v>
      </c>
      <c r="E456" s="193" t="s">
        <v>1477</v>
      </c>
      <c r="F456" s="380" t="s">
        <v>1463</v>
      </c>
      <c r="G456" s="381"/>
      <c r="H456" s="164" t="s">
        <v>34</v>
      </c>
      <c r="I456" s="165">
        <v>3.61E-2</v>
      </c>
      <c r="J456" s="166">
        <v>16.45</v>
      </c>
      <c r="K456" s="167">
        <v>0.59</v>
      </c>
    </row>
    <row r="457" spans="1:11" hidden="1">
      <c r="A457" s="192" t="s">
        <v>1449</v>
      </c>
      <c r="B457" s="192" t="s">
        <v>1450</v>
      </c>
      <c r="C457" s="192" t="s">
        <v>20</v>
      </c>
      <c r="D457" s="192">
        <v>88267</v>
      </c>
      <c r="E457" s="193" t="s">
        <v>1478</v>
      </c>
      <c r="F457" s="380" t="s">
        <v>1463</v>
      </c>
      <c r="G457" s="381"/>
      <c r="H457" s="164" t="s">
        <v>34</v>
      </c>
      <c r="I457" s="165">
        <v>3.61E-2</v>
      </c>
      <c r="J457" s="166">
        <v>19.88</v>
      </c>
      <c r="K457" s="167">
        <v>0.71</v>
      </c>
    </row>
    <row r="458" spans="1:11" hidden="1">
      <c r="E458" s="194"/>
      <c r="F458" s="194"/>
      <c r="I458" s="168"/>
      <c r="J458" s="169"/>
      <c r="K458" s="170"/>
    </row>
    <row r="459" spans="1:11" hidden="1">
      <c r="E459" s="194"/>
      <c r="F459" s="194"/>
      <c r="I459" s="168"/>
      <c r="J459" s="169"/>
      <c r="K459" s="170"/>
    </row>
    <row r="460" spans="1:11" ht="20.100000000000001" hidden="1" customHeight="1">
      <c r="A460" s="187"/>
      <c r="B460" s="188"/>
      <c r="C460" s="188" t="s">
        <v>20</v>
      </c>
      <c r="D460" s="188">
        <v>96664</v>
      </c>
      <c r="E460" s="189" t="s">
        <v>1181</v>
      </c>
      <c r="F460" s="382" t="s">
        <v>1485</v>
      </c>
      <c r="G460" s="383"/>
      <c r="H460" s="156" t="s">
        <v>31</v>
      </c>
      <c r="I460" s="157"/>
      <c r="J460" s="158"/>
      <c r="K460" s="159">
        <v>15.37</v>
      </c>
    </row>
    <row r="461" spans="1:11" hidden="1">
      <c r="B461" s="190" t="s">
        <v>1442</v>
      </c>
      <c r="C461" s="190" t="s">
        <v>1443</v>
      </c>
      <c r="D461" s="190" t="s">
        <v>1</v>
      </c>
      <c r="E461" s="191" t="s">
        <v>1444</v>
      </c>
      <c r="F461" s="384" t="s">
        <v>1445</v>
      </c>
      <c r="G461" s="385"/>
      <c r="H461" s="160" t="s">
        <v>1446</v>
      </c>
      <c r="I461" s="161" t="s">
        <v>1345</v>
      </c>
      <c r="J461" s="162" t="s">
        <v>1447</v>
      </c>
      <c r="K461" s="163" t="s">
        <v>1448</v>
      </c>
    </row>
    <row r="462" spans="1:11" hidden="1">
      <c r="A462" s="192" t="s">
        <v>1449</v>
      </c>
      <c r="B462" s="192" t="s">
        <v>1455</v>
      </c>
      <c r="C462" s="192" t="s">
        <v>20</v>
      </c>
      <c r="D462" s="192">
        <v>38993</v>
      </c>
      <c r="E462" s="193" t="s">
        <v>1588</v>
      </c>
      <c r="F462" s="380" t="s">
        <v>1457</v>
      </c>
      <c r="G462" s="381"/>
      <c r="H462" s="164" t="s">
        <v>31</v>
      </c>
      <c r="I462" s="165">
        <v>1</v>
      </c>
      <c r="J462" s="166">
        <v>12.16</v>
      </c>
      <c r="K462" s="167">
        <v>12.16</v>
      </c>
    </row>
    <row r="463" spans="1:11" hidden="1">
      <c r="A463" s="192" t="s">
        <v>1449</v>
      </c>
      <c r="B463" s="192" t="s">
        <v>1450</v>
      </c>
      <c r="C463" s="192" t="s">
        <v>20</v>
      </c>
      <c r="D463" s="192">
        <v>88248</v>
      </c>
      <c r="E463" s="193" t="s">
        <v>1477</v>
      </c>
      <c r="F463" s="380" t="s">
        <v>1463</v>
      </c>
      <c r="G463" s="381"/>
      <c r="H463" s="164" t="s">
        <v>34</v>
      </c>
      <c r="I463" s="165">
        <v>8.7300000000000003E-2</v>
      </c>
      <c r="J463" s="166">
        <v>16.45</v>
      </c>
      <c r="K463" s="167">
        <v>1.43</v>
      </c>
    </row>
    <row r="464" spans="1:11" hidden="1">
      <c r="A464" s="192" t="s">
        <v>1449</v>
      </c>
      <c r="B464" s="192" t="s">
        <v>1450</v>
      </c>
      <c r="C464" s="192" t="s">
        <v>20</v>
      </c>
      <c r="D464" s="192">
        <v>88267</v>
      </c>
      <c r="E464" s="193" t="s">
        <v>1478</v>
      </c>
      <c r="F464" s="380" t="s">
        <v>1463</v>
      </c>
      <c r="G464" s="381"/>
      <c r="H464" s="164" t="s">
        <v>34</v>
      </c>
      <c r="I464" s="165">
        <v>8.7300000000000003E-2</v>
      </c>
      <c r="J464" s="166">
        <v>19.88</v>
      </c>
      <c r="K464" s="167">
        <v>1.73</v>
      </c>
    </row>
    <row r="465" spans="1:11" ht="24" hidden="1">
      <c r="A465" s="192" t="s">
        <v>1449</v>
      </c>
      <c r="B465" s="192" t="s">
        <v>1450</v>
      </c>
      <c r="C465" s="192" t="s">
        <v>20</v>
      </c>
      <c r="D465" s="192">
        <v>104091</v>
      </c>
      <c r="E465" s="193" t="s">
        <v>1589</v>
      </c>
      <c r="F465" s="380" t="s">
        <v>1466</v>
      </c>
      <c r="G465" s="381"/>
      <c r="H465" s="164" t="s">
        <v>1467</v>
      </c>
      <c r="I465" s="165">
        <v>5.9799999999999999E-2</v>
      </c>
      <c r="J465" s="166">
        <v>0.98</v>
      </c>
      <c r="K465" s="167">
        <v>0.05</v>
      </c>
    </row>
    <row r="466" spans="1:11" hidden="1">
      <c r="E466" s="194"/>
      <c r="F466" s="194"/>
      <c r="I466" s="168"/>
      <c r="J466" s="169"/>
      <c r="K466" s="170"/>
    </row>
    <row r="467" spans="1:11" hidden="1">
      <c r="E467" s="194"/>
      <c r="F467" s="194"/>
      <c r="I467" s="168"/>
      <c r="J467" s="169"/>
      <c r="K467" s="170"/>
    </row>
    <row r="468" spans="1:11" ht="20.100000000000001" hidden="1" customHeight="1">
      <c r="A468" s="187"/>
      <c r="B468" s="188"/>
      <c r="C468" s="188" t="s">
        <v>20</v>
      </c>
      <c r="D468" s="188">
        <v>91924</v>
      </c>
      <c r="E468" s="189" t="s">
        <v>409</v>
      </c>
      <c r="F468" s="382" t="s">
        <v>1590</v>
      </c>
      <c r="G468" s="383"/>
      <c r="H468" s="156" t="s">
        <v>54</v>
      </c>
      <c r="I468" s="157"/>
      <c r="J468" s="158"/>
      <c r="K468" s="159">
        <v>2.57</v>
      </c>
    </row>
    <row r="469" spans="1:11" hidden="1">
      <c r="B469" s="190" t="s">
        <v>1442</v>
      </c>
      <c r="C469" s="190" t="s">
        <v>1443</v>
      </c>
      <c r="D469" s="190" t="s">
        <v>1</v>
      </c>
      <c r="E469" s="191" t="s">
        <v>1444</v>
      </c>
      <c r="F469" s="384" t="s">
        <v>1445</v>
      </c>
      <c r="G469" s="385"/>
      <c r="H469" s="160" t="s">
        <v>1446</v>
      </c>
      <c r="I469" s="161" t="s">
        <v>1345</v>
      </c>
      <c r="J469" s="162" t="s">
        <v>1447</v>
      </c>
      <c r="K469" s="163" t="s">
        <v>1448</v>
      </c>
    </row>
    <row r="470" spans="1:11" ht="24" hidden="1">
      <c r="A470" s="192" t="s">
        <v>1449</v>
      </c>
      <c r="B470" s="192" t="s">
        <v>1455</v>
      </c>
      <c r="C470" s="192" t="s">
        <v>20</v>
      </c>
      <c r="D470" s="192">
        <v>1013</v>
      </c>
      <c r="E470" s="193" t="s">
        <v>1591</v>
      </c>
      <c r="F470" s="380" t="s">
        <v>1457</v>
      </c>
      <c r="G470" s="381"/>
      <c r="H470" s="164" t="s">
        <v>54</v>
      </c>
      <c r="I470" s="165">
        <v>1.19</v>
      </c>
      <c r="J470" s="166">
        <v>1.38</v>
      </c>
      <c r="K470" s="167">
        <v>1.64</v>
      </c>
    </row>
    <row r="471" spans="1:11" hidden="1">
      <c r="A471" s="192" t="s">
        <v>1449</v>
      </c>
      <c r="B471" s="192" t="s">
        <v>1455</v>
      </c>
      <c r="C471" s="192" t="s">
        <v>20</v>
      </c>
      <c r="D471" s="192">
        <v>21127</v>
      </c>
      <c r="E471" s="193" t="s">
        <v>1592</v>
      </c>
      <c r="F471" s="380" t="s">
        <v>1457</v>
      </c>
      <c r="G471" s="381"/>
      <c r="H471" s="164" t="s">
        <v>31</v>
      </c>
      <c r="I471" s="165">
        <v>8.9999999999999993E-3</v>
      </c>
      <c r="J471" s="166">
        <v>3.97</v>
      </c>
      <c r="K471" s="167">
        <v>0.03</v>
      </c>
    </row>
    <row r="472" spans="1:11" hidden="1">
      <c r="A472" s="192" t="s">
        <v>1449</v>
      </c>
      <c r="B472" s="192" t="s">
        <v>1450</v>
      </c>
      <c r="C472" s="192" t="s">
        <v>20</v>
      </c>
      <c r="D472" s="192">
        <v>88247</v>
      </c>
      <c r="E472" s="193" t="s">
        <v>1593</v>
      </c>
      <c r="F472" s="380" t="s">
        <v>1463</v>
      </c>
      <c r="G472" s="381"/>
      <c r="H472" s="164" t="s">
        <v>34</v>
      </c>
      <c r="I472" s="165">
        <v>2.4E-2</v>
      </c>
      <c r="J472" s="166">
        <v>17.23</v>
      </c>
      <c r="K472" s="167">
        <v>0.41</v>
      </c>
    </row>
    <row r="473" spans="1:11" hidden="1">
      <c r="A473" s="192" t="s">
        <v>1449</v>
      </c>
      <c r="B473" s="192" t="s">
        <v>1450</v>
      </c>
      <c r="C473" s="192" t="s">
        <v>20</v>
      </c>
      <c r="D473" s="192">
        <v>88264</v>
      </c>
      <c r="E473" s="193" t="s">
        <v>1594</v>
      </c>
      <c r="F473" s="380" t="s">
        <v>1463</v>
      </c>
      <c r="G473" s="381"/>
      <c r="H473" s="164" t="s">
        <v>34</v>
      </c>
      <c r="I473" s="165">
        <v>2.4E-2</v>
      </c>
      <c r="J473" s="166">
        <v>20.71</v>
      </c>
      <c r="K473" s="167">
        <v>0.49</v>
      </c>
    </row>
    <row r="474" spans="1:11" hidden="1">
      <c r="E474" s="194"/>
      <c r="F474" s="194"/>
      <c r="I474" s="168"/>
      <c r="J474" s="169"/>
      <c r="K474" s="170"/>
    </row>
    <row r="475" spans="1:11" hidden="1">
      <c r="E475" s="194"/>
      <c r="F475" s="194"/>
      <c r="I475" s="168"/>
      <c r="J475" s="169"/>
      <c r="K475" s="170"/>
    </row>
    <row r="476" spans="1:11" ht="20.100000000000001" hidden="1" customHeight="1">
      <c r="A476" s="187"/>
      <c r="B476" s="188"/>
      <c r="C476" s="188" t="s">
        <v>20</v>
      </c>
      <c r="D476" s="188">
        <v>101561</v>
      </c>
      <c r="E476" s="189" t="s">
        <v>259</v>
      </c>
      <c r="F476" s="382" t="s">
        <v>1590</v>
      </c>
      <c r="G476" s="383"/>
      <c r="H476" s="156" t="s">
        <v>54</v>
      </c>
      <c r="I476" s="157"/>
      <c r="J476" s="158"/>
      <c r="K476" s="159">
        <v>15.84</v>
      </c>
    </row>
    <row r="477" spans="1:11" hidden="1">
      <c r="B477" s="190" t="s">
        <v>1442</v>
      </c>
      <c r="C477" s="190" t="s">
        <v>1443</v>
      </c>
      <c r="D477" s="190" t="s">
        <v>1</v>
      </c>
      <c r="E477" s="191" t="s">
        <v>1444</v>
      </c>
      <c r="F477" s="384" t="s">
        <v>1445</v>
      </c>
      <c r="G477" s="385"/>
      <c r="H477" s="160" t="s">
        <v>1446</v>
      </c>
      <c r="I477" s="161" t="s">
        <v>1345</v>
      </c>
      <c r="J477" s="162" t="s">
        <v>1447</v>
      </c>
      <c r="K477" s="163" t="s">
        <v>1448</v>
      </c>
    </row>
    <row r="478" spans="1:11" ht="24" hidden="1">
      <c r="A478" s="192" t="s">
        <v>1449</v>
      </c>
      <c r="B478" s="192" t="s">
        <v>1455</v>
      </c>
      <c r="C478" s="192" t="s">
        <v>20</v>
      </c>
      <c r="D478" s="192">
        <v>995</v>
      </c>
      <c r="E478" s="193" t="s">
        <v>1595</v>
      </c>
      <c r="F478" s="380" t="s">
        <v>1457</v>
      </c>
      <c r="G478" s="381"/>
      <c r="H478" s="164" t="s">
        <v>54</v>
      </c>
      <c r="I478" s="165">
        <v>1.0401</v>
      </c>
      <c r="J478" s="166">
        <v>15.18</v>
      </c>
      <c r="K478" s="167">
        <v>15.78</v>
      </c>
    </row>
    <row r="479" spans="1:11" hidden="1">
      <c r="A479" s="192" t="s">
        <v>1449</v>
      </c>
      <c r="B479" s="192" t="s">
        <v>1450</v>
      </c>
      <c r="C479" s="192" t="s">
        <v>20</v>
      </c>
      <c r="D479" s="192">
        <v>88264</v>
      </c>
      <c r="E479" s="193" t="s">
        <v>1594</v>
      </c>
      <c r="F479" s="380" t="s">
        <v>1463</v>
      </c>
      <c r="G479" s="381"/>
      <c r="H479" s="164" t="s">
        <v>34</v>
      </c>
      <c r="I479" s="165">
        <v>2.8999999999999998E-3</v>
      </c>
      <c r="J479" s="166">
        <v>20.71</v>
      </c>
      <c r="K479" s="167">
        <v>0.06</v>
      </c>
    </row>
    <row r="480" spans="1:11" hidden="1">
      <c r="E480" s="194"/>
      <c r="F480" s="194"/>
      <c r="I480" s="168"/>
      <c r="J480" s="169"/>
      <c r="K480" s="170"/>
    </row>
    <row r="481" spans="1:11" hidden="1">
      <c r="E481" s="194"/>
      <c r="F481" s="194"/>
      <c r="I481" s="168"/>
      <c r="J481" s="169"/>
      <c r="K481" s="170"/>
    </row>
    <row r="482" spans="1:11" ht="20.100000000000001" hidden="1" customHeight="1">
      <c r="A482" s="187"/>
      <c r="B482" s="188"/>
      <c r="C482" s="188" t="s">
        <v>20</v>
      </c>
      <c r="D482" s="188">
        <v>92998</v>
      </c>
      <c r="E482" s="189" t="s">
        <v>255</v>
      </c>
      <c r="F482" s="382" t="s">
        <v>1590</v>
      </c>
      <c r="G482" s="383"/>
      <c r="H482" s="156" t="s">
        <v>54</v>
      </c>
      <c r="I482" s="157"/>
      <c r="J482" s="158"/>
      <c r="K482" s="159">
        <v>184.2</v>
      </c>
    </row>
    <row r="483" spans="1:11" hidden="1">
      <c r="B483" s="190" t="s">
        <v>1442</v>
      </c>
      <c r="C483" s="190" t="s">
        <v>1443</v>
      </c>
      <c r="D483" s="190" t="s">
        <v>1</v>
      </c>
      <c r="E483" s="191" t="s">
        <v>1444</v>
      </c>
      <c r="F483" s="384" t="s">
        <v>1445</v>
      </c>
      <c r="G483" s="385"/>
      <c r="H483" s="160" t="s">
        <v>1446</v>
      </c>
      <c r="I483" s="161" t="s">
        <v>1345</v>
      </c>
      <c r="J483" s="162" t="s">
        <v>1447</v>
      </c>
      <c r="K483" s="163" t="s">
        <v>1448</v>
      </c>
    </row>
    <row r="484" spans="1:11" ht="24" hidden="1">
      <c r="A484" s="192" t="s">
        <v>1449</v>
      </c>
      <c r="B484" s="192" t="s">
        <v>1455</v>
      </c>
      <c r="C484" s="192" t="s">
        <v>20</v>
      </c>
      <c r="D484" s="192">
        <v>1000</v>
      </c>
      <c r="E484" s="193" t="s">
        <v>1596</v>
      </c>
      <c r="F484" s="380" t="s">
        <v>1457</v>
      </c>
      <c r="G484" s="381"/>
      <c r="H484" s="164" t="s">
        <v>54</v>
      </c>
      <c r="I484" s="165">
        <v>1.0149999999999999</v>
      </c>
      <c r="J484" s="166">
        <v>173.9</v>
      </c>
      <c r="K484" s="167">
        <v>176.5</v>
      </c>
    </row>
    <row r="485" spans="1:11" hidden="1">
      <c r="A485" s="192" t="s">
        <v>1449</v>
      </c>
      <c r="B485" s="192" t="s">
        <v>1455</v>
      </c>
      <c r="C485" s="192" t="s">
        <v>20</v>
      </c>
      <c r="D485" s="192">
        <v>21127</v>
      </c>
      <c r="E485" s="193" t="s">
        <v>1592</v>
      </c>
      <c r="F485" s="380" t="s">
        <v>1457</v>
      </c>
      <c r="G485" s="381"/>
      <c r="H485" s="164" t="s">
        <v>31</v>
      </c>
      <c r="I485" s="165">
        <v>8.9999999999999993E-3</v>
      </c>
      <c r="J485" s="166">
        <v>3.97</v>
      </c>
      <c r="K485" s="167">
        <v>0.03</v>
      </c>
    </row>
    <row r="486" spans="1:11" hidden="1">
      <c r="A486" s="192" t="s">
        <v>1449</v>
      </c>
      <c r="B486" s="192" t="s">
        <v>1450</v>
      </c>
      <c r="C486" s="192" t="s">
        <v>20</v>
      </c>
      <c r="D486" s="192">
        <v>88247</v>
      </c>
      <c r="E486" s="193" t="s">
        <v>1593</v>
      </c>
      <c r="F486" s="380" t="s">
        <v>1463</v>
      </c>
      <c r="G486" s="381"/>
      <c r="H486" s="164" t="s">
        <v>34</v>
      </c>
      <c r="I486" s="165">
        <v>0.20250000000000001</v>
      </c>
      <c r="J486" s="166">
        <v>17.23</v>
      </c>
      <c r="K486" s="167">
        <v>3.48</v>
      </c>
    </row>
    <row r="487" spans="1:11" hidden="1">
      <c r="A487" s="192" t="s">
        <v>1449</v>
      </c>
      <c r="B487" s="192" t="s">
        <v>1450</v>
      </c>
      <c r="C487" s="192" t="s">
        <v>20</v>
      </c>
      <c r="D487" s="192">
        <v>88264</v>
      </c>
      <c r="E487" s="193" t="s">
        <v>1594</v>
      </c>
      <c r="F487" s="380" t="s">
        <v>1463</v>
      </c>
      <c r="G487" s="381"/>
      <c r="H487" s="164" t="s">
        <v>34</v>
      </c>
      <c r="I487" s="165">
        <v>0.20250000000000001</v>
      </c>
      <c r="J487" s="166">
        <v>20.71</v>
      </c>
      <c r="K487" s="167">
        <v>4.1900000000000004</v>
      </c>
    </row>
    <row r="488" spans="1:11" hidden="1">
      <c r="E488" s="194"/>
      <c r="F488" s="194"/>
      <c r="I488" s="168"/>
      <c r="J488" s="169"/>
      <c r="K488" s="170"/>
    </row>
    <row r="489" spans="1:11" hidden="1">
      <c r="E489" s="194"/>
      <c r="F489" s="194"/>
      <c r="I489" s="168"/>
      <c r="J489" s="169"/>
      <c r="K489" s="170"/>
    </row>
    <row r="490" spans="1:11" ht="20.100000000000001" hidden="1" customHeight="1">
      <c r="A490" s="187"/>
      <c r="B490" s="188"/>
      <c r="C490" s="188" t="s">
        <v>20</v>
      </c>
      <c r="D490" s="188">
        <v>91926</v>
      </c>
      <c r="E490" s="189" t="s">
        <v>265</v>
      </c>
      <c r="F490" s="382" t="s">
        <v>1590</v>
      </c>
      <c r="G490" s="383"/>
      <c r="H490" s="156" t="s">
        <v>54</v>
      </c>
      <c r="I490" s="157"/>
      <c r="J490" s="158"/>
      <c r="K490" s="159">
        <v>3.76</v>
      </c>
    </row>
    <row r="491" spans="1:11" hidden="1">
      <c r="B491" s="190" t="s">
        <v>1442</v>
      </c>
      <c r="C491" s="190" t="s">
        <v>1443</v>
      </c>
      <c r="D491" s="190" t="s">
        <v>1</v>
      </c>
      <c r="E491" s="191" t="s">
        <v>1444</v>
      </c>
      <c r="F491" s="384" t="s">
        <v>1445</v>
      </c>
      <c r="G491" s="385"/>
      <c r="H491" s="160" t="s">
        <v>1446</v>
      </c>
      <c r="I491" s="161" t="s">
        <v>1345</v>
      </c>
      <c r="J491" s="162" t="s">
        <v>1447</v>
      </c>
      <c r="K491" s="163" t="s">
        <v>1448</v>
      </c>
    </row>
    <row r="492" spans="1:11" ht="24" hidden="1">
      <c r="A492" s="192" t="s">
        <v>1449</v>
      </c>
      <c r="B492" s="192" t="s">
        <v>1455</v>
      </c>
      <c r="C492" s="192" t="s">
        <v>20</v>
      </c>
      <c r="D492" s="192">
        <v>1014</v>
      </c>
      <c r="E492" s="193" t="s">
        <v>1597</v>
      </c>
      <c r="F492" s="380" t="s">
        <v>1457</v>
      </c>
      <c r="G492" s="381"/>
      <c r="H492" s="164" t="s">
        <v>54</v>
      </c>
      <c r="I492" s="165">
        <v>1.19</v>
      </c>
      <c r="J492" s="166">
        <v>2.19</v>
      </c>
      <c r="K492" s="167">
        <v>2.6</v>
      </c>
    </row>
    <row r="493" spans="1:11" hidden="1">
      <c r="A493" s="192" t="s">
        <v>1449</v>
      </c>
      <c r="B493" s="192" t="s">
        <v>1455</v>
      </c>
      <c r="C493" s="192" t="s">
        <v>20</v>
      </c>
      <c r="D493" s="192">
        <v>21127</v>
      </c>
      <c r="E493" s="193" t="s">
        <v>1592</v>
      </c>
      <c r="F493" s="380" t="s">
        <v>1457</v>
      </c>
      <c r="G493" s="381"/>
      <c r="H493" s="164" t="s">
        <v>31</v>
      </c>
      <c r="I493" s="165">
        <v>8.9999999999999993E-3</v>
      </c>
      <c r="J493" s="166">
        <v>3.97</v>
      </c>
      <c r="K493" s="167">
        <v>0.03</v>
      </c>
    </row>
    <row r="494" spans="1:11" hidden="1">
      <c r="A494" s="192" t="s">
        <v>1449</v>
      </c>
      <c r="B494" s="192" t="s">
        <v>1450</v>
      </c>
      <c r="C494" s="192" t="s">
        <v>20</v>
      </c>
      <c r="D494" s="192">
        <v>88247</v>
      </c>
      <c r="E494" s="193" t="s">
        <v>1593</v>
      </c>
      <c r="F494" s="380" t="s">
        <v>1463</v>
      </c>
      <c r="G494" s="381"/>
      <c r="H494" s="164" t="s">
        <v>34</v>
      </c>
      <c r="I494" s="165">
        <v>0.03</v>
      </c>
      <c r="J494" s="166">
        <v>17.23</v>
      </c>
      <c r="K494" s="167">
        <v>0.51</v>
      </c>
    </row>
    <row r="495" spans="1:11" hidden="1">
      <c r="A495" s="192" t="s">
        <v>1449</v>
      </c>
      <c r="B495" s="192" t="s">
        <v>1450</v>
      </c>
      <c r="C495" s="192" t="s">
        <v>20</v>
      </c>
      <c r="D495" s="192">
        <v>88264</v>
      </c>
      <c r="E495" s="193" t="s">
        <v>1594</v>
      </c>
      <c r="F495" s="380" t="s">
        <v>1463</v>
      </c>
      <c r="G495" s="381"/>
      <c r="H495" s="164" t="s">
        <v>34</v>
      </c>
      <c r="I495" s="165">
        <v>0.03</v>
      </c>
      <c r="J495" s="166">
        <v>20.71</v>
      </c>
      <c r="K495" s="167">
        <v>0.62</v>
      </c>
    </row>
    <row r="496" spans="1:11" hidden="1">
      <c r="E496" s="194"/>
      <c r="F496" s="194"/>
      <c r="I496" s="168"/>
      <c r="J496" s="169"/>
      <c r="K496" s="170"/>
    </row>
    <row r="497" spans="1:11" hidden="1">
      <c r="E497" s="194"/>
      <c r="F497" s="194"/>
      <c r="I497" s="168"/>
      <c r="J497" s="169"/>
      <c r="K497" s="170"/>
    </row>
    <row r="498" spans="1:11" ht="20.100000000000001" hidden="1" customHeight="1">
      <c r="A498" s="187"/>
      <c r="B498" s="188"/>
      <c r="C498" s="188" t="s">
        <v>20</v>
      </c>
      <c r="D498" s="188">
        <v>92984</v>
      </c>
      <c r="E498" s="189" t="s">
        <v>257</v>
      </c>
      <c r="F498" s="382" t="s">
        <v>1590</v>
      </c>
      <c r="G498" s="383"/>
      <c r="H498" s="156" t="s">
        <v>54</v>
      </c>
      <c r="I498" s="157"/>
      <c r="J498" s="158"/>
      <c r="K498" s="159">
        <v>26.21</v>
      </c>
    </row>
    <row r="499" spans="1:11" hidden="1">
      <c r="B499" s="190" t="s">
        <v>1442</v>
      </c>
      <c r="C499" s="190" t="s">
        <v>1443</v>
      </c>
      <c r="D499" s="190" t="s">
        <v>1</v>
      </c>
      <c r="E499" s="191" t="s">
        <v>1444</v>
      </c>
      <c r="F499" s="384" t="s">
        <v>1445</v>
      </c>
      <c r="G499" s="385"/>
      <c r="H499" s="160" t="s">
        <v>1446</v>
      </c>
      <c r="I499" s="161" t="s">
        <v>1345</v>
      </c>
      <c r="J499" s="162" t="s">
        <v>1447</v>
      </c>
      <c r="K499" s="163" t="s">
        <v>1448</v>
      </c>
    </row>
    <row r="500" spans="1:11" ht="24" hidden="1">
      <c r="A500" s="192" t="s">
        <v>1449</v>
      </c>
      <c r="B500" s="192" t="s">
        <v>1455</v>
      </c>
      <c r="C500" s="192" t="s">
        <v>20</v>
      </c>
      <c r="D500" s="192">
        <v>996</v>
      </c>
      <c r="E500" s="193" t="s">
        <v>1598</v>
      </c>
      <c r="F500" s="380" t="s">
        <v>1457</v>
      </c>
      <c r="G500" s="381"/>
      <c r="H500" s="164" t="s">
        <v>54</v>
      </c>
      <c r="I500" s="165">
        <v>1.0149999999999999</v>
      </c>
      <c r="J500" s="166">
        <v>23.54</v>
      </c>
      <c r="K500" s="167">
        <v>23.89</v>
      </c>
    </row>
    <row r="501" spans="1:11" hidden="1">
      <c r="A501" s="192" t="s">
        <v>1449</v>
      </c>
      <c r="B501" s="192" t="s">
        <v>1455</v>
      </c>
      <c r="C501" s="192" t="s">
        <v>20</v>
      </c>
      <c r="D501" s="192">
        <v>21127</v>
      </c>
      <c r="E501" s="193" t="s">
        <v>1592</v>
      </c>
      <c r="F501" s="380" t="s">
        <v>1457</v>
      </c>
      <c r="G501" s="381"/>
      <c r="H501" s="164" t="s">
        <v>31</v>
      </c>
      <c r="I501" s="165">
        <v>8.9999999999999993E-3</v>
      </c>
      <c r="J501" s="166">
        <v>3.97</v>
      </c>
      <c r="K501" s="167">
        <v>0.03</v>
      </c>
    </row>
    <row r="502" spans="1:11" hidden="1">
      <c r="A502" s="192" t="s">
        <v>1449</v>
      </c>
      <c r="B502" s="192" t="s">
        <v>1450</v>
      </c>
      <c r="C502" s="192" t="s">
        <v>20</v>
      </c>
      <c r="D502" s="192">
        <v>88247</v>
      </c>
      <c r="E502" s="193" t="s">
        <v>1593</v>
      </c>
      <c r="F502" s="380" t="s">
        <v>1463</v>
      </c>
      <c r="G502" s="381"/>
      <c r="H502" s="164" t="s">
        <v>34</v>
      </c>
      <c r="I502" s="165">
        <v>6.08E-2</v>
      </c>
      <c r="J502" s="166">
        <v>17.23</v>
      </c>
      <c r="K502" s="167">
        <v>1.04</v>
      </c>
    </row>
    <row r="503" spans="1:11" hidden="1">
      <c r="A503" s="192" t="s">
        <v>1449</v>
      </c>
      <c r="B503" s="192" t="s">
        <v>1450</v>
      </c>
      <c r="C503" s="192" t="s">
        <v>20</v>
      </c>
      <c r="D503" s="192">
        <v>88264</v>
      </c>
      <c r="E503" s="193" t="s">
        <v>1594</v>
      </c>
      <c r="F503" s="380" t="s">
        <v>1463</v>
      </c>
      <c r="G503" s="381"/>
      <c r="H503" s="164" t="s">
        <v>34</v>
      </c>
      <c r="I503" s="165">
        <v>6.08E-2</v>
      </c>
      <c r="J503" s="166">
        <v>20.71</v>
      </c>
      <c r="K503" s="167">
        <v>1.25</v>
      </c>
    </row>
    <row r="504" spans="1:11" hidden="1">
      <c r="E504" s="194"/>
      <c r="F504" s="194"/>
      <c r="I504" s="168"/>
      <c r="J504" s="169"/>
      <c r="K504" s="170"/>
    </row>
    <row r="505" spans="1:11" hidden="1">
      <c r="E505" s="194"/>
      <c r="F505" s="194"/>
      <c r="I505" s="168"/>
      <c r="J505" s="169"/>
      <c r="K505" s="170"/>
    </row>
    <row r="506" spans="1:11" ht="20.100000000000001" hidden="1" customHeight="1">
      <c r="A506" s="187"/>
      <c r="B506" s="188"/>
      <c r="C506" s="188" t="s">
        <v>20</v>
      </c>
      <c r="D506" s="188">
        <v>92986</v>
      </c>
      <c r="E506" s="189" t="s">
        <v>272</v>
      </c>
      <c r="F506" s="382" t="s">
        <v>1590</v>
      </c>
      <c r="G506" s="383"/>
      <c r="H506" s="156" t="s">
        <v>54</v>
      </c>
      <c r="I506" s="157"/>
      <c r="J506" s="158"/>
      <c r="K506" s="159">
        <v>36.43</v>
      </c>
    </row>
    <row r="507" spans="1:11" hidden="1">
      <c r="B507" s="190" t="s">
        <v>1442</v>
      </c>
      <c r="C507" s="190" t="s">
        <v>1443</v>
      </c>
      <c r="D507" s="190" t="s">
        <v>1</v>
      </c>
      <c r="E507" s="191" t="s">
        <v>1444</v>
      </c>
      <c r="F507" s="384" t="s">
        <v>1445</v>
      </c>
      <c r="G507" s="385"/>
      <c r="H507" s="160" t="s">
        <v>1446</v>
      </c>
      <c r="I507" s="161" t="s">
        <v>1345</v>
      </c>
      <c r="J507" s="162" t="s">
        <v>1447</v>
      </c>
      <c r="K507" s="163" t="s">
        <v>1448</v>
      </c>
    </row>
    <row r="508" spans="1:11" ht="24" hidden="1">
      <c r="A508" s="192" t="s">
        <v>1449</v>
      </c>
      <c r="B508" s="192" t="s">
        <v>1455</v>
      </c>
      <c r="C508" s="192" t="s">
        <v>20</v>
      </c>
      <c r="D508" s="192">
        <v>1019</v>
      </c>
      <c r="E508" s="193" t="s">
        <v>1599</v>
      </c>
      <c r="F508" s="380" t="s">
        <v>1457</v>
      </c>
      <c r="G508" s="381"/>
      <c r="H508" s="164" t="s">
        <v>54</v>
      </c>
      <c r="I508" s="165">
        <v>1.0149999999999999</v>
      </c>
      <c r="J508" s="166">
        <v>33.270000000000003</v>
      </c>
      <c r="K508" s="167">
        <v>33.76</v>
      </c>
    </row>
    <row r="509" spans="1:11" hidden="1">
      <c r="A509" s="192" t="s">
        <v>1449</v>
      </c>
      <c r="B509" s="192" t="s">
        <v>1455</v>
      </c>
      <c r="C509" s="192" t="s">
        <v>20</v>
      </c>
      <c r="D509" s="192">
        <v>21127</v>
      </c>
      <c r="E509" s="193" t="s">
        <v>1592</v>
      </c>
      <c r="F509" s="380" t="s">
        <v>1457</v>
      </c>
      <c r="G509" s="381"/>
      <c r="H509" s="164" t="s">
        <v>31</v>
      </c>
      <c r="I509" s="165">
        <v>8.9999999999999993E-3</v>
      </c>
      <c r="J509" s="166">
        <v>3.97</v>
      </c>
      <c r="K509" s="167">
        <v>0.03</v>
      </c>
    </row>
    <row r="510" spans="1:11" hidden="1">
      <c r="A510" s="192" t="s">
        <v>1449</v>
      </c>
      <c r="B510" s="192" t="s">
        <v>1450</v>
      </c>
      <c r="C510" s="192" t="s">
        <v>20</v>
      </c>
      <c r="D510" s="192">
        <v>88247</v>
      </c>
      <c r="E510" s="193" t="s">
        <v>1593</v>
      </c>
      <c r="F510" s="380" t="s">
        <v>1463</v>
      </c>
      <c r="G510" s="381"/>
      <c r="H510" s="164" t="s">
        <v>34</v>
      </c>
      <c r="I510" s="165">
        <v>6.9699999999999998E-2</v>
      </c>
      <c r="J510" s="166">
        <v>17.23</v>
      </c>
      <c r="K510" s="167">
        <v>1.2</v>
      </c>
    </row>
    <row r="511" spans="1:11" hidden="1">
      <c r="A511" s="192" t="s">
        <v>1449</v>
      </c>
      <c r="B511" s="192" t="s">
        <v>1450</v>
      </c>
      <c r="C511" s="192" t="s">
        <v>20</v>
      </c>
      <c r="D511" s="192">
        <v>88264</v>
      </c>
      <c r="E511" s="193" t="s">
        <v>1594</v>
      </c>
      <c r="F511" s="380" t="s">
        <v>1463</v>
      </c>
      <c r="G511" s="381"/>
      <c r="H511" s="164" t="s">
        <v>34</v>
      </c>
      <c r="I511" s="165">
        <v>6.9699999999999998E-2</v>
      </c>
      <c r="J511" s="166">
        <v>20.71</v>
      </c>
      <c r="K511" s="167">
        <v>1.44</v>
      </c>
    </row>
    <row r="512" spans="1:11" hidden="1">
      <c r="E512" s="194"/>
      <c r="F512" s="194"/>
      <c r="I512" s="168"/>
      <c r="J512" s="169"/>
      <c r="K512" s="170"/>
    </row>
    <row r="513" spans="1:11" hidden="1">
      <c r="E513" s="194"/>
      <c r="F513" s="194"/>
      <c r="I513" s="168"/>
      <c r="J513" s="169"/>
      <c r="K513" s="170"/>
    </row>
    <row r="514" spans="1:11" ht="20.100000000000001" hidden="1" customHeight="1">
      <c r="A514" s="187"/>
      <c r="B514" s="188"/>
      <c r="C514" s="188" t="s">
        <v>20</v>
      </c>
      <c r="D514" s="188">
        <v>91928</v>
      </c>
      <c r="E514" s="189" t="s">
        <v>263</v>
      </c>
      <c r="F514" s="382" t="s">
        <v>1590</v>
      </c>
      <c r="G514" s="383"/>
      <c r="H514" s="156" t="s">
        <v>54</v>
      </c>
      <c r="I514" s="157"/>
      <c r="J514" s="158"/>
      <c r="K514" s="159">
        <v>5.86</v>
      </c>
    </row>
    <row r="515" spans="1:11" hidden="1">
      <c r="B515" s="190" t="s">
        <v>1442</v>
      </c>
      <c r="C515" s="190" t="s">
        <v>1443</v>
      </c>
      <c r="D515" s="190" t="s">
        <v>1</v>
      </c>
      <c r="E515" s="191" t="s">
        <v>1444</v>
      </c>
      <c r="F515" s="384" t="s">
        <v>1445</v>
      </c>
      <c r="G515" s="385"/>
      <c r="H515" s="160" t="s">
        <v>1446</v>
      </c>
      <c r="I515" s="161" t="s">
        <v>1345</v>
      </c>
      <c r="J515" s="162" t="s">
        <v>1447</v>
      </c>
      <c r="K515" s="163" t="s">
        <v>1448</v>
      </c>
    </row>
    <row r="516" spans="1:11" ht="24" hidden="1">
      <c r="A516" s="192" t="s">
        <v>1449</v>
      </c>
      <c r="B516" s="192" t="s">
        <v>1455</v>
      </c>
      <c r="C516" s="192" t="s">
        <v>20</v>
      </c>
      <c r="D516" s="192">
        <v>981</v>
      </c>
      <c r="E516" s="193" t="s">
        <v>1600</v>
      </c>
      <c r="F516" s="380" t="s">
        <v>1457</v>
      </c>
      <c r="G516" s="381"/>
      <c r="H516" s="164" t="s">
        <v>54</v>
      </c>
      <c r="I516" s="165">
        <v>1.19</v>
      </c>
      <c r="J516" s="166">
        <v>3.64</v>
      </c>
      <c r="K516" s="167">
        <v>4.33</v>
      </c>
    </row>
    <row r="517" spans="1:11" hidden="1">
      <c r="A517" s="192" t="s">
        <v>1449</v>
      </c>
      <c r="B517" s="192" t="s">
        <v>1455</v>
      </c>
      <c r="C517" s="192" t="s">
        <v>20</v>
      </c>
      <c r="D517" s="192">
        <v>21127</v>
      </c>
      <c r="E517" s="193" t="s">
        <v>1592</v>
      </c>
      <c r="F517" s="380" t="s">
        <v>1457</v>
      </c>
      <c r="G517" s="381"/>
      <c r="H517" s="164" t="s">
        <v>31</v>
      </c>
      <c r="I517" s="165">
        <v>8.9999999999999993E-3</v>
      </c>
      <c r="J517" s="166">
        <v>3.97</v>
      </c>
      <c r="K517" s="167">
        <v>0.03</v>
      </c>
    </row>
    <row r="518" spans="1:11" hidden="1">
      <c r="A518" s="192" t="s">
        <v>1449</v>
      </c>
      <c r="B518" s="192" t="s">
        <v>1450</v>
      </c>
      <c r="C518" s="192" t="s">
        <v>20</v>
      </c>
      <c r="D518" s="192">
        <v>88247</v>
      </c>
      <c r="E518" s="193" t="s">
        <v>1593</v>
      </c>
      <c r="F518" s="380" t="s">
        <v>1463</v>
      </c>
      <c r="G518" s="381"/>
      <c r="H518" s="164" t="s">
        <v>34</v>
      </c>
      <c r="I518" s="165">
        <v>0.04</v>
      </c>
      <c r="J518" s="166">
        <v>17.23</v>
      </c>
      <c r="K518" s="167">
        <v>0.68</v>
      </c>
    </row>
    <row r="519" spans="1:11" hidden="1">
      <c r="A519" s="192" t="s">
        <v>1449</v>
      </c>
      <c r="B519" s="192" t="s">
        <v>1450</v>
      </c>
      <c r="C519" s="192" t="s">
        <v>20</v>
      </c>
      <c r="D519" s="192">
        <v>88264</v>
      </c>
      <c r="E519" s="193" t="s">
        <v>1594</v>
      </c>
      <c r="F519" s="380" t="s">
        <v>1463</v>
      </c>
      <c r="G519" s="381"/>
      <c r="H519" s="164" t="s">
        <v>34</v>
      </c>
      <c r="I519" s="165">
        <v>0.04</v>
      </c>
      <c r="J519" s="166">
        <v>20.71</v>
      </c>
      <c r="K519" s="167">
        <v>0.82</v>
      </c>
    </row>
    <row r="520" spans="1:11" hidden="1">
      <c r="E520" s="194"/>
      <c r="F520" s="194"/>
      <c r="I520" s="168"/>
      <c r="J520" s="169"/>
      <c r="K520" s="170"/>
    </row>
    <row r="521" spans="1:11" hidden="1">
      <c r="E521" s="194"/>
      <c r="F521" s="194"/>
      <c r="I521" s="168"/>
      <c r="J521" s="169"/>
      <c r="K521" s="170"/>
    </row>
    <row r="522" spans="1:11" ht="20.100000000000001" hidden="1" customHeight="1">
      <c r="A522" s="187"/>
      <c r="B522" s="188"/>
      <c r="C522" s="188" t="s">
        <v>20</v>
      </c>
      <c r="D522" s="188">
        <v>92988</v>
      </c>
      <c r="E522" s="189" t="s">
        <v>267</v>
      </c>
      <c r="F522" s="382" t="s">
        <v>1590</v>
      </c>
      <c r="G522" s="383"/>
      <c r="H522" s="156" t="s">
        <v>54</v>
      </c>
      <c r="I522" s="157"/>
      <c r="J522" s="158"/>
      <c r="K522" s="159">
        <v>53.1</v>
      </c>
    </row>
    <row r="523" spans="1:11" hidden="1">
      <c r="B523" s="190" t="s">
        <v>1442</v>
      </c>
      <c r="C523" s="190" t="s">
        <v>1443</v>
      </c>
      <c r="D523" s="190" t="s">
        <v>1</v>
      </c>
      <c r="E523" s="191" t="s">
        <v>1444</v>
      </c>
      <c r="F523" s="384" t="s">
        <v>1445</v>
      </c>
      <c r="G523" s="385"/>
      <c r="H523" s="160" t="s">
        <v>1446</v>
      </c>
      <c r="I523" s="161" t="s">
        <v>1345</v>
      </c>
      <c r="J523" s="162" t="s">
        <v>1447</v>
      </c>
      <c r="K523" s="163" t="s">
        <v>1448</v>
      </c>
    </row>
    <row r="524" spans="1:11" ht="24" hidden="1">
      <c r="A524" s="192" t="s">
        <v>1449</v>
      </c>
      <c r="B524" s="192" t="s">
        <v>1455</v>
      </c>
      <c r="C524" s="192" t="s">
        <v>20</v>
      </c>
      <c r="D524" s="192">
        <v>1018</v>
      </c>
      <c r="E524" s="193" t="s">
        <v>1601</v>
      </c>
      <c r="F524" s="380" t="s">
        <v>1457</v>
      </c>
      <c r="G524" s="381"/>
      <c r="H524" s="164" t="s">
        <v>54</v>
      </c>
      <c r="I524" s="165">
        <v>1.0149999999999999</v>
      </c>
      <c r="J524" s="166">
        <v>49.2</v>
      </c>
      <c r="K524" s="167">
        <v>49.93</v>
      </c>
    </row>
    <row r="525" spans="1:11" hidden="1">
      <c r="A525" s="192" t="s">
        <v>1449</v>
      </c>
      <c r="B525" s="192" t="s">
        <v>1455</v>
      </c>
      <c r="C525" s="192" t="s">
        <v>20</v>
      </c>
      <c r="D525" s="192">
        <v>21127</v>
      </c>
      <c r="E525" s="193" t="s">
        <v>1592</v>
      </c>
      <c r="F525" s="380" t="s">
        <v>1457</v>
      </c>
      <c r="G525" s="381"/>
      <c r="H525" s="164" t="s">
        <v>31</v>
      </c>
      <c r="I525" s="165">
        <v>8.9999999999999993E-3</v>
      </c>
      <c r="J525" s="166">
        <v>3.97</v>
      </c>
      <c r="K525" s="167">
        <v>0.03</v>
      </c>
    </row>
    <row r="526" spans="1:11" hidden="1">
      <c r="A526" s="192" t="s">
        <v>1449</v>
      </c>
      <c r="B526" s="192" t="s">
        <v>1450</v>
      </c>
      <c r="C526" s="192" t="s">
        <v>20</v>
      </c>
      <c r="D526" s="192">
        <v>88247</v>
      </c>
      <c r="E526" s="193" t="s">
        <v>1593</v>
      </c>
      <c r="F526" s="380" t="s">
        <v>1463</v>
      </c>
      <c r="G526" s="381"/>
      <c r="H526" s="164" t="s">
        <v>34</v>
      </c>
      <c r="I526" s="165">
        <v>8.3000000000000004E-2</v>
      </c>
      <c r="J526" s="166">
        <v>17.23</v>
      </c>
      <c r="K526" s="167">
        <v>1.43</v>
      </c>
    </row>
    <row r="527" spans="1:11" hidden="1">
      <c r="A527" s="192" t="s">
        <v>1449</v>
      </c>
      <c r="B527" s="192" t="s">
        <v>1450</v>
      </c>
      <c r="C527" s="192" t="s">
        <v>20</v>
      </c>
      <c r="D527" s="192">
        <v>88264</v>
      </c>
      <c r="E527" s="193" t="s">
        <v>1594</v>
      </c>
      <c r="F527" s="380" t="s">
        <v>1463</v>
      </c>
      <c r="G527" s="381"/>
      <c r="H527" s="164" t="s">
        <v>34</v>
      </c>
      <c r="I527" s="165">
        <v>8.3000000000000004E-2</v>
      </c>
      <c r="J527" s="166">
        <v>20.71</v>
      </c>
      <c r="K527" s="167">
        <v>1.71</v>
      </c>
    </row>
    <row r="528" spans="1:11" hidden="1">
      <c r="E528" s="194"/>
      <c r="F528" s="194"/>
      <c r="I528" s="168"/>
      <c r="J528" s="169"/>
      <c r="K528" s="170"/>
    </row>
    <row r="529" spans="1:11" hidden="1">
      <c r="E529" s="194"/>
      <c r="F529" s="194"/>
      <c r="I529" s="168"/>
      <c r="J529" s="169"/>
      <c r="K529" s="170"/>
    </row>
    <row r="530" spans="1:11" ht="20.100000000000001" hidden="1" customHeight="1">
      <c r="A530" s="187"/>
      <c r="B530" s="188"/>
      <c r="C530" s="188" t="s">
        <v>20</v>
      </c>
      <c r="D530" s="188">
        <v>91930</v>
      </c>
      <c r="E530" s="189" t="s">
        <v>261</v>
      </c>
      <c r="F530" s="382" t="s">
        <v>1590</v>
      </c>
      <c r="G530" s="383"/>
      <c r="H530" s="156" t="s">
        <v>54</v>
      </c>
      <c r="I530" s="157"/>
      <c r="J530" s="158"/>
      <c r="K530" s="159">
        <v>8.2100000000000009</v>
      </c>
    </row>
    <row r="531" spans="1:11" hidden="1">
      <c r="B531" s="190" t="s">
        <v>1442</v>
      </c>
      <c r="C531" s="190" t="s">
        <v>1443</v>
      </c>
      <c r="D531" s="190" t="s">
        <v>1</v>
      </c>
      <c r="E531" s="191" t="s">
        <v>1444</v>
      </c>
      <c r="F531" s="384" t="s">
        <v>1445</v>
      </c>
      <c r="G531" s="385"/>
      <c r="H531" s="160" t="s">
        <v>1446</v>
      </c>
      <c r="I531" s="161" t="s">
        <v>1345</v>
      </c>
      <c r="J531" s="162" t="s">
        <v>1447</v>
      </c>
      <c r="K531" s="163" t="s">
        <v>1448</v>
      </c>
    </row>
    <row r="532" spans="1:11" ht="24" hidden="1">
      <c r="A532" s="192" t="s">
        <v>1449</v>
      </c>
      <c r="B532" s="192" t="s">
        <v>1455</v>
      </c>
      <c r="C532" s="192" t="s">
        <v>20</v>
      </c>
      <c r="D532" s="192">
        <v>982</v>
      </c>
      <c r="E532" s="193" t="s">
        <v>1602</v>
      </c>
      <c r="F532" s="380" t="s">
        <v>1457</v>
      </c>
      <c r="G532" s="381"/>
      <c r="H532" s="164" t="s">
        <v>54</v>
      </c>
      <c r="I532" s="165">
        <v>1.19</v>
      </c>
      <c r="J532" s="166">
        <v>5.23</v>
      </c>
      <c r="K532" s="167">
        <v>6.22</v>
      </c>
    </row>
    <row r="533" spans="1:11" hidden="1">
      <c r="A533" s="192" t="s">
        <v>1449</v>
      </c>
      <c r="B533" s="192" t="s">
        <v>1455</v>
      </c>
      <c r="C533" s="192" t="s">
        <v>20</v>
      </c>
      <c r="D533" s="192">
        <v>21127</v>
      </c>
      <c r="E533" s="193" t="s">
        <v>1592</v>
      </c>
      <c r="F533" s="380" t="s">
        <v>1457</v>
      </c>
      <c r="G533" s="381"/>
      <c r="H533" s="164" t="s">
        <v>31</v>
      </c>
      <c r="I533" s="165">
        <v>8.9999999999999993E-3</v>
      </c>
      <c r="J533" s="166">
        <v>3.97</v>
      </c>
      <c r="K533" s="167">
        <v>0.03</v>
      </c>
    </row>
    <row r="534" spans="1:11" hidden="1">
      <c r="A534" s="192" t="s">
        <v>1449</v>
      </c>
      <c r="B534" s="192" t="s">
        <v>1450</v>
      </c>
      <c r="C534" s="192" t="s">
        <v>20</v>
      </c>
      <c r="D534" s="192">
        <v>88247</v>
      </c>
      <c r="E534" s="193" t="s">
        <v>1593</v>
      </c>
      <c r="F534" s="380" t="s">
        <v>1463</v>
      </c>
      <c r="G534" s="381"/>
      <c r="H534" s="164" t="s">
        <v>34</v>
      </c>
      <c r="I534" s="165">
        <v>5.1999999999999998E-2</v>
      </c>
      <c r="J534" s="166">
        <v>17.23</v>
      </c>
      <c r="K534" s="167">
        <v>0.89</v>
      </c>
    </row>
    <row r="535" spans="1:11" hidden="1">
      <c r="A535" s="192" t="s">
        <v>1449</v>
      </c>
      <c r="B535" s="192" t="s">
        <v>1450</v>
      </c>
      <c r="C535" s="192" t="s">
        <v>20</v>
      </c>
      <c r="D535" s="192">
        <v>88264</v>
      </c>
      <c r="E535" s="193" t="s">
        <v>1594</v>
      </c>
      <c r="F535" s="380" t="s">
        <v>1463</v>
      </c>
      <c r="G535" s="381"/>
      <c r="H535" s="164" t="s">
        <v>34</v>
      </c>
      <c r="I535" s="165">
        <v>5.1999999999999998E-2</v>
      </c>
      <c r="J535" s="166">
        <v>20.71</v>
      </c>
      <c r="K535" s="167">
        <v>1.07</v>
      </c>
    </row>
    <row r="536" spans="1:11" hidden="1">
      <c r="E536" s="194"/>
      <c r="F536" s="194"/>
      <c r="I536" s="168"/>
      <c r="J536" s="169"/>
      <c r="K536" s="170"/>
    </row>
    <row r="537" spans="1:11" hidden="1">
      <c r="E537" s="194"/>
      <c r="F537" s="194"/>
      <c r="I537" s="168"/>
      <c r="J537" s="169"/>
      <c r="K537" s="170"/>
    </row>
    <row r="538" spans="1:11" ht="20.100000000000001" hidden="1" customHeight="1">
      <c r="A538" s="187"/>
      <c r="B538" s="188"/>
      <c r="C538" s="188" t="s">
        <v>20</v>
      </c>
      <c r="D538" s="188">
        <v>92990</v>
      </c>
      <c r="E538" s="189" t="s">
        <v>270</v>
      </c>
      <c r="F538" s="382" t="s">
        <v>1590</v>
      </c>
      <c r="G538" s="383"/>
      <c r="H538" s="156" t="s">
        <v>54</v>
      </c>
      <c r="I538" s="157"/>
      <c r="J538" s="158"/>
      <c r="K538" s="159">
        <v>73.69</v>
      </c>
    </row>
    <row r="539" spans="1:11" hidden="1">
      <c r="B539" s="190" t="s">
        <v>1442</v>
      </c>
      <c r="C539" s="190" t="s">
        <v>1443</v>
      </c>
      <c r="D539" s="190" t="s">
        <v>1</v>
      </c>
      <c r="E539" s="191" t="s">
        <v>1444</v>
      </c>
      <c r="F539" s="384" t="s">
        <v>1445</v>
      </c>
      <c r="G539" s="385"/>
      <c r="H539" s="160" t="s">
        <v>1446</v>
      </c>
      <c r="I539" s="161" t="s">
        <v>1345</v>
      </c>
      <c r="J539" s="162" t="s">
        <v>1447</v>
      </c>
      <c r="K539" s="163" t="s">
        <v>1448</v>
      </c>
    </row>
    <row r="540" spans="1:11" ht="24" hidden="1">
      <c r="A540" s="192" t="s">
        <v>1449</v>
      </c>
      <c r="B540" s="192" t="s">
        <v>1455</v>
      </c>
      <c r="C540" s="192" t="s">
        <v>20</v>
      </c>
      <c r="D540" s="192">
        <v>977</v>
      </c>
      <c r="E540" s="193" t="s">
        <v>1603</v>
      </c>
      <c r="F540" s="380" t="s">
        <v>1457</v>
      </c>
      <c r="G540" s="381"/>
      <c r="H540" s="164" t="s">
        <v>54</v>
      </c>
      <c r="I540" s="165">
        <v>1.0149999999999999</v>
      </c>
      <c r="J540" s="166">
        <v>68.819999999999993</v>
      </c>
      <c r="K540" s="167">
        <v>69.849999999999994</v>
      </c>
    </row>
    <row r="541" spans="1:11" hidden="1">
      <c r="A541" s="192" t="s">
        <v>1449</v>
      </c>
      <c r="B541" s="192" t="s">
        <v>1455</v>
      </c>
      <c r="C541" s="192" t="s">
        <v>20</v>
      </c>
      <c r="D541" s="192">
        <v>21127</v>
      </c>
      <c r="E541" s="193" t="s">
        <v>1592</v>
      </c>
      <c r="F541" s="380" t="s">
        <v>1457</v>
      </c>
      <c r="G541" s="381"/>
      <c r="H541" s="164" t="s">
        <v>31</v>
      </c>
      <c r="I541" s="165">
        <v>8.9999999999999993E-3</v>
      </c>
      <c r="J541" s="166">
        <v>3.97</v>
      </c>
      <c r="K541" s="167">
        <v>0.03</v>
      </c>
    </row>
    <row r="542" spans="1:11" hidden="1">
      <c r="A542" s="192" t="s">
        <v>1449</v>
      </c>
      <c r="B542" s="192" t="s">
        <v>1450</v>
      </c>
      <c r="C542" s="192" t="s">
        <v>20</v>
      </c>
      <c r="D542" s="192">
        <v>88247</v>
      </c>
      <c r="E542" s="193" t="s">
        <v>1593</v>
      </c>
      <c r="F542" s="380" t="s">
        <v>1463</v>
      </c>
      <c r="G542" s="381"/>
      <c r="H542" s="164" t="s">
        <v>34</v>
      </c>
      <c r="I542" s="165">
        <v>0.1007</v>
      </c>
      <c r="J542" s="166">
        <v>17.23</v>
      </c>
      <c r="K542" s="167">
        <v>1.73</v>
      </c>
    </row>
    <row r="543" spans="1:11" hidden="1">
      <c r="A543" s="192" t="s">
        <v>1449</v>
      </c>
      <c r="B543" s="192" t="s">
        <v>1450</v>
      </c>
      <c r="C543" s="192" t="s">
        <v>20</v>
      </c>
      <c r="D543" s="192">
        <v>88264</v>
      </c>
      <c r="E543" s="193" t="s">
        <v>1594</v>
      </c>
      <c r="F543" s="380" t="s">
        <v>1463</v>
      </c>
      <c r="G543" s="381"/>
      <c r="H543" s="164" t="s">
        <v>34</v>
      </c>
      <c r="I543" s="165">
        <v>0.1007</v>
      </c>
      <c r="J543" s="166">
        <v>20.71</v>
      </c>
      <c r="K543" s="167">
        <v>2.08</v>
      </c>
    </row>
    <row r="544" spans="1:11" hidden="1">
      <c r="E544" s="194"/>
      <c r="F544" s="194"/>
      <c r="I544" s="168"/>
      <c r="J544" s="169"/>
      <c r="K544" s="170"/>
    </row>
    <row r="545" spans="1:11" hidden="1">
      <c r="E545" s="194"/>
      <c r="F545" s="194"/>
      <c r="I545" s="168"/>
      <c r="J545" s="169"/>
      <c r="K545" s="170"/>
    </row>
    <row r="546" spans="1:11" ht="20.100000000000001" hidden="1" customHeight="1">
      <c r="A546" s="187"/>
      <c r="B546" s="188"/>
      <c r="C546" s="188" t="s">
        <v>20</v>
      </c>
      <c r="D546" s="188">
        <v>98296</v>
      </c>
      <c r="E546" s="189" t="s">
        <v>343</v>
      </c>
      <c r="F546" s="382" t="s">
        <v>1470</v>
      </c>
      <c r="G546" s="383"/>
      <c r="H546" s="156" t="s">
        <v>54</v>
      </c>
      <c r="I546" s="157"/>
      <c r="J546" s="158"/>
      <c r="K546" s="159">
        <v>8.18</v>
      </c>
    </row>
    <row r="547" spans="1:11" hidden="1">
      <c r="B547" s="190" t="s">
        <v>1442</v>
      </c>
      <c r="C547" s="190" t="s">
        <v>1443</v>
      </c>
      <c r="D547" s="190" t="s">
        <v>1</v>
      </c>
      <c r="E547" s="191" t="s">
        <v>1444</v>
      </c>
      <c r="F547" s="384" t="s">
        <v>1445</v>
      </c>
      <c r="G547" s="385"/>
      <c r="H547" s="160" t="s">
        <v>1446</v>
      </c>
      <c r="I547" s="161" t="s">
        <v>1345</v>
      </c>
      <c r="J547" s="162" t="s">
        <v>1447</v>
      </c>
      <c r="K547" s="163" t="s">
        <v>1448</v>
      </c>
    </row>
    <row r="548" spans="1:11" hidden="1">
      <c r="A548" s="192" t="s">
        <v>1449</v>
      </c>
      <c r="B548" s="192" t="s">
        <v>1455</v>
      </c>
      <c r="C548" s="192" t="s">
        <v>20</v>
      </c>
      <c r="D548" s="192">
        <v>39599</v>
      </c>
      <c r="E548" s="193" t="s">
        <v>1604</v>
      </c>
      <c r="F548" s="380" t="s">
        <v>1457</v>
      </c>
      <c r="G548" s="381"/>
      <c r="H548" s="164" t="s">
        <v>54</v>
      </c>
      <c r="I548" s="165">
        <v>1.05</v>
      </c>
      <c r="J548" s="166">
        <v>6.83</v>
      </c>
      <c r="K548" s="167">
        <v>7.17</v>
      </c>
    </row>
    <row r="549" spans="1:11" hidden="1">
      <c r="A549" s="192" t="s">
        <v>1449</v>
      </c>
      <c r="B549" s="192" t="s">
        <v>1450</v>
      </c>
      <c r="C549" s="192" t="s">
        <v>20</v>
      </c>
      <c r="D549" s="192">
        <v>88247</v>
      </c>
      <c r="E549" s="193" t="s">
        <v>1593</v>
      </c>
      <c r="F549" s="380" t="s">
        <v>1463</v>
      </c>
      <c r="G549" s="381"/>
      <c r="H549" s="164" t="s">
        <v>34</v>
      </c>
      <c r="I549" s="165">
        <v>2.69E-2</v>
      </c>
      <c r="J549" s="166">
        <v>17.23</v>
      </c>
      <c r="K549" s="167">
        <v>0.46</v>
      </c>
    </row>
    <row r="550" spans="1:11" hidden="1">
      <c r="A550" s="192" t="s">
        <v>1449</v>
      </c>
      <c r="B550" s="192" t="s">
        <v>1450</v>
      </c>
      <c r="C550" s="192" t="s">
        <v>20</v>
      </c>
      <c r="D550" s="192">
        <v>88264</v>
      </c>
      <c r="E550" s="193" t="s">
        <v>1594</v>
      </c>
      <c r="F550" s="380" t="s">
        <v>1463</v>
      </c>
      <c r="G550" s="381"/>
      <c r="H550" s="164" t="s">
        <v>34</v>
      </c>
      <c r="I550" s="165">
        <v>2.69E-2</v>
      </c>
      <c r="J550" s="166">
        <v>20.71</v>
      </c>
      <c r="K550" s="167">
        <v>0.55000000000000004</v>
      </c>
    </row>
    <row r="551" spans="1:11" hidden="1">
      <c r="E551" s="194"/>
      <c r="F551" s="194"/>
      <c r="I551" s="168"/>
      <c r="J551" s="169"/>
      <c r="K551" s="170"/>
    </row>
    <row r="552" spans="1:11" hidden="1">
      <c r="E552" s="194"/>
      <c r="F552" s="194"/>
      <c r="I552" s="168"/>
      <c r="J552" s="169"/>
      <c r="K552" s="170"/>
    </row>
    <row r="553" spans="1:11" s="198" customFormat="1" ht="15.75">
      <c r="A553" s="195"/>
      <c r="B553" s="196"/>
      <c r="C553" s="196" t="s">
        <v>5</v>
      </c>
      <c r="D553" s="196" t="s">
        <v>1330</v>
      </c>
      <c r="E553" s="197" t="s">
        <v>1331</v>
      </c>
      <c r="F553" s="386" t="s">
        <v>1468</v>
      </c>
      <c r="G553" s="387"/>
      <c r="H553" s="171" t="s">
        <v>31</v>
      </c>
      <c r="I553" s="172"/>
      <c r="J553" s="173"/>
      <c r="K553" s="174">
        <f>SUM(K555:K564)</f>
        <v>0</v>
      </c>
    </row>
    <row r="554" spans="1:11" s="198" customFormat="1" ht="15.75">
      <c r="B554" s="199" t="s">
        <v>1442</v>
      </c>
      <c r="C554" s="199" t="s">
        <v>1443</v>
      </c>
      <c r="D554" s="199" t="s">
        <v>1</v>
      </c>
      <c r="E554" s="200" t="s">
        <v>1444</v>
      </c>
      <c r="F554" s="378" t="s">
        <v>1445</v>
      </c>
      <c r="G554" s="379"/>
      <c r="H554" s="175" t="s">
        <v>1446</v>
      </c>
      <c r="I554" s="176" t="s">
        <v>1345</v>
      </c>
      <c r="J554" s="177" t="s">
        <v>1447</v>
      </c>
      <c r="K554" s="178" t="s">
        <v>1448</v>
      </c>
    </row>
    <row r="555" spans="1:11" s="192" customFormat="1" ht="12">
      <c r="A555" s="192" t="s">
        <v>1449</v>
      </c>
      <c r="B555" s="192" t="s">
        <v>1455</v>
      </c>
      <c r="C555" s="192" t="s">
        <v>1605</v>
      </c>
      <c r="D555" s="192">
        <v>2035</v>
      </c>
      <c r="E555" s="193" t="s">
        <v>1606</v>
      </c>
      <c r="F555" s="380" t="s">
        <v>1570</v>
      </c>
      <c r="G555" s="381"/>
      <c r="H555" s="164" t="s">
        <v>34</v>
      </c>
      <c r="I555" s="165">
        <v>8</v>
      </c>
      <c r="J555" s="166"/>
      <c r="K555" s="167">
        <f>J555*I555</f>
        <v>0</v>
      </c>
    </row>
    <row r="556" spans="1:11" s="192" customFormat="1" ht="12">
      <c r="A556" s="192" t="s">
        <v>1449</v>
      </c>
      <c r="B556" s="192" t="s">
        <v>1455</v>
      </c>
      <c r="C556" s="192" t="s">
        <v>1605</v>
      </c>
      <c r="D556" s="192">
        <v>2036</v>
      </c>
      <c r="E556" s="193" t="s">
        <v>1607</v>
      </c>
      <c r="F556" s="380" t="s">
        <v>1570</v>
      </c>
      <c r="G556" s="381"/>
      <c r="H556" s="164" t="s">
        <v>34</v>
      </c>
      <c r="I556" s="165">
        <v>8</v>
      </c>
      <c r="J556" s="166"/>
      <c r="K556" s="167">
        <f t="shared" ref="K556:K564" si="6">J556*I556</f>
        <v>0</v>
      </c>
    </row>
    <row r="557" spans="1:11" s="192" customFormat="1" ht="12">
      <c r="A557" s="192" t="s">
        <v>1449</v>
      </c>
      <c r="B557" s="192" t="s">
        <v>1455</v>
      </c>
      <c r="C557" s="192" t="s">
        <v>1605</v>
      </c>
      <c r="D557" s="192">
        <v>15516</v>
      </c>
      <c r="E557" s="193" t="s">
        <v>1608</v>
      </c>
      <c r="F557" s="380" t="s">
        <v>1457</v>
      </c>
      <c r="G557" s="381"/>
      <c r="H557" s="164" t="s">
        <v>54</v>
      </c>
      <c r="I557" s="165">
        <v>5</v>
      </c>
      <c r="J557" s="166"/>
      <c r="K557" s="167">
        <f t="shared" si="6"/>
        <v>0</v>
      </c>
    </row>
    <row r="558" spans="1:11" s="192" customFormat="1" ht="12">
      <c r="A558" s="192" t="s">
        <v>1449</v>
      </c>
      <c r="B558" s="192" t="s">
        <v>1455</v>
      </c>
      <c r="C558" s="192" t="s">
        <v>1605</v>
      </c>
      <c r="D558" s="192">
        <v>37509</v>
      </c>
      <c r="E558" s="193" t="s">
        <v>1609</v>
      </c>
      <c r="F558" s="380" t="s">
        <v>1457</v>
      </c>
      <c r="G558" s="381"/>
      <c r="H558" s="164" t="s">
        <v>54</v>
      </c>
      <c r="I558" s="165">
        <v>7.0000000000000007E-2</v>
      </c>
      <c r="J558" s="166"/>
      <c r="K558" s="167">
        <f t="shared" si="6"/>
        <v>0</v>
      </c>
    </row>
    <row r="559" spans="1:11" s="192" customFormat="1" ht="12">
      <c r="A559" s="192" t="s">
        <v>1449</v>
      </c>
      <c r="B559" s="192" t="s">
        <v>1455</v>
      </c>
      <c r="C559" s="192" t="s">
        <v>1605</v>
      </c>
      <c r="D559" s="192">
        <v>70802</v>
      </c>
      <c r="E559" s="193" t="s">
        <v>1610</v>
      </c>
      <c r="F559" s="380" t="s">
        <v>1457</v>
      </c>
      <c r="G559" s="381"/>
      <c r="H559" s="164" t="s">
        <v>54</v>
      </c>
      <c r="I559" s="165">
        <v>2</v>
      </c>
      <c r="J559" s="166"/>
      <c r="K559" s="167">
        <f t="shared" si="6"/>
        <v>0</v>
      </c>
    </row>
    <row r="560" spans="1:11" s="192" customFormat="1" ht="12">
      <c r="A560" s="192" t="s">
        <v>1449</v>
      </c>
      <c r="B560" s="192" t="s">
        <v>1455</v>
      </c>
      <c r="C560" s="192" t="s">
        <v>1605</v>
      </c>
      <c r="D560" s="192">
        <v>70803</v>
      </c>
      <c r="E560" s="193" t="s">
        <v>1611</v>
      </c>
      <c r="F560" s="380" t="s">
        <v>1457</v>
      </c>
      <c r="G560" s="381"/>
      <c r="H560" s="164" t="s">
        <v>54</v>
      </c>
      <c r="I560" s="165">
        <v>2</v>
      </c>
      <c r="J560" s="166"/>
      <c r="K560" s="167">
        <f t="shared" si="6"/>
        <v>0</v>
      </c>
    </row>
    <row r="561" spans="1:11" s="192" customFormat="1" ht="12">
      <c r="A561" s="192" t="s">
        <v>1449</v>
      </c>
      <c r="B561" s="192" t="s">
        <v>1455</v>
      </c>
      <c r="C561" s="192" t="s">
        <v>1605</v>
      </c>
      <c r="D561" s="192">
        <v>70806</v>
      </c>
      <c r="E561" s="193" t="s">
        <v>1612</v>
      </c>
      <c r="F561" s="380" t="s">
        <v>1457</v>
      </c>
      <c r="G561" s="381"/>
      <c r="H561" s="164" t="s">
        <v>54</v>
      </c>
      <c r="I561" s="165">
        <v>4</v>
      </c>
      <c r="J561" s="166"/>
      <c r="K561" s="167">
        <f t="shared" si="6"/>
        <v>0</v>
      </c>
    </row>
    <row r="562" spans="1:11" s="192" customFormat="1" ht="12">
      <c r="A562" s="192" t="s">
        <v>1449</v>
      </c>
      <c r="B562" s="192" t="s">
        <v>1455</v>
      </c>
      <c r="C562" s="192" t="s">
        <v>1605</v>
      </c>
      <c r="D562" s="192">
        <v>76034</v>
      </c>
      <c r="E562" s="193" t="s">
        <v>1613</v>
      </c>
      <c r="F562" s="380" t="s">
        <v>1457</v>
      </c>
      <c r="G562" s="381"/>
      <c r="H562" s="164" t="s">
        <v>54</v>
      </c>
      <c r="I562" s="165">
        <v>1</v>
      </c>
      <c r="J562" s="166"/>
      <c r="K562" s="167">
        <f t="shared" si="6"/>
        <v>0</v>
      </c>
    </row>
    <row r="563" spans="1:11" s="192" customFormat="1" ht="12">
      <c r="A563" s="192" t="s">
        <v>1449</v>
      </c>
      <c r="B563" s="192" t="s">
        <v>1455</v>
      </c>
      <c r="C563" s="192" t="s">
        <v>1605</v>
      </c>
      <c r="D563" s="192">
        <v>79636</v>
      </c>
      <c r="E563" s="193" t="s">
        <v>1614</v>
      </c>
      <c r="F563" s="380" t="s">
        <v>1457</v>
      </c>
      <c r="G563" s="381"/>
      <c r="H563" s="164" t="s">
        <v>54</v>
      </c>
      <c r="I563" s="165">
        <v>0.06</v>
      </c>
      <c r="J563" s="166"/>
      <c r="K563" s="167">
        <f t="shared" si="6"/>
        <v>0</v>
      </c>
    </row>
    <row r="564" spans="1:11" s="192" customFormat="1" ht="12">
      <c r="A564" s="192" t="s">
        <v>1449</v>
      </c>
      <c r="B564" s="192" t="s">
        <v>1455</v>
      </c>
      <c r="C564" s="192" t="s">
        <v>1605</v>
      </c>
      <c r="D564" s="192">
        <v>79672</v>
      </c>
      <c r="E564" s="193" t="s">
        <v>1615</v>
      </c>
      <c r="F564" s="380" t="s">
        <v>1457</v>
      </c>
      <c r="G564" s="381"/>
      <c r="H564" s="164" t="s">
        <v>54</v>
      </c>
      <c r="I564" s="165">
        <v>1</v>
      </c>
      <c r="J564" s="166"/>
      <c r="K564" s="167">
        <f t="shared" si="6"/>
        <v>0</v>
      </c>
    </row>
    <row r="565" spans="1:11">
      <c r="E565" s="194"/>
      <c r="F565" s="194"/>
      <c r="I565" s="168"/>
      <c r="J565" s="169"/>
      <c r="K565" s="170"/>
    </row>
    <row r="566" spans="1:11">
      <c r="E566" s="194"/>
      <c r="F566" s="194"/>
      <c r="I566" s="168"/>
      <c r="J566" s="169"/>
      <c r="K566" s="170"/>
    </row>
    <row r="567" spans="1:11" ht="20.100000000000001" hidden="1" customHeight="1">
      <c r="A567" s="187"/>
      <c r="B567" s="188"/>
      <c r="C567" s="188" t="s">
        <v>166</v>
      </c>
      <c r="D567" s="188">
        <v>9051</v>
      </c>
      <c r="E567" s="189" t="s">
        <v>1029</v>
      </c>
      <c r="F567" s="382" t="s">
        <v>1468</v>
      </c>
      <c r="G567" s="383"/>
      <c r="H567" s="156" t="s">
        <v>251</v>
      </c>
      <c r="I567" s="157"/>
      <c r="J567" s="158"/>
      <c r="K567" s="159">
        <v>318.56</v>
      </c>
    </row>
    <row r="568" spans="1:11" hidden="1">
      <c r="B568" s="190" t="s">
        <v>1442</v>
      </c>
      <c r="C568" s="190" t="s">
        <v>1443</v>
      </c>
      <c r="D568" s="190" t="s">
        <v>1</v>
      </c>
      <c r="E568" s="191" t="s">
        <v>1444</v>
      </c>
      <c r="F568" s="384" t="s">
        <v>1445</v>
      </c>
      <c r="G568" s="385"/>
      <c r="H568" s="160" t="s">
        <v>1446</v>
      </c>
      <c r="I568" s="161" t="s">
        <v>1345</v>
      </c>
      <c r="J568" s="162" t="s">
        <v>1447</v>
      </c>
      <c r="K568" s="163" t="s">
        <v>1448</v>
      </c>
    </row>
    <row r="569" spans="1:11" ht="24" hidden="1">
      <c r="A569" s="192" t="s">
        <v>1449</v>
      </c>
      <c r="B569" s="192" t="s">
        <v>1455</v>
      </c>
      <c r="C569" s="192" t="s">
        <v>166</v>
      </c>
      <c r="D569" s="192">
        <v>9326</v>
      </c>
      <c r="E569" s="193" t="s">
        <v>1616</v>
      </c>
      <c r="F569" s="380" t="s">
        <v>1457</v>
      </c>
      <c r="G569" s="381"/>
      <c r="H569" s="164" t="s">
        <v>251</v>
      </c>
      <c r="I569" s="165">
        <v>1</v>
      </c>
      <c r="J569" s="166">
        <v>308.41000000000003</v>
      </c>
      <c r="K569" s="167">
        <v>308.41000000000003</v>
      </c>
    </row>
    <row r="570" spans="1:11" hidden="1">
      <c r="A570" s="192" t="s">
        <v>1449</v>
      </c>
      <c r="B570" s="192" t="s">
        <v>1455</v>
      </c>
      <c r="C570" s="192" t="s">
        <v>20</v>
      </c>
      <c r="D570" s="192">
        <v>2436</v>
      </c>
      <c r="E570" s="193" t="s">
        <v>1617</v>
      </c>
      <c r="F570" s="380" t="s">
        <v>1570</v>
      </c>
      <c r="G570" s="381"/>
      <c r="H570" s="164" t="s">
        <v>34</v>
      </c>
      <c r="I570" s="165">
        <v>0.3</v>
      </c>
      <c r="J570" s="166">
        <v>15.33</v>
      </c>
      <c r="K570" s="167">
        <v>4.5999999999999996</v>
      </c>
    </row>
    <row r="571" spans="1:11" hidden="1">
      <c r="A571" s="192" t="s">
        <v>1449</v>
      </c>
      <c r="B571" s="192" t="s">
        <v>1455</v>
      </c>
      <c r="C571" s="192" t="s">
        <v>20</v>
      </c>
      <c r="D571" s="192">
        <v>6111</v>
      </c>
      <c r="E571" s="193" t="s">
        <v>1580</v>
      </c>
      <c r="F571" s="380" t="s">
        <v>1570</v>
      </c>
      <c r="G571" s="381"/>
      <c r="H571" s="164" t="s">
        <v>34</v>
      </c>
      <c r="I571" s="165">
        <v>0.3</v>
      </c>
      <c r="J571" s="166">
        <v>11.05</v>
      </c>
      <c r="K571" s="167">
        <v>3.32</v>
      </c>
    </row>
    <row r="572" spans="1:11" hidden="1">
      <c r="A572" s="192" t="s">
        <v>1449</v>
      </c>
      <c r="B572" s="192" t="s">
        <v>1450</v>
      </c>
      <c r="C572" s="192" t="s">
        <v>166</v>
      </c>
      <c r="D572" s="192">
        <v>10549</v>
      </c>
      <c r="E572" s="193" t="s">
        <v>1581</v>
      </c>
      <c r="F572" s="380" t="s">
        <v>1468</v>
      </c>
      <c r="G572" s="381"/>
      <c r="H572" s="164" t="s">
        <v>1582</v>
      </c>
      <c r="I572" s="165">
        <v>0.3</v>
      </c>
      <c r="J572" s="166">
        <v>3.81</v>
      </c>
      <c r="K572" s="167">
        <v>1.1399999999999999</v>
      </c>
    </row>
    <row r="573" spans="1:11" hidden="1">
      <c r="A573" s="192" t="s">
        <v>1449</v>
      </c>
      <c r="B573" s="192" t="s">
        <v>1450</v>
      </c>
      <c r="C573" s="192" t="s">
        <v>166</v>
      </c>
      <c r="D573" s="192">
        <v>10552</v>
      </c>
      <c r="E573" s="193" t="s">
        <v>1618</v>
      </c>
      <c r="F573" s="380" t="s">
        <v>1468</v>
      </c>
      <c r="G573" s="381"/>
      <c r="H573" s="164" t="s">
        <v>1582</v>
      </c>
      <c r="I573" s="165">
        <v>0.3</v>
      </c>
      <c r="J573" s="166">
        <v>3.64</v>
      </c>
      <c r="K573" s="167">
        <v>1.0900000000000001</v>
      </c>
    </row>
    <row r="574" spans="1:11" hidden="1">
      <c r="E574" s="194"/>
      <c r="F574" s="194"/>
      <c r="I574" s="168"/>
      <c r="J574" s="169"/>
      <c r="K574" s="170"/>
    </row>
    <row r="575" spans="1:11" hidden="1">
      <c r="E575" s="194"/>
      <c r="F575" s="194"/>
      <c r="I575" s="168"/>
      <c r="J575" s="169"/>
      <c r="K575" s="170"/>
    </row>
    <row r="576" spans="1:11" s="198" customFormat="1" ht="31.5">
      <c r="A576" s="195"/>
      <c r="B576" s="196"/>
      <c r="C576" s="196" t="s">
        <v>5</v>
      </c>
      <c r="D576" s="196" t="s">
        <v>1141</v>
      </c>
      <c r="E576" s="197" t="s">
        <v>1142</v>
      </c>
      <c r="F576" s="386" t="s">
        <v>1485</v>
      </c>
      <c r="G576" s="387"/>
      <c r="H576" s="171" t="s">
        <v>31</v>
      </c>
      <c r="I576" s="172"/>
      <c r="J576" s="173"/>
      <c r="K576" s="174">
        <f>SUM(K578:K581)</f>
        <v>0</v>
      </c>
    </row>
    <row r="577" spans="1:11" s="198" customFormat="1" ht="15.75">
      <c r="B577" s="199" t="s">
        <v>1442</v>
      </c>
      <c r="C577" s="199" t="s">
        <v>1443</v>
      </c>
      <c r="D577" s="199" t="s">
        <v>1</v>
      </c>
      <c r="E577" s="200" t="s">
        <v>1444</v>
      </c>
      <c r="F577" s="378" t="s">
        <v>1445</v>
      </c>
      <c r="G577" s="379"/>
      <c r="H577" s="175" t="s">
        <v>1446</v>
      </c>
      <c r="I577" s="176" t="s">
        <v>1345</v>
      </c>
      <c r="J577" s="177" t="s">
        <v>1447</v>
      </c>
      <c r="K577" s="178" t="s">
        <v>1448</v>
      </c>
    </row>
    <row r="578" spans="1:11" s="192" customFormat="1" ht="12">
      <c r="A578" s="192" t="s">
        <v>1449</v>
      </c>
      <c r="B578" s="192" t="s">
        <v>1455</v>
      </c>
      <c r="C578" s="192" t="s">
        <v>20</v>
      </c>
      <c r="D578" s="192">
        <v>1379</v>
      </c>
      <c r="E578" s="193" t="s">
        <v>1456</v>
      </c>
      <c r="F578" s="380" t="s">
        <v>1457</v>
      </c>
      <c r="G578" s="381"/>
      <c r="H578" s="164" t="s">
        <v>63</v>
      </c>
      <c r="I578" s="165">
        <v>0.8</v>
      </c>
      <c r="J578" s="166"/>
      <c r="K578" s="167">
        <f>J578*I578</f>
        <v>0</v>
      </c>
    </row>
    <row r="579" spans="1:11" s="192" customFormat="1" ht="12">
      <c r="A579" s="192" t="s">
        <v>1449</v>
      </c>
      <c r="B579" s="192" t="s">
        <v>1450</v>
      </c>
      <c r="C579" s="192" t="s">
        <v>20</v>
      </c>
      <c r="D579" s="192">
        <v>88267</v>
      </c>
      <c r="E579" s="193" t="s">
        <v>1478</v>
      </c>
      <c r="F579" s="380" t="s">
        <v>1463</v>
      </c>
      <c r="G579" s="381"/>
      <c r="H579" s="164" t="s">
        <v>34</v>
      </c>
      <c r="I579" s="165">
        <v>2</v>
      </c>
      <c r="J579" s="166"/>
      <c r="K579" s="167">
        <f t="shared" ref="K579:K581" si="7">J579*I579</f>
        <v>0</v>
      </c>
    </row>
    <row r="580" spans="1:11" s="192" customFormat="1" ht="12">
      <c r="A580" s="192" t="s">
        <v>1449</v>
      </c>
      <c r="B580" s="192" t="s">
        <v>1450</v>
      </c>
      <c r="C580" s="192" t="s">
        <v>20</v>
      </c>
      <c r="D580" s="192">
        <v>88316</v>
      </c>
      <c r="E580" s="193" t="s">
        <v>1464</v>
      </c>
      <c r="F580" s="380" t="s">
        <v>1463</v>
      </c>
      <c r="G580" s="381"/>
      <c r="H580" s="164" t="s">
        <v>34</v>
      </c>
      <c r="I580" s="165">
        <v>2</v>
      </c>
      <c r="J580" s="166"/>
      <c r="K580" s="167">
        <f t="shared" si="7"/>
        <v>0</v>
      </c>
    </row>
    <row r="581" spans="1:11" s="192" customFormat="1" ht="24">
      <c r="A581" s="192" t="s">
        <v>1449</v>
      </c>
      <c r="B581" s="192" t="s">
        <v>1455</v>
      </c>
      <c r="C581" s="192" t="s">
        <v>20</v>
      </c>
      <c r="D581" s="192">
        <v>35277</v>
      </c>
      <c r="E581" s="193" t="s">
        <v>1619</v>
      </c>
      <c r="F581" s="380" t="s">
        <v>1457</v>
      </c>
      <c r="G581" s="381"/>
      <c r="H581" s="164" t="s">
        <v>31</v>
      </c>
      <c r="I581" s="165">
        <v>1</v>
      </c>
      <c r="J581" s="166"/>
      <c r="K581" s="167">
        <f t="shared" si="7"/>
        <v>0</v>
      </c>
    </row>
    <row r="582" spans="1:11">
      <c r="E582" s="194"/>
      <c r="F582" s="194"/>
      <c r="I582" s="168"/>
      <c r="J582" s="169"/>
      <c r="K582" s="170"/>
    </row>
    <row r="583" spans="1:11">
      <c r="E583" s="194"/>
      <c r="F583" s="194"/>
      <c r="I583" s="168"/>
      <c r="J583" s="169"/>
      <c r="K583" s="170"/>
    </row>
    <row r="584" spans="1:11" ht="20.100000000000001" hidden="1" customHeight="1">
      <c r="A584" s="187"/>
      <c r="B584" s="188"/>
      <c r="C584" s="188" t="s">
        <v>20</v>
      </c>
      <c r="D584" s="188">
        <v>101913</v>
      </c>
      <c r="E584" s="189" t="s">
        <v>1004</v>
      </c>
      <c r="F584" s="382" t="s">
        <v>1470</v>
      </c>
      <c r="G584" s="383"/>
      <c r="H584" s="156" t="s">
        <v>31</v>
      </c>
      <c r="I584" s="157"/>
      <c r="J584" s="158"/>
      <c r="K584" s="159">
        <v>531.55999999999995</v>
      </c>
    </row>
    <row r="585" spans="1:11" hidden="1">
      <c r="B585" s="190" t="s">
        <v>1442</v>
      </c>
      <c r="C585" s="190" t="s">
        <v>1443</v>
      </c>
      <c r="D585" s="190" t="s">
        <v>1</v>
      </c>
      <c r="E585" s="191" t="s">
        <v>1444</v>
      </c>
      <c r="F585" s="384" t="s">
        <v>1445</v>
      </c>
      <c r="G585" s="385"/>
      <c r="H585" s="160" t="s">
        <v>1446</v>
      </c>
      <c r="I585" s="161" t="s">
        <v>1345</v>
      </c>
      <c r="J585" s="162" t="s">
        <v>1447</v>
      </c>
      <c r="K585" s="163" t="s">
        <v>1448</v>
      </c>
    </row>
    <row r="586" spans="1:11" ht="36" hidden="1">
      <c r="A586" s="192" t="s">
        <v>1449</v>
      </c>
      <c r="B586" s="192" t="s">
        <v>1455</v>
      </c>
      <c r="C586" s="192" t="s">
        <v>20</v>
      </c>
      <c r="D586" s="192">
        <v>10521</v>
      </c>
      <c r="E586" s="193" t="s">
        <v>1620</v>
      </c>
      <c r="F586" s="380" t="s">
        <v>1457</v>
      </c>
      <c r="G586" s="381"/>
      <c r="H586" s="164" t="s">
        <v>31</v>
      </c>
      <c r="I586" s="165">
        <v>1</v>
      </c>
      <c r="J586" s="166">
        <v>303.52999999999997</v>
      </c>
      <c r="K586" s="167">
        <v>303.52999999999997</v>
      </c>
    </row>
    <row r="587" spans="1:11" ht="24" hidden="1">
      <c r="A587" s="192" t="s">
        <v>1449</v>
      </c>
      <c r="B587" s="192" t="s">
        <v>1450</v>
      </c>
      <c r="C587" s="192" t="s">
        <v>20</v>
      </c>
      <c r="D587" s="192">
        <v>87367</v>
      </c>
      <c r="E587" s="193" t="s">
        <v>1621</v>
      </c>
      <c r="F587" s="380" t="s">
        <v>1463</v>
      </c>
      <c r="G587" s="381"/>
      <c r="H587" s="164" t="s">
        <v>44</v>
      </c>
      <c r="I587" s="165">
        <v>0.29399999999999998</v>
      </c>
      <c r="J587" s="166">
        <v>658.43</v>
      </c>
      <c r="K587" s="167">
        <v>193.57</v>
      </c>
    </row>
    <row r="588" spans="1:11" hidden="1">
      <c r="A588" s="192" t="s">
        <v>1449</v>
      </c>
      <c r="B588" s="192" t="s">
        <v>1450</v>
      </c>
      <c r="C588" s="192" t="s">
        <v>20</v>
      </c>
      <c r="D588" s="192">
        <v>88248</v>
      </c>
      <c r="E588" s="193" t="s">
        <v>1477</v>
      </c>
      <c r="F588" s="380" t="s">
        <v>1463</v>
      </c>
      <c r="G588" s="381"/>
      <c r="H588" s="164" t="s">
        <v>34</v>
      </c>
      <c r="I588" s="165">
        <v>0.94889999999999997</v>
      </c>
      <c r="J588" s="166">
        <v>16.45</v>
      </c>
      <c r="K588" s="167">
        <v>15.6</v>
      </c>
    </row>
    <row r="589" spans="1:11" hidden="1">
      <c r="A589" s="192" t="s">
        <v>1449</v>
      </c>
      <c r="B589" s="192" t="s">
        <v>1450</v>
      </c>
      <c r="C589" s="192" t="s">
        <v>20</v>
      </c>
      <c r="D589" s="192">
        <v>88267</v>
      </c>
      <c r="E589" s="193" t="s">
        <v>1478</v>
      </c>
      <c r="F589" s="380" t="s">
        <v>1463</v>
      </c>
      <c r="G589" s="381"/>
      <c r="H589" s="164" t="s">
        <v>34</v>
      </c>
      <c r="I589" s="165">
        <v>0.94889999999999997</v>
      </c>
      <c r="J589" s="166">
        <v>19.88</v>
      </c>
      <c r="K589" s="167">
        <v>18.86</v>
      </c>
    </row>
    <row r="590" spans="1:11" hidden="1">
      <c r="E590" s="194"/>
      <c r="F590" s="194"/>
      <c r="I590" s="168"/>
      <c r="J590" s="169"/>
      <c r="K590" s="170"/>
    </row>
    <row r="591" spans="1:11" hidden="1">
      <c r="E591" s="194"/>
      <c r="F591" s="194"/>
      <c r="I591" s="168"/>
      <c r="J591" s="169"/>
      <c r="K591" s="170"/>
    </row>
    <row r="592" spans="1:11" s="198" customFormat="1" ht="31.5">
      <c r="A592" s="195"/>
      <c r="B592" s="196"/>
      <c r="C592" s="196" t="s">
        <v>5</v>
      </c>
      <c r="D592" s="196" t="s">
        <v>1176</v>
      </c>
      <c r="E592" s="197" t="s">
        <v>1177</v>
      </c>
      <c r="F592" s="386" t="s">
        <v>1485</v>
      </c>
      <c r="G592" s="387"/>
      <c r="H592" s="171" t="s">
        <v>31</v>
      </c>
      <c r="I592" s="172"/>
      <c r="J592" s="173"/>
      <c r="K592" s="174">
        <f>SUM(K594:K600)</f>
        <v>0</v>
      </c>
    </row>
    <row r="593" spans="1:11" s="198" customFormat="1" ht="15.75">
      <c r="B593" s="199" t="s">
        <v>1442</v>
      </c>
      <c r="C593" s="199" t="s">
        <v>1443</v>
      </c>
      <c r="D593" s="199" t="s">
        <v>1</v>
      </c>
      <c r="E593" s="200" t="s">
        <v>1444</v>
      </c>
      <c r="F593" s="378" t="s">
        <v>1445</v>
      </c>
      <c r="G593" s="379"/>
      <c r="H593" s="175" t="s">
        <v>1446</v>
      </c>
      <c r="I593" s="176" t="s">
        <v>1345</v>
      </c>
      <c r="J593" s="177" t="s">
        <v>1447</v>
      </c>
      <c r="K593" s="178" t="s">
        <v>1448</v>
      </c>
    </row>
    <row r="594" spans="1:11">
      <c r="A594" s="192" t="s">
        <v>1449</v>
      </c>
      <c r="B594" s="192" t="s">
        <v>1455</v>
      </c>
      <c r="C594" s="192" t="s">
        <v>20</v>
      </c>
      <c r="D594" s="192">
        <v>370</v>
      </c>
      <c r="E594" s="193" t="s">
        <v>507</v>
      </c>
      <c r="F594" s="380" t="s">
        <v>1457</v>
      </c>
      <c r="G594" s="381"/>
      <c r="H594" s="164" t="s">
        <v>44</v>
      </c>
      <c r="I594" s="165">
        <v>0.25</v>
      </c>
      <c r="J594" s="166"/>
      <c r="K594" s="167">
        <f>J594*I594</f>
        <v>0</v>
      </c>
    </row>
    <row r="595" spans="1:11">
      <c r="A595" s="192" t="s">
        <v>1449</v>
      </c>
      <c r="B595" s="192" t="s">
        <v>1455</v>
      </c>
      <c r="C595" s="192" t="s">
        <v>20</v>
      </c>
      <c r="D595" s="192">
        <v>4721</v>
      </c>
      <c r="E595" s="193" t="s">
        <v>1622</v>
      </c>
      <c r="F595" s="380" t="s">
        <v>1457</v>
      </c>
      <c r="G595" s="381"/>
      <c r="H595" s="164" t="s">
        <v>44</v>
      </c>
      <c r="I595" s="165">
        <v>0.13</v>
      </c>
      <c r="J595" s="166"/>
      <c r="K595" s="167">
        <f t="shared" ref="K595:K600" si="8">J595*I595</f>
        <v>0</v>
      </c>
    </row>
    <row r="596" spans="1:11" ht="24">
      <c r="A596" s="192" t="s">
        <v>1449</v>
      </c>
      <c r="B596" s="192" t="s">
        <v>1455</v>
      </c>
      <c r="C596" s="192" t="s">
        <v>20</v>
      </c>
      <c r="D596" s="192">
        <v>7271</v>
      </c>
      <c r="E596" s="193" t="s">
        <v>1623</v>
      </c>
      <c r="F596" s="380" t="s">
        <v>1457</v>
      </c>
      <c r="G596" s="381"/>
      <c r="H596" s="164" t="s">
        <v>31</v>
      </c>
      <c r="I596" s="165">
        <v>72</v>
      </c>
      <c r="J596" s="166"/>
      <c r="K596" s="167">
        <f t="shared" si="8"/>
        <v>0</v>
      </c>
    </row>
    <row r="597" spans="1:11">
      <c r="A597" s="192" t="s">
        <v>1449</v>
      </c>
      <c r="B597" s="192" t="s">
        <v>1450</v>
      </c>
      <c r="C597" s="192" t="s">
        <v>20</v>
      </c>
      <c r="D597" s="192">
        <v>88309</v>
      </c>
      <c r="E597" s="193" t="s">
        <v>1462</v>
      </c>
      <c r="F597" s="380" t="s">
        <v>1463</v>
      </c>
      <c r="G597" s="381"/>
      <c r="H597" s="164" t="s">
        <v>34</v>
      </c>
      <c r="I597" s="165">
        <v>3.63</v>
      </c>
      <c r="J597" s="166"/>
      <c r="K597" s="167">
        <f t="shared" si="8"/>
        <v>0</v>
      </c>
    </row>
    <row r="598" spans="1:11">
      <c r="A598" s="192" t="s">
        <v>1449</v>
      </c>
      <c r="B598" s="192" t="s">
        <v>1450</v>
      </c>
      <c r="C598" s="192" t="s">
        <v>20</v>
      </c>
      <c r="D598" s="192">
        <v>88316</v>
      </c>
      <c r="E598" s="193" t="s">
        <v>1464</v>
      </c>
      <c r="F598" s="380" t="s">
        <v>1463</v>
      </c>
      <c r="G598" s="381"/>
      <c r="H598" s="164" t="s">
        <v>34</v>
      </c>
      <c r="I598" s="165">
        <v>11</v>
      </c>
      <c r="J598" s="166"/>
      <c r="K598" s="167">
        <f t="shared" si="8"/>
        <v>0</v>
      </c>
    </row>
    <row r="599" spans="1:11">
      <c r="A599" s="192" t="s">
        <v>1449</v>
      </c>
      <c r="B599" s="192" t="s">
        <v>1455</v>
      </c>
      <c r="C599" s="192" t="s">
        <v>20</v>
      </c>
      <c r="D599" s="192">
        <v>1379</v>
      </c>
      <c r="E599" s="193" t="s">
        <v>1456</v>
      </c>
      <c r="F599" s="380" t="s">
        <v>1457</v>
      </c>
      <c r="G599" s="381"/>
      <c r="H599" s="164" t="s">
        <v>63</v>
      </c>
      <c r="I599" s="165">
        <v>1.78</v>
      </c>
      <c r="J599" s="166"/>
      <c r="K599" s="167">
        <f t="shared" si="8"/>
        <v>0</v>
      </c>
    </row>
    <row r="600" spans="1:11">
      <c r="A600" s="192" t="s">
        <v>1449</v>
      </c>
      <c r="B600" s="192" t="s">
        <v>1455</v>
      </c>
      <c r="C600" s="192" t="s">
        <v>20</v>
      </c>
      <c r="D600" s="192">
        <v>43058</v>
      </c>
      <c r="E600" s="193" t="s">
        <v>1624</v>
      </c>
      <c r="F600" s="380" t="s">
        <v>1457</v>
      </c>
      <c r="G600" s="381"/>
      <c r="H600" s="164" t="s">
        <v>1504</v>
      </c>
      <c r="I600" s="165">
        <v>2.5</v>
      </c>
      <c r="J600" s="166"/>
      <c r="K600" s="167">
        <f t="shared" si="8"/>
        <v>0</v>
      </c>
    </row>
    <row r="601" spans="1:11">
      <c r="E601" s="194"/>
      <c r="F601" s="194"/>
      <c r="I601" s="168"/>
      <c r="J601" s="169"/>
      <c r="K601" s="170"/>
    </row>
    <row r="602" spans="1:11">
      <c r="E602" s="194"/>
      <c r="F602" s="194"/>
      <c r="I602" s="168"/>
      <c r="J602" s="169"/>
      <c r="K602" s="170"/>
    </row>
    <row r="603" spans="1:11" s="198" customFormat="1" ht="63">
      <c r="A603" s="195"/>
      <c r="B603" s="196"/>
      <c r="C603" s="196" t="s">
        <v>5</v>
      </c>
      <c r="D603" s="196" t="s">
        <v>1077</v>
      </c>
      <c r="E603" s="197" t="s">
        <v>1078</v>
      </c>
      <c r="F603" s="386" t="s">
        <v>1485</v>
      </c>
      <c r="G603" s="387"/>
      <c r="H603" s="171" t="s">
        <v>31</v>
      </c>
      <c r="I603" s="172"/>
      <c r="J603" s="173"/>
      <c r="K603" s="174">
        <f>SUM(K605:K613)</f>
        <v>0</v>
      </c>
    </row>
    <row r="604" spans="1:11" s="198" customFormat="1" ht="15.75">
      <c r="B604" s="199" t="s">
        <v>1442</v>
      </c>
      <c r="C604" s="199" t="s">
        <v>1443</v>
      </c>
      <c r="D604" s="199" t="s">
        <v>1</v>
      </c>
      <c r="E604" s="200" t="s">
        <v>1444</v>
      </c>
      <c r="F604" s="378" t="s">
        <v>1445</v>
      </c>
      <c r="G604" s="379"/>
      <c r="H604" s="175" t="s">
        <v>1446</v>
      </c>
      <c r="I604" s="176" t="s">
        <v>1345</v>
      </c>
      <c r="J604" s="177" t="s">
        <v>1447</v>
      </c>
      <c r="K604" s="178" t="s">
        <v>1448</v>
      </c>
    </row>
    <row r="605" spans="1:11">
      <c r="A605" s="192" t="s">
        <v>1449</v>
      </c>
      <c r="B605" s="192" t="s">
        <v>1455</v>
      </c>
      <c r="C605" s="192" t="s">
        <v>20</v>
      </c>
      <c r="D605" s="192">
        <v>1379</v>
      </c>
      <c r="E605" s="193" t="s">
        <v>1456</v>
      </c>
      <c r="F605" s="380" t="s">
        <v>1457</v>
      </c>
      <c r="G605" s="381"/>
      <c r="H605" s="164" t="s">
        <v>63</v>
      </c>
      <c r="I605" s="165">
        <v>0.8</v>
      </c>
      <c r="J605" s="166"/>
      <c r="K605" s="167">
        <f>J605*I605</f>
        <v>0</v>
      </c>
    </row>
    <row r="606" spans="1:11">
      <c r="A606" s="192" t="s">
        <v>1449</v>
      </c>
      <c r="B606" s="192" t="s">
        <v>1455</v>
      </c>
      <c r="C606" s="192" t="s">
        <v>20</v>
      </c>
      <c r="D606" s="192">
        <v>7258</v>
      </c>
      <c r="E606" s="193" t="s">
        <v>1625</v>
      </c>
      <c r="F606" s="380" t="s">
        <v>1457</v>
      </c>
      <c r="G606" s="381"/>
      <c r="H606" s="164" t="s">
        <v>31</v>
      </c>
      <c r="I606" s="165">
        <v>75.885000000000005</v>
      </c>
      <c r="J606" s="166"/>
      <c r="K606" s="167">
        <f t="shared" ref="K606:K613" si="9">J606*I606</f>
        <v>0</v>
      </c>
    </row>
    <row r="607" spans="1:11" ht="36">
      <c r="A607" s="192" t="s">
        <v>1449</v>
      </c>
      <c r="B607" s="192" t="s">
        <v>1450</v>
      </c>
      <c r="C607" s="192" t="s">
        <v>20</v>
      </c>
      <c r="D607" s="192">
        <v>87335</v>
      </c>
      <c r="E607" s="193" t="s">
        <v>1626</v>
      </c>
      <c r="F607" s="380" t="s">
        <v>1463</v>
      </c>
      <c r="G607" s="381"/>
      <c r="H607" s="164" t="s">
        <v>44</v>
      </c>
      <c r="I607" s="165">
        <v>2.2800000000000001E-2</v>
      </c>
      <c r="J607" s="166"/>
      <c r="K607" s="167">
        <f t="shared" si="9"/>
        <v>0</v>
      </c>
    </row>
    <row r="608" spans="1:11">
      <c r="A608" s="192" t="s">
        <v>1449</v>
      </c>
      <c r="B608" s="192" t="s">
        <v>1450</v>
      </c>
      <c r="C608" s="192" t="s">
        <v>20</v>
      </c>
      <c r="D608" s="192">
        <v>88309</v>
      </c>
      <c r="E608" s="193" t="s">
        <v>1462</v>
      </c>
      <c r="F608" s="380" t="s">
        <v>1463</v>
      </c>
      <c r="G608" s="381"/>
      <c r="H608" s="164" t="s">
        <v>34</v>
      </c>
      <c r="I608" s="165">
        <v>1.9</v>
      </c>
      <c r="J608" s="166"/>
      <c r="K608" s="167">
        <f t="shared" si="9"/>
        <v>0</v>
      </c>
    </row>
    <row r="609" spans="1:11">
      <c r="A609" s="192" t="s">
        <v>1449</v>
      </c>
      <c r="B609" s="192" t="s">
        <v>1450</v>
      </c>
      <c r="C609" s="192" t="s">
        <v>20</v>
      </c>
      <c r="D609" s="192">
        <v>88316</v>
      </c>
      <c r="E609" s="193" t="s">
        <v>1464</v>
      </c>
      <c r="F609" s="380" t="s">
        <v>1463</v>
      </c>
      <c r="G609" s="381"/>
      <c r="H609" s="164" t="s">
        <v>34</v>
      </c>
      <c r="I609" s="165">
        <v>1.65</v>
      </c>
      <c r="J609" s="166"/>
      <c r="K609" s="167">
        <f t="shared" si="9"/>
        <v>0</v>
      </c>
    </row>
    <row r="610" spans="1:11">
      <c r="A610" s="192" t="s">
        <v>1449</v>
      </c>
      <c r="B610" s="192" t="s">
        <v>1450</v>
      </c>
      <c r="C610" s="192" t="s">
        <v>20</v>
      </c>
      <c r="D610" s="192">
        <v>88630</v>
      </c>
      <c r="E610" s="193" t="s">
        <v>1627</v>
      </c>
      <c r="F610" s="380" t="s">
        <v>1463</v>
      </c>
      <c r="G610" s="381"/>
      <c r="H610" s="164" t="s">
        <v>44</v>
      </c>
      <c r="I610" s="165">
        <v>1.6500000000000001E-2</v>
      </c>
      <c r="J610" s="166"/>
      <c r="K610" s="167">
        <f t="shared" si="9"/>
        <v>0</v>
      </c>
    </row>
    <row r="611" spans="1:11">
      <c r="A611" s="192" t="s">
        <v>1449</v>
      </c>
      <c r="B611" s="192" t="s">
        <v>1450</v>
      </c>
      <c r="C611" s="192" t="s">
        <v>20</v>
      </c>
      <c r="D611" s="192">
        <v>93358</v>
      </c>
      <c r="E611" s="193" t="s">
        <v>1016</v>
      </c>
      <c r="F611" s="380" t="s">
        <v>1550</v>
      </c>
      <c r="G611" s="381"/>
      <c r="H611" s="164" t="s">
        <v>44</v>
      </c>
      <c r="I611" s="165">
        <v>0.216</v>
      </c>
      <c r="J611" s="166"/>
      <c r="K611" s="167">
        <f t="shared" si="9"/>
        <v>0</v>
      </c>
    </row>
    <row r="612" spans="1:11" ht="24">
      <c r="A612" s="192" t="s">
        <v>1449</v>
      </c>
      <c r="B612" s="192" t="s">
        <v>1450</v>
      </c>
      <c r="C612" s="192" t="s">
        <v>20</v>
      </c>
      <c r="D612" s="192">
        <v>94969</v>
      </c>
      <c r="E612" s="193" t="s">
        <v>1628</v>
      </c>
      <c r="F612" s="380" t="s">
        <v>1506</v>
      </c>
      <c r="G612" s="381"/>
      <c r="H612" s="164" t="s">
        <v>44</v>
      </c>
      <c r="I612" s="165">
        <v>1.7999999999999999E-2</v>
      </c>
      <c r="J612" s="166"/>
      <c r="K612" s="167">
        <f t="shared" si="9"/>
        <v>0</v>
      </c>
    </row>
    <row r="613" spans="1:11">
      <c r="A613" s="192" t="s">
        <v>1449</v>
      </c>
      <c r="B613" s="192" t="s">
        <v>1450</v>
      </c>
      <c r="C613" s="192" t="s">
        <v>1010</v>
      </c>
      <c r="D613" s="192" t="s">
        <v>1629</v>
      </c>
      <c r="E613" s="193" t="s">
        <v>1630</v>
      </c>
      <c r="F613" s="380"/>
      <c r="G613" s="381"/>
      <c r="H613" s="164" t="s">
        <v>8</v>
      </c>
      <c r="I613" s="165">
        <v>1</v>
      </c>
      <c r="J613" s="166"/>
      <c r="K613" s="167">
        <f t="shared" si="9"/>
        <v>0</v>
      </c>
    </row>
    <row r="614" spans="1:11">
      <c r="E614" s="194"/>
      <c r="F614" s="194"/>
      <c r="I614" s="168"/>
      <c r="J614" s="169"/>
      <c r="K614" s="170"/>
    </row>
    <row r="615" spans="1:11">
      <c r="E615" s="194"/>
      <c r="F615" s="194"/>
      <c r="I615" s="168"/>
      <c r="J615" s="169"/>
      <c r="K615" s="170"/>
    </row>
    <row r="616" spans="1:11" ht="20.100000000000001" hidden="1" customHeight="1">
      <c r="A616" s="187"/>
      <c r="B616" s="188"/>
      <c r="C616" s="188" t="s">
        <v>20</v>
      </c>
      <c r="D616" s="188">
        <v>98111</v>
      </c>
      <c r="E616" s="189" t="s">
        <v>1022</v>
      </c>
      <c r="F616" s="382" t="s">
        <v>1485</v>
      </c>
      <c r="G616" s="383"/>
      <c r="H616" s="156" t="s">
        <v>31</v>
      </c>
      <c r="I616" s="157"/>
      <c r="J616" s="158"/>
      <c r="K616" s="159">
        <v>56.69</v>
      </c>
    </row>
    <row r="617" spans="1:11" hidden="1">
      <c r="B617" s="190" t="s">
        <v>1442</v>
      </c>
      <c r="C617" s="190" t="s">
        <v>1443</v>
      </c>
      <c r="D617" s="190" t="s">
        <v>1</v>
      </c>
      <c r="E617" s="191" t="s">
        <v>1444</v>
      </c>
      <c r="F617" s="384" t="s">
        <v>1445</v>
      </c>
      <c r="G617" s="385"/>
      <c r="H617" s="160" t="s">
        <v>1446</v>
      </c>
      <c r="I617" s="161" t="s">
        <v>1345</v>
      </c>
      <c r="J617" s="162" t="s">
        <v>1447</v>
      </c>
      <c r="K617" s="163" t="s">
        <v>1448</v>
      </c>
    </row>
    <row r="618" spans="1:11" ht="24" hidden="1">
      <c r="A618" s="192" t="s">
        <v>1449</v>
      </c>
      <c r="B618" s="192" t="s">
        <v>1455</v>
      </c>
      <c r="C618" s="192" t="s">
        <v>20</v>
      </c>
      <c r="D618" s="192">
        <v>34643</v>
      </c>
      <c r="E618" s="193" t="s">
        <v>1631</v>
      </c>
      <c r="F618" s="380" t="s">
        <v>1457</v>
      </c>
      <c r="G618" s="381"/>
      <c r="H618" s="164" t="s">
        <v>31</v>
      </c>
      <c r="I618" s="165">
        <v>1</v>
      </c>
      <c r="J618" s="166">
        <v>49.2</v>
      </c>
      <c r="K618" s="167">
        <v>49.2</v>
      </c>
    </row>
    <row r="619" spans="1:11" hidden="1">
      <c r="A619" s="192" t="s">
        <v>1449</v>
      </c>
      <c r="B619" s="192" t="s">
        <v>1450</v>
      </c>
      <c r="C619" s="192" t="s">
        <v>20</v>
      </c>
      <c r="D619" s="192">
        <v>88309</v>
      </c>
      <c r="E619" s="193" t="s">
        <v>1462</v>
      </c>
      <c r="F619" s="380" t="s">
        <v>1463</v>
      </c>
      <c r="G619" s="381"/>
      <c r="H619" s="164" t="s">
        <v>34</v>
      </c>
      <c r="I619" s="165">
        <v>0.1384</v>
      </c>
      <c r="J619" s="166">
        <v>19.98</v>
      </c>
      <c r="K619" s="167">
        <v>2.76</v>
      </c>
    </row>
    <row r="620" spans="1:11" hidden="1">
      <c r="A620" s="192" t="s">
        <v>1449</v>
      </c>
      <c r="B620" s="192" t="s">
        <v>1450</v>
      </c>
      <c r="C620" s="192" t="s">
        <v>20</v>
      </c>
      <c r="D620" s="192">
        <v>88316</v>
      </c>
      <c r="E620" s="193" t="s">
        <v>1464</v>
      </c>
      <c r="F620" s="380" t="s">
        <v>1463</v>
      </c>
      <c r="G620" s="381"/>
      <c r="H620" s="164" t="s">
        <v>34</v>
      </c>
      <c r="I620" s="165">
        <v>0.10879999999999999</v>
      </c>
      <c r="J620" s="166">
        <v>16.02</v>
      </c>
      <c r="K620" s="167">
        <v>1.74</v>
      </c>
    </row>
    <row r="621" spans="1:11" ht="24" hidden="1">
      <c r="A621" s="192" t="s">
        <v>1449</v>
      </c>
      <c r="B621" s="192" t="s">
        <v>1450</v>
      </c>
      <c r="C621" s="192" t="s">
        <v>20</v>
      </c>
      <c r="D621" s="192">
        <v>101618</v>
      </c>
      <c r="E621" s="193" t="s">
        <v>1632</v>
      </c>
      <c r="F621" s="380" t="s">
        <v>1550</v>
      </c>
      <c r="G621" s="381"/>
      <c r="H621" s="164" t="s">
        <v>44</v>
      </c>
      <c r="I621" s="165">
        <v>1.41E-2</v>
      </c>
      <c r="J621" s="166">
        <v>212.63</v>
      </c>
      <c r="K621" s="167">
        <v>2.99</v>
      </c>
    </row>
    <row r="622" spans="1:11" hidden="1">
      <c r="E622" s="194"/>
      <c r="F622" s="194"/>
      <c r="I622" s="168"/>
      <c r="J622" s="169"/>
      <c r="K622" s="170"/>
    </row>
    <row r="623" spans="1:11" hidden="1">
      <c r="E623" s="194"/>
      <c r="F623" s="194"/>
      <c r="I623" s="168"/>
      <c r="J623" s="169"/>
      <c r="K623" s="170"/>
    </row>
    <row r="624" spans="1:11" ht="20.100000000000001" hidden="1" customHeight="1">
      <c r="A624" s="187"/>
      <c r="B624" s="188"/>
      <c r="C624" s="188" t="s">
        <v>20</v>
      </c>
      <c r="D624" s="188">
        <v>101808</v>
      </c>
      <c r="E624" s="189" t="s">
        <v>1168</v>
      </c>
      <c r="F624" s="382" t="s">
        <v>1633</v>
      </c>
      <c r="G624" s="383"/>
      <c r="H624" s="156" t="s">
        <v>31</v>
      </c>
      <c r="I624" s="157"/>
      <c r="J624" s="158"/>
      <c r="K624" s="159">
        <v>519.61</v>
      </c>
    </row>
    <row r="625" spans="1:11" hidden="1">
      <c r="B625" s="190" t="s">
        <v>1442</v>
      </c>
      <c r="C625" s="190" t="s">
        <v>1443</v>
      </c>
      <c r="D625" s="190" t="s">
        <v>1</v>
      </c>
      <c r="E625" s="191" t="s">
        <v>1444</v>
      </c>
      <c r="F625" s="384" t="s">
        <v>1445</v>
      </c>
      <c r="G625" s="385"/>
      <c r="H625" s="160" t="s">
        <v>1446</v>
      </c>
      <c r="I625" s="161" t="s">
        <v>1345</v>
      </c>
      <c r="J625" s="162" t="s">
        <v>1447</v>
      </c>
      <c r="K625" s="163" t="s">
        <v>1448</v>
      </c>
    </row>
    <row r="626" spans="1:11" ht="36" hidden="1">
      <c r="A626" s="192" t="s">
        <v>1449</v>
      </c>
      <c r="B626" s="192" t="s">
        <v>1450</v>
      </c>
      <c r="C626" s="192" t="s">
        <v>20</v>
      </c>
      <c r="D626" s="192">
        <v>5678</v>
      </c>
      <c r="E626" s="193" t="s">
        <v>1634</v>
      </c>
      <c r="F626" s="380" t="s">
        <v>1466</v>
      </c>
      <c r="G626" s="381"/>
      <c r="H626" s="164" t="s">
        <v>1467</v>
      </c>
      <c r="I626" s="165">
        <v>4.36E-2</v>
      </c>
      <c r="J626" s="166">
        <v>138.47</v>
      </c>
      <c r="K626" s="167">
        <v>6.03</v>
      </c>
    </row>
    <row r="627" spans="1:11" ht="36" hidden="1">
      <c r="A627" s="192" t="s">
        <v>1449</v>
      </c>
      <c r="B627" s="192" t="s">
        <v>1450</v>
      </c>
      <c r="C627" s="192" t="s">
        <v>20</v>
      </c>
      <c r="D627" s="192">
        <v>5679</v>
      </c>
      <c r="E627" s="193" t="s">
        <v>1635</v>
      </c>
      <c r="F627" s="380" t="s">
        <v>1466</v>
      </c>
      <c r="G627" s="381"/>
      <c r="H627" s="164" t="s">
        <v>1554</v>
      </c>
      <c r="I627" s="165">
        <v>8.8800000000000004E-2</v>
      </c>
      <c r="J627" s="166">
        <v>47.3</v>
      </c>
      <c r="K627" s="167">
        <v>4.2</v>
      </c>
    </row>
    <row r="628" spans="1:11" hidden="1">
      <c r="A628" s="192" t="s">
        <v>1449</v>
      </c>
      <c r="B628" s="192" t="s">
        <v>1455</v>
      </c>
      <c r="C628" s="192" t="s">
        <v>20</v>
      </c>
      <c r="D628" s="192">
        <v>41629</v>
      </c>
      <c r="E628" s="193" t="s">
        <v>1636</v>
      </c>
      <c r="F628" s="380" t="s">
        <v>1457</v>
      </c>
      <c r="G628" s="381"/>
      <c r="H628" s="164" t="s">
        <v>379</v>
      </c>
      <c r="I628" s="165">
        <v>1</v>
      </c>
      <c r="J628" s="166">
        <v>408.4</v>
      </c>
      <c r="K628" s="167">
        <v>408.4</v>
      </c>
    </row>
    <row r="629" spans="1:11" hidden="1">
      <c r="A629" s="192" t="s">
        <v>1449</v>
      </c>
      <c r="B629" s="192" t="s">
        <v>1450</v>
      </c>
      <c r="C629" s="192" t="s">
        <v>20</v>
      </c>
      <c r="D629" s="192">
        <v>88309</v>
      </c>
      <c r="E629" s="193" t="s">
        <v>1462</v>
      </c>
      <c r="F629" s="380" t="s">
        <v>1463</v>
      </c>
      <c r="G629" s="381"/>
      <c r="H629" s="164" t="s">
        <v>34</v>
      </c>
      <c r="I629" s="165">
        <v>0.12870000000000001</v>
      </c>
      <c r="J629" s="166">
        <v>19.98</v>
      </c>
      <c r="K629" s="167">
        <v>2.57</v>
      </c>
    </row>
    <row r="630" spans="1:11" hidden="1">
      <c r="A630" s="192" t="s">
        <v>1449</v>
      </c>
      <c r="B630" s="192" t="s">
        <v>1450</v>
      </c>
      <c r="C630" s="192" t="s">
        <v>20</v>
      </c>
      <c r="D630" s="192">
        <v>88316</v>
      </c>
      <c r="E630" s="193" t="s">
        <v>1464</v>
      </c>
      <c r="F630" s="380" t="s">
        <v>1463</v>
      </c>
      <c r="G630" s="381"/>
      <c r="H630" s="164" t="s">
        <v>34</v>
      </c>
      <c r="I630" s="165">
        <v>0.1011</v>
      </c>
      <c r="J630" s="166">
        <v>16.02</v>
      </c>
      <c r="K630" s="167">
        <v>1.61</v>
      </c>
    </row>
    <row r="631" spans="1:11" ht="24" hidden="1">
      <c r="A631" s="192" t="s">
        <v>1449</v>
      </c>
      <c r="B631" s="192" t="s">
        <v>1450</v>
      </c>
      <c r="C631" s="192" t="s">
        <v>20</v>
      </c>
      <c r="D631" s="192">
        <v>88628</v>
      </c>
      <c r="E631" s="193" t="s">
        <v>1637</v>
      </c>
      <c r="F631" s="380" t="s">
        <v>1463</v>
      </c>
      <c r="G631" s="381"/>
      <c r="H631" s="164" t="s">
        <v>44</v>
      </c>
      <c r="I631" s="165">
        <v>1.5E-3</v>
      </c>
      <c r="J631" s="166">
        <v>624.89</v>
      </c>
      <c r="K631" s="167">
        <v>0.93</v>
      </c>
    </row>
    <row r="632" spans="1:11" ht="24" hidden="1">
      <c r="A632" s="192" t="s">
        <v>1449</v>
      </c>
      <c r="B632" s="192" t="s">
        <v>1450</v>
      </c>
      <c r="C632" s="192" t="s">
        <v>20</v>
      </c>
      <c r="D632" s="192">
        <v>97733</v>
      </c>
      <c r="E632" s="193" t="s">
        <v>1638</v>
      </c>
      <c r="F632" s="380" t="s">
        <v>1506</v>
      </c>
      <c r="G632" s="381"/>
      <c r="H632" s="164" t="s">
        <v>44</v>
      </c>
      <c r="I632" s="165">
        <v>4.7999999999999996E-3</v>
      </c>
      <c r="J632" s="166">
        <v>3093.41</v>
      </c>
      <c r="K632" s="167">
        <v>14.84</v>
      </c>
    </row>
    <row r="633" spans="1:11" ht="24" hidden="1">
      <c r="A633" s="192" t="s">
        <v>1449</v>
      </c>
      <c r="B633" s="192" t="s">
        <v>1450</v>
      </c>
      <c r="C633" s="192" t="s">
        <v>20</v>
      </c>
      <c r="D633" s="192">
        <v>97735</v>
      </c>
      <c r="E633" s="193" t="s">
        <v>1639</v>
      </c>
      <c r="F633" s="380" t="s">
        <v>1506</v>
      </c>
      <c r="G633" s="381"/>
      <c r="H633" s="164" t="s">
        <v>44</v>
      </c>
      <c r="I633" s="165">
        <v>3.2399999999999998E-2</v>
      </c>
      <c r="J633" s="166">
        <v>2268.06</v>
      </c>
      <c r="K633" s="167">
        <v>73.48</v>
      </c>
    </row>
    <row r="634" spans="1:11" ht="24" hidden="1">
      <c r="A634" s="192" t="s">
        <v>1449</v>
      </c>
      <c r="B634" s="192" t="s">
        <v>1450</v>
      </c>
      <c r="C634" s="192" t="s">
        <v>20</v>
      </c>
      <c r="D634" s="192">
        <v>101624</v>
      </c>
      <c r="E634" s="193" t="s">
        <v>1640</v>
      </c>
      <c r="F634" s="380" t="s">
        <v>1550</v>
      </c>
      <c r="G634" s="381"/>
      <c r="H634" s="164" t="s">
        <v>44</v>
      </c>
      <c r="I634" s="165">
        <v>4.0500000000000001E-2</v>
      </c>
      <c r="J634" s="166">
        <v>186.48</v>
      </c>
      <c r="K634" s="167">
        <v>7.55</v>
      </c>
    </row>
    <row r="635" spans="1:11" hidden="1">
      <c r="E635" s="194"/>
      <c r="F635" s="194"/>
      <c r="I635" s="168"/>
      <c r="J635" s="169"/>
      <c r="K635" s="170"/>
    </row>
    <row r="636" spans="1:11" hidden="1">
      <c r="E636" s="194"/>
      <c r="F636" s="194"/>
      <c r="I636" s="168"/>
      <c r="J636" s="169"/>
      <c r="K636" s="170"/>
    </row>
    <row r="637" spans="1:11" ht="20.100000000000001" hidden="1" customHeight="1">
      <c r="A637" s="187"/>
      <c r="B637" s="188"/>
      <c r="C637" s="188" t="s">
        <v>20</v>
      </c>
      <c r="D637" s="188">
        <v>97893</v>
      </c>
      <c r="E637" s="189" t="s">
        <v>765</v>
      </c>
      <c r="F637" s="382" t="s">
        <v>1590</v>
      </c>
      <c r="G637" s="383"/>
      <c r="H637" s="156" t="s">
        <v>31</v>
      </c>
      <c r="I637" s="157"/>
      <c r="J637" s="158"/>
      <c r="K637" s="159">
        <v>466.26</v>
      </c>
    </row>
    <row r="638" spans="1:11" hidden="1">
      <c r="B638" s="190" t="s">
        <v>1442</v>
      </c>
      <c r="C638" s="190" t="s">
        <v>1443</v>
      </c>
      <c r="D638" s="190" t="s">
        <v>1</v>
      </c>
      <c r="E638" s="191" t="s">
        <v>1444</v>
      </c>
      <c r="F638" s="384" t="s">
        <v>1445</v>
      </c>
      <c r="G638" s="385"/>
      <c r="H638" s="160" t="s">
        <v>1446</v>
      </c>
      <c r="I638" s="161" t="s">
        <v>1345</v>
      </c>
      <c r="J638" s="162" t="s">
        <v>1447</v>
      </c>
      <c r="K638" s="163" t="s">
        <v>1448</v>
      </c>
    </row>
    <row r="639" spans="1:11" hidden="1">
      <c r="A639" s="192" t="s">
        <v>1449</v>
      </c>
      <c r="B639" s="192" t="s">
        <v>1455</v>
      </c>
      <c r="C639" s="192" t="s">
        <v>20</v>
      </c>
      <c r="D639" s="192">
        <v>650</v>
      </c>
      <c r="E639" s="193" t="s">
        <v>1641</v>
      </c>
      <c r="F639" s="380" t="s">
        <v>1457</v>
      </c>
      <c r="G639" s="381"/>
      <c r="H639" s="164" t="s">
        <v>31</v>
      </c>
      <c r="I639" s="165">
        <v>27.061499999999999</v>
      </c>
      <c r="J639" s="166">
        <v>3.01</v>
      </c>
      <c r="K639" s="167">
        <v>81.45</v>
      </c>
    </row>
    <row r="640" spans="1:11" ht="36" hidden="1">
      <c r="A640" s="192" t="s">
        <v>1449</v>
      </c>
      <c r="B640" s="192" t="s">
        <v>1450</v>
      </c>
      <c r="C640" s="192" t="s">
        <v>20</v>
      </c>
      <c r="D640" s="192">
        <v>5678</v>
      </c>
      <c r="E640" s="193" t="s">
        <v>1634</v>
      </c>
      <c r="F640" s="380" t="s">
        <v>1466</v>
      </c>
      <c r="G640" s="381"/>
      <c r="H640" s="164" t="s">
        <v>1467</v>
      </c>
      <c r="I640" s="165">
        <v>1.3599999999999999E-2</v>
      </c>
      <c r="J640" s="166">
        <v>138.47</v>
      </c>
      <c r="K640" s="167">
        <v>1.88</v>
      </c>
    </row>
    <row r="641" spans="1:11" ht="36" hidden="1">
      <c r="A641" s="192" t="s">
        <v>1449</v>
      </c>
      <c r="B641" s="192" t="s">
        <v>1450</v>
      </c>
      <c r="C641" s="192" t="s">
        <v>20</v>
      </c>
      <c r="D641" s="192">
        <v>5679</v>
      </c>
      <c r="E641" s="193" t="s">
        <v>1635</v>
      </c>
      <c r="F641" s="380" t="s">
        <v>1466</v>
      </c>
      <c r="G641" s="381"/>
      <c r="H641" s="164" t="s">
        <v>1554</v>
      </c>
      <c r="I641" s="165">
        <v>2.76E-2</v>
      </c>
      <c r="J641" s="166">
        <v>47.3</v>
      </c>
      <c r="K641" s="167">
        <v>1.3</v>
      </c>
    </row>
    <row r="642" spans="1:11" ht="24" hidden="1">
      <c r="A642" s="192" t="s">
        <v>1449</v>
      </c>
      <c r="B642" s="192" t="s">
        <v>1450</v>
      </c>
      <c r="C642" s="192" t="s">
        <v>20</v>
      </c>
      <c r="D642" s="192">
        <v>87316</v>
      </c>
      <c r="E642" s="193" t="s">
        <v>1642</v>
      </c>
      <c r="F642" s="380" t="s">
        <v>1463</v>
      </c>
      <c r="G642" s="381"/>
      <c r="H642" s="164" t="s">
        <v>44</v>
      </c>
      <c r="I642" s="165">
        <v>1.7299999999999999E-2</v>
      </c>
      <c r="J642" s="166">
        <v>507.8</v>
      </c>
      <c r="K642" s="167">
        <v>8.7799999999999994</v>
      </c>
    </row>
    <row r="643" spans="1:11" hidden="1">
      <c r="A643" s="192" t="s">
        <v>1449</v>
      </c>
      <c r="B643" s="192" t="s">
        <v>1450</v>
      </c>
      <c r="C643" s="192" t="s">
        <v>20</v>
      </c>
      <c r="D643" s="192">
        <v>88309</v>
      </c>
      <c r="E643" s="193" t="s">
        <v>1462</v>
      </c>
      <c r="F643" s="380" t="s">
        <v>1463</v>
      </c>
      <c r="G643" s="381"/>
      <c r="H643" s="164" t="s">
        <v>34</v>
      </c>
      <c r="I643" s="165">
        <v>3.8569</v>
      </c>
      <c r="J643" s="166">
        <v>19.98</v>
      </c>
      <c r="K643" s="167">
        <v>77.06</v>
      </c>
    </row>
    <row r="644" spans="1:11" hidden="1">
      <c r="A644" s="192" t="s">
        <v>1449</v>
      </c>
      <c r="B644" s="192" t="s">
        <v>1450</v>
      </c>
      <c r="C644" s="192" t="s">
        <v>20</v>
      </c>
      <c r="D644" s="192">
        <v>88316</v>
      </c>
      <c r="E644" s="193" t="s">
        <v>1464</v>
      </c>
      <c r="F644" s="380" t="s">
        <v>1463</v>
      </c>
      <c r="G644" s="381"/>
      <c r="H644" s="164" t="s">
        <v>34</v>
      </c>
      <c r="I644" s="165">
        <v>3.0305</v>
      </c>
      <c r="J644" s="166">
        <v>16.02</v>
      </c>
      <c r="K644" s="167">
        <v>48.54</v>
      </c>
    </row>
    <row r="645" spans="1:11" ht="24" hidden="1">
      <c r="A645" s="192" t="s">
        <v>1449</v>
      </c>
      <c r="B645" s="192" t="s">
        <v>1450</v>
      </c>
      <c r="C645" s="192" t="s">
        <v>20</v>
      </c>
      <c r="D645" s="192">
        <v>97735</v>
      </c>
      <c r="E645" s="193" t="s">
        <v>1639</v>
      </c>
      <c r="F645" s="380" t="s">
        <v>1506</v>
      </c>
      <c r="G645" s="381"/>
      <c r="H645" s="164" t="s">
        <v>44</v>
      </c>
      <c r="I645" s="165">
        <v>7.0000000000000007E-2</v>
      </c>
      <c r="J645" s="166">
        <v>2268.06</v>
      </c>
      <c r="K645" s="167">
        <v>158.76</v>
      </c>
    </row>
    <row r="646" spans="1:11" ht="24" hidden="1">
      <c r="A646" s="192" t="s">
        <v>1449</v>
      </c>
      <c r="B646" s="192" t="s">
        <v>1450</v>
      </c>
      <c r="C646" s="192" t="s">
        <v>20</v>
      </c>
      <c r="D646" s="192">
        <v>100475</v>
      </c>
      <c r="E646" s="193" t="s">
        <v>1643</v>
      </c>
      <c r="F646" s="380" t="s">
        <v>1463</v>
      </c>
      <c r="G646" s="381"/>
      <c r="H646" s="164" t="s">
        <v>44</v>
      </c>
      <c r="I646" s="165">
        <v>7.4800000000000005E-2</v>
      </c>
      <c r="J646" s="166">
        <v>790.48</v>
      </c>
      <c r="K646" s="167">
        <v>59.12</v>
      </c>
    </row>
    <row r="647" spans="1:11" ht="24" hidden="1">
      <c r="A647" s="192" t="s">
        <v>1449</v>
      </c>
      <c r="B647" s="192" t="s">
        <v>1450</v>
      </c>
      <c r="C647" s="192" t="s">
        <v>20</v>
      </c>
      <c r="D647" s="192">
        <v>101619</v>
      </c>
      <c r="E647" s="193" t="s">
        <v>1644</v>
      </c>
      <c r="F647" s="380" t="s">
        <v>1550</v>
      </c>
      <c r="G647" s="381"/>
      <c r="H647" s="164" t="s">
        <v>44</v>
      </c>
      <c r="I647" s="165">
        <v>0.121</v>
      </c>
      <c r="J647" s="166">
        <v>242.75</v>
      </c>
      <c r="K647" s="167">
        <v>29.37</v>
      </c>
    </row>
    <row r="648" spans="1:11" hidden="1">
      <c r="E648" s="194"/>
      <c r="F648" s="194"/>
      <c r="I648" s="168"/>
      <c r="J648" s="169"/>
      <c r="K648" s="170"/>
    </row>
    <row r="649" spans="1:11" hidden="1">
      <c r="E649" s="194"/>
      <c r="F649" s="194"/>
      <c r="I649" s="168"/>
      <c r="J649" s="169"/>
      <c r="K649" s="170"/>
    </row>
    <row r="650" spans="1:11" ht="20.100000000000001" hidden="1" customHeight="1">
      <c r="A650" s="187"/>
      <c r="B650" s="188"/>
      <c r="C650" s="188" t="s">
        <v>20</v>
      </c>
      <c r="D650" s="188">
        <v>91937</v>
      </c>
      <c r="E650" s="189" t="s">
        <v>312</v>
      </c>
      <c r="F650" s="382" t="s">
        <v>1590</v>
      </c>
      <c r="G650" s="383"/>
      <c r="H650" s="156" t="s">
        <v>31</v>
      </c>
      <c r="I650" s="157"/>
      <c r="J650" s="158"/>
      <c r="K650" s="159">
        <v>9.86</v>
      </c>
    </row>
    <row r="651" spans="1:11" hidden="1">
      <c r="B651" s="190" t="s">
        <v>1442</v>
      </c>
      <c r="C651" s="190" t="s">
        <v>1443</v>
      </c>
      <c r="D651" s="190" t="s">
        <v>1</v>
      </c>
      <c r="E651" s="191" t="s">
        <v>1444</v>
      </c>
      <c r="F651" s="384" t="s">
        <v>1445</v>
      </c>
      <c r="G651" s="385"/>
      <c r="H651" s="160" t="s">
        <v>1446</v>
      </c>
      <c r="I651" s="161" t="s">
        <v>1345</v>
      </c>
      <c r="J651" s="162" t="s">
        <v>1447</v>
      </c>
      <c r="K651" s="163" t="s">
        <v>1448</v>
      </c>
    </row>
    <row r="652" spans="1:11" hidden="1">
      <c r="A652" s="192" t="s">
        <v>1449</v>
      </c>
      <c r="B652" s="192" t="s">
        <v>1455</v>
      </c>
      <c r="C652" s="192" t="s">
        <v>20</v>
      </c>
      <c r="D652" s="192">
        <v>1871</v>
      </c>
      <c r="E652" s="193" t="s">
        <v>1645</v>
      </c>
      <c r="F652" s="380" t="s">
        <v>1457</v>
      </c>
      <c r="G652" s="381"/>
      <c r="H652" s="164" t="s">
        <v>31</v>
      </c>
      <c r="I652" s="165">
        <v>1</v>
      </c>
      <c r="J652" s="166">
        <v>4.4400000000000004</v>
      </c>
      <c r="K652" s="167">
        <v>4.4400000000000004</v>
      </c>
    </row>
    <row r="653" spans="1:11" hidden="1">
      <c r="A653" s="192" t="s">
        <v>1449</v>
      </c>
      <c r="B653" s="192" t="s">
        <v>1450</v>
      </c>
      <c r="C653" s="192" t="s">
        <v>20</v>
      </c>
      <c r="D653" s="192">
        <v>88247</v>
      </c>
      <c r="E653" s="193" t="s">
        <v>1593</v>
      </c>
      <c r="F653" s="380" t="s">
        <v>1463</v>
      </c>
      <c r="G653" s="381"/>
      <c r="H653" s="164" t="s">
        <v>34</v>
      </c>
      <c r="I653" s="165">
        <v>0.14299999999999999</v>
      </c>
      <c r="J653" s="166">
        <v>17.23</v>
      </c>
      <c r="K653" s="167">
        <v>2.46</v>
      </c>
    </row>
    <row r="654" spans="1:11" hidden="1">
      <c r="A654" s="192" t="s">
        <v>1449</v>
      </c>
      <c r="B654" s="192" t="s">
        <v>1450</v>
      </c>
      <c r="C654" s="192" t="s">
        <v>20</v>
      </c>
      <c r="D654" s="192">
        <v>88264</v>
      </c>
      <c r="E654" s="193" t="s">
        <v>1594</v>
      </c>
      <c r="F654" s="380" t="s">
        <v>1463</v>
      </c>
      <c r="G654" s="381"/>
      <c r="H654" s="164" t="s">
        <v>34</v>
      </c>
      <c r="I654" s="165">
        <v>0.14299999999999999</v>
      </c>
      <c r="J654" s="166">
        <v>20.71</v>
      </c>
      <c r="K654" s="167">
        <v>2.96</v>
      </c>
    </row>
    <row r="655" spans="1:11" hidden="1">
      <c r="E655" s="194"/>
      <c r="F655" s="194"/>
      <c r="I655" s="168"/>
      <c r="J655" s="169"/>
      <c r="K655" s="170"/>
    </row>
    <row r="656" spans="1:11" hidden="1">
      <c r="E656" s="194"/>
      <c r="F656" s="194"/>
      <c r="I656" s="168"/>
      <c r="J656" s="169"/>
      <c r="K656" s="170"/>
    </row>
    <row r="657" spans="1:11" s="198" customFormat="1" ht="31.5">
      <c r="A657" s="195"/>
      <c r="B657" s="196"/>
      <c r="C657" s="196" t="s">
        <v>5</v>
      </c>
      <c r="D657" s="196" t="s">
        <v>1212</v>
      </c>
      <c r="E657" s="197" t="s">
        <v>1213</v>
      </c>
      <c r="F657" s="386" t="s">
        <v>1485</v>
      </c>
      <c r="G657" s="387"/>
      <c r="H657" s="171" t="s">
        <v>31</v>
      </c>
      <c r="I657" s="172"/>
      <c r="J657" s="173"/>
      <c r="K657" s="174">
        <f>SUM(K659:K668)</f>
        <v>0</v>
      </c>
    </row>
    <row r="658" spans="1:11" s="198" customFormat="1" ht="15.75">
      <c r="B658" s="199" t="s">
        <v>1442</v>
      </c>
      <c r="C658" s="199" t="s">
        <v>1443</v>
      </c>
      <c r="D658" s="199" t="s">
        <v>1</v>
      </c>
      <c r="E658" s="200" t="s">
        <v>1444</v>
      </c>
      <c r="F658" s="378" t="s">
        <v>1445</v>
      </c>
      <c r="G658" s="379"/>
      <c r="H658" s="175" t="s">
        <v>1446</v>
      </c>
      <c r="I658" s="176" t="s">
        <v>1345</v>
      </c>
      <c r="J658" s="177" t="s">
        <v>1447</v>
      </c>
      <c r="K658" s="178" t="s">
        <v>1448</v>
      </c>
    </row>
    <row r="659" spans="1:11" s="192" customFormat="1" ht="12">
      <c r="A659" s="192" t="s">
        <v>1449</v>
      </c>
      <c r="B659" s="192" t="s">
        <v>1455</v>
      </c>
      <c r="C659" s="192" t="s">
        <v>20</v>
      </c>
      <c r="D659" s="192">
        <v>650</v>
      </c>
      <c r="E659" s="193" t="s">
        <v>1641</v>
      </c>
      <c r="F659" s="380" t="s">
        <v>1457</v>
      </c>
      <c r="G659" s="381"/>
      <c r="H659" s="164" t="s">
        <v>31</v>
      </c>
      <c r="I659" s="165">
        <v>22.4145</v>
      </c>
      <c r="J659" s="166"/>
      <c r="K659" s="167">
        <f>J659*I659</f>
        <v>0</v>
      </c>
    </row>
    <row r="660" spans="1:11" s="192" customFormat="1" ht="36">
      <c r="A660" s="192" t="s">
        <v>1449</v>
      </c>
      <c r="B660" s="192" t="s">
        <v>1450</v>
      </c>
      <c r="C660" s="192" t="s">
        <v>20</v>
      </c>
      <c r="D660" s="192">
        <v>5678</v>
      </c>
      <c r="E660" s="193" t="s">
        <v>1634</v>
      </c>
      <c r="F660" s="380" t="s">
        <v>1466</v>
      </c>
      <c r="G660" s="381"/>
      <c r="H660" s="164" t="s">
        <v>1467</v>
      </c>
      <c r="I660" s="165">
        <v>8.6999999999999994E-3</v>
      </c>
      <c r="J660" s="166"/>
      <c r="K660" s="167">
        <f t="shared" ref="K660:K668" si="10">J660*I660</f>
        <v>0</v>
      </c>
    </row>
    <row r="661" spans="1:11" s="192" customFormat="1" ht="36">
      <c r="A661" s="192" t="s">
        <v>1449</v>
      </c>
      <c r="B661" s="192" t="s">
        <v>1450</v>
      </c>
      <c r="C661" s="192" t="s">
        <v>20</v>
      </c>
      <c r="D661" s="192">
        <v>5679</v>
      </c>
      <c r="E661" s="193" t="s">
        <v>1635</v>
      </c>
      <c r="F661" s="380" t="s">
        <v>1466</v>
      </c>
      <c r="G661" s="381"/>
      <c r="H661" s="164" t="s">
        <v>1554</v>
      </c>
      <c r="I661" s="165">
        <v>2.9399999999999999E-2</v>
      </c>
      <c r="J661" s="166"/>
      <c r="K661" s="167">
        <f t="shared" si="10"/>
        <v>0</v>
      </c>
    </row>
    <row r="662" spans="1:11" s="192" customFormat="1" ht="24">
      <c r="A662" s="192" t="s">
        <v>1449</v>
      </c>
      <c r="B662" s="192" t="s">
        <v>1450</v>
      </c>
      <c r="C662" s="192" t="s">
        <v>20</v>
      </c>
      <c r="D662" s="192">
        <v>87316</v>
      </c>
      <c r="E662" s="193" t="s">
        <v>1642</v>
      </c>
      <c r="F662" s="380" t="s">
        <v>1463</v>
      </c>
      <c r="G662" s="381"/>
      <c r="H662" s="164" t="s">
        <v>44</v>
      </c>
      <c r="I662" s="165">
        <v>1.4E-3</v>
      </c>
      <c r="J662" s="166"/>
      <c r="K662" s="167">
        <f t="shared" si="10"/>
        <v>0</v>
      </c>
    </row>
    <row r="663" spans="1:11" s="192" customFormat="1" ht="12">
      <c r="A663" s="192" t="s">
        <v>1449</v>
      </c>
      <c r="B663" s="192" t="s">
        <v>1450</v>
      </c>
      <c r="C663" s="192" t="s">
        <v>20</v>
      </c>
      <c r="D663" s="192">
        <v>88309</v>
      </c>
      <c r="E663" s="193" t="s">
        <v>1462</v>
      </c>
      <c r="F663" s="380" t="s">
        <v>1463</v>
      </c>
      <c r="G663" s="381"/>
      <c r="H663" s="164" t="s">
        <v>34</v>
      </c>
      <c r="I663" s="165">
        <v>4.2229999999999999</v>
      </c>
      <c r="J663" s="166"/>
      <c r="K663" s="167">
        <f t="shared" si="10"/>
        <v>0</v>
      </c>
    </row>
    <row r="664" spans="1:11" s="192" customFormat="1" ht="12">
      <c r="A664" s="192" t="s">
        <v>1449</v>
      </c>
      <c r="B664" s="192" t="s">
        <v>1450</v>
      </c>
      <c r="C664" s="192" t="s">
        <v>20</v>
      </c>
      <c r="D664" s="192">
        <v>88316</v>
      </c>
      <c r="E664" s="193" t="s">
        <v>1464</v>
      </c>
      <c r="F664" s="380" t="s">
        <v>1463</v>
      </c>
      <c r="G664" s="381"/>
      <c r="H664" s="164" t="s">
        <v>34</v>
      </c>
      <c r="I664" s="165">
        <v>4.2229999999999999</v>
      </c>
      <c r="J664" s="166"/>
      <c r="K664" s="167">
        <f t="shared" si="10"/>
        <v>0</v>
      </c>
    </row>
    <row r="665" spans="1:11" s="192" customFormat="1" ht="24">
      <c r="A665" s="192" t="s">
        <v>1449</v>
      </c>
      <c r="B665" s="192" t="s">
        <v>1450</v>
      </c>
      <c r="C665" s="192" t="s">
        <v>20</v>
      </c>
      <c r="D665" s="192">
        <v>101619</v>
      </c>
      <c r="E665" s="193" t="s">
        <v>1644</v>
      </c>
      <c r="F665" s="380" t="s">
        <v>1550</v>
      </c>
      <c r="G665" s="381"/>
      <c r="H665" s="164" t="s">
        <v>44</v>
      </c>
      <c r="I665" s="165">
        <v>0.81</v>
      </c>
      <c r="J665" s="166"/>
      <c r="K665" s="167">
        <f t="shared" si="10"/>
        <v>0</v>
      </c>
    </row>
    <row r="666" spans="1:11" s="192" customFormat="1" ht="24">
      <c r="A666" s="192" t="s">
        <v>1449</v>
      </c>
      <c r="B666" s="192" t="s">
        <v>1450</v>
      </c>
      <c r="C666" s="192" t="s">
        <v>20</v>
      </c>
      <c r="D666" s="192">
        <v>94970</v>
      </c>
      <c r="E666" s="193" t="s">
        <v>1646</v>
      </c>
      <c r="F666" s="380" t="s">
        <v>1506</v>
      </c>
      <c r="G666" s="381"/>
      <c r="H666" s="164" t="s">
        <v>44</v>
      </c>
      <c r="I666" s="165">
        <v>7.4399999999999994E-2</v>
      </c>
      <c r="J666" s="166"/>
      <c r="K666" s="167">
        <f t="shared" si="10"/>
        <v>0</v>
      </c>
    </row>
    <row r="667" spans="1:11" s="192" customFormat="1" ht="24">
      <c r="A667" s="192" t="s">
        <v>1449</v>
      </c>
      <c r="B667" s="192" t="s">
        <v>1450</v>
      </c>
      <c r="C667" s="192" t="s">
        <v>20</v>
      </c>
      <c r="D667" s="192">
        <v>100479</v>
      </c>
      <c r="E667" s="193" t="s">
        <v>1647</v>
      </c>
      <c r="F667" s="380" t="s">
        <v>1463</v>
      </c>
      <c r="G667" s="381"/>
      <c r="H667" s="164" t="s">
        <v>44</v>
      </c>
      <c r="I667" s="165">
        <v>7.2800000000000004E-2</v>
      </c>
      <c r="J667" s="166"/>
      <c r="K667" s="167">
        <f t="shared" si="10"/>
        <v>0</v>
      </c>
    </row>
    <row r="668" spans="1:11" s="192" customFormat="1" ht="12">
      <c r="A668" s="192" t="s">
        <v>1449</v>
      </c>
      <c r="B668" s="192" t="s">
        <v>1455</v>
      </c>
      <c r="C668" s="192" t="s">
        <v>20</v>
      </c>
      <c r="D668" s="192">
        <v>11236</v>
      </c>
      <c r="E668" s="193" t="s">
        <v>1648</v>
      </c>
      <c r="F668" s="380" t="s">
        <v>1457</v>
      </c>
      <c r="G668" s="381"/>
      <c r="H668" s="164" t="s">
        <v>31</v>
      </c>
      <c r="I668" s="165">
        <v>2.1</v>
      </c>
      <c r="J668" s="166"/>
      <c r="K668" s="167">
        <f t="shared" si="10"/>
        <v>0</v>
      </c>
    </row>
    <row r="669" spans="1:11">
      <c r="E669" s="194"/>
      <c r="F669" s="194"/>
      <c r="I669" s="168"/>
      <c r="J669" s="169"/>
      <c r="K669" s="170"/>
    </row>
    <row r="670" spans="1:11">
      <c r="E670" s="194"/>
      <c r="F670" s="194"/>
      <c r="I670" s="168"/>
      <c r="J670" s="169"/>
      <c r="K670" s="170"/>
    </row>
    <row r="671" spans="1:11" s="198" customFormat="1" ht="31.5">
      <c r="A671" s="195"/>
      <c r="B671" s="196"/>
      <c r="C671" s="196" t="s">
        <v>5</v>
      </c>
      <c r="D671" s="196" t="s">
        <v>1209</v>
      </c>
      <c r="E671" s="197" t="s">
        <v>1210</v>
      </c>
      <c r="F671" s="386" t="s">
        <v>1485</v>
      </c>
      <c r="G671" s="387"/>
      <c r="H671" s="171" t="s">
        <v>31</v>
      </c>
      <c r="I671" s="172"/>
      <c r="J671" s="173"/>
      <c r="K671" s="174">
        <f>SUM(K673:K682)</f>
        <v>0</v>
      </c>
    </row>
    <row r="672" spans="1:11" s="198" customFormat="1" ht="15.75">
      <c r="B672" s="199" t="s">
        <v>1442</v>
      </c>
      <c r="C672" s="199" t="s">
        <v>1443</v>
      </c>
      <c r="D672" s="199" t="s">
        <v>1</v>
      </c>
      <c r="E672" s="200" t="s">
        <v>1444</v>
      </c>
      <c r="F672" s="378" t="s">
        <v>1445</v>
      </c>
      <c r="G672" s="379"/>
      <c r="H672" s="175" t="s">
        <v>1446</v>
      </c>
      <c r="I672" s="176" t="s">
        <v>1345</v>
      </c>
      <c r="J672" s="177" t="s">
        <v>1447</v>
      </c>
      <c r="K672" s="178" t="s">
        <v>1448</v>
      </c>
    </row>
    <row r="673" spans="1:11" s="192" customFormat="1" ht="12">
      <c r="A673" s="192" t="s">
        <v>1449</v>
      </c>
      <c r="B673" s="192" t="s">
        <v>1455</v>
      </c>
      <c r="C673" s="192" t="s">
        <v>20</v>
      </c>
      <c r="D673" s="192">
        <v>650</v>
      </c>
      <c r="E673" s="193" t="s">
        <v>1641</v>
      </c>
      <c r="F673" s="380" t="s">
        <v>1457</v>
      </c>
      <c r="G673" s="380"/>
      <c r="H673" s="164" t="s">
        <v>31</v>
      </c>
      <c r="I673" s="165">
        <v>28.603999999999999</v>
      </c>
      <c r="J673" s="166"/>
      <c r="K673" s="167">
        <f>J673*I673</f>
        <v>0</v>
      </c>
    </row>
    <row r="674" spans="1:11" s="192" customFormat="1" ht="36">
      <c r="A674" s="192" t="s">
        <v>1449</v>
      </c>
      <c r="B674" s="192" t="s">
        <v>1450</v>
      </c>
      <c r="C674" s="192" t="s">
        <v>20</v>
      </c>
      <c r="D674" s="192">
        <v>5678</v>
      </c>
      <c r="E674" s="193" t="s">
        <v>1634</v>
      </c>
      <c r="F674" s="380" t="s">
        <v>1466</v>
      </c>
      <c r="G674" s="381"/>
      <c r="H674" s="164" t="s">
        <v>1467</v>
      </c>
      <c r="I674" s="165">
        <v>1.3599999999999999E-2</v>
      </c>
      <c r="J674" s="166"/>
      <c r="K674" s="167">
        <f t="shared" ref="K674:K682" si="11">J674*I674</f>
        <v>0</v>
      </c>
    </row>
    <row r="675" spans="1:11" s="192" customFormat="1" ht="36">
      <c r="A675" s="192" t="s">
        <v>1449</v>
      </c>
      <c r="B675" s="192" t="s">
        <v>1450</v>
      </c>
      <c r="C675" s="192" t="s">
        <v>20</v>
      </c>
      <c r="D675" s="192">
        <v>5679</v>
      </c>
      <c r="E675" s="193" t="s">
        <v>1635</v>
      </c>
      <c r="F675" s="380" t="s">
        <v>1466</v>
      </c>
      <c r="G675" s="381"/>
      <c r="H675" s="164" t="s">
        <v>1554</v>
      </c>
      <c r="I675" s="165">
        <v>4.5600000000000002E-2</v>
      </c>
      <c r="J675" s="166"/>
      <c r="K675" s="167">
        <f t="shared" si="11"/>
        <v>0</v>
      </c>
    </row>
    <row r="676" spans="1:11" s="192" customFormat="1" ht="24">
      <c r="A676" s="192" t="s">
        <v>1449</v>
      </c>
      <c r="B676" s="192" t="s">
        <v>1450</v>
      </c>
      <c r="C676" s="192" t="s">
        <v>20</v>
      </c>
      <c r="D676" s="192">
        <v>87316</v>
      </c>
      <c r="E676" s="193" t="s">
        <v>1642</v>
      </c>
      <c r="F676" s="380" t="s">
        <v>1463</v>
      </c>
      <c r="G676" s="381"/>
      <c r="H676" s="164" t="s">
        <v>44</v>
      </c>
      <c r="I676" s="165">
        <v>1.6999999999999999E-3</v>
      </c>
      <c r="J676" s="166"/>
      <c r="K676" s="167">
        <f t="shared" si="11"/>
        <v>0</v>
      </c>
    </row>
    <row r="677" spans="1:11" s="192" customFormat="1" ht="12">
      <c r="A677" s="192" t="s">
        <v>1449</v>
      </c>
      <c r="B677" s="192" t="s">
        <v>1450</v>
      </c>
      <c r="C677" s="192" t="s">
        <v>20</v>
      </c>
      <c r="D677" s="192">
        <v>88309</v>
      </c>
      <c r="E677" s="193" t="s">
        <v>1462</v>
      </c>
      <c r="F677" s="380" t="s">
        <v>1463</v>
      </c>
      <c r="G677" s="381"/>
      <c r="H677" s="164" t="s">
        <v>34</v>
      </c>
      <c r="I677" s="165">
        <v>5.7510000000000003</v>
      </c>
      <c r="J677" s="166"/>
      <c r="K677" s="167">
        <f t="shared" si="11"/>
        <v>0</v>
      </c>
    </row>
    <row r="678" spans="1:11" s="192" customFormat="1" ht="12">
      <c r="A678" s="192" t="s">
        <v>1449</v>
      </c>
      <c r="B678" s="192" t="s">
        <v>1450</v>
      </c>
      <c r="C678" s="192" t="s">
        <v>20</v>
      </c>
      <c r="D678" s="192">
        <v>88316</v>
      </c>
      <c r="E678" s="193" t="s">
        <v>1464</v>
      </c>
      <c r="F678" s="380" t="s">
        <v>1463</v>
      </c>
      <c r="G678" s="381"/>
      <c r="H678" s="164" t="s">
        <v>34</v>
      </c>
      <c r="I678" s="165">
        <v>5.7510000000000003</v>
      </c>
      <c r="J678" s="166"/>
      <c r="K678" s="167">
        <f t="shared" si="11"/>
        <v>0</v>
      </c>
    </row>
    <row r="679" spans="1:11" s="192" customFormat="1" ht="24">
      <c r="A679" s="192" t="s">
        <v>1449</v>
      </c>
      <c r="B679" s="192" t="s">
        <v>1450</v>
      </c>
      <c r="C679" s="192" t="s">
        <v>20</v>
      </c>
      <c r="D679" s="192">
        <v>101619</v>
      </c>
      <c r="E679" s="193" t="s">
        <v>1644</v>
      </c>
      <c r="F679" s="380" t="s">
        <v>1550</v>
      </c>
      <c r="G679" s="381"/>
      <c r="H679" s="164" t="s">
        <v>44</v>
      </c>
      <c r="I679" s="165">
        <v>1.21</v>
      </c>
      <c r="J679" s="166"/>
      <c r="K679" s="167">
        <f t="shared" si="11"/>
        <v>0</v>
      </c>
    </row>
    <row r="680" spans="1:11" s="192" customFormat="1" ht="24">
      <c r="A680" s="192" t="s">
        <v>1449</v>
      </c>
      <c r="B680" s="192" t="s">
        <v>1450</v>
      </c>
      <c r="C680" s="192" t="s">
        <v>20</v>
      </c>
      <c r="D680" s="192">
        <v>94970</v>
      </c>
      <c r="E680" s="193" t="s">
        <v>1646</v>
      </c>
      <c r="F680" s="380" t="s">
        <v>1506</v>
      </c>
      <c r="G680" s="381"/>
      <c r="H680" s="164" t="s">
        <v>44</v>
      </c>
      <c r="I680" s="165">
        <v>0.1163</v>
      </c>
      <c r="J680" s="166"/>
      <c r="K680" s="167">
        <f t="shared" si="11"/>
        <v>0</v>
      </c>
    </row>
    <row r="681" spans="1:11" s="192" customFormat="1" ht="24">
      <c r="A681" s="192" t="s">
        <v>1449</v>
      </c>
      <c r="B681" s="192" t="s">
        <v>1450</v>
      </c>
      <c r="C681" s="192" t="s">
        <v>20</v>
      </c>
      <c r="D681" s="192">
        <v>100479</v>
      </c>
      <c r="E681" s="193" t="s">
        <v>1647</v>
      </c>
      <c r="F681" s="380" t="s">
        <v>1463</v>
      </c>
      <c r="G681" s="381"/>
      <c r="H681" s="164" t="s">
        <v>44</v>
      </c>
      <c r="I681" s="165">
        <v>0.10390000000000001</v>
      </c>
      <c r="J681" s="166"/>
      <c r="K681" s="167">
        <f t="shared" si="11"/>
        <v>0</v>
      </c>
    </row>
    <row r="682" spans="1:11" s="192" customFormat="1" ht="12">
      <c r="A682" s="192" t="s">
        <v>1449</v>
      </c>
      <c r="B682" s="192" t="s">
        <v>1455</v>
      </c>
      <c r="C682" s="192" t="s">
        <v>20</v>
      </c>
      <c r="D682" s="192">
        <v>11236</v>
      </c>
      <c r="E682" s="193" t="s">
        <v>1648</v>
      </c>
      <c r="F682" s="380" t="s">
        <v>1457</v>
      </c>
      <c r="G682" s="381"/>
      <c r="H682" s="164" t="s">
        <v>31</v>
      </c>
      <c r="I682" s="165">
        <v>3.6</v>
      </c>
      <c r="J682" s="166"/>
      <c r="K682" s="167">
        <f t="shared" si="11"/>
        <v>0</v>
      </c>
    </row>
    <row r="683" spans="1:11">
      <c r="E683" s="194"/>
      <c r="F683" s="194"/>
      <c r="I683" s="168"/>
      <c r="J683" s="169"/>
      <c r="K683" s="170"/>
    </row>
    <row r="684" spans="1:11">
      <c r="E684" s="194"/>
      <c r="F684" s="194"/>
      <c r="I684" s="168"/>
      <c r="J684" s="169"/>
      <c r="K684" s="170"/>
    </row>
    <row r="685" spans="1:11" ht="20.100000000000001" hidden="1" customHeight="1">
      <c r="A685" s="187"/>
      <c r="B685" s="188"/>
      <c r="C685" s="188" t="s">
        <v>20</v>
      </c>
      <c r="D685" s="188">
        <v>91940</v>
      </c>
      <c r="E685" s="189" t="s">
        <v>316</v>
      </c>
      <c r="F685" s="382" t="s">
        <v>1590</v>
      </c>
      <c r="G685" s="383"/>
      <c r="H685" s="156" t="s">
        <v>31</v>
      </c>
      <c r="I685" s="157"/>
      <c r="J685" s="158"/>
      <c r="K685" s="159">
        <v>12.47</v>
      </c>
    </row>
    <row r="686" spans="1:11" hidden="1">
      <c r="B686" s="190" t="s">
        <v>1442</v>
      </c>
      <c r="C686" s="190" t="s">
        <v>1443</v>
      </c>
      <c r="D686" s="190" t="s">
        <v>1</v>
      </c>
      <c r="E686" s="191" t="s">
        <v>1444</v>
      </c>
      <c r="F686" s="384" t="s">
        <v>1445</v>
      </c>
      <c r="G686" s="385"/>
      <c r="H686" s="160" t="s">
        <v>1446</v>
      </c>
      <c r="I686" s="161" t="s">
        <v>1345</v>
      </c>
      <c r="J686" s="162" t="s">
        <v>1447</v>
      </c>
      <c r="K686" s="163" t="s">
        <v>1448</v>
      </c>
    </row>
    <row r="687" spans="1:11" hidden="1">
      <c r="A687" s="192" t="s">
        <v>1449</v>
      </c>
      <c r="B687" s="192" t="s">
        <v>1455</v>
      </c>
      <c r="C687" s="192" t="s">
        <v>20</v>
      </c>
      <c r="D687" s="192">
        <v>1872</v>
      </c>
      <c r="E687" s="193" t="s">
        <v>1649</v>
      </c>
      <c r="F687" s="380" t="s">
        <v>1457</v>
      </c>
      <c r="G687" s="381"/>
      <c r="H687" s="164" t="s">
        <v>31</v>
      </c>
      <c r="I687" s="165">
        <v>1</v>
      </c>
      <c r="J687" s="166">
        <v>2.48</v>
      </c>
      <c r="K687" s="167">
        <v>2.48</v>
      </c>
    </row>
    <row r="688" spans="1:11" hidden="1">
      <c r="A688" s="192" t="s">
        <v>1449</v>
      </c>
      <c r="B688" s="192" t="s">
        <v>1450</v>
      </c>
      <c r="C688" s="192" t="s">
        <v>20</v>
      </c>
      <c r="D688" s="192">
        <v>88247</v>
      </c>
      <c r="E688" s="193" t="s">
        <v>1593</v>
      </c>
      <c r="F688" s="380" t="s">
        <v>1463</v>
      </c>
      <c r="G688" s="381"/>
      <c r="H688" s="164" t="s">
        <v>34</v>
      </c>
      <c r="I688" s="165">
        <v>0.247</v>
      </c>
      <c r="J688" s="166">
        <v>17.23</v>
      </c>
      <c r="K688" s="167">
        <v>4.25</v>
      </c>
    </row>
    <row r="689" spans="1:11" hidden="1">
      <c r="A689" s="192" t="s">
        <v>1449</v>
      </c>
      <c r="B689" s="192" t="s">
        <v>1450</v>
      </c>
      <c r="C689" s="192" t="s">
        <v>20</v>
      </c>
      <c r="D689" s="192">
        <v>88264</v>
      </c>
      <c r="E689" s="193" t="s">
        <v>1594</v>
      </c>
      <c r="F689" s="380" t="s">
        <v>1463</v>
      </c>
      <c r="G689" s="381"/>
      <c r="H689" s="164" t="s">
        <v>34</v>
      </c>
      <c r="I689" s="165">
        <v>0.247</v>
      </c>
      <c r="J689" s="166">
        <v>20.71</v>
      </c>
      <c r="K689" s="167">
        <v>5.1100000000000003</v>
      </c>
    </row>
    <row r="690" spans="1:11" hidden="1">
      <c r="A690" s="192" t="s">
        <v>1449</v>
      </c>
      <c r="B690" s="192" t="s">
        <v>1450</v>
      </c>
      <c r="C690" s="192" t="s">
        <v>20</v>
      </c>
      <c r="D690" s="192">
        <v>88629</v>
      </c>
      <c r="E690" s="193" t="s">
        <v>1650</v>
      </c>
      <c r="F690" s="380" t="s">
        <v>1463</v>
      </c>
      <c r="G690" s="381"/>
      <c r="H690" s="164" t="s">
        <v>44</v>
      </c>
      <c r="I690" s="165">
        <v>8.9999999999999998E-4</v>
      </c>
      <c r="J690" s="166">
        <v>708.97</v>
      </c>
      <c r="K690" s="167">
        <v>0.63</v>
      </c>
    </row>
    <row r="691" spans="1:11" hidden="1">
      <c r="E691" s="194"/>
      <c r="F691" s="194"/>
      <c r="I691" s="168"/>
      <c r="J691" s="169"/>
      <c r="K691" s="170"/>
    </row>
    <row r="692" spans="1:11" hidden="1">
      <c r="E692" s="194"/>
      <c r="F692" s="194"/>
      <c r="I692" s="168"/>
      <c r="J692" s="169"/>
      <c r="K692" s="170"/>
    </row>
    <row r="693" spans="1:11" ht="20.100000000000001" hidden="1" customHeight="1">
      <c r="A693" s="187"/>
      <c r="B693" s="188"/>
      <c r="C693" s="188" t="s">
        <v>20</v>
      </c>
      <c r="D693" s="188">
        <v>92866</v>
      </c>
      <c r="E693" s="189" t="s">
        <v>961</v>
      </c>
      <c r="F693" s="382" t="s">
        <v>1590</v>
      </c>
      <c r="G693" s="383"/>
      <c r="H693" s="156" t="s">
        <v>31</v>
      </c>
      <c r="I693" s="157"/>
      <c r="J693" s="158"/>
      <c r="K693" s="159">
        <v>7.65</v>
      </c>
    </row>
    <row r="694" spans="1:11" hidden="1">
      <c r="B694" s="190" t="s">
        <v>1442</v>
      </c>
      <c r="C694" s="190" t="s">
        <v>1443</v>
      </c>
      <c r="D694" s="190" t="s">
        <v>1</v>
      </c>
      <c r="E694" s="191" t="s">
        <v>1444</v>
      </c>
      <c r="F694" s="384" t="s">
        <v>1445</v>
      </c>
      <c r="G694" s="385"/>
      <c r="H694" s="160" t="s">
        <v>1446</v>
      </c>
      <c r="I694" s="161" t="s">
        <v>1345</v>
      </c>
      <c r="J694" s="162" t="s">
        <v>1447</v>
      </c>
      <c r="K694" s="163" t="s">
        <v>1448</v>
      </c>
    </row>
    <row r="695" spans="1:11" hidden="1">
      <c r="A695" s="192" t="s">
        <v>1449</v>
      </c>
      <c r="B695" s="192" t="s">
        <v>1455</v>
      </c>
      <c r="C695" s="192" t="s">
        <v>20</v>
      </c>
      <c r="D695" s="192">
        <v>2555</v>
      </c>
      <c r="E695" s="193" t="s">
        <v>1651</v>
      </c>
      <c r="F695" s="380" t="s">
        <v>1457</v>
      </c>
      <c r="G695" s="381"/>
      <c r="H695" s="164" t="s">
        <v>31</v>
      </c>
      <c r="I695" s="165">
        <v>1</v>
      </c>
      <c r="J695" s="166">
        <v>2.23</v>
      </c>
      <c r="K695" s="167">
        <v>2.23</v>
      </c>
    </row>
    <row r="696" spans="1:11" hidden="1">
      <c r="A696" s="192" t="s">
        <v>1449</v>
      </c>
      <c r="B696" s="192" t="s">
        <v>1450</v>
      </c>
      <c r="C696" s="192" t="s">
        <v>20</v>
      </c>
      <c r="D696" s="192">
        <v>88247</v>
      </c>
      <c r="E696" s="193" t="s">
        <v>1593</v>
      </c>
      <c r="F696" s="380" t="s">
        <v>1463</v>
      </c>
      <c r="G696" s="381"/>
      <c r="H696" s="164" t="s">
        <v>34</v>
      </c>
      <c r="I696" s="165">
        <v>0.14299999999999999</v>
      </c>
      <c r="J696" s="166">
        <v>17.23</v>
      </c>
      <c r="K696" s="167">
        <v>2.46</v>
      </c>
    </row>
    <row r="697" spans="1:11" hidden="1">
      <c r="A697" s="192" t="s">
        <v>1449</v>
      </c>
      <c r="B697" s="192" t="s">
        <v>1450</v>
      </c>
      <c r="C697" s="192" t="s">
        <v>20</v>
      </c>
      <c r="D697" s="192">
        <v>88264</v>
      </c>
      <c r="E697" s="193" t="s">
        <v>1594</v>
      </c>
      <c r="F697" s="380" t="s">
        <v>1463</v>
      </c>
      <c r="G697" s="381"/>
      <c r="H697" s="164" t="s">
        <v>34</v>
      </c>
      <c r="I697" s="165">
        <v>0.14299999999999999</v>
      </c>
      <c r="J697" s="166">
        <v>20.71</v>
      </c>
      <c r="K697" s="167">
        <v>2.96</v>
      </c>
    </row>
    <row r="698" spans="1:11" hidden="1">
      <c r="E698" s="194"/>
      <c r="F698" s="194"/>
      <c r="I698" s="168"/>
      <c r="J698" s="169"/>
      <c r="K698" s="170"/>
    </row>
    <row r="699" spans="1:11" hidden="1">
      <c r="E699" s="194"/>
      <c r="F699" s="194"/>
      <c r="I699" s="168"/>
      <c r="J699" s="169"/>
      <c r="K699" s="170"/>
    </row>
    <row r="700" spans="1:11" ht="20.100000000000001" hidden="1" customHeight="1">
      <c r="A700" s="187"/>
      <c r="B700" s="188"/>
      <c r="C700" s="188" t="s">
        <v>20</v>
      </c>
      <c r="D700" s="188">
        <v>89707</v>
      </c>
      <c r="E700" s="189" t="s">
        <v>1080</v>
      </c>
      <c r="F700" s="382" t="s">
        <v>1485</v>
      </c>
      <c r="G700" s="383"/>
      <c r="H700" s="156" t="s">
        <v>31</v>
      </c>
      <c r="I700" s="157"/>
      <c r="J700" s="158"/>
      <c r="K700" s="159">
        <v>47.62</v>
      </c>
    </row>
    <row r="701" spans="1:11" hidden="1">
      <c r="B701" s="190" t="s">
        <v>1442</v>
      </c>
      <c r="C701" s="190" t="s">
        <v>1443</v>
      </c>
      <c r="D701" s="190" t="s">
        <v>1</v>
      </c>
      <c r="E701" s="191" t="s">
        <v>1444</v>
      </c>
      <c r="F701" s="384" t="s">
        <v>1445</v>
      </c>
      <c r="G701" s="385"/>
      <c r="H701" s="160" t="s">
        <v>1446</v>
      </c>
      <c r="I701" s="161" t="s">
        <v>1345</v>
      </c>
      <c r="J701" s="162" t="s">
        <v>1447</v>
      </c>
      <c r="K701" s="163" t="s">
        <v>1448</v>
      </c>
    </row>
    <row r="702" spans="1:11" hidden="1">
      <c r="A702" s="192" t="s">
        <v>1449</v>
      </c>
      <c r="B702" s="192" t="s">
        <v>1455</v>
      </c>
      <c r="C702" s="192" t="s">
        <v>20</v>
      </c>
      <c r="D702" s="192">
        <v>122</v>
      </c>
      <c r="E702" s="193" t="s">
        <v>1491</v>
      </c>
      <c r="F702" s="380" t="s">
        <v>1457</v>
      </c>
      <c r="G702" s="381"/>
      <c r="H702" s="164" t="s">
        <v>31</v>
      </c>
      <c r="I702" s="165">
        <v>2.92E-2</v>
      </c>
      <c r="J702" s="166">
        <v>76.86</v>
      </c>
      <c r="K702" s="167">
        <v>2.2400000000000002</v>
      </c>
    </row>
    <row r="703" spans="1:11" hidden="1">
      <c r="A703" s="192" t="s">
        <v>1449</v>
      </c>
      <c r="B703" s="192" t="s">
        <v>1455</v>
      </c>
      <c r="C703" s="192" t="s">
        <v>20</v>
      </c>
      <c r="D703" s="192">
        <v>5103</v>
      </c>
      <c r="E703" s="193" t="s">
        <v>1652</v>
      </c>
      <c r="F703" s="380" t="s">
        <v>1457</v>
      </c>
      <c r="G703" s="381"/>
      <c r="H703" s="164" t="s">
        <v>31</v>
      </c>
      <c r="I703" s="165">
        <v>1</v>
      </c>
      <c r="J703" s="166">
        <v>27.05</v>
      </c>
      <c r="K703" s="167">
        <v>27.05</v>
      </c>
    </row>
    <row r="704" spans="1:11" hidden="1">
      <c r="A704" s="192" t="s">
        <v>1449</v>
      </c>
      <c r="B704" s="192" t="s">
        <v>1455</v>
      </c>
      <c r="C704" s="192" t="s">
        <v>20</v>
      </c>
      <c r="D704" s="192">
        <v>20083</v>
      </c>
      <c r="E704" s="193" t="s">
        <v>1488</v>
      </c>
      <c r="F704" s="380" t="s">
        <v>1457</v>
      </c>
      <c r="G704" s="381"/>
      <c r="H704" s="164" t="s">
        <v>31</v>
      </c>
      <c r="I704" s="165">
        <v>4.3999999999999997E-2</v>
      </c>
      <c r="J704" s="166">
        <v>87.08</v>
      </c>
      <c r="K704" s="167">
        <v>3.83</v>
      </c>
    </row>
    <row r="705" spans="1:11" hidden="1">
      <c r="A705" s="192" t="s">
        <v>1449</v>
      </c>
      <c r="B705" s="192" t="s">
        <v>1455</v>
      </c>
      <c r="C705" s="192" t="s">
        <v>20</v>
      </c>
      <c r="D705" s="192">
        <v>38383</v>
      </c>
      <c r="E705" s="193" t="s">
        <v>1489</v>
      </c>
      <c r="F705" s="380" t="s">
        <v>1457</v>
      </c>
      <c r="G705" s="381"/>
      <c r="H705" s="164" t="s">
        <v>31</v>
      </c>
      <c r="I705" s="165">
        <v>1.54E-2</v>
      </c>
      <c r="J705" s="166">
        <v>2.56</v>
      </c>
      <c r="K705" s="167">
        <v>0.03</v>
      </c>
    </row>
    <row r="706" spans="1:11" hidden="1">
      <c r="A706" s="192" t="s">
        <v>1449</v>
      </c>
      <c r="B706" s="192" t="s">
        <v>1450</v>
      </c>
      <c r="C706" s="192" t="s">
        <v>20</v>
      </c>
      <c r="D706" s="192">
        <v>88248</v>
      </c>
      <c r="E706" s="193" t="s">
        <v>1477</v>
      </c>
      <c r="F706" s="380" t="s">
        <v>1463</v>
      </c>
      <c r="G706" s="381"/>
      <c r="H706" s="164" t="s">
        <v>34</v>
      </c>
      <c r="I706" s="165">
        <v>0.3987</v>
      </c>
      <c r="J706" s="166">
        <v>16.45</v>
      </c>
      <c r="K706" s="167">
        <v>6.55</v>
      </c>
    </row>
    <row r="707" spans="1:11" hidden="1">
      <c r="A707" s="192" t="s">
        <v>1449</v>
      </c>
      <c r="B707" s="192" t="s">
        <v>1450</v>
      </c>
      <c r="C707" s="192" t="s">
        <v>20</v>
      </c>
      <c r="D707" s="192">
        <v>88267</v>
      </c>
      <c r="E707" s="193" t="s">
        <v>1478</v>
      </c>
      <c r="F707" s="380" t="s">
        <v>1463</v>
      </c>
      <c r="G707" s="381"/>
      <c r="H707" s="164" t="s">
        <v>34</v>
      </c>
      <c r="I707" s="165">
        <v>0.3987</v>
      </c>
      <c r="J707" s="166">
        <v>19.88</v>
      </c>
      <c r="K707" s="167">
        <v>7.92</v>
      </c>
    </row>
    <row r="708" spans="1:11" hidden="1">
      <c r="E708" s="194"/>
      <c r="F708" s="194"/>
      <c r="I708" s="168"/>
      <c r="J708" s="169"/>
      <c r="K708" s="170"/>
    </row>
    <row r="709" spans="1:11" hidden="1">
      <c r="E709" s="194"/>
      <c r="F709" s="194"/>
      <c r="I709" s="168"/>
      <c r="J709" s="169"/>
      <c r="K709" s="170"/>
    </row>
    <row r="710" spans="1:11" s="198" customFormat="1" ht="47.25">
      <c r="A710" s="195"/>
      <c r="B710" s="196"/>
      <c r="C710" s="196" t="s">
        <v>5</v>
      </c>
      <c r="D710" s="196" t="s">
        <v>1144</v>
      </c>
      <c r="E710" s="197" t="s">
        <v>1145</v>
      </c>
      <c r="F710" s="386" t="s">
        <v>1485</v>
      </c>
      <c r="G710" s="387"/>
      <c r="H710" s="171" t="s">
        <v>31</v>
      </c>
      <c r="I710" s="172"/>
      <c r="J710" s="173"/>
      <c r="K710" s="174">
        <f>SUM(K712:K719)</f>
        <v>0</v>
      </c>
    </row>
    <row r="711" spans="1:11" s="198" customFormat="1" ht="15.75">
      <c r="B711" s="199" t="s">
        <v>1442</v>
      </c>
      <c r="C711" s="199" t="s">
        <v>1443</v>
      </c>
      <c r="D711" s="199" t="s">
        <v>1</v>
      </c>
      <c r="E711" s="200" t="s">
        <v>1444</v>
      </c>
      <c r="F711" s="378" t="s">
        <v>1445</v>
      </c>
      <c r="G711" s="379"/>
      <c r="H711" s="175" t="s">
        <v>1446</v>
      </c>
      <c r="I711" s="176" t="s">
        <v>1345</v>
      </c>
      <c r="J711" s="177" t="s">
        <v>1447</v>
      </c>
      <c r="K711" s="178" t="s">
        <v>1448</v>
      </c>
    </row>
    <row r="712" spans="1:11" s="192" customFormat="1" ht="12">
      <c r="A712" s="192" t="s">
        <v>1449</v>
      </c>
      <c r="B712" s="192" t="s">
        <v>1455</v>
      </c>
      <c r="C712" s="192" t="s">
        <v>20</v>
      </c>
      <c r="D712" s="192">
        <v>122</v>
      </c>
      <c r="E712" s="193" t="s">
        <v>1491</v>
      </c>
      <c r="F712" s="380" t="s">
        <v>1457</v>
      </c>
      <c r="G712" s="381"/>
      <c r="H712" s="164" t="s">
        <v>31</v>
      </c>
      <c r="I712" s="165">
        <v>1.4800000000000001E-2</v>
      </c>
      <c r="J712" s="166"/>
      <c r="K712" s="167">
        <f>J712*I712</f>
        <v>0</v>
      </c>
    </row>
    <row r="713" spans="1:11" s="192" customFormat="1" ht="12">
      <c r="A713" s="192" t="s">
        <v>1449</v>
      </c>
      <c r="B713" s="192" t="s">
        <v>1455</v>
      </c>
      <c r="C713" s="192" t="s">
        <v>20</v>
      </c>
      <c r="D713" s="192">
        <v>296</v>
      </c>
      <c r="E713" s="193" t="s">
        <v>1653</v>
      </c>
      <c r="F713" s="380" t="s">
        <v>1457</v>
      </c>
      <c r="G713" s="381"/>
      <c r="H713" s="164" t="s">
        <v>31</v>
      </c>
      <c r="I713" s="165">
        <v>1</v>
      </c>
      <c r="J713" s="166"/>
      <c r="K713" s="167">
        <f t="shared" ref="K713:K719" si="12">J713*I713</f>
        <v>0</v>
      </c>
    </row>
    <row r="714" spans="1:11" s="192" customFormat="1" ht="12">
      <c r="A714" s="192" t="s">
        <v>1449</v>
      </c>
      <c r="B714" s="192" t="s">
        <v>1455</v>
      </c>
      <c r="C714" s="192" t="s">
        <v>20</v>
      </c>
      <c r="D714" s="192">
        <v>5103</v>
      </c>
      <c r="E714" s="193" t="s">
        <v>1652</v>
      </c>
      <c r="F714" s="380" t="s">
        <v>1457</v>
      </c>
      <c r="G714" s="381"/>
      <c r="H714" s="164" t="s">
        <v>31</v>
      </c>
      <c r="I714" s="165">
        <v>1</v>
      </c>
      <c r="J714" s="166"/>
      <c r="K714" s="167">
        <f t="shared" si="12"/>
        <v>0</v>
      </c>
    </row>
    <row r="715" spans="1:11" s="192" customFormat="1" ht="24">
      <c r="A715" s="192" t="s">
        <v>1449</v>
      </c>
      <c r="B715" s="192" t="s">
        <v>1455</v>
      </c>
      <c r="C715" s="192" t="s">
        <v>20</v>
      </c>
      <c r="D715" s="192">
        <v>20078</v>
      </c>
      <c r="E715" s="193" t="s">
        <v>1585</v>
      </c>
      <c r="F715" s="380" t="s">
        <v>1457</v>
      </c>
      <c r="G715" s="381"/>
      <c r="H715" s="164" t="s">
        <v>31</v>
      </c>
      <c r="I715" s="165">
        <v>0.02</v>
      </c>
      <c r="J715" s="166"/>
      <c r="K715" s="167">
        <f t="shared" si="12"/>
        <v>0</v>
      </c>
    </row>
    <row r="716" spans="1:11" s="192" customFormat="1" ht="12">
      <c r="A716" s="192" t="s">
        <v>1449</v>
      </c>
      <c r="B716" s="192" t="s">
        <v>1455</v>
      </c>
      <c r="C716" s="192" t="s">
        <v>20</v>
      </c>
      <c r="D716" s="192">
        <v>20083</v>
      </c>
      <c r="E716" s="193" t="s">
        <v>1488</v>
      </c>
      <c r="F716" s="380" t="s">
        <v>1457</v>
      </c>
      <c r="G716" s="381"/>
      <c r="H716" s="164" t="s">
        <v>31</v>
      </c>
      <c r="I716" s="165">
        <v>2.2499999999999999E-2</v>
      </c>
      <c r="J716" s="166"/>
      <c r="K716" s="167">
        <f t="shared" si="12"/>
        <v>0</v>
      </c>
    </row>
    <row r="717" spans="1:11" s="192" customFormat="1" ht="12">
      <c r="A717" s="192" t="s">
        <v>1449</v>
      </c>
      <c r="B717" s="192" t="s">
        <v>1455</v>
      </c>
      <c r="C717" s="192" t="s">
        <v>20</v>
      </c>
      <c r="D717" s="192">
        <v>38383</v>
      </c>
      <c r="E717" s="193" t="s">
        <v>1489</v>
      </c>
      <c r="F717" s="380" t="s">
        <v>1457</v>
      </c>
      <c r="G717" s="381"/>
      <c r="H717" s="164" t="s">
        <v>31</v>
      </c>
      <c r="I717" s="165">
        <v>6.4000000000000001E-2</v>
      </c>
      <c r="J717" s="166"/>
      <c r="K717" s="167">
        <f t="shared" si="12"/>
        <v>0</v>
      </c>
    </row>
    <row r="718" spans="1:11" s="192" customFormat="1" ht="12">
      <c r="A718" s="192" t="s">
        <v>1449</v>
      </c>
      <c r="B718" s="192" t="s">
        <v>1450</v>
      </c>
      <c r="C718" s="192" t="s">
        <v>20</v>
      </c>
      <c r="D718" s="192">
        <v>88248</v>
      </c>
      <c r="E718" s="193" t="s">
        <v>1477</v>
      </c>
      <c r="F718" s="380" t="s">
        <v>1463</v>
      </c>
      <c r="G718" s="381"/>
      <c r="H718" s="164" t="s">
        <v>34</v>
      </c>
      <c r="I718" s="165">
        <v>0.25</v>
      </c>
      <c r="J718" s="166"/>
      <c r="K718" s="167">
        <f t="shared" si="12"/>
        <v>0</v>
      </c>
    </row>
    <row r="719" spans="1:11" s="192" customFormat="1" ht="12">
      <c r="A719" s="192" t="s">
        <v>1449</v>
      </c>
      <c r="B719" s="192" t="s">
        <v>1450</v>
      </c>
      <c r="C719" s="192" t="s">
        <v>20</v>
      </c>
      <c r="D719" s="192">
        <v>88267</v>
      </c>
      <c r="E719" s="193" t="s">
        <v>1478</v>
      </c>
      <c r="F719" s="380" t="s">
        <v>1463</v>
      </c>
      <c r="G719" s="381"/>
      <c r="H719" s="164" t="s">
        <v>34</v>
      </c>
      <c r="I719" s="165">
        <v>0.25</v>
      </c>
      <c r="J719" s="166"/>
      <c r="K719" s="167">
        <f t="shared" si="12"/>
        <v>0</v>
      </c>
    </row>
    <row r="720" spans="1:11">
      <c r="E720" s="194"/>
      <c r="F720" s="194"/>
      <c r="I720" s="168"/>
      <c r="J720" s="169"/>
      <c r="K720" s="170"/>
    </row>
    <row r="721" spans="1:11">
      <c r="E721" s="194"/>
      <c r="F721" s="194"/>
      <c r="I721" s="168"/>
      <c r="J721" s="169"/>
      <c r="K721" s="170"/>
    </row>
    <row r="722" spans="1:11" s="198" customFormat="1" ht="31.5">
      <c r="A722" s="195"/>
      <c r="B722" s="196"/>
      <c r="C722" s="196" t="s">
        <v>5</v>
      </c>
      <c r="D722" s="196" t="s">
        <v>1173</v>
      </c>
      <c r="E722" s="197" t="s">
        <v>1174</v>
      </c>
      <c r="F722" s="386" t="s">
        <v>1485</v>
      </c>
      <c r="G722" s="387"/>
      <c r="H722" s="171" t="s">
        <v>31</v>
      </c>
      <c r="I722" s="172"/>
      <c r="J722" s="173"/>
      <c r="K722" s="174">
        <f>SUM(K724:K731)</f>
        <v>0</v>
      </c>
    </row>
    <row r="723" spans="1:11" s="198" customFormat="1" ht="15.75">
      <c r="B723" s="199" t="s">
        <v>1442</v>
      </c>
      <c r="C723" s="199" t="s">
        <v>1443</v>
      </c>
      <c r="D723" s="199" t="s">
        <v>1</v>
      </c>
      <c r="E723" s="200" t="s">
        <v>1444</v>
      </c>
      <c r="F723" s="378" t="s">
        <v>1445</v>
      </c>
      <c r="G723" s="379"/>
      <c r="H723" s="175" t="s">
        <v>1446</v>
      </c>
      <c r="I723" s="176" t="s">
        <v>1345</v>
      </c>
      <c r="J723" s="177" t="s">
        <v>1447</v>
      </c>
      <c r="K723" s="178" t="s">
        <v>1448</v>
      </c>
    </row>
    <row r="724" spans="1:11" s="192" customFormat="1" ht="12">
      <c r="A724" s="192" t="s">
        <v>1449</v>
      </c>
      <c r="B724" s="192" t="s">
        <v>1455</v>
      </c>
      <c r="C724" s="192" t="s">
        <v>20</v>
      </c>
      <c r="D724" s="192">
        <v>122</v>
      </c>
      <c r="E724" s="193" t="s">
        <v>1491</v>
      </c>
      <c r="F724" s="380" t="s">
        <v>1457</v>
      </c>
      <c r="G724" s="381"/>
      <c r="H724" s="164" t="s">
        <v>31</v>
      </c>
      <c r="I724" s="165">
        <v>1.4800000000000001E-2</v>
      </c>
      <c r="J724" s="166"/>
      <c r="K724" s="167">
        <f>J724*I724</f>
        <v>0</v>
      </c>
    </row>
    <row r="725" spans="1:11" s="192" customFormat="1" ht="12">
      <c r="A725" s="192" t="s">
        <v>1449</v>
      </c>
      <c r="B725" s="192" t="s">
        <v>1455</v>
      </c>
      <c r="C725" s="192" t="s">
        <v>20</v>
      </c>
      <c r="D725" s="192">
        <v>297</v>
      </c>
      <c r="E725" s="193" t="s">
        <v>1654</v>
      </c>
      <c r="F725" s="380" t="s">
        <v>1457</v>
      </c>
      <c r="G725" s="381"/>
      <c r="H725" s="164" t="s">
        <v>31</v>
      </c>
      <c r="I725" s="165">
        <v>1</v>
      </c>
      <c r="J725" s="166"/>
      <c r="K725" s="167">
        <f t="shared" ref="K725:K731" si="13">J725*I725</f>
        <v>0</v>
      </c>
    </row>
    <row r="726" spans="1:11" s="192" customFormat="1" ht="12">
      <c r="A726" s="192" t="s">
        <v>1449</v>
      </c>
      <c r="B726" s="192" t="s">
        <v>1455</v>
      </c>
      <c r="C726" s="192" t="s">
        <v>20</v>
      </c>
      <c r="D726" s="192">
        <v>11712</v>
      </c>
      <c r="E726" s="193" t="s">
        <v>1655</v>
      </c>
      <c r="F726" s="380" t="s">
        <v>1457</v>
      </c>
      <c r="G726" s="381"/>
      <c r="H726" s="164" t="s">
        <v>31</v>
      </c>
      <c r="I726" s="165">
        <v>1</v>
      </c>
      <c r="J726" s="166"/>
      <c r="K726" s="167">
        <f t="shared" si="13"/>
        <v>0</v>
      </c>
    </row>
    <row r="727" spans="1:11" s="192" customFormat="1" ht="24">
      <c r="A727" s="192" t="s">
        <v>1449</v>
      </c>
      <c r="B727" s="192" t="s">
        <v>1455</v>
      </c>
      <c r="C727" s="192" t="s">
        <v>20</v>
      </c>
      <c r="D727" s="192">
        <v>20078</v>
      </c>
      <c r="E727" s="193" t="s">
        <v>1585</v>
      </c>
      <c r="F727" s="380" t="s">
        <v>1457</v>
      </c>
      <c r="G727" s="381"/>
      <c r="H727" s="164" t="s">
        <v>31</v>
      </c>
      <c r="I727" s="165">
        <v>0.03</v>
      </c>
      <c r="J727" s="166"/>
      <c r="K727" s="167">
        <f t="shared" si="13"/>
        <v>0</v>
      </c>
    </row>
    <row r="728" spans="1:11" s="192" customFormat="1" ht="12">
      <c r="A728" s="192" t="s">
        <v>1449</v>
      </c>
      <c r="B728" s="192" t="s">
        <v>1455</v>
      </c>
      <c r="C728" s="192" t="s">
        <v>20</v>
      </c>
      <c r="D728" s="192">
        <v>20083</v>
      </c>
      <c r="E728" s="193" t="s">
        <v>1488</v>
      </c>
      <c r="F728" s="380" t="s">
        <v>1457</v>
      </c>
      <c r="G728" s="381"/>
      <c r="H728" s="164" t="s">
        <v>31</v>
      </c>
      <c r="I728" s="165">
        <v>2.2499999999999999E-2</v>
      </c>
      <c r="J728" s="166"/>
      <c r="K728" s="167">
        <f t="shared" si="13"/>
        <v>0</v>
      </c>
    </row>
    <row r="729" spans="1:11" s="192" customFormat="1" ht="12">
      <c r="A729" s="192" t="s">
        <v>1449</v>
      </c>
      <c r="B729" s="192" t="s">
        <v>1455</v>
      </c>
      <c r="C729" s="192" t="s">
        <v>20</v>
      </c>
      <c r="D729" s="192">
        <v>38383</v>
      </c>
      <c r="E729" s="193" t="s">
        <v>1489</v>
      </c>
      <c r="F729" s="380" t="s">
        <v>1457</v>
      </c>
      <c r="G729" s="381"/>
      <c r="H729" s="164" t="s">
        <v>31</v>
      </c>
      <c r="I729" s="165">
        <v>5.7000000000000002E-2</v>
      </c>
      <c r="J729" s="166"/>
      <c r="K729" s="167">
        <f t="shared" si="13"/>
        <v>0</v>
      </c>
    </row>
    <row r="730" spans="1:11" s="192" customFormat="1" ht="12">
      <c r="A730" s="192" t="s">
        <v>1449</v>
      </c>
      <c r="B730" s="192" t="s">
        <v>1450</v>
      </c>
      <c r="C730" s="192" t="s">
        <v>20</v>
      </c>
      <c r="D730" s="192">
        <v>88248</v>
      </c>
      <c r="E730" s="193" t="s">
        <v>1477</v>
      </c>
      <c r="F730" s="380" t="s">
        <v>1463</v>
      </c>
      <c r="G730" s="381"/>
      <c r="H730" s="164" t="s">
        <v>34</v>
      </c>
      <c r="I730" s="165">
        <v>0.38</v>
      </c>
      <c r="J730" s="166"/>
      <c r="K730" s="167">
        <f t="shared" si="13"/>
        <v>0</v>
      </c>
    </row>
    <row r="731" spans="1:11" s="192" customFormat="1" ht="12">
      <c r="A731" s="192" t="s">
        <v>1449</v>
      </c>
      <c r="B731" s="192" t="s">
        <v>1450</v>
      </c>
      <c r="C731" s="192" t="s">
        <v>20</v>
      </c>
      <c r="D731" s="192">
        <v>88267</v>
      </c>
      <c r="E731" s="193" t="s">
        <v>1478</v>
      </c>
      <c r="F731" s="380" t="s">
        <v>1463</v>
      </c>
      <c r="G731" s="381"/>
      <c r="H731" s="164" t="s">
        <v>34</v>
      </c>
      <c r="I731" s="165">
        <v>0.38</v>
      </c>
      <c r="J731" s="166"/>
      <c r="K731" s="167">
        <f t="shared" si="13"/>
        <v>0</v>
      </c>
    </row>
    <row r="732" spans="1:11">
      <c r="E732" s="194"/>
      <c r="F732" s="194"/>
      <c r="I732" s="168"/>
      <c r="J732" s="169"/>
      <c r="K732" s="170"/>
    </row>
    <row r="733" spans="1:11">
      <c r="E733" s="194"/>
      <c r="F733" s="194"/>
      <c r="I733" s="168"/>
      <c r="J733" s="169"/>
      <c r="K733" s="170"/>
    </row>
    <row r="734" spans="1:11" ht="20.100000000000001" hidden="1" customHeight="1">
      <c r="A734" s="187"/>
      <c r="B734" s="188"/>
      <c r="C734" s="188" t="s">
        <v>20</v>
      </c>
      <c r="D734" s="188">
        <v>89708</v>
      </c>
      <c r="E734" s="189" t="s">
        <v>1095</v>
      </c>
      <c r="F734" s="382" t="s">
        <v>1485</v>
      </c>
      <c r="G734" s="383"/>
      <c r="H734" s="156" t="s">
        <v>31</v>
      </c>
      <c r="I734" s="157"/>
      <c r="J734" s="158"/>
      <c r="K734" s="159">
        <v>109.06</v>
      </c>
    </row>
    <row r="735" spans="1:11" hidden="1">
      <c r="B735" s="190" t="s">
        <v>1442</v>
      </c>
      <c r="C735" s="190" t="s">
        <v>1443</v>
      </c>
      <c r="D735" s="190" t="s">
        <v>1</v>
      </c>
      <c r="E735" s="191" t="s">
        <v>1444</v>
      </c>
      <c r="F735" s="384" t="s">
        <v>1445</v>
      </c>
      <c r="G735" s="385"/>
      <c r="H735" s="160" t="s">
        <v>1446</v>
      </c>
      <c r="I735" s="161" t="s">
        <v>1345</v>
      </c>
      <c r="J735" s="162" t="s">
        <v>1447</v>
      </c>
      <c r="K735" s="163" t="s">
        <v>1448</v>
      </c>
    </row>
    <row r="736" spans="1:11" hidden="1">
      <c r="A736" s="192" t="s">
        <v>1449</v>
      </c>
      <c r="B736" s="192" t="s">
        <v>1455</v>
      </c>
      <c r="C736" s="192" t="s">
        <v>20</v>
      </c>
      <c r="D736" s="192">
        <v>122</v>
      </c>
      <c r="E736" s="193" t="s">
        <v>1491</v>
      </c>
      <c r="F736" s="380" t="s">
        <v>1457</v>
      </c>
      <c r="G736" s="381"/>
      <c r="H736" s="164" t="s">
        <v>31</v>
      </c>
      <c r="I736" s="165">
        <v>6.6799999999999998E-2</v>
      </c>
      <c r="J736" s="166">
        <v>76.86</v>
      </c>
      <c r="K736" s="167">
        <v>5.13</v>
      </c>
    </row>
    <row r="737" spans="1:11" hidden="1">
      <c r="A737" s="192" t="s">
        <v>1449</v>
      </c>
      <c r="B737" s="192" t="s">
        <v>1455</v>
      </c>
      <c r="C737" s="192" t="s">
        <v>20</v>
      </c>
      <c r="D737" s="192">
        <v>11714</v>
      </c>
      <c r="E737" s="193" t="s">
        <v>1656</v>
      </c>
      <c r="F737" s="380" t="s">
        <v>1457</v>
      </c>
      <c r="G737" s="381"/>
      <c r="H737" s="164" t="s">
        <v>31</v>
      </c>
      <c r="I737" s="165">
        <v>1</v>
      </c>
      <c r="J737" s="166">
        <v>77.5</v>
      </c>
      <c r="K737" s="167">
        <v>77.5</v>
      </c>
    </row>
    <row r="738" spans="1:11" hidden="1">
      <c r="A738" s="192" t="s">
        <v>1449</v>
      </c>
      <c r="B738" s="192" t="s">
        <v>1455</v>
      </c>
      <c r="C738" s="192" t="s">
        <v>20</v>
      </c>
      <c r="D738" s="192">
        <v>20083</v>
      </c>
      <c r="E738" s="193" t="s">
        <v>1488</v>
      </c>
      <c r="F738" s="380" t="s">
        <v>1457</v>
      </c>
      <c r="G738" s="381"/>
      <c r="H738" s="164" t="s">
        <v>31</v>
      </c>
      <c r="I738" s="165">
        <v>0.104</v>
      </c>
      <c r="J738" s="166">
        <v>87.08</v>
      </c>
      <c r="K738" s="167">
        <v>9.0500000000000007</v>
      </c>
    </row>
    <row r="739" spans="1:11" hidden="1">
      <c r="A739" s="192" t="s">
        <v>1449</v>
      </c>
      <c r="B739" s="192" t="s">
        <v>1455</v>
      </c>
      <c r="C739" s="192" t="s">
        <v>20</v>
      </c>
      <c r="D739" s="192">
        <v>38383</v>
      </c>
      <c r="E739" s="193" t="s">
        <v>1489</v>
      </c>
      <c r="F739" s="380" t="s">
        <v>1457</v>
      </c>
      <c r="G739" s="381"/>
      <c r="H739" s="164" t="s">
        <v>31</v>
      </c>
      <c r="I739" s="165">
        <v>1.84E-2</v>
      </c>
      <c r="J739" s="166">
        <v>2.56</v>
      </c>
      <c r="K739" s="167">
        <v>0.04</v>
      </c>
    </row>
    <row r="740" spans="1:11" hidden="1">
      <c r="A740" s="192" t="s">
        <v>1449</v>
      </c>
      <c r="B740" s="192" t="s">
        <v>1450</v>
      </c>
      <c r="C740" s="192" t="s">
        <v>20</v>
      </c>
      <c r="D740" s="192">
        <v>88248</v>
      </c>
      <c r="E740" s="193" t="s">
        <v>1477</v>
      </c>
      <c r="F740" s="380" t="s">
        <v>1463</v>
      </c>
      <c r="G740" s="381"/>
      <c r="H740" s="164" t="s">
        <v>34</v>
      </c>
      <c r="I740" s="165">
        <v>0.47770000000000001</v>
      </c>
      <c r="J740" s="166">
        <v>16.45</v>
      </c>
      <c r="K740" s="167">
        <v>7.85</v>
      </c>
    </row>
    <row r="741" spans="1:11" hidden="1">
      <c r="A741" s="192" t="s">
        <v>1449</v>
      </c>
      <c r="B741" s="192" t="s">
        <v>1450</v>
      </c>
      <c r="C741" s="192" t="s">
        <v>20</v>
      </c>
      <c r="D741" s="192">
        <v>88267</v>
      </c>
      <c r="E741" s="193" t="s">
        <v>1478</v>
      </c>
      <c r="F741" s="380" t="s">
        <v>1463</v>
      </c>
      <c r="G741" s="381"/>
      <c r="H741" s="164" t="s">
        <v>34</v>
      </c>
      <c r="I741" s="165">
        <v>0.47770000000000001</v>
      </c>
      <c r="J741" s="166">
        <v>19.88</v>
      </c>
      <c r="K741" s="167">
        <v>9.49</v>
      </c>
    </row>
    <row r="742" spans="1:11" hidden="1">
      <c r="E742" s="194"/>
      <c r="F742" s="194"/>
      <c r="I742" s="168"/>
      <c r="J742" s="169"/>
      <c r="K742" s="170"/>
    </row>
    <row r="743" spans="1:11" hidden="1">
      <c r="E743" s="194"/>
      <c r="F743" s="194"/>
      <c r="I743" s="168"/>
      <c r="J743" s="169"/>
      <c r="K743" s="170"/>
    </row>
    <row r="744" spans="1:11" ht="20.100000000000001" hidden="1" customHeight="1">
      <c r="A744" s="187"/>
      <c r="B744" s="188"/>
      <c r="C744" s="188" t="s">
        <v>20</v>
      </c>
      <c r="D744" s="188">
        <v>94228</v>
      </c>
      <c r="E744" s="189" t="s">
        <v>127</v>
      </c>
      <c r="F744" s="382" t="s">
        <v>1657</v>
      </c>
      <c r="G744" s="383"/>
      <c r="H744" s="156" t="s">
        <v>54</v>
      </c>
      <c r="I744" s="157"/>
      <c r="J744" s="158"/>
      <c r="K744" s="159">
        <v>102.24</v>
      </c>
    </row>
    <row r="745" spans="1:11" hidden="1">
      <c r="B745" s="190" t="s">
        <v>1442</v>
      </c>
      <c r="C745" s="190" t="s">
        <v>1443</v>
      </c>
      <c r="D745" s="190" t="s">
        <v>1</v>
      </c>
      <c r="E745" s="191" t="s">
        <v>1444</v>
      </c>
      <c r="F745" s="384" t="s">
        <v>1445</v>
      </c>
      <c r="G745" s="385"/>
      <c r="H745" s="160" t="s">
        <v>1446</v>
      </c>
      <c r="I745" s="161" t="s">
        <v>1345</v>
      </c>
      <c r="J745" s="162" t="s">
        <v>1447</v>
      </c>
      <c r="K745" s="163" t="s">
        <v>1448</v>
      </c>
    </row>
    <row r="746" spans="1:11" hidden="1">
      <c r="A746" s="192" t="s">
        <v>1449</v>
      </c>
      <c r="B746" s="192" t="s">
        <v>1455</v>
      </c>
      <c r="C746" s="192" t="s">
        <v>20</v>
      </c>
      <c r="D746" s="192">
        <v>142</v>
      </c>
      <c r="E746" s="193" t="s">
        <v>1658</v>
      </c>
      <c r="F746" s="380" t="s">
        <v>1457</v>
      </c>
      <c r="G746" s="381"/>
      <c r="H746" s="164" t="s">
        <v>1659</v>
      </c>
      <c r="I746" s="165">
        <v>8.1000000000000003E-2</v>
      </c>
      <c r="J746" s="166">
        <v>38.799999999999997</v>
      </c>
      <c r="K746" s="167">
        <v>3.14</v>
      </c>
    </row>
    <row r="747" spans="1:11" hidden="1">
      <c r="A747" s="192" t="s">
        <v>1449</v>
      </c>
      <c r="B747" s="192" t="s">
        <v>1455</v>
      </c>
      <c r="C747" s="192" t="s">
        <v>20</v>
      </c>
      <c r="D747" s="192">
        <v>5061</v>
      </c>
      <c r="E747" s="193" t="s">
        <v>1660</v>
      </c>
      <c r="F747" s="380" t="s">
        <v>1457</v>
      </c>
      <c r="G747" s="381"/>
      <c r="H747" s="164" t="s">
        <v>63</v>
      </c>
      <c r="I747" s="165">
        <v>1.2999999999999999E-2</v>
      </c>
      <c r="J747" s="166">
        <v>25.9</v>
      </c>
      <c r="K747" s="167">
        <v>0.33</v>
      </c>
    </row>
    <row r="748" spans="1:11" hidden="1">
      <c r="A748" s="192" t="s">
        <v>1449</v>
      </c>
      <c r="B748" s="192" t="s">
        <v>1455</v>
      </c>
      <c r="C748" s="192" t="s">
        <v>20</v>
      </c>
      <c r="D748" s="192">
        <v>5104</v>
      </c>
      <c r="E748" s="193" t="s">
        <v>1661</v>
      </c>
      <c r="F748" s="380" t="s">
        <v>1457</v>
      </c>
      <c r="G748" s="381"/>
      <c r="H748" s="164" t="s">
        <v>63</v>
      </c>
      <c r="I748" s="165">
        <v>2.3999999999999998E-3</v>
      </c>
      <c r="J748" s="166">
        <v>66.930000000000007</v>
      </c>
      <c r="K748" s="167">
        <v>0.16</v>
      </c>
    </row>
    <row r="749" spans="1:11" hidden="1">
      <c r="A749" s="192" t="s">
        <v>1449</v>
      </c>
      <c r="B749" s="192" t="s">
        <v>1455</v>
      </c>
      <c r="C749" s="192" t="s">
        <v>20</v>
      </c>
      <c r="D749" s="192">
        <v>13388</v>
      </c>
      <c r="E749" s="193" t="s">
        <v>1662</v>
      </c>
      <c r="F749" s="380" t="s">
        <v>1457</v>
      </c>
      <c r="G749" s="381"/>
      <c r="H749" s="164" t="s">
        <v>63</v>
      </c>
      <c r="I749" s="165">
        <v>0.09</v>
      </c>
      <c r="J749" s="166">
        <v>141.85</v>
      </c>
      <c r="K749" s="167">
        <v>12.76</v>
      </c>
    </row>
    <row r="750" spans="1:11" hidden="1">
      <c r="A750" s="192" t="s">
        <v>1449</v>
      </c>
      <c r="B750" s="192" t="s">
        <v>1455</v>
      </c>
      <c r="C750" s="192" t="s">
        <v>20</v>
      </c>
      <c r="D750" s="192">
        <v>40783</v>
      </c>
      <c r="E750" s="193" t="s">
        <v>1663</v>
      </c>
      <c r="F750" s="380" t="s">
        <v>1457</v>
      </c>
      <c r="G750" s="381"/>
      <c r="H750" s="164" t="s">
        <v>1664</v>
      </c>
      <c r="I750" s="165">
        <v>1.05</v>
      </c>
      <c r="J750" s="166">
        <v>70.5</v>
      </c>
      <c r="K750" s="167">
        <v>74.02</v>
      </c>
    </row>
    <row r="751" spans="1:11" hidden="1">
      <c r="A751" s="192" t="s">
        <v>1449</v>
      </c>
      <c r="B751" s="192" t="s">
        <v>1450</v>
      </c>
      <c r="C751" s="192" t="s">
        <v>20</v>
      </c>
      <c r="D751" s="192">
        <v>88316</v>
      </c>
      <c r="E751" s="193" t="s">
        <v>1464</v>
      </c>
      <c r="F751" s="380" t="s">
        <v>1463</v>
      </c>
      <c r="G751" s="381"/>
      <c r="H751" s="164" t="s">
        <v>34</v>
      </c>
      <c r="I751" s="165">
        <v>0.371</v>
      </c>
      <c r="J751" s="166">
        <v>16.02</v>
      </c>
      <c r="K751" s="167">
        <v>5.94</v>
      </c>
    </row>
    <row r="752" spans="1:11" hidden="1">
      <c r="A752" s="192" t="s">
        <v>1449</v>
      </c>
      <c r="B752" s="192" t="s">
        <v>1450</v>
      </c>
      <c r="C752" s="192" t="s">
        <v>20</v>
      </c>
      <c r="D752" s="192">
        <v>88323</v>
      </c>
      <c r="E752" s="193" t="s">
        <v>1665</v>
      </c>
      <c r="F752" s="380" t="s">
        <v>1463</v>
      </c>
      <c r="G752" s="381"/>
      <c r="H752" s="164" t="s">
        <v>34</v>
      </c>
      <c r="I752" s="165">
        <v>0.27700000000000002</v>
      </c>
      <c r="J752" s="166">
        <v>19.559999999999999</v>
      </c>
      <c r="K752" s="167">
        <v>5.41</v>
      </c>
    </row>
    <row r="753" spans="1:11" ht="24" hidden="1">
      <c r="A753" s="192" t="s">
        <v>1449</v>
      </c>
      <c r="B753" s="192" t="s">
        <v>1450</v>
      </c>
      <c r="C753" s="192" t="s">
        <v>20</v>
      </c>
      <c r="D753" s="192">
        <v>93281</v>
      </c>
      <c r="E753" s="193" t="s">
        <v>1666</v>
      </c>
      <c r="F753" s="380" t="s">
        <v>1466</v>
      </c>
      <c r="G753" s="381"/>
      <c r="H753" s="164" t="s">
        <v>1467</v>
      </c>
      <c r="I753" s="165">
        <v>1.32E-2</v>
      </c>
      <c r="J753" s="166">
        <v>16.14</v>
      </c>
      <c r="K753" s="167">
        <v>0.21</v>
      </c>
    </row>
    <row r="754" spans="1:11" ht="24" hidden="1">
      <c r="A754" s="192" t="s">
        <v>1449</v>
      </c>
      <c r="B754" s="192" t="s">
        <v>1450</v>
      </c>
      <c r="C754" s="192" t="s">
        <v>20</v>
      </c>
      <c r="D754" s="192">
        <v>93282</v>
      </c>
      <c r="E754" s="193" t="s">
        <v>1667</v>
      </c>
      <c r="F754" s="380" t="s">
        <v>1466</v>
      </c>
      <c r="G754" s="381"/>
      <c r="H754" s="164" t="s">
        <v>1554</v>
      </c>
      <c r="I754" s="165">
        <v>1.83E-2</v>
      </c>
      <c r="J754" s="166">
        <v>14.99</v>
      </c>
      <c r="K754" s="167">
        <v>0.27</v>
      </c>
    </row>
    <row r="755" spans="1:11" hidden="1">
      <c r="E755" s="194"/>
      <c r="F755" s="194"/>
      <c r="I755" s="168"/>
      <c r="J755" s="169"/>
      <c r="K755" s="170"/>
    </row>
    <row r="756" spans="1:11" hidden="1">
      <c r="E756" s="194"/>
      <c r="F756" s="194"/>
      <c r="I756" s="168"/>
      <c r="J756" s="169"/>
      <c r="K756" s="170"/>
    </row>
    <row r="757" spans="1:11" ht="20.100000000000001" hidden="1" customHeight="1">
      <c r="A757" s="187"/>
      <c r="B757" s="188"/>
      <c r="C757" s="188" t="s">
        <v>20</v>
      </c>
      <c r="D757" s="188">
        <v>100981</v>
      </c>
      <c r="E757" s="189" t="s">
        <v>613</v>
      </c>
      <c r="F757" s="382" t="s">
        <v>1668</v>
      </c>
      <c r="G757" s="383"/>
      <c r="H757" s="156" t="s">
        <v>44</v>
      </c>
      <c r="I757" s="157"/>
      <c r="J757" s="158"/>
      <c r="K757" s="159">
        <v>8.1999999999999993</v>
      </c>
    </row>
    <row r="758" spans="1:11" hidden="1">
      <c r="B758" s="190" t="s">
        <v>1442</v>
      </c>
      <c r="C758" s="190" t="s">
        <v>1443</v>
      </c>
      <c r="D758" s="190" t="s">
        <v>1</v>
      </c>
      <c r="E758" s="191" t="s">
        <v>1444</v>
      </c>
      <c r="F758" s="384" t="s">
        <v>1445</v>
      </c>
      <c r="G758" s="385"/>
      <c r="H758" s="160" t="s">
        <v>1446</v>
      </c>
      <c r="I758" s="161" t="s">
        <v>1345</v>
      </c>
      <c r="J758" s="162" t="s">
        <v>1447</v>
      </c>
      <c r="K758" s="163" t="s">
        <v>1448</v>
      </c>
    </row>
    <row r="759" spans="1:11" ht="24" hidden="1">
      <c r="A759" s="192" t="s">
        <v>1449</v>
      </c>
      <c r="B759" s="192" t="s">
        <v>1450</v>
      </c>
      <c r="C759" s="192" t="s">
        <v>20</v>
      </c>
      <c r="D759" s="192">
        <v>5631</v>
      </c>
      <c r="E759" s="193" t="s">
        <v>1669</v>
      </c>
      <c r="F759" s="380" t="s">
        <v>1466</v>
      </c>
      <c r="G759" s="381"/>
      <c r="H759" s="164" t="s">
        <v>1467</v>
      </c>
      <c r="I759" s="165">
        <v>8.3000000000000001E-3</v>
      </c>
      <c r="J759" s="166">
        <v>207.85</v>
      </c>
      <c r="K759" s="167">
        <v>1.72</v>
      </c>
    </row>
    <row r="760" spans="1:11" ht="24" hidden="1">
      <c r="A760" s="192" t="s">
        <v>1449</v>
      </c>
      <c r="B760" s="192" t="s">
        <v>1450</v>
      </c>
      <c r="C760" s="192" t="s">
        <v>20</v>
      </c>
      <c r="D760" s="192">
        <v>5632</v>
      </c>
      <c r="E760" s="193" t="s">
        <v>1670</v>
      </c>
      <c r="F760" s="380" t="s">
        <v>1466</v>
      </c>
      <c r="G760" s="381"/>
      <c r="H760" s="164" t="s">
        <v>1554</v>
      </c>
      <c r="I760" s="165">
        <v>1.5100000000000001E-2</v>
      </c>
      <c r="J760" s="166">
        <v>72.86</v>
      </c>
      <c r="K760" s="167">
        <v>1.1000000000000001</v>
      </c>
    </row>
    <row r="761" spans="1:11" ht="24" hidden="1">
      <c r="A761" s="192" t="s">
        <v>1449</v>
      </c>
      <c r="B761" s="192" t="s">
        <v>1450</v>
      </c>
      <c r="C761" s="192" t="s">
        <v>20</v>
      </c>
      <c r="D761" s="192">
        <v>67826</v>
      </c>
      <c r="E761" s="193" t="s">
        <v>1671</v>
      </c>
      <c r="F761" s="380" t="s">
        <v>1466</v>
      </c>
      <c r="G761" s="381"/>
      <c r="H761" s="164" t="s">
        <v>1467</v>
      </c>
      <c r="I761" s="165">
        <v>2.6700000000000002E-2</v>
      </c>
      <c r="J761" s="166">
        <v>170.45</v>
      </c>
      <c r="K761" s="167">
        <v>4.55</v>
      </c>
    </row>
    <row r="762" spans="1:11" ht="24" hidden="1">
      <c r="A762" s="192" t="s">
        <v>1449</v>
      </c>
      <c r="B762" s="192" t="s">
        <v>1450</v>
      </c>
      <c r="C762" s="192" t="s">
        <v>20</v>
      </c>
      <c r="D762" s="192">
        <v>67827</v>
      </c>
      <c r="E762" s="193" t="s">
        <v>1672</v>
      </c>
      <c r="F762" s="380" t="s">
        <v>1466</v>
      </c>
      <c r="G762" s="381"/>
      <c r="H762" s="164" t="s">
        <v>1554</v>
      </c>
      <c r="I762" s="165">
        <v>2.0299999999999999E-2</v>
      </c>
      <c r="J762" s="166">
        <v>40.93</v>
      </c>
      <c r="K762" s="167">
        <v>0.83</v>
      </c>
    </row>
    <row r="763" spans="1:11" hidden="1">
      <c r="E763" s="194"/>
      <c r="F763" s="194"/>
      <c r="I763" s="168"/>
      <c r="J763" s="169"/>
      <c r="K763" s="170"/>
    </row>
    <row r="764" spans="1:11" hidden="1">
      <c r="E764" s="194"/>
      <c r="F764" s="194"/>
      <c r="I764" s="168"/>
      <c r="J764" s="169"/>
      <c r="K764" s="170"/>
    </row>
    <row r="765" spans="1:11" s="198" customFormat="1" ht="15.75">
      <c r="A765" s="195"/>
      <c r="B765" s="196"/>
      <c r="C765" s="196" t="s">
        <v>5</v>
      </c>
      <c r="D765" s="196" t="s">
        <v>999</v>
      </c>
      <c r="E765" s="197" t="s">
        <v>1000</v>
      </c>
      <c r="F765" s="386" t="s">
        <v>1463</v>
      </c>
      <c r="G765" s="387"/>
      <c r="H765" s="171" t="s">
        <v>31</v>
      </c>
      <c r="I765" s="172"/>
      <c r="J765" s="173"/>
      <c r="K765" s="174">
        <f>SUM(K767:K774)</f>
        <v>0</v>
      </c>
    </row>
    <row r="766" spans="1:11" s="198" customFormat="1" ht="15.75">
      <c r="B766" s="199" t="s">
        <v>1442</v>
      </c>
      <c r="C766" s="199" t="s">
        <v>1443</v>
      </c>
      <c r="D766" s="199" t="s">
        <v>1</v>
      </c>
      <c r="E766" s="200" t="s">
        <v>1444</v>
      </c>
      <c r="F766" s="378" t="s">
        <v>1445</v>
      </c>
      <c r="G766" s="379"/>
      <c r="H766" s="175" t="s">
        <v>1446</v>
      </c>
      <c r="I766" s="176" t="s">
        <v>1345</v>
      </c>
      <c r="J766" s="177" t="s">
        <v>1447</v>
      </c>
      <c r="K766" s="178" t="s">
        <v>1448</v>
      </c>
    </row>
    <row r="767" spans="1:11" s="192" customFormat="1" ht="24">
      <c r="A767" s="192" t="s">
        <v>1449</v>
      </c>
      <c r="B767" s="192" t="s">
        <v>1450</v>
      </c>
      <c r="C767" s="192" t="s">
        <v>20</v>
      </c>
      <c r="D767" s="192">
        <v>101162</v>
      </c>
      <c r="E767" s="193" t="s">
        <v>1673</v>
      </c>
      <c r="F767" s="380" t="s">
        <v>1513</v>
      </c>
      <c r="G767" s="381"/>
      <c r="H767" s="164" t="s">
        <v>8</v>
      </c>
      <c r="I767" s="165">
        <v>0.36</v>
      </c>
      <c r="J767" s="166"/>
      <c r="K767" s="167">
        <f>J767*I767</f>
        <v>0</v>
      </c>
    </row>
    <row r="768" spans="1:11" s="192" customFormat="1" ht="24">
      <c r="A768" s="192" t="s">
        <v>1449</v>
      </c>
      <c r="B768" s="192" t="s">
        <v>1450</v>
      </c>
      <c r="C768" s="192" t="s">
        <v>20</v>
      </c>
      <c r="D768" s="192">
        <v>89479</v>
      </c>
      <c r="E768" s="193" t="s">
        <v>1674</v>
      </c>
      <c r="F768" s="380" t="s">
        <v>1513</v>
      </c>
      <c r="G768" s="381"/>
      <c r="H768" s="164" t="s">
        <v>8</v>
      </c>
      <c r="I768" s="165">
        <v>13.64</v>
      </c>
      <c r="J768" s="166"/>
      <c r="K768" s="167">
        <f t="shared" ref="K768:K774" si="14">J768*I768</f>
        <v>0</v>
      </c>
    </row>
    <row r="769" spans="1:11" s="192" customFormat="1" ht="24">
      <c r="A769" s="192" t="s">
        <v>1449</v>
      </c>
      <c r="B769" s="192" t="s">
        <v>1450</v>
      </c>
      <c r="C769" s="192" t="s">
        <v>20</v>
      </c>
      <c r="D769" s="192">
        <v>87905</v>
      </c>
      <c r="E769" s="193" t="s">
        <v>116</v>
      </c>
      <c r="F769" s="380" t="s">
        <v>1453</v>
      </c>
      <c r="G769" s="381"/>
      <c r="H769" s="164" t="s">
        <v>8</v>
      </c>
      <c r="I769" s="165">
        <v>27.64</v>
      </c>
      <c r="J769" s="166"/>
      <c r="K769" s="167">
        <f t="shared" si="14"/>
        <v>0</v>
      </c>
    </row>
    <row r="770" spans="1:11" s="192" customFormat="1" ht="24">
      <c r="A770" s="192" t="s">
        <v>1449</v>
      </c>
      <c r="B770" s="192" t="s">
        <v>1450</v>
      </c>
      <c r="C770" s="192" t="s">
        <v>20</v>
      </c>
      <c r="D770" s="192">
        <v>87775</v>
      </c>
      <c r="E770" s="193" t="s">
        <v>118</v>
      </c>
      <c r="F770" s="380" t="s">
        <v>1453</v>
      </c>
      <c r="G770" s="381"/>
      <c r="H770" s="164" t="s">
        <v>8</v>
      </c>
      <c r="I770" s="165">
        <v>27.64</v>
      </c>
      <c r="J770" s="166"/>
      <c r="K770" s="167">
        <f t="shared" si="14"/>
        <v>0</v>
      </c>
    </row>
    <row r="771" spans="1:11" s="192" customFormat="1" ht="12">
      <c r="A771" s="192" t="s">
        <v>1449</v>
      </c>
      <c r="B771" s="192" t="s">
        <v>1450</v>
      </c>
      <c r="C771" s="192" t="s">
        <v>20</v>
      </c>
      <c r="D771" s="192">
        <v>88485</v>
      </c>
      <c r="E771" s="193" t="s">
        <v>226</v>
      </c>
      <c r="F771" s="380" t="s">
        <v>1533</v>
      </c>
      <c r="G771" s="381"/>
      <c r="H771" s="164" t="s">
        <v>8</v>
      </c>
      <c r="I771" s="165">
        <v>13.64</v>
      </c>
      <c r="J771" s="166"/>
      <c r="K771" s="167">
        <f t="shared" si="14"/>
        <v>0</v>
      </c>
    </row>
    <row r="772" spans="1:11" s="192" customFormat="1" ht="12">
      <c r="A772" s="192" t="s">
        <v>1449</v>
      </c>
      <c r="B772" s="192" t="s">
        <v>1450</v>
      </c>
      <c r="C772" s="192" t="s">
        <v>20</v>
      </c>
      <c r="D772" s="192">
        <v>88489</v>
      </c>
      <c r="E772" s="193" t="s">
        <v>228</v>
      </c>
      <c r="F772" s="380" t="s">
        <v>1533</v>
      </c>
      <c r="G772" s="381"/>
      <c r="H772" s="164" t="s">
        <v>8</v>
      </c>
      <c r="I772" s="165">
        <v>13.64</v>
      </c>
      <c r="J772" s="166"/>
      <c r="K772" s="167">
        <f t="shared" si="14"/>
        <v>0</v>
      </c>
    </row>
    <row r="773" spans="1:11" s="192" customFormat="1" ht="12">
      <c r="A773" s="192" t="s">
        <v>1449</v>
      </c>
      <c r="B773" s="192" t="s">
        <v>1450</v>
      </c>
      <c r="C773" s="192" t="s">
        <v>20</v>
      </c>
      <c r="D773" s="192">
        <v>95305</v>
      </c>
      <c r="E773" s="193" t="s">
        <v>233</v>
      </c>
      <c r="F773" s="380" t="s">
        <v>1533</v>
      </c>
      <c r="G773" s="381"/>
      <c r="H773" s="164" t="s">
        <v>8</v>
      </c>
      <c r="I773" s="165">
        <v>13.64</v>
      </c>
      <c r="J773" s="166"/>
      <c r="K773" s="167">
        <f t="shared" si="14"/>
        <v>0</v>
      </c>
    </row>
    <row r="774" spans="1:11" s="192" customFormat="1" ht="12">
      <c r="A774" s="192" t="s">
        <v>1449</v>
      </c>
      <c r="B774" s="192" t="s">
        <v>1450</v>
      </c>
      <c r="C774" s="192" t="s">
        <v>1010</v>
      </c>
      <c r="D774" s="192" t="s">
        <v>1675</v>
      </c>
      <c r="E774" s="193" t="s">
        <v>1676</v>
      </c>
      <c r="F774" s="380"/>
      <c r="G774" s="381"/>
      <c r="H774" s="164" t="s">
        <v>8</v>
      </c>
      <c r="I774" s="165">
        <v>3.11</v>
      </c>
      <c r="J774" s="166"/>
      <c r="K774" s="167">
        <f t="shared" si="14"/>
        <v>0</v>
      </c>
    </row>
    <row r="775" spans="1:11">
      <c r="E775" s="194"/>
      <c r="F775" s="194"/>
      <c r="I775" s="168"/>
      <c r="J775" s="169"/>
      <c r="K775" s="170"/>
    </row>
    <row r="776" spans="1:11">
      <c r="E776" s="194"/>
      <c r="F776" s="194"/>
      <c r="I776" s="168"/>
      <c r="J776" s="169"/>
      <c r="K776" s="170"/>
    </row>
    <row r="777" spans="1:11" ht="20.100000000000001" hidden="1" customHeight="1">
      <c r="A777" s="187"/>
      <c r="B777" s="188"/>
      <c r="C777" s="188" t="s">
        <v>20</v>
      </c>
      <c r="D777" s="188">
        <v>87905</v>
      </c>
      <c r="E777" s="189" t="s">
        <v>116</v>
      </c>
      <c r="F777" s="382" t="s">
        <v>1453</v>
      </c>
      <c r="G777" s="383"/>
      <c r="H777" s="156" t="s">
        <v>8</v>
      </c>
      <c r="I777" s="157"/>
      <c r="J777" s="158"/>
      <c r="K777" s="159">
        <v>7.5</v>
      </c>
    </row>
    <row r="778" spans="1:11" hidden="1">
      <c r="B778" s="190" t="s">
        <v>1442</v>
      </c>
      <c r="C778" s="190" t="s">
        <v>1443</v>
      </c>
      <c r="D778" s="190" t="s">
        <v>1</v>
      </c>
      <c r="E778" s="191" t="s">
        <v>1444</v>
      </c>
      <c r="F778" s="384" t="s">
        <v>1445</v>
      </c>
      <c r="G778" s="385"/>
      <c r="H778" s="160" t="s">
        <v>1446</v>
      </c>
      <c r="I778" s="161" t="s">
        <v>1345</v>
      </c>
      <c r="J778" s="162" t="s">
        <v>1447</v>
      </c>
      <c r="K778" s="163" t="s">
        <v>1448</v>
      </c>
    </row>
    <row r="779" spans="1:11" ht="24" hidden="1">
      <c r="A779" s="192" t="s">
        <v>1449</v>
      </c>
      <c r="B779" s="192" t="s">
        <v>1450</v>
      </c>
      <c r="C779" s="192" t="s">
        <v>20</v>
      </c>
      <c r="D779" s="192">
        <v>87313</v>
      </c>
      <c r="E779" s="193" t="s">
        <v>1677</v>
      </c>
      <c r="F779" s="380" t="s">
        <v>1463</v>
      </c>
      <c r="G779" s="381"/>
      <c r="H779" s="164" t="s">
        <v>44</v>
      </c>
      <c r="I779" s="165">
        <v>4.1999999999999997E-3</v>
      </c>
      <c r="J779" s="166">
        <v>573.1</v>
      </c>
      <c r="K779" s="167">
        <v>2.4</v>
      </c>
    </row>
    <row r="780" spans="1:11" hidden="1">
      <c r="A780" s="192" t="s">
        <v>1449</v>
      </c>
      <c r="B780" s="192" t="s">
        <v>1450</v>
      </c>
      <c r="C780" s="192" t="s">
        <v>20</v>
      </c>
      <c r="D780" s="192">
        <v>88309</v>
      </c>
      <c r="E780" s="193" t="s">
        <v>1462</v>
      </c>
      <c r="F780" s="380" t="s">
        <v>1463</v>
      </c>
      <c r="G780" s="381"/>
      <c r="H780" s="164" t="s">
        <v>34</v>
      </c>
      <c r="I780" s="165">
        <v>0.183</v>
      </c>
      <c r="J780" s="166">
        <v>19.98</v>
      </c>
      <c r="K780" s="167">
        <v>3.65</v>
      </c>
    </row>
    <row r="781" spans="1:11" hidden="1">
      <c r="A781" s="192" t="s">
        <v>1449</v>
      </c>
      <c r="B781" s="192" t="s">
        <v>1450</v>
      </c>
      <c r="C781" s="192" t="s">
        <v>20</v>
      </c>
      <c r="D781" s="192">
        <v>88316</v>
      </c>
      <c r="E781" s="193" t="s">
        <v>1464</v>
      </c>
      <c r="F781" s="380" t="s">
        <v>1463</v>
      </c>
      <c r="G781" s="381"/>
      <c r="H781" s="164" t="s">
        <v>34</v>
      </c>
      <c r="I781" s="165">
        <v>9.0999999999999998E-2</v>
      </c>
      <c r="J781" s="166">
        <v>16.02</v>
      </c>
      <c r="K781" s="167">
        <v>1.45</v>
      </c>
    </row>
    <row r="782" spans="1:11" hidden="1">
      <c r="E782" s="194"/>
      <c r="F782" s="194"/>
      <c r="I782" s="168"/>
      <c r="J782" s="169"/>
      <c r="K782" s="170"/>
    </row>
    <row r="783" spans="1:11" hidden="1">
      <c r="E783" s="194"/>
      <c r="F783" s="194"/>
      <c r="I783" s="168"/>
      <c r="J783" s="169"/>
      <c r="K783" s="170"/>
    </row>
    <row r="784" spans="1:11" s="198" customFormat="1" ht="47.25">
      <c r="A784" s="195"/>
      <c r="B784" s="196"/>
      <c r="C784" s="196" t="s">
        <v>5</v>
      </c>
      <c r="D784" s="196" t="s">
        <v>680</v>
      </c>
      <c r="E784" s="197" t="s">
        <v>681</v>
      </c>
      <c r="F784" s="386" t="s">
        <v>1453</v>
      </c>
      <c r="G784" s="387"/>
      <c r="H784" s="171" t="s">
        <v>8</v>
      </c>
      <c r="I784" s="172"/>
      <c r="J784" s="173"/>
      <c r="K784" s="174">
        <f>SUM(K786:K788)</f>
        <v>0</v>
      </c>
    </row>
    <row r="785" spans="1:11" s="198" customFormat="1" ht="15.75">
      <c r="B785" s="199" t="s">
        <v>1442</v>
      </c>
      <c r="C785" s="199" t="s">
        <v>1443</v>
      </c>
      <c r="D785" s="199" t="s">
        <v>1</v>
      </c>
      <c r="E785" s="200" t="s">
        <v>1444</v>
      </c>
      <c r="F785" s="378" t="s">
        <v>1445</v>
      </c>
      <c r="G785" s="379"/>
      <c r="H785" s="175" t="s">
        <v>1446</v>
      </c>
      <c r="I785" s="176" t="s">
        <v>1345</v>
      </c>
      <c r="J785" s="177" t="s">
        <v>1447</v>
      </c>
      <c r="K785" s="178" t="s">
        <v>1448</v>
      </c>
    </row>
    <row r="786" spans="1:11" s="192" customFormat="1" ht="24">
      <c r="A786" s="192" t="s">
        <v>1449</v>
      </c>
      <c r="B786" s="192" t="s">
        <v>1450</v>
      </c>
      <c r="C786" s="192" t="s">
        <v>20</v>
      </c>
      <c r="D786" s="192">
        <v>87313</v>
      </c>
      <c r="E786" s="193" t="s">
        <v>1677</v>
      </c>
      <c r="F786" s="380" t="s">
        <v>1463</v>
      </c>
      <c r="G786" s="381"/>
      <c r="H786" s="164" t="s">
        <v>44</v>
      </c>
      <c r="I786" s="165">
        <v>4.1999999999999997E-3</v>
      </c>
      <c r="J786" s="166"/>
      <c r="K786" s="167">
        <f>J786*I786</f>
        <v>0</v>
      </c>
    </row>
    <row r="787" spans="1:11" s="192" customFormat="1" ht="12">
      <c r="A787" s="192" t="s">
        <v>1449</v>
      </c>
      <c r="B787" s="192" t="s">
        <v>1450</v>
      </c>
      <c r="C787" s="192" t="s">
        <v>20</v>
      </c>
      <c r="D787" s="192">
        <v>88309</v>
      </c>
      <c r="E787" s="193" t="s">
        <v>1462</v>
      </c>
      <c r="F787" s="380" t="s">
        <v>1463</v>
      </c>
      <c r="G787" s="381"/>
      <c r="H787" s="164" t="s">
        <v>34</v>
      </c>
      <c r="I787" s="165">
        <v>0.183</v>
      </c>
      <c r="J787" s="166"/>
      <c r="K787" s="167">
        <f t="shared" ref="K787:K788" si="15">J787*I787</f>
        <v>0</v>
      </c>
    </row>
    <row r="788" spans="1:11" s="192" customFormat="1" ht="12">
      <c r="A788" s="192" t="s">
        <v>1449</v>
      </c>
      <c r="B788" s="192" t="s">
        <v>1450</v>
      </c>
      <c r="C788" s="192" t="s">
        <v>20</v>
      </c>
      <c r="D788" s="192">
        <v>88316</v>
      </c>
      <c r="E788" s="193" t="s">
        <v>1464</v>
      </c>
      <c r="F788" s="380" t="s">
        <v>1463</v>
      </c>
      <c r="G788" s="381"/>
      <c r="H788" s="164" t="s">
        <v>34</v>
      </c>
      <c r="I788" s="165">
        <v>9.0999999999999998E-2</v>
      </c>
      <c r="J788" s="166"/>
      <c r="K788" s="167">
        <f t="shared" si="15"/>
        <v>0</v>
      </c>
    </row>
    <row r="789" spans="1:11">
      <c r="E789" s="194"/>
      <c r="F789" s="194"/>
      <c r="I789" s="168"/>
      <c r="J789" s="169"/>
      <c r="K789" s="170"/>
    </row>
    <row r="790" spans="1:11" ht="15.75" customHeight="1">
      <c r="E790" s="194"/>
      <c r="F790" s="194"/>
      <c r="I790" s="168"/>
      <c r="J790" s="169"/>
      <c r="K790" s="170"/>
    </row>
    <row r="791" spans="1:11" ht="56.25" hidden="1">
      <c r="A791" s="187"/>
      <c r="B791" s="188"/>
      <c r="C791" s="188" t="s">
        <v>20</v>
      </c>
      <c r="D791" s="188">
        <v>87879</v>
      </c>
      <c r="E791" s="189" t="s">
        <v>104</v>
      </c>
      <c r="F791" s="382" t="s">
        <v>1453</v>
      </c>
      <c r="G791" s="383"/>
      <c r="H791" s="156" t="s">
        <v>8</v>
      </c>
      <c r="I791" s="157"/>
      <c r="J791" s="158"/>
      <c r="K791" s="159">
        <v>3.9</v>
      </c>
    </row>
    <row r="792" spans="1:11" hidden="1">
      <c r="B792" s="190" t="s">
        <v>1442</v>
      </c>
      <c r="C792" s="190" t="s">
        <v>1443</v>
      </c>
      <c r="D792" s="190" t="s">
        <v>1</v>
      </c>
      <c r="E792" s="191" t="s">
        <v>1444</v>
      </c>
      <c r="F792" s="384" t="s">
        <v>1445</v>
      </c>
      <c r="G792" s="385"/>
      <c r="H792" s="160" t="s">
        <v>1446</v>
      </c>
      <c r="I792" s="161" t="s">
        <v>1345</v>
      </c>
      <c r="J792" s="162" t="s">
        <v>1447</v>
      </c>
      <c r="K792" s="163" t="s">
        <v>1448</v>
      </c>
    </row>
    <row r="793" spans="1:11" ht="24" hidden="1">
      <c r="A793" s="192" t="s">
        <v>1449</v>
      </c>
      <c r="B793" s="192" t="s">
        <v>1450</v>
      </c>
      <c r="C793" s="192" t="s">
        <v>20</v>
      </c>
      <c r="D793" s="192">
        <v>87313</v>
      </c>
      <c r="E793" s="193" t="s">
        <v>1677</v>
      </c>
      <c r="F793" s="380" t="s">
        <v>1463</v>
      </c>
      <c r="G793" s="381"/>
      <c r="H793" s="164" t="s">
        <v>44</v>
      </c>
      <c r="I793" s="165">
        <v>4.1999999999999997E-3</v>
      </c>
      <c r="J793" s="166">
        <v>573.1</v>
      </c>
      <c r="K793" s="167">
        <v>2.4</v>
      </c>
    </row>
    <row r="794" spans="1:11" hidden="1">
      <c r="A794" s="192" t="s">
        <v>1449</v>
      </c>
      <c r="B794" s="192" t="s">
        <v>1450</v>
      </c>
      <c r="C794" s="192" t="s">
        <v>20</v>
      </c>
      <c r="D794" s="192">
        <v>88309</v>
      </c>
      <c r="E794" s="193" t="s">
        <v>1462</v>
      </c>
      <c r="F794" s="380" t="s">
        <v>1463</v>
      </c>
      <c r="G794" s="381"/>
      <c r="H794" s="164" t="s">
        <v>34</v>
      </c>
      <c r="I794" s="165">
        <v>7.0000000000000007E-2</v>
      </c>
      <c r="J794" s="166">
        <v>19.98</v>
      </c>
      <c r="K794" s="167">
        <v>1.39</v>
      </c>
    </row>
    <row r="795" spans="1:11" hidden="1">
      <c r="A795" s="192" t="s">
        <v>1449</v>
      </c>
      <c r="B795" s="192" t="s">
        <v>1450</v>
      </c>
      <c r="C795" s="192" t="s">
        <v>20</v>
      </c>
      <c r="D795" s="192">
        <v>88316</v>
      </c>
      <c r="E795" s="193" t="s">
        <v>1464</v>
      </c>
      <c r="F795" s="380" t="s">
        <v>1463</v>
      </c>
      <c r="G795" s="381"/>
      <c r="H795" s="164" t="s">
        <v>34</v>
      </c>
      <c r="I795" s="165">
        <v>7.0000000000000001E-3</v>
      </c>
      <c r="J795" s="166">
        <v>16.02</v>
      </c>
      <c r="K795" s="167">
        <v>0.11</v>
      </c>
    </row>
    <row r="796" spans="1:11" hidden="1">
      <c r="E796" s="194"/>
      <c r="F796" s="194"/>
      <c r="I796" s="168"/>
      <c r="J796" s="169"/>
      <c r="K796" s="170"/>
    </row>
    <row r="797" spans="1:11" hidden="1">
      <c r="E797" s="194"/>
      <c r="F797" s="194"/>
      <c r="I797" s="168"/>
      <c r="J797" s="169"/>
      <c r="K797" s="170"/>
    </row>
    <row r="798" spans="1:11" ht="20.100000000000001" hidden="1" customHeight="1">
      <c r="A798" s="187"/>
      <c r="B798" s="188"/>
      <c r="C798" s="188" t="s">
        <v>20</v>
      </c>
      <c r="D798" s="188">
        <v>100860</v>
      </c>
      <c r="E798" s="189" t="s">
        <v>1298</v>
      </c>
      <c r="F798" s="382" t="s">
        <v>1485</v>
      </c>
      <c r="G798" s="383"/>
      <c r="H798" s="156" t="s">
        <v>31</v>
      </c>
      <c r="I798" s="157"/>
      <c r="J798" s="158"/>
      <c r="K798" s="159">
        <v>98.39</v>
      </c>
    </row>
    <row r="799" spans="1:11" hidden="1">
      <c r="B799" s="190" t="s">
        <v>1442</v>
      </c>
      <c r="C799" s="190" t="s">
        <v>1443</v>
      </c>
      <c r="D799" s="190" t="s">
        <v>1</v>
      </c>
      <c r="E799" s="191" t="s">
        <v>1444</v>
      </c>
      <c r="F799" s="384" t="s">
        <v>1445</v>
      </c>
      <c r="G799" s="385"/>
      <c r="H799" s="160" t="s">
        <v>1446</v>
      </c>
      <c r="I799" s="161" t="s">
        <v>1345</v>
      </c>
      <c r="J799" s="162" t="s">
        <v>1447</v>
      </c>
      <c r="K799" s="163" t="s">
        <v>1448</v>
      </c>
    </row>
    <row r="800" spans="1:11" hidden="1">
      <c r="A800" s="192" t="s">
        <v>1449</v>
      </c>
      <c r="B800" s="192" t="s">
        <v>1455</v>
      </c>
      <c r="C800" s="192" t="s">
        <v>20</v>
      </c>
      <c r="D800" s="192">
        <v>1368</v>
      </c>
      <c r="E800" s="193" t="s">
        <v>1678</v>
      </c>
      <c r="F800" s="380" t="s">
        <v>1457</v>
      </c>
      <c r="G800" s="381"/>
      <c r="H800" s="164" t="s">
        <v>31</v>
      </c>
      <c r="I800" s="165">
        <v>1</v>
      </c>
      <c r="J800" s="166">
        <v>87.17</v>
      </c>
      <c r="K800" s="167">
        <v>87.17</v>
      </c>
    </row>
    <row r="801" spans="1:11" hidden="1">
      <c r="A801" s="192" t="s">
        <v>1449</v>
      </c>
      <c r="B801" s="192" t="s">
        <v>1455</v>
      </c>
      <c r="C801" s="192" t="s">
        <v>20</v>
      </c>
      <c r="D801" s="192">
        <v>3146</v>
      </c>
      <c r="E801" s="193" t="s">
        <v>1679</v>
      </c>
      <c r="F801" s="380" t="s">
        <v>1457</v>
      </c>
      <c r="G801" s="381"/>
      <c r="H801" s="164" t="s">
        <v>31</v>
      </c>
      <c r="I801" s="165">
        <v>2.1000000000000001E-2</v>
      </c>
      <c r="J801" s="166">
        <v>4.4000000000000004</v>
      </c>
      <c r="K801" s="167">
        <v>0.09</v>
      </c>
    </row>
    <row r="802" spans="1:11" hidden="1">
      <c r="A802" s="192" t="s">
        <v>1449</v>
      </c>
      <c r="B802" s="192" t="s">
        <v>1450</v>
      </c>
      <c r="C802" s="192" t="s">
        <v>20</v>
      </c>
      <c r="D802" s="192">
        <v>88267</v>
      </c>
      <c r="E802" s="193" t="s">
        <v>1478</v>
      </c>
      <c r="F802" s="380" t="s">
        <v>1463</v>
      </c>
      <c r="G802" s="381"/>
      <c r="H802" s="164" t="s">
        <v>34</v>
      </c>
      <c r="I802" s="165">
        <v>0.44669999999999999</v>
      </c>
      <c r="J802" s="166">
        <v>19.88</v>
      </c>
      <c r="K802" s="167">
        <v>8.8800000000000008</v>
      </c>
    </row>
    <row r="803" spans="1:11" hidden="1">
      <c r="A803" s="192" t="s">
        <v>1449</v>
      </c>
      <c r="B803" s="192" t="s">
        <v>1450</v>
      </c>
      <c r="C803" s="192" t="s">
        <v>20</v>
      </c>
      <c r="D803" s="192">
        <v>88316</v>
      </c>
      <c r="E803" s="193" t="s">
        <v>1464</v>
      </c>
      <c r="F803" s="380" t="s">
        <v>1463</v>
      </c>
      <c r="G803" s="381"/>
      <c r="H803" s="164" t="s">
        <v>34</v>
      </c>
      <c r="I803" s="165">
        <v>0.14069999999999999</v>
      </c>
      <c r="J803" s="166">
        <v>16.02</v>
      </c>
      <c r="K803" s="167">
        <v>2.25</v>
      </c>
    </row>
    <row r="804" spans="1:11" hidden="1">
      <c r="E804" s="194"/>
      <c r="F804" s="194"/>
      <c r="I804" s="168"/>
      <c r="J804" s="169"/>
      <c r="K804" s="170"/>
    </row>
    <row r="805" spans="1:11" hidden="1">
      <c r="E805" s="194"/>
      <c r="F805" s="194"/>
      <c r="I805" s="168"/>
      <c r="J805" s="169"/>
      <c r="K805" s="170"/>
    </row>
    <row r="806" spans="1:11" ht="20.100000000000001" hidden="1" customHeight="1">
      <c r="A806" s="187"/>
      <c r="B806" s="188"/>
      <c r="C806" s="188" t="s">
        <v>20</v>
      </c>
      <c r="D806" s="188">
        <v>96557</v>
      </c>
      <c r="E806" s="189" t="s">
        <v>87</v>
      </c>
      <c r="F806" s="382" t="s">
        <v>1506</v>
      </c>
      <c r="G806" s="383"/>
      <c r="H806" s="156" t="s">
        <v>44</v>
      </c>
      <c r="I806" s="157"/>
      <c r="J806" s="158"/>
      <c r="K806" s="159">
        <v>801.75</v>
      </c>
    </row>
    <row r="807" spans="1:11" hidden="1">
      <c r="B807" s="190" t="s">
        <v>1442</v>
      </c>
      <c r="C807" s="190" t="s">
        <v>1443</v>
      </c>
      <c r="D807" s="190" t="s">
        <v>1</v>
      </c>
      <c r="E807" s="191" t="s">
        <v>1444</v>
      </c>
      <c r="F807" s="384" t="s">
        <v>1445</v>
      </c>
      <c r="G807" s="385"/>
      <c r="H807" s="160" t="s">
        <v>1446</v>
      </c>
      <c r="I807" s="161" t="s">
        <v>1345</v>
      </c>
      <c r="J807" s="162" t="s">
        <v>1447</v>
      </c>
      <c r="K807" s="163" t="s">
        <v>1448</v>
      </c>
    </row>
    <row r="808" spans="1:11" ht="24" hidden="1">
      <c r="A808" s="192" t="s">
        <v>1449</v>
      </c>
      <c r="B808" s="192" t="s">
        <v>1455</v>
      </c>
      <c r="C808" s="192" t="s">
        <v>20</v>
      </c>
      <c r="D808" s="192">
        <v>1525</v>
      </c>
      <c r="E808" s="193" t="s">
        <v>1680</v>
      </c>
      <c r="F808" s="380" t="s">
        <v>1457</v>
      </c>
      <c r="G808" s="381"/>
      <c r="H808" s="164" t="s">
        <v>44</v>
      </c>
      <c r="I808" s="165">
        <v>1.1499999999999999</v>
      </c>
      <c r="J808" s="166">
        <v>683.14</v>
      </c>
      <c r="K808" s="167">
        <v>785.61</v>
      </c>
    </row>
    <row r="809" spans="1:11" hidden="1">
      <c r="A809" s="192" t="s">
        <v>1449</v>
      </c>
      <c r="B809" s="192" t="s">
        <v>1450</v>
      </c>
      <c r="C809" s="192" t="s">
        <v>20</v>
      </c>
      <c r="D809" s="192">
        <v>88309</v>
      </c>
      <c r="E809" s="193" t="s">
        <v>1462</v>
      </c>
      <c r="F809" s="380" t="s">
        <v>1463</v>
      </c>
      <c r="G809" s="381"/>
      <c r="H809" s="164" t="s">
        <v>34</v>
      </c>
      <c r="I809" s="165">
        <v>0.36299999999999999</v>
      </c>
      <c r="J809" s="166">
        <v>19.98</v>
      </c>
      <c r="K809" s="167">
        <v>7.25</v>
      </c>
    </row>
    <row r="810" spans="1:11" hidden="1">
      <c r="A810" s="192" t="s">
        <v>1449</v>
      </c>
      <c r="B810" s="192" t="s">
        <v>1450</v>
      </c>
      <c r="C810" s="192" t="s">
        <v>20</v>
      </c>
      <c r="D810" s="192">
        <v>88316</v>
      </c>
      <c r="E810" s="193" t="s">
        <v>1464</v>
      </c>
      <c r="F810" s="380" t="s">
        <v>1463</v>
      </c>
      <c r="G810" s="381"/>
      <c r="H810" s="164" t="s">
        <v>34</v>
      </c>
      <c r="I810" s="165">
        <v>0.54400000000000004</v>
      </c>
      <c r="J810" s="166">
        <v>16.02</v>
      </c>
      <c r="K810" s="167">
        <v>8.7100000000000009</v>
      </c>
    </row>
    <row r="811" spans="1:11" ht="24" hidden="1">
      <c r="A811" s="192" t="s">
        <v>1449</v>
      </c>
      <c r="B811" s="192" t="s">
        <v>1450</v>
      </c>
      <c r="C811" s="192" t="s">
        <v>20</v>
      </c>
      <c r="D811" s="192">
        <v>90586</v>
      </c>
      <c r="E811" s="193" t="s">
        <v>1681</v>
      </c>
      <c r="F811" s="380" t="s">
        <v>1466</v>
      </c>
      <c r="G811" s="381"/>
      <c r="H811" s="164" t="s">
        <v>1467</v>
      </c>
      <c r="I811" s="165">
        <v>8.7999999999999995E-2</v>
      </c>
      <c r="J811" s="166">
        <v>1.52</v>
      </c>
      <c r="K811" s="167">
        <v>0.13</v>
      </c>
    </row>
    <row r="812" spans="1:11" ht="24" hidden="1">
      <c r="A812" s="192" t="s">
        <v>1449</v>
      </c>
      <c r="B812" s="192" t="s">
        <v>1450</v>
      </c>
      <c r="C812" s="192" t="s">
        <v>20</v>
      </c>
      <c r="D812" s="192">
        <v>90587</v>
      </c>
      <c r="E812" s="193" t="s">
        <v>1682</v>
      </c>
      <c r="F812" s="380" t="s">
        <v>1466</v>
      </c>
      <c r="G812" s="381"/>
      <c r="H812" s="164" t="s">
        <v>1554</v>
      </c>
      <c r="I812" s="165">
        <v>9.2999999999999999E-2</v>
      </c>
      <c r="J812" s="166">
        <v>0.56000000000000005</v>
      </c>
      <c r="K812" s="167">
        <v>0.05</v>
      </c>
    </row>
    <row r="813" spans="1:11" hidden="1">
      <c r="E813" s="194"/>
      <c r="F813" s="194"/>
      <c r="I813" s="168"/>
      <c r="J813" s="169"/>
      <c r="K813" s="170"/>
    </row>
    <row r="814" spans="1:11" hidden="1">
      <c r="E814" s="194"/>
      <c r="F814" s="194"/>
      <c r="I814" s="168"/>
      <c r="J814" s="169"/>
      <c r="K814" s="170"/>
    </row>
    <row r="815" spans="1:11" ht="20.100000000000001" hidden="1" customHeight="1">
      <c r="A815" s="187"/>
      <c r="B815" s="188"/>
      <c r="C815" s="188" t="s">
        <v>20</v>
      </c>
      <c r="D815" s="188">
        <v>103669</v>
      </c>
      <c r="E815" s="189" t="s">
        <v>488</v>
      </c>
      <c r="F815" s="382" t="s">
        <v>1506</v>
      </c>
      <c r="G815" s="383"/>
      <c r="H815" s="156" t="s">
        <v>44</v>
      </c>
      <c r="I815" s="157"/>
      <c r="J815" s="158"/>
      <c r="K815" s="159">
        <v>993.87</v>
      </c>
    </row>
    <row r="816" spans="1:11" hidden="1">
      <c r="B816" s="190" t="s">
        <v>1442</v>
      </c>
      <c r="C816" s="190" t="s">
        <v>1443</v>
      </c>
      <c r="D816" s="190" t="s">
        <v>1</v>
      </c>
      <c r="E816" s="191" t="s">
        <v>1444</v>
      </c>
      <c r="F816" s="384" t="s">
        <v>1445</v>
      </c>
      <c r="G816" s="385"/>
      <c r="H816" s="160" t="s">
        <v>1446</v>
      </c>
      <c r="I816" s="161" t="s">
        <v>1345</v>
      </c>
      <c r="J816" s="162" t="s">
        <v>1447</v>
      </c>
      <c r="K816" s="163" t="s">
        <v>1448</v>
      </c>
    </row>
    <row r="817" spans="1:11" ht="24" hidden="1">
      <c r="A817" s="192" t="s">
        <v>1449</v>
      </c>
      <c r="B817" s="192" t="s">
        <v>1455</v>
      </c>
      <c r="C817" s="192" t="s">
        <v>20</v>
      </c>
      <c r="D817" s="192">
        <v>38408</v>
      </c>
      <c r="E817" s="193" t="s">
        <v>1683</v>
      </c>
      <c r="F817" s="380" t="s">
        <v>1457</v>
      </c>
      <c r="G817" s="381"/>
      <c r="H817" s="164" t="s">
        <v>44</v>
      </c>
      <c r="I817" s="165">
        <v>1.103</v>
      </c>
      <c r="J817" s="166">
        <v>703.23</v>
      </c>
      <c r="K817" s="167">
        <v>775.66</v>
      </c>
    </row>
    <row r="818" spans="1:11" hidden="1">
      <c r="A818" s="192" t="s">
        <v>1449</v>
      </c>
      <c r="B818" s="192" t="s">
        <v>1450</v>
      </c>
      <c r="C818" s="192" t="s">
        <v>20</v>
      </c>
      <c r="D818" s="192">
        <v>88262</v>
      </c>
      <c r="E818" s="193" t="s">
        <v>1684</v>
      </c>
      <c r="F818" s="380" t="s">
        <v>1463</v>
      </c>
      <c r="G818" s="381"/>
      <c r="H818" s="164" t="s">
        <v>34</v>
      </c>
      <c r="I818" s="165">
        <v>2.4590000000000001</v>
      </c>
      <c r="J818" s="166">
        <v>19.739999999999998</v>
      </c>
      <c r="K818" s="167">
        <v>48.54</v>
      </c>
    </row>
    <row r="819" spans="1:11" hidden="1">
      <c r="A819" s="192" t="s">
        <v>1449</v>
      </c>
      <c r="B819" s="192" t="s">
        <v>1450</v>
      </c>
      <c r="C819" s="192" t="s">
        <v>20</v>
      </c>
      <c r="D819" s="192">
        <v>88309</v>
      </c>
      <c r="E819" s="193" t="s">
        <v>1462</v>
      </c>
      <c r="F819" s="380" t="s">
        <v>1463</v>
      </c>
      <c r="G819" s="381"/>
      <c r="H819" s="164" t="s">
        <v>34</v>
      </c>
      <c r="I819" s="165">
        <v>2.4590000000000001</v>
      </c>
      <c r="J819" s="166">
        <v>19.98</v>
      </c>
      <c r="K819" s="167">
        <v>49.13</v>
      </c>
    </row>
    <row r="820" spans="1:11" hidden="1">
      <c r="A820" s="192" t="s">
        <v>1449</v>
      </c>
      <c r="B820" s="192" t="s">
        <v>1450</v>
      </c>
      <c r="C820" s="192" t="s">
        <v>20</v>
      </c>
      <c r="D820" s="192">
        <v>88316</v>
      </c>
      <c r="E820" s="193" t="s">
        <v>1464</v>
      </c>
      <c r="F820" s="380" t="s">
        <v>1463</v>
      </c>
      <c r="G820" s="381"/>
      <c r="H820" s="164" t="s">
        <v>34</v>
      </c>
      <c r="I820" s="165">
        <v>7.3769999999999998</v>
      </c>
      <c r="J820" s="166">
        <v>16.02</v>
      </c>
      <c r="K820" s="167">
        <v>118.17</v>
      </c>
    </row>
    <row r="821" spans="1:11" ht="24" hidden="1">
      <c r="A821" s="192" t="s">
        <v>1449</v>
      </c>
      <c r="B821" s="192" t="s">
        <v>1450</v>
      </c>
      <c r="C821" s="192" t="s">
        <v>20</v>
      </c>
      <c r="D821" s="192">
        <v>90586</v>
      </c>
      <c r="E821" s="193" t="s">
        <v>1681</v>
      </c>
      <c r="F821" s="380" t="s">
        <v>1466</v>
      </c>
      <c r="G821" s="381"/>
      <c r="H821" s="164" t="s">
        <v>1467</v>
      </c>
      <c r="I821" s="165">
        <v>1.042</v>
      </c>
      <c r="J821" s="166">
        <v>1.52</v>
      </c>
      <c r="K821" s="167">
        <v>1.58</v>
      </c>
    </row>
    <row r="822" spans="1:11" ht="24" hidden="1">
      <c r="A822" s="192" t="s">
        <v>1449</v>
      </c>
      <c r="B822" s="192" t="s">
        <v>1450</v>
      </c>
      <c r="C822" s="192" t="s">
        <v>20</v>
      </c>
      <c r="D822" s="192">
        <v>90587</v>
      </c>
      <c r="E822" s="193" t="s">
        <v>1682</v>
      </c>
      <c r="F822" s="380" t="s">
        <v>1466</v>
      </c>
      <c r="G822" s="381"/>
      <c r="H822" s="164" t="s">
        <v>1554</v>
      </c>
      <c r="I822" s="165">
        <v>1.417</v>
      </c>
      <c r="J822" s="166">
        <v>0.56000000000000005</v>
      </c>
      <c r="K822" s="167">
        <v>0.79</v>
      </c>
    </row>
    <row r="823" spans="1:11" hidden="1">
      <c r="E823" s="194"/>
      <c r="F823" s="194"/>
      <c r="I823" s="168"/>
      <c r="J823" s="169"/>
      <c r="K823" s="170"/>
    </row>
    <row r="824" spans="1:11" hidden="1">
      <c r="E824" s="194"/>
      <c r="F824" s="194"/>
      <c r="I824" s="168"/>
      <c r="J824" s="169"/>
      <c r="K824" s="170"/>
    </row>
    <row r="825" spans="1:11" ht="20.100000000000001" hidden="1" customHeight="1">
      <c r="A825" s="187"/>
      <c r="B825" s="188"/>
      <c r="C825" s="188" t="s">
        <v>20</v>
      </c>
      <c r="D825" s="188">
        <v>103672</v>
      </c>
      <c r="E825" s="189" t="s">
        <v>645</v>
      </c>
      <c r="F825" s="382" t="s">
        <v>1506</v>
      </c>
      <c r="G825" s="383"/>
      <c r="H825" s="156" t="s">
        <v>44</v>
      </c>
      <c r="I825" s="157"/>
      <c r="J825" s="158"/>
      <c r="K825" s="159">
        <v>761.65</v>
      </c>
    </row>
    <row r="826" spans="1:11" hidden="1">
      <c r="B826" s="190" t="s">
        <v>1442</v>
      </c>
      <c r="C826" s="190" t="s">
        <v>1443</v>
      </c>
      <c r="D826" s="190" t="s">
        <v>1</v>
      </c>
      <c r="E826" s="191" t="s">
        <v>1444</v>
      </c>
      <c r="F826" s="384" t="s">
        <v>1445</v>
      </c>
      <c r="G826" s="385"/>
      <c r="H826" s="160" t="s">
        <v>1446</v>
      </c>
      <c r="I826" s="161" t="s">
        <v>1345</v>
      </c>
      <c r="J826" s="162" t="s">
        <v>1447</v>
      </c>
      <c r="K826" s="163" t="s">
        <v>1448</v>
      </c>
    </row>
    <row r="827" spans="1:11" ht="24" hidden="1">
      <c r="A827" s="192" t="s">
        <v>1449</v>
      </c>
      <c r="B827" s="192" t="s">
        <v>1455</v>
      </c>
      <c r="C827" s="192" t="s">
        <v>20</v>
      </c>
      <c r="D827" s="192">
        <v>1527</v>
      </c>
      <c r="E827" s="193" t="s">
        <v>1685</v>
      </c>
      <c r="F827" s="380" t="s">
        <v>1457</v>
      </c>
      <c r="G827" s="381"/>
      <c r="H827" s="164" t="s">
        <v>44</v>
      </c>
      <c r="I827" s="165">
        <v>1.103</v>
      </c>
      <c r="J827" s="166">
        <v>662.75</v>
      </c>
      <c r="K827" s="167">
        <v>731.01</v>
      </c>
    </row>
    <row r="828" spans="1:11" hidden="1">
      <c r="A828" s="192" t="s">
        <v>1449</v>
      </c>
      <c r="B828" s="192" t="s">
        <v>1450</v>
      </c>
      <c r="C828" s="192" t="s">
        <v>20</v>
      </c>
      <c r="D828" s="192">
        <v>88262</v>
      </c>
      <c r="E828" s="193" t="s">
        <v>1684</v>
      </c>
      <c r="F828" s="380" t="s">
        <v>1463</v>
      </c>
      <c r="G828" s="381"/>
      <c r="H828" s="164" t="s">
        <v>34</v>
      </c>
      <c r="I828" s="165">
        <v>0.224</v>
      </c>
      <c r="J828" s="166">
        <v>19.739999999999998</v>
      </c>
      <c r="K828" s="167">
        <v>4.42</v>
      </c>
    </row>
    <row r="829" spans="1:11" hidden="1">
      <c r="A829" s="192" t="s">
        <v>1449</v>
      </c>
      <c r="B829" s="192" t="s">
        <v>1450</v>
      </c>
      <c r="C829" s="192" t="s">
        <v>20</v>
      </c>
      <c r="D829" s="192">
        <v>88309</v>
      </c>
      <c r="E829" s="193" t="s">
        <v>1462</v>
      </c>
      <c r="F829" s="380" t="s">
        <v>1463</v>
      </c>
      <c r="G829" s="381"/>
      <c r="H829" s="164" t="s">
        <v>34</v>
      </c>
      <c r="I829" s="165">
        <v>0.224</v>
      </c>
      <c r="J829" s="166">
        <v>19.98</v>
      </c>
      <c r="K829" s="167">
        <v>4.47</v>
      </c>
    </row>
    <row r="830" spans="1:11" hidden="1">
      <c r="A830" s="192" t="s">
        <v>1449</v>
      </c>
      <c r="B830" s="192" t="s">
        <v>1450</v>
      </c>
      <c r="C830" s="192" t="s">
        <v>20</v>
      </c>
      <c r="D830" s="192">
        <v>88316</v>
      </c>
      <c r="E830" s="193" t="s">
        <v>1464</v>
      </c>
      <c r="F830" s="380" t="s">
        <v>1463</v>
      </c>
      <c r="G830" s="381"/>
      <c r="H830" s="164" t="s">
        <v>34</v>
      </c>
      <c r="I830" s="165">
        <v>1.345</v>
      </c>
      <c r="J830" s="166">
        <v>16.02</v>
      </c>
      <c r="K830" s="167">
        <v>21.54</v>
      </c>
    </row>
    <row r="831" spans="1:11" ht="24" hidden="1">
      <c r="A831" s="192" t="s">
        <v>1449</v>
      </c>
      <c r="B831" s="192" t="s">
        <v>1450</v>
      </c>
      <c r="C831" s="192" t="s">
        <v>20</v>
      </c>
      <c r="D831" s="192">
        <v>90586</v>
      </c>
      <c r="E831" s="193" t="s">
        <v>1681</v>
      </c>
      <c r="F831" s="380" t="s">
        <v>1466</v>
      </c>
      <c r="G831" s="381"/>
      <c r="H831" s="164" t="s">
        <v>1467</v>
      </c>
      <c r="I831" s="165">
        <v>9.4E-2</v>
      </c>
      <c r="J831" s="166">
        <v>1.52</v>
      </c>
      <c r="K831" s="167">
        <v>0.14000000000000001</v>
      </c>
    </row>
    <row r="832" spans="1:11" ht="24" hidden="1">
      <c r="A832" s="192" t="s">
        <v>1449</v>
      </c>
      <c r="B832" s="192" t="s">
        <v>1450</v>
      </c>
      <c r="C832" s="192" t="s">
        <v>20</v>
      </c>
      <c r="D832" s="192">
        <v>90587</v>
      </c>
      <c r="E832" s="193" t="s">
        <v>1682</v>
      </c>
      <c r="F832" s="380" t="s">
        <v>1466</v>
      </c>
      <c r="G832" s="381"/>
      <c r="H832" s="164" t="s">
        <v>1554</v>
      </c>
      <c r="I832" s="165">
        <v>0.13</v>
      </c>
      <c r="J832" s="166">
        <v>0.56000000000000005</v>
      </c>
      <c r="K832" s="167">
        <v>7.0000000000000007E-2</v>
      </c>
    </row>
    <row r="833" spans="1:11" hidden="1">
      <c r="E833" s="194"/>
      <c r="F833" s="194"/>
      <c r="I833" s="168"/>
      <c r="J833" s="169"/>
      <c r="K833" s="170"/>
    </row>
    <row r="834" spans="1:11" hidden="1">
      <c r="E834" s="194"/>
      <c r="F834" s="194"/>
      <c r="I834" s="168"/>
      <c r="J834" s="169"/>
      <c r="K834" s="170"/>
    </row>
    <row r="835" spans="1:11" s="198" customFormat="1" ht="31.5">
      <c r="A835" s="195"/>
      <c r="B835" s="196"/>
      <c r="C835" s="196" t="s">
        <v>5</v>
      </c>
      <c r="D835" s="196" t="s">
        <v>737</v>
      </c>
      <c r="E835" s="197" t="s">
        <v>738</v>
      </c>
      <c r="F835" s="386" t="s">
        <v>1506</v>
      </c>
      <c r="G835" s="387"/>
      <c r="H835" s="171" t="s">
        <v>44</v>
      </c>
      <c r="I835" s="172"/>
      <c r="J835" s="173"/>
      <c r="K835" s="174">
        <f>SUM(K837:K841)</f>
        <v>0</v>
      </c>
    </row>
    <row r="836" spans="1:11" s="198" customFormat="1" ht="15.75">
      <c r="B836" s="199" t="s">
        <v>1442</v>
      </c>
      <c r="C836" s="199" t="s">
        <v>1443</v>
      </c>
      <c r="D836" s="199" t="s">
        <v>1</v>
      </c>
      <c r="E836" s="200" t="s">
        <v>1444</v>
      </c>
      <c r="F836" s="378" t="s">
        <v>1445</v>
      </c>
      <c r="G836" s="379"/>
      <c r="H836" s="175" t="s">
        <v>1446</v>
      </c>
      <c r="I836" s="176" t="s">
        <v>1345</v>
      </c>
      <c r="J836" s="177" t="s">
        <v>1447</v>
      </c>
      <c r="K836" s="178" t="s">
        <v>1448</v>
      </c>
    </row>
    <row r="837" spans="1:11" s="192" customFormat="1" ht="12">
      <c r="A837" s="192" t="s">
        <v>1449</v>
      </c>
      <c r="B837" s="192" t="s">
        <v>1450</v>
      </c>
      <c r="C837" s="192" t="s">
        <v>20</v>
      </c>
      <c r="D837" s="192">
        <v>88316</v>
      </c>
      <c r="E837" s="193" t="s">
        <v>1464</v>
      </c>
      <c r="F837" s="380" t="s">
        <v>1463</v>
      </c>
      <c r="G837" s="381"/>
      <c r="H837" s="164" t="s">
        <v>34</v>
      </c>
      <c r="I837" s="165">
        <v>0.504</v>
      </c>
      <c r="J837" s="166"/>
      <c r="K837" s="167">
        <f>J837*I837</f>
        <v>0</v>
      </c>
    </row>
    <row r="838" spans="1:11" s="192" customFormat="1" ht="12">
      <c r="A838" s="192" t="s">
        <v>1449</v>
      </c>
      <c r="B838" s="192" t="s">
        <v>1450</v>
      </c>
      <c r="C838" s="192" t="s">
        <v>20</v>
      </c>
      <c r="D838" s="192">
        <v>88309</v>
      </c>
      <c r="E838" s="193" t="s">
        <v>1462</v>
      </c>
      <c r="F838" s="380" t="s">
        <v>1463</v>
      </c>
      <c r="G838" s="381"/>
      <c r="H838" s="164" t="s">
        <v>34</v>
      </c>
      <c r="I838" s="165">
        <v>0.504</v>
      </c>
      <c r="J838" s="166"/>
      <c r="K838" s="167">
        <f t="shared" ref="K838:K841" si="16">J838*I838</f>
        <v>0</v>
      </c>
    </row>
    <row r="839" spans="1:11" s="192" customFormat="1" ht="24">
      <c r="A839" s="192" t="s">
        <v>1449</v>
      </c>
      <c r="B839" s="192" t="s">
        <v>1450</v>
      </c>
      <c r="C839" s="192" t="s">
        <v>20</v>
      </c>
      <c r="D839" s="192">
        <v>90586</v>
      </c>
      <c r="E839" s="193" t="s">
        <v>1681</v>
      </c>
      <c r="F839" s="380" t="s">
        <v>1466</v>
      </c>
      <c r="G839" s="381"/>
      <c r="H839" s="164" t="s">
        <v>1467</v>
      </c>
      <c r="I839" s="165">
        <v>6.6000000000000003E-2</v>
      </c>
      <c r="J839" s="166"/>
      <c r="K839" s="167">
        <f t="shared" si="16"/>
        <v>0</v>
      </c>
    </row>
    <row r="840" spans="1:11" s="192" customFormat="1" ht="24">
      <c r="A840" s="192" t="s">
        <v>1449</v>
      </c>
      <c r="B840" s="192" t="s">
        <v>1450</v>
      </c>
      <c r="C840" s="192" t="s">
        <v>20</v>
      </c>
      <c r="D840" s="192">
        <v>90587</v>
      </c>
      <c r="E840" s="193" t="s">
        <v>1682</v>
      </c>
      <c r="F840" s="380" t="s">
        <v>1466</v>
      </c>
      <c r="G840" s="381"/>
      <c r="H840" s="164" t="s">
        <v>1554</v>
      </c>
      <c r="I840" s="165">
        <v>6.6000000000000003E-2</v>
      </c>
      <c r="J840" s="166"/>
      <c r="K840" s="167">
        <f t="shared" si="16"/>
        <v>0</v>
      </c>
    </row>
    <row r="841" spans="1:11" s="192" customFormat="1" ht="24">
      <c r="A841" s="192" t="s">
        <v>1449</v>
      </c>
      <c r="B841" s="192" t="s">
        <v>1455</v>
      </c>
      <c r="C841" s="192" t="s">
        <v>20</v>
      </c>
      <c r="D841" s="192">
        <v>1527</v>
      </c>
      <c r="E841" s="193" t="s">
        <v>1685</v>
      </c>
      <c r="F841" s="380" t="s">
        <v>1457</v>
      </c>
      <c r="G841" s="381"/>
      <c r="H841" s="164" t="s">
        <v>44</v>
      </c>
      <c r="I841" s="165">
        <v>1.1499999999999999</v>
      </c>
      <c r="J841" s="166"/>
      <c r="K841" s="167">
        <f t="shared" si="16"/>
        <v>0</v>
      </c>
    </row>
    <row r="842" spans="1:11">
      <c r="E842" s="194"/>
      <c r="F842" s="194"/>
      <c r="I842" s="168"/>
      <c r="J842" s="169"/>
      <c r="K842" s="170"/>
    </row>
    <row r="843" spans="1:11">
      <c r="E843" s="194"/>
      <c r="F843" s="194"/>
      <c r="I843" s="168"/>
      <c r="J843" s="169"/>
      <c r="K843" s="170"/>
    </row>
    <row r="844" spans="1:11" ht="20.100000000000001" hidden="1" customHeight="1">
      <c r="A844" s="187"/>
      <c r="B844" s="188"/>
      <c r="C844" s="188" t="s">
        <v>20</v>
      </c>
      <c r="D844" s="188">
        <v>96558</v>
      </c>
      <c r="E844" s="189" t="s">
        <v>624</v>
      </c>
      <c r="F844" s="382" t="s">
        <v>1506</v>
      </c>
      <c r="G844" s="383"/>
      <c r="H844" s="156" t="s">
        <v>44</v>
      </c>
      <c r="I844" s="157"/>
      <c r="J844" s="158"/>
      <c r="K844" s="159">
        <v>807.56</v>
      </c>
    </row>
    <row r="845" spans="1:11" hidden="1">
      <c r="B845" s="190" t="s">
        <v>1442</v>
      </c>
      <c r="C845" s="190" t="s">
        <v>1443</v>
      </c>
      <c r="D845" s="190" t="s">
        <v>1</v>
      </c>
      <c r="E845" s="191" t="s">
        <v>1444</v>
      </c>
      <c r="F845" s="384" t="s">
        <v>1445</v>
      </c>
      <c r="G845" s="385"/>
      <c r="H845" s="160" t="s">
        <v>1446</v>
      </c>
      <c r="I845" s="161" t="s">
        <v>1345</v>
      </c>
      <c r="J845" s="162" t="s">
        <v>1447</v>
      </c>
      <c r="K845" s="163" t="s">
        <v>1448</v>
      </c>
    </row>
    <row r="846" spans="1:11" ht="24" hidden="1">
      <c r="A846" s="192" t="s">
        <v>1449</v>
      </c>
      <c r="B846" s="192" t="s">
        <v>1455</v>
      </c>
      <c r="C846" s="192" t="s">
        <v>20</v>
      </c>
      <c r="D846" s="192">
        <v>1525</v>
      </c>
      <c r="E846" s="193" t="s">
        <v>1680</v>
      </c>
      <c r="F846" s="380" t="s">
        <v>1457</v>
      </c>
      <c r="G846" s="381"/>
      <c r="H846" s="164" t="s">
        <v>44</v>
      </c>
      <c r="I846" s="165">
        <v>1.1499999999999999</v>
      </c>
      <c r="J846" s="166">
        <v>683.14</v>
      </c>
      <c r="K846" s="167">
        <v>785.61</v>
      </c>
    </row>
    <row r="847" spans="1:11" hidden="1">
      <c r="A847" s="192" t="s">
        <v>1449</v>
      </c>
      <c r="B847" s="192" t="s">
        <v>1450</v>
      </c>
      <c r="C847" s="192" t="s">
        <v>20</v>
      </c>
      <c r="D847" s="192">
        <v>88309</v>
      </c>
      <c r="E847" s="193" t="s">
        <v>1462</v>
      </c>
      <c r="F847" s="380" t="s">
        <v>1463</v>
      </c>
      <c r="G847" s="381"/>
      <c r="H847" s="164" t="s">
        <v>34</v>
      </c>
      <c r="I847" s="165">
        <v>0.49299999999999999</v>
      </c>
      <c r="J847" s="166">
        <v>19.98</v>
      </c>
      <c r="K847" s="167">
        <v>9.85</v>
      </c>
    </row>
    <row r="848" spans="1:11" hidden="1">
      <c r="A848" s="192" t="s">
        <v>1449</v>
      </c>
      <c r="B848" s="192" t="s">
        <v>1450</v>
      </c>
      <c r="C848" s="192" t="s">
        <v>20</v>
      </c>
      <c r="D848" s="192">
        <v>88316</v>
      </c>
      <c r="E848" s="193" t="s">
        <v>1464</v>
      </c>
      <c r="F848" s="380" t="s">
        <v>1463</v>
      </c>
      <c r="G848" s="381"/>
      <c r="H848" s="164" t="s">
        <v>34</v>
      </c>
      <c r="I848" s="165">
        <v>0.74</v>
      </c>
      <c r="J848" s="166">
        <v>16.02</v>
      </c>
      <c r="K848" s="167">
        <v>11.85</v>
      </c>
    </row>
    <row r="849" spans="1:11" ht="24" hidden="1">
      <c r="A849" s="192" t="s">
        <v>1449</v>
      </c>
      <c r="B849" s="192" t="s">
        <v>1450</v>
      </c>
      <c r="C849" s="192" t="s">
        <v>20</v>
      </c>
      <c r="D849" s="192">
        <v>90586</v>
      </c>
      <c r="E849" s="193" t="s">
        <v>1681</v>
      </c>
      <c r="F849" s="380" t="s">
        <v>1466</v>
      </c>
      <c r="G849" s="381"/>
      <c r="H849" s="164" t="s">
        <v>1467</v>
      </c>
      <c r="I849" s="165">
        <v>0.12</v>
      </c>
      <c r="J849" s="166">
        <v>1.52</v>
      </c>
      <c r="K849" s="167">
        <v>0.18</v>
      </c>
    </row>
    <row r="850" spans="1:11" ht="24" hidden="1">
      <c r="A850" s="192" t="s">
        <v>1449</v>
      </c>
      <c r="B850" s="192" t="s">
        <v>1450</v>
      </c>
      <c r="C850" s="192" t="s">
        <v>20</v>
      </c>
      <c r="D850" s="192">
        <v>90587</v>
      </c>
      <c r="E850" s="193" t="s">
        <v>1682</v>
      </c>
      <c r="F850" s="380" t="s">
        <v>1466</v>
      </c>
      <c r="G850" s="381"/>
      <c r="H850" s="164" t="s">
        <v>1554</v>
      </c>
      <c r="I850" s="165">
        <v>0.126</v>
      </c>
      <c r="J850" s="166">
        <v>0.56000000000000005</v>
      </c>
      <c r="K850" s="167">
        <v>7.0000000000000007E-2</v>
      </c>
    </row>
    <row r="851" spans="1:11" hidden="1">
      <c r="E851" s="194"/>
      <c r="F851" s="194"/>
      <c r="I851" s="168"/>
      <c r="J851" s="169"/>
      <c r="K851" s="170"/>
    </row>
    <row r="852" spans="1:11" hidden="1">
      <c r="E852" s="194"/>
      <c r="F852" s="194"/>
      <c r="I852" s="168"/>
      <c r="J852" s="169"/>
      <c r="K852" s="170"/>
    </row>
    <row r="853" spans="1:11" s="198" customFormat="1" ht="47.25">
      <c r="A853" s="195"/>
      <c r="B853" s="196"/>
      <c r="C853" s="196" t="s">
        <v>5</v>
      </c>
      <c r="D853" s="196" t="s">
        <v>628</v>
      </c>
      <c r="E853" s="197" t="s">
        <v>629</v>
      </c>
      <c r="F853" s="386" t="s">
        <v>1506</v>
      </c>
      <c r="G853" s="387"/>
      <c r="H853" s="171" t="s">
        <v>44</v>
      </c>
      <c r="I853" s="172"/>
      <c r="J853" s="173"/>
      <c r="K853" s="174">
        <f>SUM(K855:K859)</f>
        <v>0</v>
      </c>
    </row>
    <row r="854" spans="1:11" s="198" customFormat="1" ht="15.75">
      <c r="B854" s="199" t="s">
        <v>1442</v>
      </c>
      <c r="C854" s="199" t="s">
        <v>1443</v>
      </c>
      <c r="D854" s="199" t="s">
        <v>1</v>
      </c>
      <c r="E854" s="200" t="s">
        <v>1444</v>
      </c>
      <c r="F854" s="378" t="s">
        <v>1445</v>
      </c>
      <c r="G854" s="379"/>
      <c r="H854" s="175" t="s">
        <v>1446</v>
      </c>
      <c r="I854" s="176" t="s">
        <v>1345</v>
      </c>
      <c r="J854" s="177" t="s">
        <v>1447</v>
      </c>
      <c r="K854" s="178" t="s">
        <v>1448</v>
      </c>
    </row>
    <row r="855" spans="1:11" s="192" customFormat="1" ht="12">
      <c r="A855" s="192" t="s">
        <v>1449</v>
      </c>
      <c r="B855" s="192" t="s">
        <v>1450</v>
      </c>
      <c r="C855" s="192" t="s">
        <v>20</v>
      </c>
      <c r="D855" s="192">
        <v>88316</v>
      </c>
      <c r="E855" s="193" t="s">
        <v>1464</v>
      </c>
      <c r="F855" s="380" t="s">
        <v>1463</v>
      </c>
      <c r="G855" s="381"/>
      <c r="H855" s="164" t="s">
        <v>34</v>
      </c>
      <c r="I855" s="165">
        <v>0.64</v>
      </c>
      <c r="J855" s="166"/>
      <c r="K855" s="167">
        <f>J855*I855</f>
        <v>0</v>
      </c>
    </row>
    <row r="856" spans="1:11" s="192" customFormat="1" ht="12">
      <c r="A856" s="192" t="s">
        <v>1449</v>
      </c>
      <c r="B856" s="192" t="s">
        <v>1450</v>
      </c>
      <c r="C856" s="192" t="s">
        <v>20</v>
      </c>
      <c r="D856" s="192">
        <v>88309</v>
      </c>
      <c r="E856" s="193" t="s">
        <v>1462</v>
      </c>
      <c r="F856" s="380" t="s">
        <v>1463</v>
      </c>
      <c r="G856" s="381"/>
      <c r="H856" s="164" t="s">
        <v>34</v>
      </c>
      <c r="I856" s="165">
        <v>0.56999999999999995</v>
      </c>
      <c r="J856" s="166"/>
      <c r="K856" s="167">
        <f t="shared" ref="K856:K859" si="17">J856*I856</f>
        <v>0</v>
      </c>
    </row>
    <row r="857" spans="1:11" s="192" customFormat="1" ht="24">
      <c r="A857" s="192" t="s">
        <v>1449</v>
      </c>
      <c r="B857" s="192" t="s">
        <v>1450</v>
      </c>
      <c r="C857" s="192" t="s">
        <v>20</v>
      </c>
      <c r="D857" s="192">
        <v>90586</v>
      </c>
      <c r="E857" s="193" t="s">
        <v>1681</v>
      </c>
      <c r="F857" s="380" t="s">
        <v>1466</v>
      </c>
      <c r="G857" s="381"/>
      <c r="H857" s="164" t="s">
        <v>1467</v>
      </c>
      <c r="I857" s="165">
        <v>0.06</v>
      </c>
      <c r="J857" s="166"/>
      <c r="K857" s="167">
        <f t="shared" si="17"/>
        <v>0</v>
      </c>
    </row>
    <row r="858" spans="1:11" s="192" customFormat="1" ht="24">
      <c r="A858" s="192" t="s">
        <v>1449</v>
      </c>
      <c r="B858" s="192" t="s">
        <v>1450</v>
      </c>
      <c r="C858" s="192" t="s">
        <v>20</v>
      </c>
      <c r="D858" s="192">
        <v>90587</v>
      </c>
      <c r="E858" s="193" t="s">
        <v>1682</v>
      </c>
      <c r="F858" s="380" t="s">
        <v>1466</v>
      </c>
      <c r="G858" s="381"/>
      <c r="H858" s="164" t="s">
        <v>1554</v>
      </c>
      <c r="I858" s="165">
        <v>0.13</v>
      </c>
      <c r="J858" s="166"/>
      <c r="K858" s="167">
        <f t="shared" si="17"/>
        <v>0</v>
      </c>
    </row>
    <row r="859" spans="1:11" s="192" customFormat="1" ht="24">
      <c r="A859" s="192" t="s">
        <v>1449</v>
      </c>
      <c r="B859" s="192" t="s">
        <v>1455</v>
      </c>
      <c r="C859" s="192" t="s">
        <v>20</v>
      </c>
      <c r="D859" s="192">
        <v>1527</v>
      </c>
      <c r="E859" s="193" t="s">
        <v>1685</v>
      </c>
      <c r="F859" s="380" t="s">
        <v>1457</v>
      </c>
      <c r="G859" s="381"/>
      <c r="H859" s="164" t="s">
        <v>44</v>
      </c>
      <c r="I859" s="165">
        <v>1.1000000000000001</v>
      </c>
      <c r="J859" s="166"/>
      <c r="K859" s="167">
        <f t="shared" si="17"/>
        <v>0</v>
      </c>
    </row>
    <row r="860" spans="1:11">
      <c r="E860" s="194"/>
      <c r="F860" s="194"/>
      <c r="I860" s="168"/>
      <c r="J860" s="169"/>
      <c r="K860" s="170"/>
    </row>
    <row r="861" spans="1:11">
      <c r="E861" s="194"/>
      <c r="F861" s="194"/>
      <c r="I861" s="168"/>
      <c r="J861" s="169"/>
      <c r="K861" s="170"/>
    </row>
    <row r="862" spans="1:11" ht="20.100000000000001" hidden="1" customHeight="1">
      <c r="A862" s="187"/>
      <c r="B862" s="188"/>
      <c r="C862" s="188" t="s">
        <v>20</v>
      </c>
      <c r="D862" s="188">
        <v>94975</v>
      </c>
      <c r="E862" s="189" t="s">
        <v>499</v>
      </c>
      <c r="F862" s="382" t="s">
        <v>1506</v>
      </c>
      <c r="G862" s="383"/>
      <c r="H862" s="156" t="s">
        <v>44</v>
      </c>
      <c r="I862" s="157"/>
      <c r="J862" s="158"/>
      <c r="K862" s="159">
        <v>511.14</v>
      </c>
    </row>
    <row r="863" spans="1:11" hidden="1">
      <c r="B863" s="190" t="s">
        <v>1442</v>
      </c>
      <c r="C863" s="190" t="s">
        <v>1443</v>
      </c>
      <c r="D863" s="190" t="s">
        <v>1</v>
      </c>
      <c r="E863" s="191" t="s">
        <v>1444</v>
      </c>
      <c r="F863" s="384" t="s">
        <v>1445</v>
      </c>
      <c r="G863" s="385"/>
      <c r="H863" s="160" t="s">
        <v>1446</v>
      </c>
      <c r="I863" s="161" t="s">
        <v>1345</v>
      </c>
      <c r="J863" s="162" t="s">
        <v>1447</v>
      </c>
      <c r="K863" s="163" t="s">
        <v>1448</v>
      </c>
    </row>
    <row r="864" spans="1:11" hidden="1">
      <c r="A864" s="192" t="s">
        <v>1449</v>
      </c>
      <c r="B864" s="192" t="s">
        <v>1455</v>
      </c>
      <c r="C864" s="192" t="s">
        <v>20</v>
      </c>
      <c r="D864" s="192">
        <v>370</v>
      </c>
      <c r="E864" s="193" t="s">
        <v>507</v>
      </c>
      <c r="F864" s="380" t="s">
        <v>1457</v>
      </c>
      <c r="G864" s="381"/>
      <c r="H864" s="164" t="s">
        <v>44</v>
      </c>
      <c r="I864" s="165">
        <v>0.81869999999999998</v>
      </c>
      <c r="J864" s="166">
        <v>110</v>
      </c>
      <c r="K864" s="167">
        <v>90.05</v>
      </c>
    </row>
    <row r="865" spans="1:11" hidden="1">
      <c r="A865" s="192" t="s">
        <v>1449</v>
      </c>
      <c r="B865" s="192" t="s">
        <v>1455</v>
      </c>
      <c r="C865" s="192" t="s">
        <v>20</v>
      </c>
      <c r="D865" s="192">
        <v>1379</v>
      </c>
      <c r="E865" s="193" t="s">
        <v>1456</v>
      </c>
      <c r="F865" s="380" t="s">
        <v>1457</v>
      </c>
      <c r="G865" s="381"/>
      <c r="H865" s="164" t="s">
        <v>63</v>
      </c>
      <c r="I865" s="165">
        <v>277.8415</v>
      </c>
      <c r="J865" s="166">
        <v>0.94</v>
      </c>
      <c r="K865" s="167">
        <v>261.17</v>
      </c>
    </row>
    <row r="866" spans="1:11" hidden="1">
      <c r="A866" s="192" t="s">
        <v>1449</v>
      </c>
      <c r="B866" s="192" t="s">
        <v>1455</v>
      </c>
      <c r="C866" s="192" t="s">
        <v>20</v>
      </c>
      <c r="D866" s="192">
        <v>4721</v>
      </c>
      <c r="E866" s="193" t="s">
        <v>1622</v>
      </c>
      <c r="F866" s="380" t="s">
        <v>1457</v>
      </c>
      <c r="G866" s="381"/>
      <c r="H866" s="164" t="s">
        <v>44</v>
      </c>
      <c r="I866" s="165">
        <v>0.58940000000000003</v>
      </c>
      <c r="J866" s="166">
        <v>102.64</v>
      </c>
      <c r="K866" s="167">
        <v>60.49</v>
      </c>
    </row>
    <row r="867" spans="1:11" hidden="1">
      <c r="A867" s="192" t="s">
        <v>1449</v>
      </c>
      <c r="B867" s="192" t="s">
        <v>1450</v>
      </c>
      <c r="C867" s="192" t="s">
        <v>20</v>
      </c>
      <c r="D867" s="192">
        <v>88316</v>
      </c>
      <c r="E867" s="193" t="s">
        <v>1464</v>
      </c>
      <c r="F867" s="380" t="s">
        <v>1463</v>
      </c>
      <c r="G867" s="381"/>
      <c r="H867" s="164" t="s">
        <v>34</v>
      </c>
      <c r="I867" s="165">
        <v>6.2066999999999997</v>
      </c>
      <c r="J867" s="166">
        <v>16.02</v>
      </c>
      <c r="K867" s="167">
        <v>99.43</v>
      </c>
    </row>
    <row r="868" spans="1:11" hidden="1">
      <c r="E868" s="194"/>
      <c r="F868" s="194"/>
      <c r="I868" s="168"/>
      <c r="J868" s="169"/>
      <c r="K868" s="170"/>
    </row>
    <row r="869" spans="1:11" hidden="1">
      <c r="E869" s="194"/>
      <c r="F869" s="194"/>
      <c r="I869" s="168"/>
      <c r="J869" s="169"/>
      <c r="K869" s="170"/>
    </row>
    <row r="870" spans="1:11" ht="20.100000000000001" hidden="1" customHeight="1">
      <c r="A870" s="187"/>
      <c r="B870" s="188"/>
      <c r="C870" s="188" t="s">
        <v>20</v>
      </c>
      <c r="D870" s="188">
        <v>94971</v>
      </c>
      <c r="E870" s="189" t="s">
        <v>665</v>
      </c>
      <c r="F870" s="382" t="s">
        <v>1506</v>
      </c>
      <c r="G870" s="383"/>
      <c r="H870" s="156" t="s">
        <v>44</v>
      </c>
      <c r="I870" s="157"/>
      <c r="J870" s="158"/>
      <c r="K870" s="159">
        <v>539.32000000000005</v>
      </c>
    </row>
    <row r="871" spans="1:11" hidden="1">
      <c r="B871" s="190" t="s">
        <v>1442</v>
      </c>
      <c r="C871" s="190" t="s">
        <v>1443</v>
      </c>
      <c r="D871" s="190" t="s">
        <v>1</v>
      </c>
      <c r="E871" s="191" t="s">
        <v>1444</v>
      </c>
      <c r="F871" s="384" t="s">
        <v>1445</v>
      </c>
      <c r="G871" s="385"/>
      <c r="H871" s="160" t="s">
        <v>1446</v>
      </c>
      <c r="I871" s="161" t="s">
        <v>1345</v>
      </c>
      <c r="J871" s="162" t="s">
        <v>1447</v>
      </c>
      <c r="K871" s="163" t="s">
        <v>1448</v>
      </c>
    </row>
    <row r="872" spans="1:11" hidden="1">
      <c r="A872" s="192" t="s">
        <v>1449</v>
      </c>
      <c r="B872" s="192" t="s">
        <v>1455</v>
      </c>
      <c r="C872" s="192" t="s">
        <v>20</v>
      </c>
      <c r="D872" s="192">
        <v>370</v>
      </c>
      <c r="E872" s="193" t="s">
        <v>507</v>
      </c>
      <c r="F872" s="380" t="s">
        <v>1457</v>
      </c>
      <c r="G872" s="381"/>
      <c r="H872" s="164" t="s">
        <v>44</v>
      </c>
      <c r="I872" s="165">
        <v>0.72750000000000004</v>
      </c>
      <c r="J872" s="166">
        <v>110</v>
      </c>
      <c r="K872" s="167">
        <v>80.02</v>
      </c>
    </row>
    <row r="873" spans="1:11" hidden="1">
      <c r="A873" s="192" t="s">
        <v>1449</v>
      </c>
      <c r="B873" s="192" t="s">
        <v>1455</v>
      </c>
      <c r="C873" s="192" t="s">
        <v>20</v>
      </c>
      <c r="D873" s="192">
        <v>1379</v>
      </c>
      <c r="E873" s="193" t="s">
        <v>1456</v>
      </c>
      <c r="F873" s="380" t="s">
        <v>1457</v>
      </c>
      <c r="G873" s="381"/>
      <c r="H873" s="164" t="s">
        <v>63</v>
      </c>
      <c r="I873" s="165">
        <v>364.94330000000002</v>
      </c>
      <c r="J873" s="166">
        <v>0.94</v>
      </c>
      <c r="K873" s="167">
        <v>343.04</v>
      </c>
    </row>
    <row r="874" spans="1:11" hidden="1">
      <c r="A874" s="192" t="s">
        <v>1449</v>
      </c>
      <c r="B874" s="192" t="s">
        <v>1455</v>
      </c>
      <c r="C874" s="192" t="s">
        <v>20</v>
      </c>
      <c r="D874" s="192">
        <v>4721</v>
      </c>
      <c r="E874" s="193" t="s">
        <v>1622</v>
      </c>
      <c r="F874" s="380" t="s">
        <v>1457</v>
      </c>
      <c r="G874" s="381"/>
      <c r="H874" s="164" t="s">
        <v>44</v>
      </c>
      <c r="I874" s="165">
        <v>0.59719999999999995</v>
      </c>
      <c r="J874" s="166">
        <v>102.64</v>
      </c>
      <c r="K874" s="167">
        <v>61.29</v>
      </c>
    </row>
    <row r="875" spans="1:11" hidden="1">
      <c r="A875" s="192" t="s">
        <v>1449</v>
      </c>
      <c r="B875" s="192" t="s">
        <v>1450</v>
      </c>
      <c r="C875" s="192" t="s">
        <v>20</v>
      </c>
      <c r="D875" s="192">
        <v>88316</v>
      </c>
      <c r="E875" s="193" t="s">
        <v>1464</v>
      </c>
      <c r="F875" s="380" t="s">
        <v>1463</v>
      </c>
      <c r="G875" s="381"/>
      <c r="H875" s="164" t="s">
        <v>34</v>
      </c>
      <c r="I875" s="165">
        <v>1.9792000000000001</v>
      </c>
      <c r="J875" s="166">
        <v>16.02</v>
      </c>
      <c r="K875" s="167">
        <v>31.7</v>
      </c>
    </row>
    <row r="876" spans="1:11" hidden="1">
      <c r="A876" s="192" t="s">
        <v>1449</v>
      </c>
      <c r="B876" s="192" t="s">
        <v>1450</v>
      </c>
      <c r="C876" s="192" t="s">
        <v>20</v>
      </c>
      <c r="D876" s="192">
        <v>88377</v>
      </c>
      <c r="E876" s="193" t="s">
        <v>1686</v>
      </c>
      <c r="F876" s="380" t="s">
        <v>1463</v>
      </c>
      <c r="G876" s="381"/>
      <c r="H876" s="164" t="s">
        <v>34</v>
      </c>
      <c r="I876" s="165">
        <v>1.2501</v>
      </c>
      <c r="J876" s="166">
        <v>14.51</v>
      </c>
      <c r="K876" s="167">
        <v>18.13</v>
      </c>
    </row>
    <row r="877" spans="1:11" ht="24" hidden="1">
      <c r="A877" s="192" t="s">
        <v>1449</v>
      </c>
      <c r="B877" s="192" t="s">
        <v>1450</v>
      </c>
      <c r="C877" s="192" t="s">
        <v>20</v>
      </c>
      <c r="D877" s="192">
        <v>89225</v>
      </c>
      <c r="E877" s="193" t="s">
        <v>1687</v>
      </c>
      <c r="F877" s="380" t="s">
        <v>1466</v>
      </c>
      <c r="G877" s="381"/>
      <c r="H877" s="164" t="s">
        <v>1467</v>
      </c>
      <c r="I877" s="165">
        <v>0.64339999999999997</v>
      </c>
      <c r="J877" s="166">
        <v>6.31</v>
      </c>
      <c r="K877" s="167">
        <v>4.05</v>
      </c>
    </row>
    <row r="878" spans="1:11" ht="24" hidden="1">
      <c r="A878" s="192" t="s">
        <v>1449</v>
      </c>
      <c r="B878" s="192" t="s">
        <v>1450</v>
      </c>
      <c r="C878" s="192" t="s">
        <v>20</v>
      </c>
      <c r="D878" s="192">
        <v>89226</v>
      </c>
      <c r="E878" s="193" t="s">
        <v>1688</v>
      </c>
      <c r="F878" s="380" t="s">
        <v>1466</v>
      </c>
      <c r="G878" s="381"/>
      <c r="H878" s="164" t="s">
        <v>1554</v>
      </c>
      <c r="I878" s="165">
        <v>0.60670000000000002</v>
      </c>
      <c r="J878" s="166">
        <v>1.8</v>
      </c>
      <c r="K878" s="167">
        <v>1.0900000000000001</v>
      </c>
    </row>
    <row r="879" spans="1:11" hidden="1">
      <c r="E879" s="194"/>
      <c r="F879" s="194"/>
      <c r="I879" s="168"/>
      <c r="J879" s="169"/>
      <c r="K879" s="170"/>
    </row>
    <row r="880" spans="1:11" hidden="1">
      <c r="E880" s="194"/>
      <c r="F880" s="194"/>
      <c r="I880" s="168"/>
      <c r="J880" s="169"/>
      <c r="K880" s="170"/>
    </row>
    <row r="881" spans="1:11" ht="20.100000000000001" hidden="1" customHeight="1">
      <c r="A881" s="187"/>
      <c r="B881" s="188"/>
      <c r="C881" s="188" t="s">
        <v>20</v>
      </c>
      <c r="D881" s="188">
        <v>95796</v>
      </c>
      <c r="E881" s="189" t="s">
        <v>404</v>
      </c>
      <c r="F881" s="382" t="s">
        <v>1590</v>
      </c>
      <c r="G881" s="383"/>
      <c r="H881" s="156" t="s">
        <v>31</v>
      </c>
      <c r="I881" s="157"/>
      <c r="J881" s="158"/>
      <c r="K881" s="159">
        <v>38.28</v>
      </c>
    </row>
    <row r="882" spans="1:11" hidden="1">
      <c r="B882" s="190" t="s">
        <v>1442</v>
      </c>
      <c r="C882" s="190" t="s">
        <v>1443</v>
      </c>
      <c r="D882" s="190" t="s">
        <v>1</v>
      </c>
      <c r="E882" s="191" t="s">
        <v>1444</v>
      </c>
      <c r="F882" s="384" t="s">
        <v>1445</v>
      </c>
      <c r="G882" s="385"/>
      <c r="H882" s="160" t="s">
        <v>1446</v>
      </c>
      <c r="I882" s="161" t="s">
        <v>1345</v>
      </c>
      <c r="J882" s="162" t="s">
        <v>1447</v>
      </c>
      <c r="K882" s="163" t="s">
        <v>1448</v>
      </c>
    </row>
    <row r="883" spans="1:11" hidden="1">
      <c r="A883" s="192" t="s">
        <v>1449</v>
      </c>
      <c r="B883" s="192" t="s">
        <v>1455</v>
      </c>
      <c r="C883" s="192" t="s">
        <v>20</v>
      </c>
      <c r="D883" s="192">
        <v>2586</v>
      </c>
      <c r="E883" s="193" t="s">
        <v>1689</v>
      </c>
      <c r="F883" s="380" t="s">
        <v>1457</v>
      </c>
      <c r="G883" s="381"/>
      <c r="H883" s="164" t="s">
        <v>31</v>
      </c>
      <c r="I883" s="165">
        <v>1</v>
      </c>
      <c r="J883" s="166">
        <v>20.05</v>
      </c>
      <c r="K883" s="167">
        <v>20.05</v>
      </c>
    </row>
    <row r="884" spans="1:11" ht="24" hidden="1">
      <c r="A884" s="192" t="s">
        <v>1449</v>
      </c>
      <c r="B884" s="192" t="s">
        <v>1455</v>
      </c>
      <c r="C884" s="192" t="s">
        <v>20</v>
      </c>
      <c r="D884" s="192">
        <v>11950</v>
      </c>
      <c r="E884" s="193" t="s">
        <v>1690</v>
      </c>
      <c r="F884" s="380" t="s">
        <v>1457</v>
      </c>
      <c r="G884" s="381"/>
      <c r="H884" s="164" t="s">
        <v>31</v>
      </c>
      <c r="I884" s="165">
        <v>2</v>
      </c>
      <c r="J884" s="166">
        <v>0.24</v>
      </c>
      <c r="K884" s="167">
        <v>0.48</v>
      </c>
    </row>
    <row r="885" spans="1:11" hidden="1">
      <c r="A885" s="192" t="s">
        <v>1449</v>
      </c>
      <c r="B885" s="192" t="s">
        <v>1450</v>
      </c>
      <c r="C885" s="192" t="s">
        <v>20</v>
      </c>
      <c r="D885" s="192">
        <v>88247</v>
      </c>
      <c r="E885" s="193" t="s">
        <v>1593</v>
      </c>
      <c r="F885" s="380" t="s">
        <v>1463</v>
      </c>
      <c r="G885" s="381"/>
      <c r="H885" s="164" t="s">
        <v>34</v>
      </c>
      <c r="I885" s="165">
        <v>0.46820000000000001</v>
      </c>
      <c r="J885" s="166">
        <v>17.23</v>
      </c>
      <c r="K885" s="167">
        <v>8.06</v>
      </c>
    </row>
    <row r="886" spans="1:11" hidden="1">
      <c r="A886" s="192" t="s">
        <v>1449</v>
      </c>
      <c r="B886" s="192" t="s">
        <v>1450</v>
      </c>
      <c r="C886" s="192" t="s">
        <v>20</v>
      </c>
      <c r="D886" s="192">
        <v>88264</v>
      </c>
      <c r="E886" s="193" t="s">
        <v>1594</v>
      </c>
      <c r="F886" s="380" t="s">
        <v>1463</v>
      </c>
      <c r="G886" s="381"/>
      <c r="H886" s="164" t="s">
        <v>34</v>
      </c>
      <c r="I886" s="165">
        <v>0.46820000000000001</v>
      </c>
      <c r="J886" s="166">
        <v>20.71</v>
      </c>
      <c r="K886" s="167">
        <v>9.69</v>
      </c>
    </row>
    <row r="887" spans="1:11" hidden="1">
      <c r="E887" s="194"/>
      <c r="F887" s="194"/>
      <c r="I887" s="168"/>
      <c r="J887" s="169"/>
      <c r="K887" s="170"/>
    </row>
    <row r="888" spans="1:11" hidden="1">
      <c r="E888" s="194"/>
      <c r="F888" s="194"/>
      <c r="I888" s="168"/>
      <c r="J888" s="169"/>
      <c r="K888" s="170"/>
    </row>
    <row r="889" spans="1:11" ht="20.100000000000001" hidden="1" customHeight="1">
      <c r="A889" s="187"/>
      <c r="B889" s="188"/>
      <c r="C889" s="188" t="s">
        <v>20</v>
      </c>
      <c r="D889" s="188">
        <v>95801</v>
      </c>
      <c r="E889" s="189" t="s">
        <v>1039</v>
      </c>
      <c r="F889" s="382" t="s">
        <v>1590</v>
      </c>
      <c r="G889" s="383"/>
      <c r="H889" s="156" t="s">
        <v>31</v>
      </c>
      <c r="I889" s="157"/>
      <c r="J889" s="158"/>
      <c r="K889" s="159">
        <v>35.75</v>
      </c>
    </row>
    <row r="890" spans="1:11" hidden="1">
      <c r="B890" s="190" t="s">
        <v>1442</v>
      </c>
      <c r="C890" s="190" t="s">
        <v>1443</v>
      </c>
      <c r="D890" s="190" t="s">
        <v>1</v>
      </c>
      <c r="E890" s="191" t="s">
        <v>1444</v>
      </c>
      <c r="F890" s="384" t="s">
        <v>1445</v>
      </c>
      <c r="G890" s="385"/>
      <c r="H890" s="160" t="s">
        <v>1446</v>
      </c>
      <c r="I890" s="161" t="s">
        <v>1345</v>
      </c>
      <c r="J890" s="162" t="s">
        <v>1447</v>
      </c>
      <c r="K890" s="163" t="s">
        <v>1448</v>
      </c>
    </row>
    <row r="891" spans="1:11" hidden="1">
      <c r="A891" s="192" t="s">
        <v>1449</v>
      </c>
      <c r="B891" s="192" t="s">
        <v>1455</v>
      </c>
      <c r="C891" s="192" t="s">
        <v>20</v>
      </c>
      <c r="D891" s="192">
        <v>2580</v>
      </c>
      <c r="E891" s="193" t="s">
        <v>1691</v>
      </c>
      <c r="F891" s="380" t="s">
        <v>1457</v>
      </c>
      <c r="G891" s="381"/>
      <c r="H891" s="164" t="s">
        <v>31</v>
      </c>
      <c r="I891" s="165">
        <v>1</v>
      </c>
      <c r="J891" s="166">
        <v>16.440000000000001</v>
      </c>
      <c r="K891" s="167">
        <v>16.440000000000001</v>
      </c>
    </row>
    <row r="892" spans="1:11" ht="24" hidden="1">
      <c r="A892" s="192" t="s">
        <v>1449</v>
      </c>
      <c r="B892" s="192" t="s">
        <v>1455</v>
      </c>
      <c r="C892" s="192" t="s">
        <v>20</v>
      </c>
      <c r="D892" s="192">
        <v>11950</v>
      </c>
      <c r="E892" s="193" t="s">
        <v>1690</v>
      </c>
      <c r="F892" s="380" t="s">
        <v>1457</v>
      </c>
      <c r="G892" s="381"/>
      <c r="H892" s="164" t="s">
        <v>31</v>
      </c>
      <c r="I892" s="165">
        <v>2</v>
      </c>
      <c r="J892" s="166">
        <v>0.24</v>
      </c>
      <c r="K892" s="167">
        <v>0.48</v>
      </c>
    </row>
    <row r="893" spans="1:11" hidden="1">
      <c r="A893" s="192" t="s">
        <v>1449</v>
      </c>
      <c r="B893" s="192" t="s">
        <v>1450</v>
      </c>
      <c r="C893" s="192" t="s">
        <v>20</v>
      </c>
      <c r="D893" s="192">
        <v>88247</v>
      </c>
      <c r="E893" s="193" t="s">
        <v>1593</v>
      </c>
      <c r="F893" s="380" t="s">
        <v>1463</v>
      </c>
      <c r="G893" s="381"/>
      <c r="H893" s="164" t="s">
        <v>34</v>
      </c>
      <c r="I893" s="165">
        <v>0.49669999999999997</v>
      </c>
      <c r="J893" s="166">
        <v>17.23</v>
      </c>
      <c r="K893" s="167">
        <v>8.5500000000000007</v>
      </c>
    </row>
    <row r="894" spans="1:11" hidden="1">
      <c r="A894" s="192" t="s">
        <v>1449</v>
      </c>
      <c r="B894" s="192" t="s">
        <v>1450</v>
      </c>
      <c r="C894" s="192" t="s">
        <v>20</v>
      </c>
      <c r="D894" s="192">
        <v>88264</v>
      </c>
      <c r="E894" s="193" t="s">
        <v>1594</v>
      </c>
      <c r="F894" s="380" t="s">
        <v>1463</v>
      </c>
      <c r="G894" s="381"/>
      <c r="H894" s="164" t="s">
        <v>34</v>
      </c>
      <c r="I894" s="165">
        <v>0.49669999999999997</v>
      </c>
      <c r="J894" s="166">
        <v>20.71</v>
      </c>
      <c r="K894" s="167">
        <v>10.28</v>
      </c>
    </row>
    <row r="895" spans="1:11" hidden="1">
      <c r="E895" s="194"/>
      <c r="F895" s="194"/>
      <c r="I895" s="168"/>
      <c r="J895" s="169"/>
      <c r="K895" s="170"/>
    </row>
    <row r="896" spans="1:11" hidden="1">
      <c r="E896" s="194"/>
      <c r="F896" s="194"/>
      <c r="I896" s="168"/>
      <c r="J896" s="169"/>
      <c r="K896" s="170"/>
    </row>
    <row r="897" spans="1:11" ht="20.100000000000001" hidden="1" customHeight="1">
      <c r="A897" s="187"/>
      <c r="B897" s="188"/>
      <c r="C897" s="188" t="s">
        <v>166</v>
      </c>
      <c r="D897" s="188">
        <v>4081</v>
      </c>
      <c r="E897" s="189" t="s">
        <v>982</v>
      </c>
      <c r="F897" s="382" t="s">
        <v>1468</v>
      </c>
      <c r="G897" s="383"/>
      <c r="H897" s="156" t="s">
        <v>251</v>
      </c>
      <c r="I897" s="157"/>
      <c r="J897" s="158"/>
      <c r="K897" s="159">
        <v>6932.02</v>
      </c>
    </row>
    <row r="898" spans="1:11" hidden="1">
      <c r="B898" s="190" t="s">
        <v>1442</v>
      </c>
      <c r="C898" s="190" t="s">
        <v>1443</v>
      </c>
      <c r="D898" s="190" t="s">
        <v>1</v>
      </c>
      <c r="E898" s="191" t="s">
        <v>1444</v>
      </c>
      <c r="F898" s="384" t="s">
        <v>1445</v>
      </c>
      <c r="G898" s="385"/>
      <c r="H898" s="160" t="s">
        <v>1446</v>
      </c>
      <c r="I898" s="161" t="s">
        <v>1345</v>
      </c>
      <c r="J898" s="162" t="s">
        <v>1447</v>
      </c>
      <c r="K898" s="163" t="s">
        <v>1448</v>
      </c>
    </row>
    <row r="899" spans="1:11" ht="24" hidden="1">
      <c r="A899" s="192" t="s">
        <v>1449</v>
      </c>
      <c r="B899" s="192" t="s">
        <v>1455</v>
      </c>
      <c r="C899" s="192" t="s">
        <v>166</v>
      </c>
      <c r="D899" s="192">
        <v>3211</v>
      </c>
      <c r="E899" s="193" t="s">
        <v>1692</v>
      </c>
      <c r="F899" s="380" t="s">
        <v>1457</v>
      </c>
      <c r="G899" s="381"/>
      <c r="H899" s="164" t="s">
        <v>251</v>
      </c>
      <c r="I899" s="165">
        <v>1</v>
      </c>
      <c r="J899" s="166">
        <v>6796.54</v>
      </c>
      <c r="K899" s="167">
        <v>6796.54</v>
      </c>
    </row>
    <row r="900" spans="1:11" hidden="1">
      <c r="A900" s="192" t="s">
        <v>1449</v>
      </c>
      <c r="B900" s="192" t="s">
        <v>1455</v>
      </c>
      <c r="C900" s="192" t="s">
        <v>20</v>
      </c>
      <c r="D900" s="192">
        <v>2436</v>
      </c>
      <c r="E900" s="193" t="s">
        <v>1617</v>
      </c>
      <c r="F900" s="380" t="s">
        <v>1570</v>
      </c>
      <c r="G900" s="381"/>
      <c r="H900" s="164" t="s">
        <v>34</v>
      </c>
      <c r="I900" s="165">
        <v>2</v>
      </c>
      <c r="J900" s="166">
        <v>15.33</v>
      </c>
      <c r="K900" s="167">
        <v>30.66</v>
      </c>
    </row>
    <row r="901" spans="1:11" hidden="1">
      <c r="A901" s="192" t="s">
        <v>1449</v>
      </c>
      <c r="B901" s="192" t="s">
        <v>1455</v>
      </c>
      <c r="C901" s="192" t="s">
        <v>20</v>
      </c>
      <c r="D901" s="192">
        <v>2696</v>
      </c>
      <c r="E901" s="193" t="s">
        <v>1579</v>
      </c>
      <c r="F901" s="380" t="s">
        <v>1570</v>
      </c>
      <c r="G901" s="381"/>
      <c r="H901" s="164" t="s">
        <v>34</v>
      </c>
      <c r="I901" s="165">
        <v>2</v>
      </c>
      <c r="J901" s="166">
        <v>15.33</v>
      </c>
      <c r="K901" s="167">
        <v>30.66</v>
      </c>
    </row>
    <row r="902" spans="1:11" hidden="1">
      <c r="A902" s="192" t="s">
        <v>1449</v>
      </c>
      <c r="B902" s="192" t="s">
        <v>1455</v>
      </c>
      <c r="C902" s="192" t="s">
        <v>20</v>
      </c>
      <c r="D902" s="192">
        <v>6111</v>
      </c>
      <c r="E902" s="193" t="s">
        <v>1580</v>
      </c>
      <c r="F902" s="380" t="s">
        <v>1570</v>
      </c>
      <c r="G902" s="381"/>
      <c r="H902" s="164" t="s">
        <v>34</v>
      </c>
      <c r="I902" s="165">
        <v>4</v>
      </c>
      <c r="J902" s="166">
        <v>11.05</v>
      </c>
      <c r="K902" s="167">
        <v>44.2</v>
      </c>
    </row>
    <row r="903" spans="1:11" hidden="1">
      <c r="A903" s="192" t="s">
        <v>1449</v>
      </c>
      <c r="B903" s="192" t="s">
        <v>1450</v>
      </c>
      <c r="C903" s="192" t="s">
        <v>166</v>
      </c>
      <c r="D903" s="192">
        <v>10549</v>
      </c>
      <c r="E903" s="193" t="s">
        <v>1581</v>
      </c>
      <c r="F903" s="380" t="s">
        <v>1468</v>
      </c>
      <c r="G903" s="381"/>
      <c r="H903" s="164" t="s">
        <v>1582</v>
      </c>
      <c r="I903" s="165">
        <v>4</v>
      </c>
      <c r="J903" s="166">
        <v>3.81</v>
      </c>
      <c r="K903" s="167">
        <v>15.24</v>
      </c>
    </row>
    <row r="904" spans="1:11" hidden="1">
      <c r="A904" s="192" t="s">
        <v>1449</v>
      </c>
      <c r="B904" s="192" t="s">
        <v>1450</v>
      </c>
      <c r="C904" s="192" t="s">
        <v>166</v>
      </c>
      <c r="D904" s="192">
        <v>10552</v>
      </c>
      <c r="E904" s="193" t="s">
        <v>1618</v>
      </c>
      <c r="F904" s="380" t="s">
        <v>1468</v>
      </c>
      <c r="G904" s="381"/>
      <c r="H904" s="164" t="s">
        <v>1582</v>
      </c>
      <c r="I904" s="165">
        <v>2</v>
      </c>
      <c r="J904" s="166">
        <v>3.64</v>
      </c>
      <c r="K904" s="167">
        <v>7.28</v>
      </c>
    </row>
    <row r="905" spans="1:11" hidden="1">
      <c r="A905" s="192" t="s">
        <v>1449</v>
      </c>
      <c r="B905" s="192" t="s">
        <v>1450</v>
      </c>
      <c r="C905" s="192" t="s">
        <v>166</v>
      </c>
      <c r="D905" s="192">
        <v>10554</v>
      </c>
      <c r="E905" s="193" t="s">
        <v>1583</v>
      </c>
      <c r="F905" s="380" t="s">
        <v>1468</v>
      </c>
      <c r="G905" s="381"/>
      <c r="H905" s="164" t="s">
        <v>1582</v>
      </c>
      <c r="I905" s="165">
        <v>2</v>
      </c>
      <c r="J905" s="166">
        <v>3.72</v>
      </c>
      <c r="K905" s="167">
        <v>7.44</v>
      </c>
    </row>
    <row r="906" spans="1:11" hidden="1">
      <c r="E906" s="194"/>
      <c r="F906" s="194"/>
      <c r="I906" s="168"/>
      <c r="J906" s="169"/>
      <c r="K906" s="170"/>
    </row>
    <row r="907" spans="1:11" hidden="1">
      <c r="E907" s="194"/>
      <c r="F907" s="194"/>
      <c r="I907" s="168"/>
      <c r="J907" s="169"/>
      <c r="K907" s="170"/>
    </row>
    <row r="908" spans="1:11" ht="20.100000000000001" hidden="1" customHeight="1">
      <c r="A908" s="187"/>
      <c r="B908" s="188"/>
      <c r="C908" s="188" t="s">
        <v>20</v>
      </c>
      <c r="D908" s="188">
        <v>87704</v>
      </c>
      <c r="E908" s="189" t="s">
        <v>1046</v>
      </c>
      <c r="F908" s="382" t="s">
        <v>1441</v>
      </c>
      <c r="G908" s="383"/>
      <c r="H908" s="156" t="s">
        <v>8</v>
      </c>
      <c r="I908" s="157"/>
      <c r="J908" s="158"/>
      <c r="K908" s="159">
        <v>179.94</v>
      </c>
    </row>
    <row r="909" spans="1:11" hidden="1">
      <c r="B909" s="190" t="s">
        <v>1442</v>
      </c>
      <c r="C909" s="190" t="s">
        <v>1443</v>
      </c>
      <c r="D909" s="190" t="s">
        <v>1</v>
      </c>
      <c r="E909" s="191" t="s">
        <v>1444</v>
      </c>
      <c r="F909" s="384" t="s">
        <v>1445</v>
      </c>
      <c r="G909" s="385"/>
      <c r="H909" s="160" t="s">
        <v>1446</v>
      </c>
      <c r="I909" s="161" t="s">
        <v>1345</v>
      </c>
      <c r="J909" s="162" t="s">
        <v>1447</v>
      </c>
      <c r="K909" s="163" t="s">
        <v>1448</v>
      </c>
    </row>
    <row r="910" spans="1:11" hidden="1">
      <c r="A910" s="192" t="s">
        <v>1449</v>
      </c>
      <c r="B910" s="192" t="s">
        <v>1450</v>
      </c>
      <c r="C910" s="192" t="s">
        <v>20</v>
      </c>
      <c r="D910" s="192">
        <v>87399</v>
      </c>
      <c r="E910" s="193" t="s">
        <v>1693</v>
      </c>
      <c r="F910" s="380" t="s">
        <v>1463</v>
      </c>
      <c r="G910" s="381"/>
      <c r="H910" s="164" t="s">
        <v>44</v>
      </c>
      <c r="I910" s="165">
        <v>6.6100000000000006E-2</v>
      </c>
      <c r="J910" s="166">
        <v>2596.0500000000002</v>
      </c>
      <c r="K910" s="167">
        <v>171.59</v>
      </c>
    </row>
    <row r="911" spans="1:11" hidden="1">
      <c r="A911" s="192" t="s">
        <v>1449</v>
      </c>
      <c r="B911" s="192" t="s">
        <v>1450</v>
      </c>
      <c r="C911" s="192" t="s">
        <v>20</v>
      </c>
      <c r="D911" s="192">
        <v>88309</v>
      </c>
      <c r="E911" s="193" t="s">
        <v>1462</v>
      </c>
      <c r="F911" s="380" t="s">
        <v>1463</v>
      </c>
      <c r="G911" s="381"/>
      <c r="H911" s="164" t="s">
        <v>34</v>
      </c>
      <c r="I911" s="165">
        <v>0.29899999999999999</v>
      </c>
      <c r="J911" s="166">
        <v>19.98</v>
      </c>
      <c r="K911" s="167">
        <v>5.97</v>
      </c>
    </row>
    <row r="912" spans="1:11" hidden="1">
      <c r="A912" s="192" t="s">
        <v>1449</v>
      </c>
      <c r="B912" s="192" t="s">
        <v>1450</v>
      </c>
      <c r="C912" s="192" t="s">
        <v>20</v>
      </c>
      <c r="D912" s="192">
        <v>88316</v>
      </c>
      <c r="E912" s="193" t="s">
        <v>1464</v>
      </c>
      <c r="F912" s="380" t="s">
        <v>1463</v>
      </c>
      <c r="G912" s="381"/>
      <c r="H912" s="164" t="s">
        <v>34</v>
      </c>
      <c r="I912" s="165">
        <v>0.14899999999999999</v>
      </c>
      <c r="J912" s="166">
        <v>16.02</v>
      </c>
      <c r="K912" s="167">
        <v>2.38</v>
      </c>
    </row>
    <row r="913" spans="1:11" hidden="1">
      <c r="E913" s="194"/>
      <c r="F913" s="194"/>
      <c r="I913" s="168"/>
      <c r="J913" s="169"/>
      <c r="K913" s="170"/>
    </row>
    <row r="914" spans="1:11" hidden="1">
      <c r="E914" s="194"/>
      <c r="F914" s="194"/>
      <c r="I914" s="168"/>
      <c r="J914" s="169"/>
      <c r="K914" s="170"/>
    </row>
    <row r="915" spans="1:11" ht="20.100000000000001" hidden="1" customHeight="1">
      <c r="A915" s="187"/>
      <c r="B915" s="188"/>
      <c r="C915" s="188" t="s">
        <v>20</v>
      </c>
      <c r="D915" s="188">
        <v>87630</v>
      </c>
      <c r="E915" s="189" t="s">
        <v>735</v>
      </c>
      <c r="F915" s="382" t="s">
        <v>1441</v>
      </c>
      <c r="G915" s="383"/>
      <c r="H915" s="156" t="s">
        <v>8</v>
      </c>
      <c r="I915" s="157"/>
      <c r="J915" s="158"/>
      <c r="K915" s="159">
        <v>40.22</v>
      </c>
    </row>
    <row r="916" spans="1:11" hidden="1">
      <c r="B916" s="190" t="s">
        <v>1442</v>
      </c>
      <c r="C916" s="190" t="s">
        <v>1443</v>
      </c>
      <c r="D916" s="190" t="s">
        <v>1</v>
      </c>
      <c r="E916" s="191" t="s">
        <v>1444</v>
      </c>
      <c r="F916" s="384" t="s">
        <v>1445</v>
      </c>
      <c r="G916" s="385"/>
      <c r="H916" s="160" t="s">
        <v>1446</v>
      </c>
      <c r="I916" s="161" t="s">
        <v>1345</v>
      </c>
      <c r="J916" s="162" t="s">
        <v>1447</v>
      </c>
      <c r="K916" s="163" t="s">
        <v>1448</v>
      </c>
    </row>
    <row r="917" spans="1:11" hidden="1">
      <c r="A917" s="192" t="s">
        <v>1449</v>
      </c>
      <c r="B917" s="192" t="s">
        <v>1455</v>
      </c>
      <c r="C917" s="192" t="s">
        <v>20</v>
      </c>
      <c r="D917" s="192">
        <v>1379</v>
      </c>
      <c r="E917" s="193" t="s">
        <v>1456</v>
      </c>
      <c r="F917" s="380" t="s">
        <v>1457</v>
      </c>
      <c r="G917" s="381"/>
      <c r="H917" s="164" t="s">
        <v>63</v>
      </c>
      <c r="I917" s="165">
        <v>0.5</v>
      </c>
      <c r="J917" s="166">
        <v>0.94</v>
      </c>
      <c r="K917" s="167">
        <v>0.47</v>
      </c>
    </row>
    <row r="918" spans="1:11" hidden="1">
      <c r="A918" s="192" t="s">
        <v>1449</v>
      </c>
      <c r="B918" s="192" t="s">
        <v>1455</v>
      </c>
      <c r="C918" s="192" t="s">
        <v>20</v>
      </c>
      <c r="D918" s="192">
        <v>7334</v>
      </c>
      <c r="E918" s="193" t="s">
        <v>1694</v>
      </c>
      <c r="F918" s="380" t="s">
        <v>1457</v>
      </c>
      <c r="G918" s="381"/>
      <c r="H918" s="164" t="s">
        <v>1461</v>
      </c>
      <c r="I918" s="165">
        <v>0.21</v>
      </c>
      <c r="J918" s="166">
        <v>21.98</v>
      </c>
      <c r="K918" s="167">
        <v>4.6100000000000003</v>
      </c>
    </row>
    <row r="919" spans="1:11" ht="24" hidden="1">
      <c r="A919" s="192" t="s">
        <v>1449</v>
      </c>
      <c r="B919" s="192" t="s">
        <v>1450</v>
      </c>
      <c r="C919" s="192" t="s">
        <v>20</v>
      </c>
      <c r="D919" s="192">
        <v>87301</v>
      </c>
      <c r="E919" s="193" t="s">
        <v>1695</v>
      </c>
      <c r="F919" s="380" t="s">
        <v>1463</v>
      </c>
      <c r="G919" s="381"/>
      <c r="H919" s="164" t="s">
        <v>44</v>
      </c>
      <c r="I919" s="165">
        <v>4.3099999999999999E-2</v>
      </c>
      <c r="J919" s="166">
        <v>656.32</v>
      </c>
      <c r="K919" s="167">
        <v>28.28</v>
      </c>
    </row>
    <row r="920" spans="1:11" hidden="1">
      <c r="A920" s="192" t="s">
        <v>1449</v>
      </c>
      <c r="B920" s="192" t="s">
        <v>1450</v>
      </c>
      <c r="C920" s="192" t="s">
        <v>20</v>
      </c>
      <c r="D920" s="192">
        <v>88309</v>
      </c>
      <c r="E920" s="193" t="s">
        <v>1462</v>
      </c>
      <c r="F920" s="380" t="s">
        <v>1463</v>
      </c>
      <c r="G920" s="381"/>
      <c r="H920" s="164" t="s">
        <v>34</v>
      </c>
      <c r="I920" s="165">
        <v>0.245</v>
      </c>
      <c r="J920" s="166">
        <v>19.98</v>
      </c>
      <c r="K920" s="167">
        <v>4.8899999999999997</v>
      </c>
    </row>
    <row r="921" spans="1:11" hidden="1">
      <c r="A921" s="192" t="s">
        <v>1449</v>
      </c>
      <c r="B921" s="192" t="s">
        <v>1450</v>
      </c>
      <c r="C921" s="192" t="s">
        <v>20</v>
      </c>
      <c r="D921" s="192">
        <v>88316</v>
      </c>
      <c r="E921" s="193" t="s">
        <v>1464</v>
      </c>
      <c r="F921" s="380" t="s">
        <v>1463</v>
      </c>
      <c r="G921" s="381"/>
      <c r="H921" s="164" t="s">
        <v>34</v>
      </c>
      <c r="I921" s="165">
        <v>0.123</v>
      </c>
      <c r="J921" s="166">
        <v>16.02</v>
      </c>
      <c r="K921" s="167">
        <v>1.97</v>
      </c>
    </row>
    <row r="922" spans="1:11" hidden="1">
      <c r="E922" s="194"/>
      <c r="F922" s="194"/>
      <c r="I922" s="168"/>
      <c r="J922" s="169"/>
      <c r="K922" s="170"/>
    </row>
    <row r="923" spans="1:11" hidden="1">
      <c r="E923" s="194"/>
      <c r="F923" s="194"/>
      <c r="I923" s="168"/>
      <c r="J923" s="169"/>
      <c r="K923" s="170"/>
    </row>
    <row r="924" spans="1:11" ht="20.100000000000001" hidden="1" customHeight="1">
      <c r="A924" s="187"/>
      <c r="B924" s="188"/>
      <c r="C924" s="188" t="s">
        <v>20</v>
      </c>
      <c r="D924" s="188">
        <v>93196</v>
      </c>
      <c r="E924" s="189" t="s">
        <v>146</v>
      </c>
      <c r="F924" s="382" t="s">
        <v>1506</v>
      </c>
      <c r="G924" s="383"/>
      <c r="H924" s="156" t="s">
        <v>54</v>
      </c>
      <c r="I924" s="157"/>
      <c r="J924" s="158"/>
      <c r="K924" s="159">
        <v>81.790000000000006</v>
      </c>
    </row>
    <row r="925" spans="1:11" hidden="1">
      <c r="B925" s="190" t="s">
        <v>1442</v>
      </c>
      <c r="C925" s="190" t="s">
        <v>1443</v>
      </c>
      <c r="D925" s="190" t="s">
        <v>1</v>
      </c>
      <c r="E925" s="191" t="s">
        <v>1444</v>
      </c>
      <c r="F925" s="384" t="s">
        <v>1445</v>
      </c>
      <c r="G925" s="385"/>
      <c r="H925" s="160" t="s">
        <v>1446</v>
      </c>
      <c r="I925" s="161" t="s">
        <v>1345</v>
      </c>
      <c r="J925" s="162" t="s">
        <v>1447</v>
      </c>
      <c r="K925" s="163" t="s">
        <v>1448</v>
      </c>
    </row>
    <row r="926" spans="1:11" hidden="1">
      <c r="A926" s="192" t="s">
        <v>1449</v>
      </c>
      <c r="B926" s="192" t="s">
        <v>1455</v>
      </c>
      <c r="C926" s="192" t="s">
        <v>20</v>
      </c>
      <c r="D926" s="192">
        <v>2692</v>
      </c>
      <c r="E926" s="193" t="s">
        <v>1696</v>
      </c>
      <c r="F926" s="380" t="s">
        <v>1457</v>
      </c>
      <c r="G926" s="381"/>
      <c r="H926" s="164" t="s">
        <v>1461</v>
      </c>
      <c r="I926" s="165">
        <v>6.0000000000000001E-3</v>
      </c>
      <c r="J926" s="166">
        <v>7.77</v>
      </c>
      <c r="K926" s="167">
        <v>0.04</v>
      </c>
    </row>
    <row r="927" spans="1:11" ht="24" hidden="1">
      <c r="A927" s="192" t="s">
        <v>1449</v>
      </c>
      <c r="B927" s="192" t="s">
        <v>1455</v>
      </c>
      <c r="C927" s="192" t="s">
        <v>20</v>
      </c>
      <c r="D927" s="192">
        <v>39017</v>
      </c>
      <c r="E927" s="193" t="s">
        <v>1539</v>
      </c>
      <c r="F927" s="380" t="s">
        <v>1457</v>
      </c>
      <c r="G927" s="381"/>
      <c r="H927" s="164" t="s">
        <v>31</v>
      </c>
      <c r="I927" s="165">
        <v>6</v>
      </c>
      <c r="J927" s="166">
        <v>0.22</v>
      </c>
      <c r="K927" s="167">
        <v>1.32</v>
      </c>
    </row>
    <row r="928" spans="1:11" hidden="1">
      <c r="A928" s="192" t="s">
        <v>1449</v>
      </c>
      <c r="B928" s="192" t="s">
        <v>1450</v>
      </c>
      <c r="C928" s="192" t="s">
        <v>20</v>
      </c>
      <c r="D928" s="192">
        <v>88309</v>
      </c>
      <c r="E928" s="193" t="s">
        <v>1462</v>
      </c>
      <c r="F928" s="380" t="s">
        <v>1463</v>
      </c>
      <c r="G928" s="381"/>
      <c r="H928" s="164" t="s">
        <v>34</v>
      </c>
      <c r="I928" s="165">
        <v>0.376</v>
      </c>
      <c r="J928" s="166">
        <v>19.98</v>
      </c>
      <c r="K928" s="167">
        <v>7.51</v>
      </c>
    </row>
    <row r="929" spans="1:11" hidden="1">
      <c r="A929" s="192" t="s">
        <v>1449</v>
      </c>
      <c r="B929" s="192" t="s">
        <v>1450</v>
      </c>
      <c r="C929" s="192" t="s">
        <v>20</v>
      </c>
      <c r="D929" s="192">
        <v>88316</v>
      </c>
      <c r="E929" s="193" t="s">
        <v>1464</v>
      </c>
      <c r="F929" s="380" t="s">
        <v>1463</v>
      </c>
      <c r="G929" s="381"/>
      <c r="H929" s="164" t="s">
        <v>34</v>
      </c>
      <c r="I929" s="165">
        <v>0.188</v>
      </c>
      <c r="J929" s="166">
        <v>16.02</v>
      </c>
      <c r="K929" s="167">
        <v>3.01</v>
      </c>
    </row>
    <row r="930" spans="1:11" hidden="1">
      <c r="A930" s="192" t="s">
        <v>1449</v>
      </c>
      <c r="B930" s="192" t="s">
        <v>1450</v>
      </c>
      <c r="C930" s="192" t="s">
        <v>20</v>
      </c>
      <c r="D930" s="192">
        <v>92270</v>
      </c>
      <c r="E930" s="193" t="s">
        <v>1697</v>
      </c>
      <c r="F930" s="380" t="s">
        <v>1506</v>
      </c>
      <c r="G930" s="381"/>
      <c r="H930" s="164" t="s">
        <v>8</v>
      </c>
      <c r="I930" s="165">
        <v>0.35</v>
      </c>
      <c r="J930" s="166">
        <v>152.69999999999999</v>
      </c>
      <c r="K930" s="167">
        <v>53.44</v>
      </c>
    </row>
    <row r="931" spans="1:11" hidden="1">
      <c r="A931" s="192" t="s">
        <v>1449</v>
      </c>
      <c r="B931" s="192" t="s">
        <v>1450</v>
      </c>
      <c r="C931" s="192" t="s">
        <v>20</v>
      </c>
      <c r="D931" s="192">
        <v>92801</v>
      </c>
      <c r="E931" s="193" t="s">
        <v>1548</v>
      </c>
      <c r="F931" s="380" t="s">
        <v>1506</v>
      </c>
      <c r="G931" s="381"/>
      <c r="H931" s="164" t="s">
        <v>63</v>
      </c>
      <c r="I931" s="165">
        <v>0.49</v>
      </c>
      <c r="J931" s="166">
        <v>15.04</v>
      </c>
      <c r="K931" s="167">
        <v>7.36</v>
      </c>
    </row>
    <row r="932" spans="1:11" ht="24" hidden="1">
      <c r="A932" s="192" t="s">
        <v>1449</v>
      </c>
      <c r="B932" s="192" t="s">
        <v>1450</v>
      </c>
      <c r="C932" s="192" t="s">
        <v>20</v>
      </c>
      <c r="D932" s="192">
        <v>94970</v>
      </c>
      <c r="E932" s="193" t="s">
        <v>1646</v>
      </c>
      <c r="F932" s="380" t="s">
        <v>1506</v>
      </c>
      <c r="G932" s="381"/>
      <c r="H932" s="164" t="s">
        <v>44</v>
      </c>
      <c r="I932" s="165">
        <v>1.7999999999999999E-2</v>
      </c>
      <c r="J932" s="166">
        <v>506.24</v>
      </c>
      <c r="K932" s="167">
        <v>9.11</v>
      </c>
    </row>
    <row r="933" spans="1:11" hidden="1">
      <c r="E933" s="194"/>
      <c r="F933" s="194"/>
      <c r="I933" s="168"/>
      <c r="J933" s="169"/>
      <c r="K933" s="170"/>
    </row>
    <row r="934" spans="1:11" hidden="1">
      <c r="E934" s="194"/>
      <c r="F934" s="194"/>
      <c r="I934" s="168"/>
      <c r="J934" s="169"/>
      <c r="K934" s="170"/>
    </row>
    <row r="935" spans="1:11" ht="20.100000000000001" hidden="1" customHeight="1">
      <c r="A935" s="187"/>
      <c r="B935" s="188"/>
      <c r="C935" s="188" t="s">
        <v>20</v>
      </c>
      <c r="D935" s="188">
        <v>93197</v>
      </c>
      <c r="E935" s="189" t="s">
        <v>144</v>
      </c>
      <c r="F935" s="382" t="s">
        <v>1506</v>
      </c>
      <c r="G935" s="383"/>
      <c r="H935" s="156" t="s">
        <v>54</v>
      </c>
      <c r="I935" s="157"/>
      <c r="J935" s="158"/>
      <c r="K935" s="159">
        <v>92.02</v>
      </c>
    </row>
    <row r="936" spans="1:11" hidden="1">
      <c r="B936" s="190" t="s">
        <v>1442</v>
      </c>
      <c r="C936" s="190" t="s">
        <v>1443</v>
      </c>
      <c r="D936" s="190" t="s">
        <v>1</v>
      </c>
      <c r="E936" s="191" t="s">
        <v>1444</v>
      </c>
      <c r="F936" s="384" t="s">
        <v>1445</v>
      </c>
      <c r="G936" s="385"/>
      <c r="H936" s="160" t="s">
        <v>1446</v>
      </c>
      <c r="I936" s="161" t="s">
        <v>1345</v>
      </c>
      <c r="J936" s="162" t="s">
        <v>1447</v>
      </c>
      <c r="K936" s="163" t="s">
        <v>1448</v>
      </c>
    </row>
    <row r="937" spans="1:11" hidden="1">
      <c r="A937" s="192" t="s">
        <v>1449</v>
      </c>
      <c r="B937" s="192" t="s">
        <v>1455</v>
      </c>
      <c r="C937" s="192" t="s">
        <v>20</v>
      </c>
      <c r="D937" s="192">
        <v>2692</v>
      </c>
      <c r="E937" s="193" t="s">
        <v>1696</v>
      </c>
      <c r="F937" s="380" t="s">
        <v>1457</v>
      </c>
      <c r="G937" s="381"/>
      <c r="H937" s="164" t="s">
        <v>1461</v>
      </c>
      <c r="I937" s="165">
        <v>7.0000000000000001E-3</v>
      </c>
      <c r="J937" s="166">
        <v>7.77</v>
      </c>
      <c r="K937" s="167">
        <v>0.05</v>
      </c>
    </row>
    <row r="938" spans="1:11" ht="24" hidden="1">
      <c r="A938" s="192" t="s">
        <v>1449</v>
      </c>
      <c r="B938" s="192" t="s">
        <v>1455</v>
      </c>
      <c r="C938" s="192" t="s">
        <v>20</v>
      </c>
      <c r="D938" s="192">
        <v>39017</v>
      </c>
      <c r="E938" s="193" t="s">
        <v>1539</v>
      </c>
      <c r="F938" s="380" t="s">
        <v>1457</v>
      </c>
      <c r="G938" s="381"/>
      <c r="H938" s="164" t="s">
        <v>31</v>
      </c>
      <c r="I938" s="165">
        <v>6</v>
      </c>
      <c r="J938" s="166">
        <v>0.22</v>
      </c>
      <c r="K938" s="167">
        <v>1.32</v>
      </c>
    </row>
    <row r="939" spans="1:11" hidden="1">
      <c r="A939" s="192" t="s">
        <v>1449</v>
      </c>
      <c r="B939" s="192" t="s">
        <v>1450</v>
      </c>
      <c r="C939" s="192" t="s">
        <v>20</v>
      </c>
      <c r="D939" s="192">
        <v>88309</v>
      </c>
      <c r="E939" s="193" t="s">
        <v>1462</v>
      </c>
      <c r="F939" s="380" t="s">
        <v>1463</v>
      </c>
      <c r="G939" s="381"/>
      <c r="H939" s="164" t="s">
        <v>34</v>
      </c>
      <c r="I939" s="165">
        <v>0.36</v>
      </c>
      <c r="J939" s="166">
        <v>19.98</v>
      </c>
      <c r="K939" s="167">
        <v>7.19</v>
      </c>
    </row>
    <row r="940" spans="1:11" hidden="1">
      <c r="A940" s="192" t="s">
        <v>1449</v>
      </c>
      <c r="B940" s="192" t="s">
        <v>1450</v>
      </c>
      <c r="C940" s="192" t="s">
        <v>20</v>
      </c>
      <c r="D940" s="192">
        <v>88316</v>
      </c>
      <c r="E940" s="193" t="s">
        <v>1464</v>
      </c>
      <c r="F940" s="380" t="s">
        <v>1463</v>
      </c>
      <c r="G940" s="381"/>
      <c r="H940" s="164" t="s">
        <v>34</v>
      </c>
      <c r="I940" s="165">
        <v>0.18</v>
      </c>
      <c r="J940" s="166">
        <v>16.02</v>
      </c>
      <c r="K940" s="167">
        <v>2.88</v>
      </c>
    </row>
    <row r="941" spans="1:11" hidden="1">
      <c r="A941" s="192" t="s">
        <v>1449</v>
      </c>
      <c r="B941" s="192" t="s">
        <v>1450</v>
      </c>
      <c r="C941" s="192" t="s">
        <v>20</v>
      </c>
      <c r="D941" s="192">
        <v>92270</v>
      </c>
      <c r="E941" s="193" t="s">
        <v>1697</v>
      </c>
      <c r="F941" s="380" t="s">
        <v>1506</v>
      </c>
      <c r="G941" s="381"/>
      <c r="H941" s="164" t="s">
        <v>8</v>
      </c>
      <c r="I941" s="165">
        <v>0.4</v>
      </c>
      <c r="J941" s="166">
        <v>152.69999999999999</v>
      </c>
      <c r="K941" s="167">
        <v>61.08</v>
      </c>
    </row>
    <row r="942" spans="1:11" hidden="1">
      <c r="A942" s="192" t="s">
        <v>1449</v>
      </c>
      <c r="B942" s="192" t="s">
        <v>1450</v>
      </c>
      <c r="C942" s="192" t="s">
        <v>20</v>
      </c>
      <c r="D942" s="192">
        <v>92801</v>
      </c>
      <c r="E942" s="193" t="s">
        <v>1548</v>
      </c>
      <c r="F942" s="380" t="s">
        <v>1506</v>
      </c>
      <c r="G942" s="381"/>
      <c r="H942" s="164" t="s">
        <v>63</v>
      </c>
      <c r="I942" s="165">
        <v>0.49</v>
      </c>
      <c r="J942" s="166">
        <v>15.04</v>
      </c>
      <c r="K942" s="167">
        <v>7.36</v>
      </c>
    </row>
    <row r="943" spans="1:11" ht="24" hidden="1">
      <c r="A943" s="192" t="s">
        <v>1449</v>
      </c>
      <c r="B943" s="192" t="s">
        <v>1450</v>
      </c>
      <c r="C943" s="192" t="s">
        <v>20</v>
      </c>
      <c r="D943" s="192">
        <v>94970</v>
      </c>
      <c r="E943" s="193" t="s">
        <v>1646</v>
      </c>
      <c r="F943" s="380" t="s">
        <v>1506</v>
      </c>
      <c r="G943" s="381"/>
      <c r="H943" s="164" t="s">
        <v>44</v>
      </c>
      <c r="I943" s="165">
        <v>2.4E-2</v>
      </c>
      <c r="J943" s="166">
        <v>506.24</v>
      </c>
      <c r="K943" s="167">
        <v>12.14</v>
      </c>
    </row>
    <row r="944" spans="1:11" hidden="1">
      <c r="E944" s="194"/>
      <c r="F944" s="194"/>
      <c r="I944" s="168"/>
      <c r="J944" s="169"/>
      <c r="K944" s="170"/>
    </row>
    <row r="945" spans="1:11" hidden="1">
      <c r="E945" s="194"/>
      <c r="F945" s="194"/>
      <c r="I945" s="168"/>
      <c r="J945" s="169"/>
      <c r="K945" s="170"/>
    </row>
    <row r="946" spans="1:11" ht="20.100000000000001" hidden="1" customHeight="1">
      <c r="A946" s="187"/>
      <c r="B946" s="188"/>
      <c r="C946" s="188" t="s">
        <v>20</v>
      </c>
      <c r="D946" s="188">
        <v>96977</v>
      </c>
      <c r="E946" s="189" t="s">
        <v>1020</v>
      </c>
      <c r="F946" s="382" t="s">
        <v>1590</v>
      </c>
      <c r="G946" s="383"/>
      <c r="H946" s="156" t="s">
        <v>54</v>
      </c>
      <c r="I946" s="157"/>
      <c r="J946" s="158"/>
      <c r="K946" s="159">
        <v>58.17</v>
      </c>
    </row>
    <row r="947" spans="1:11" hidden="1">
      <c r="B947" s="190" t="s">
        <v>1442</v>
      </c>
      <c r="C947" s="190" t="s">
        <v>1443</v>
      </c>
      <c r="D947" s="190" t="s">
        <v>1</v>
      </c>
      <c r="E947" s="191" t="s">
        <v>1444</v>
      </c>
      <c r="F947" s="384" t="s">
        <v>1445</v>
      </c>
      <c r="G947" s="385"/>
      <c r="H947" s="160" t="s">
        <v>1446</v>
      </c>
      <c r="I947" s="161" t="s">
        <v>1345</v>
      </c>
      <c r="J947" s="162" t="s">
        <v>1447</v>
      </c>
      <c r="K947" s="163" t="s">
        <v>1448</v>
      </c>
    </row>
    <row r="948" spans="1:11" hidden="1">
      <c r="A948" s="192" t="s">
        <v>1449</v>
      </c>
      <c r="B948" s="192" t="s">
        <v>1455</v>
      </c>
      <c r="C948" s="192" t="s">
        <v>20</v>
      </c>
      <c r="D948" s="192">
        <v>867</v>
      </c>
      <c r="E948" s="193" t="s">
        <v>1698</v>
      </c>
      <c r="F948" s="380" t="s">
        <v>1457</v>
      </c>
      <c r="G948" s="381"/>
      <c r="H948" s="164" t="s">
        <v>54</v>
      </c>
      <c r="I948" s="165">
        <v>1.1000000000000001</v>
      </c>
      <c r="J948" s="166">
        <v>51.73</v>
      </c>
      <c r="K948" s="167">
        <v>56.9</v>
      </c>
    </row>
    <row r="949" spans="1:11" hidden="1">
      <c r="A949" s="192" t="s">
        <v>1449</v>
      </c>
      <c r="B949" s="192" t="s">
        <v>1450</v>
      </c>
      <c r="C949" s="192" t="s">
        <v>20</v>
      </c>
      <c r="D949" s="192">
        <v>88247</v>
      </c>
      <c r="E949" s="193" t="s">
        <v>1593</v>
      </c>
      <c r="F949" s="380" t="s">
        <v>1463</v>
      </c>
      <c r="G949" s="381"/>
      <c r="H949" s="164" t="s">
        <v>34</v>
      </c>
      <c r="I949" s="165">
        <v>3.3700000000000001E-2</v>
      </c>
      <c r="J949" s="166">
        <v>17.23</v>
      </c>
      <c r="K949" s="167">
        <v>0.57999999999999996</v>
      </c>
    </row>
    <row r="950" spans="1:11" hidden="1">
      <c r="A950" s="192" t="s">
        <v>1449</v>
      </c>
      <c r="B950" s="192" t="s">
        <v>1450</v>
      </c>
      <c r="C950" s="192" t="s">
        <v>20</v>
      </c>
      <c r="D950" s="192">
        <v>88264</v>
      </c>
      <c r="E950" s="193" t="s">
        <v>1594</v>
      </c>
      <c r="F950" s="380" t="s">
        <v>1463</v>
      </c>
      <c r="G950" s="381"/>
      <c r="H950" s="164" t="s">
        <v>34</v>
      </c>
      <c r="I950" s="165">
        <v>3.3700000000000001E-2</v>
      </c>
      <c r="J950" s="166">
        <v>20.71</v>
      </c>
      <c r="K950" s="167">
        <v>0.69</v>
      </c>
    </row>
    <row r="951" spans="1:11" hidden="1">
      <c r="E951" s="194"/>
      <c r="F951" s="194"/>
      <c r="I951" s="168"/>
      <c r="J951" s="169"/>
      <c r="K951" s="170"/>
    </row>
    <row r="952" spans="1:11" hidden="1">
      <c r="E952" s="194"/>
      <c r="F952" s="194"/>
      <c r="I952" s="168"/>
      <c r="J952" s="169"/>
      <c r="K952" s="170"/>
    </row>
    <row r="953" spans="1:11" ht="20.100000000000001" hidden="1" customHeight="1">
      <c r="A953" s="187"/>
      <c r="B953" s="188"/>
      <c r="C953" s="188" t="s">
        <v>166</v>
      </c>
      <c r="D953" s="188">
        <v>12180</v>
      </c>
      <c r="E953" s="189" t="s">
        <v>847</v>
      </c>
      <c r="F953" s="382" t="s">
        <v>1468</v>
      </c>
      <c r="G953" s="383"/>
      <c r="H953" s="156" t="s">
        <v>251</v>
      </c>
      <c r="I953" s="157"/>
      <c r="J953" s="158"/>
      <c r="K953" s="159">
        <v>196.74</v>
      </c>
    </row>
    <row r="954" spans="1:11" hidden="1">
      <c r="B954" s="190" t="s">
        <v>1442</v>
      </c>
      <c r="C954" s="190" t="s">
        <v>1443</v>
      </c>
      <c r="D954" s="190" t="s">
        <v>1</v>
      </c>
      <c r="E954" s="191" t="s">
        <v>1444</v>
      </c>
      <c r="F954" s="384" t="s">
        <v>1445</v>
      </c>
      <c r="G954" s="385"/>
      <c r="H954" s="160" t="s">
        <v>1446</v>
      </c>
      <c r="I954" s="161" t="s">
        <v>1345</v>
      </c>
      <c r="J954" s="162" t="s">
        <v>1447</v>
      </c>
      <c r="K954" s="163" t="s">
        <v>1448</v>
      </c>
    </row>
    <row r="955" spans="1:11" hidden="1">
      <c r="A955" s="192" t="s">
        <v>1449</v>
      </c>
      <c r="B955" s="192" t="s">
        <v>1455</v>
      </c>
      <c r="C955" s="192" t="s">
        <v>20</v>
      </c>
      <c r="D955" s="192">
        <v>4750</v>
      </c>
      <c r="E955" s="193" t="s">
        <v>1699</v>
      </c>
      <c r="F955" s="380" t="s">
        <v>1570</v>
      </c>
      <c r="G955" s="381"/>
      <c r="H955" s="164" t="s">
        <v>34</v>
      </c>
      <c r="I955" s="165">
        <v>0.5</v>
      </c>
      <c r="J955" s="166">
        <v>14.83</v>
      </c>
      <c r="K955" s="167">
        <v>7.42</v>
      </c>
    </row>
    <row r="956" spans="1:11" hidden="1">
      <c r="A956" s="192" t="s">
        <v>1449</v>
      </c>
      <c r="B956" s="192" t="s">
        <v>1455</v>
      </c>
      <c r="C956" s="192" t="s">
        <v>20</v>
      </c>
      <c r="D956" s="192">
        <v>6110</v>
      </c>
      <c r="E956" s="193" t="s">
        <v>1700</v>
      </c>
      <c r="F956" s="380" t="s">
        <v>1570</v>
      </c>
      <c r="G956" s="381"/>
      <c r="H956" s="164" t="s">
        <v>34</v>
      </c>
      <c r="I956" s="165">
        <v>1.5</v>
      </c>
      <c r="J956" s="166">
        <v>14.83</v>
      </c>
      <c r="K956" s="167">
        <v>22.25</v>
      </c>
    </row>
    <row r="957" spans="1:11" hidden="1">
      <c r="A957" s="192" t="s">
        <v>1449</v>
      </c>
      <c r="B957" s="192" t="s">
        <v>1455</v>
      </c>
      <c r="C957" s="192" t="s">
        <v>20</v>
      </c>
      <c r="D957" s="192">
        <v>6111</v>
      </c>
      <c r="E957" s="193" t="s">
        <v>1580</v>
      </c>
      <c r="F957" s="380" t="s">
        <v>1570</v>
      </c>
      <c r="G957" s="381"/>
      <c r="H957" s="164" t="s">
        <v>34</v>
      </c>
      <c r="I957" s="165">
        <v>1.5</v>
      </c>
      <c r="J957" s="166">
        <v>11.05</v>
      </c>
      <c r="K957" s="167">
        <v>16.579999999999998</v>
      </c>
    </row>
    <row r="958" spans="1:11" hidden="1">
      <c r="A958" s="192" t="s">
        <v>1449</v>
      </c>
      <c r="B958" s="192" t="s">
        <v>1455</v>
      </c>
      <c r="C958" s="192" t="s">
        <v>20</v>
      </c>
      <c r="D958" s="192">
        <v>6160</v>
      </c>
      <c r="E958" s="193" t="s">
        <v>1569</v>
      </c>
      <c r="F958" s="380" t="s">
        <v>1570</v>
      </c>
      <c r="G958" s="381"/>
      <c r="H958" s="164" t="s">
        <v>34</v>
      </c>
      <c r="I958" s="165">
        <v>0.1</v>
      </c>
      <c r="J958" s="166">
        <v>14.83</v>
      </c>
      <c r="K958" s="167">
        <v>1.48</v>
      </c>
    </row>
    <row r="959" spans="1:11" ht="24" hidden="1">
      <c r="A959" s="192" t="s">
        <v>1449</v>
      </c>
      <c r="B959" s="192" t="s">
        <v>1455</v>
      </c>
      <c r="C959" s="192" t="s">
        <v>20</v>
      </c>
      <c r="D959" s="192">
        <v>7584</v>
      </c>
      <c r="E959" s="193" t="s">
        <v>1701</v>
      </c>
      <c r="F959" s="380" t="s">
        <v>1457</v>
      </c>
      <c r="G959" s="381"/>
      <c r="H959" s="164" t="s">
        <v>31</v>
      </c>
      <c r="I959" s="165">
        <v>8</v>
      </c>
      <c r="J959" s="166">
        <v>1.1200000000000001</v>
      </c>
      <c r="K959" s="167">
        <v>8.9600000000000009</v>
      </c>
    </row>
    <row r="960" spans="1:11" hidden="1">
      <c r="A960" s="192" t="s">
        <v>1449</v>
      </c>
      <c r="B960" s="192" t="s">
        <v>1455</v>
      </c>
      <c r="C960" s="192" t="s">
        <v>20</v>
      </c>
      <c r="D960" s="192">
        <v>10997</v>
      </c>
      <c r="E960" s="193" t="s">
        <v>1702</v>
      </c>
      <c r="F960" s="380" t="s">
        <v>1457</v>
      </c>
      <c r="G960" s="381"/>
      <c r="H960" s="164" t="s">
        <v>63</v>
      </c>
      <c r="I960" s="165">
        <v>0.04</v>
      </c>
      <c r="J960" s="166">
        <v>29.15</v>
      </c>
      <c r="K960" s="167">
        <v>1.17</v>
      </c>
    </row>
    <row r="961" spans="1:11" hidden="1">
      <c r="A961" s="192" t="s">
        <v>1449</v>
      </c>
      <c r="B961" s="192" t="s">
        <v>1455</v>
      </c>
      <c r="C961" s="192" t="s">
        <v>20</v>
      </c>
      <c r="D961" s="192">
        <v>21012</v>
      </c>
      <c r="E961" s="193" t="s">
        <v>1703</v>
      </c>
      <c r="F961" s="380" t="s">
        <v>1457</v>
      </c>
      <c r="G961" s="381"/>
      <c r="H961" s="164" t="s">
        <v>54</v>
      </c>
      <c r="I961" s="165">
        <v>2.1</v>
      </c>
      <c r="J961" s="166">
        <v>59.74</v>
      </c>
      <c r="K961" s="167">
        <v>125.45</v>
      </c>
    </row>
    <row r="962" spans="1:11" hidden="1">
      <c r="A962" s="192" t="s">
        <v>1449</v>
      </c>
      <c r="B962" s="192" t="s">
        <v>1450</v>
      </c>
      <c r="C962" s="192" t="s">
        <v>166</v>
      </c>
      <c r="D962" s="192">
        <v>10549</v>
      </c>
      <c r="E962" s="193" t="s">
        <v>1581</v>
      </c>
      <c r="F962" s="380" t="s">
        <v>1468</v>
      </c>
      <c r="G962" s="381"/>
      <c r="H962" s="164" t="s">
        <v>1582</v>
      </c>
      <c r="I962" s="165">
        <v>1.5</v>
      </c>
      <c r="J962" s="166">
        <v>3.81</v>
      </c>
      <c r="K962" s="167">
        <v>5.72</v>
      </c>
    </row>
    <row r="963" spans="1:11" hidden="1">
      <c r="A963" s="192" t="s">
        <v>1449</v>
      </c>
      <c r="B963" s="192" t="s">
        <v>1450</v>
      </c>
      <c r="C963" s="192" t="s">
        <v>166</v>
      </c>
      <c r="D963" s="192">
        <v>10550</v>
      </c>
      <c r="E963" s="193" t="s">
        <v>1704</v>
      </c>
      <c r="F963" s="380" t="s">
        <v>1468</v>
      </c>
      <c r="G963" s="381"/>
      <c r="H963" s="164" t="s">
        <v>1582</v>
      </c>
      <c r="I963" s="165">
        <v>0.5</v>
      </c>
      <c r="J963" s="166">
        <v>3.69</v>
      </c>
      <c r="K963" s="167">
        <v>1.85</v>
      </c>
    </row>
    <row r="964" spans="1:11" hidden="1">
      <c r="A964" s="192" t="s">
        <v>1449</v>
      </c>
      <c r="B964" s="192" t="s">
        <v>1450</v>
      </c>
      <c r="C964" s="192" t="s">
        <v>166</v>
      </c>
      <c r="D964" s="192">
        <v>10594</v>
      </c>
      <c r="E964" s="193" t="s">
        <v>1705</v>
      </c>
      <c r="F964" s="380" t="s">
        <v>1468</v>
      </c>
      <c r="G964" s="381"/>
      <c r="H964" s="164" t="s">
        <v>1582</v>
      </c>
      <c r="I964" s="165">
        <v>1.5</v>
      </c>
      <c r="J964" s="166">
        <v>3.62</v>
      </c>
      <c r="K964" s="167">
        <v>5.43</v>
      </c>
    </row>
    <row r="965" spans="1:11" hidden="1">
      <c r="A965" s="192" t="s">
        <v>1449</v>
      </c>
      <c r="B965" s="192" t="s">
        <v>1450</v>
      </c>
      <c r="C965" s="192" t="s">
        <v>166</v>
      </c>
      <c r="D965" s="192">
        <v>10603</v>
      </c>
      <c r="E965" s="193" t="s">
        <v>1706</v>
      </c>
      <c r="F965" s="380" t="s">
        <v>1468</v>
      </c>
      <c r="G965" s="381"/>
      <c r="H965" s="164" t="s">
        <v>1582</v>
      </c>
      <c r="I965" s="165">
        <v>0.1</v>
      </c>
      <c r="J965" s="166">
        <v>4.33</v>
      </c>
      <c r="K965" s="167">
        <v>0.43</v>
      </c>
    </row>
    <row r="966" spans="1:11" hidden="1">
      <c r="E966" s="194"/>
      <c r="F966" s="194"/>
      <c r="I966" s="168"/>
      <c r="J966" s="169"/>
      <c r="K966" s="170"/>
    </row>
    <row r="967" spans="1:11" hidden="1">
      <c r="E967" s="194"/>
      <c r="F967" s="194"/>
      <c r="I967" s="168"/>
      <c r="J967" s="169"/>
      <c r="K967" s="170"/>
    </row>
    <row r="968" spans="1:11" s="198" customFormat="1" ht="15.75">
      <c r="A968" s="195"/>
      <c r="B968" s="196"/>
      <c r="C968" s="196" t="s">
        <v>5</v>
      </c>
      <c r="D968" s="196" t="s">
        <v>844</v>
      </c>
      <c r="E968" s="197" t="s">
        <v>845</v>
      </c>
      <c r="F968" s="386" t="s">
        <v>1468</v>
      </c>
      <c r="G968" s="387"/>
      <c r="H968" s="171" t="s">
        <v>350</v>
      </c>
      <c r="I968" s="172"/>
      <c r="J968" s="173"/>
      <c r="K968" s="174">
        <f>SUM(K970:K972)</f>
        <v>0</v>
      </c>
    </row>
    <row r="969" spans="1:11" s="198" customFormat="1" ht="15.75">
      <c r="B969" s="199" t="s">
        <v>1442</v>
      </c>
      <c r="C969" s="199" t="s">
        <v>1443</v>
      </c>
      <c r="D969" s="199" t="s">
        <v>1</v>
      </c>
      <c r="E969" s="200" t="s">
        <v>1444</v>
      </c>
      <c r="F969" s="378" t="s">
        <v>1445</v>
      </c>
      <c r="G969" s="379"/>
      <c r="H969" s="175" t="s">
        <v>1446</v>
      </c>
      <c r="I969" s="176" t="s">
        <v>1345</v>
      </c>
      <c r="J969" s="177" t="s">
        <v>1447</v>
      </c>
      <c r="K969" s="178" t="s">
        <v>1448</v>
      </c>
    </row>
    <row r="970" spans="1:11" s="192" customFormat="1" ht="12">
      <c r="A970" s="192" t="s">
        <v>1449</v>
      </c>
      <c r="B970" s="192" t="s">
        <v>1455</v>
      </c>
      <c r="C970" s="192" t="s">
        <v>166</v>
      </c>
      <c r="D970" s="192">
        <v>3339</v>
      </c>
      <c r="E970" s="193" t="s">
        <v>1707</v>
      </c>
      <c r="F970" s="380" t="s">
        <v>1457</v>
      </c>
      <c r="G970" s="381"/>
      <c r="H970" s="164" t="s">
        <v>350</v>
      </c>
      <c r="I970" s="165">
        <v>1</v>
      </c>
      <c r="J970" s="166"/>
      <c r="K970" s="167">
        <f>J970*I970</f>
        <v>0</v>
      </c>
    </row>
    <row r="971" spans="1:11" s="192" customFormat="1" ht="12">
      <c r="A971" s="192" t="s">
        <v>1449</v>
      </c>
      <c r="B971" s="192" t="s">
        <v>1450</v>
      </c>
      <c r="C971" s="192" t="s">
        <v>20</v>
      </c>
      <c r="D971" s="192">
        <v>88309</v>
      </c>
      <c r="E971" s="193" t="s">
        <v>1462</v>
      </c>
      <c r="F971" s="380" t="s">
        <v>1463</v>
      </c>
      <c r="G971" s="381"/>
      <c r="H971" s="164" t="s">
        <v>34</v>
      </c>
      <c r="I971" s="165">
        <v>0.5</v>
      </c>
      <c r="J971" s="166"/>
      <c r="K971" s="167">
        <f t="shared" ref="K971:K972" si="18">J971*I971</f>
        <v>0</v>
      </c>
    </row>
    <row r="972" spans="1:11" s="192" customFormat="1" ht="24">
      <c r="A972" s="192" t="s">
        <v>1449</v>
      </c>
      <c r="B972" s="192" t="s">
        <v>1450</v>
      </c>
      <c r="C972" s="192" t="s">
        <v>20</v>
      </c>
      <c r="D972" s="192">
        <v>88628</v>
      </c>
      <c r="E972" s="193" t="s">
        <v>1637</v>
      </c>
      <c r="F972" s="380" t="s">
        <v>1463</v>
      </c>
      <c r="G972" s="381"/>
      <c r="H972" s="164" t="s">
        <v>44</v>
      </c>
      <c r="I972" s="165">
        <v>2E-3</v>
      </c>
      <c r="J972" s="166"/>
      <c r="K972" s="167">
        <f t="shared" si="18"/>
        <v>0</v>
      </c>
    </row>
    <row r="973" spans="1:11">
      <c r="E973" s="194"/>
      <c r="F973" s="194"/>
      <c r="I973" s="168"/>
      <c r="J973" s="169"/>
      <c r="K973" s="170"/>
    </row>
    <row r="974" spans="1:11">
      <c r="E974" s="194"/>
      <c r="F974" s="194"/>
      <c r="I974" s="168"/>
      <c r="J974" s="169"/>
      <c r="K974" s="170"/>
    </row>
    <row r="975" spans="1:11" ht="20.100000000000001" hidden="1" customHeight="1">
      <c r="A975" s="187"/>
      <c r="B975" s="188"/>
      <c r="C975" s="188" t="s">
        <v>20</v>
      </c>
      <c r="D975" s="188">
        <v>99857</v>
      </c>
      <c r="E975" s="189" t="s">
        <v>437</v>
      </c>
      <c r="F975" s="382" t="s">
        <v>1708</v>
      </c>
      <c r="G975" s="383"/>
      <c r="H975" s="156" t="s">
        <v>54</v>
      </c>
      <c r="I975" s="157"/>
      <c r="J975" s="158"/>
      <c r="K975" s="159">
        <v>74.16</v>
      </c>
    </row>
    <row r="976" spans="1:11" hidden="1">
      <c r="B976" s="190" t="s">
        <v>1442</v>
      </c>
      <c r="C976" s="190" t="s">
        <v>1443</v>
      </c>
      <c r="D976" s="190" t="s">
        <v>1</v>
      </c>
      <c r="E976" s="191" t="s">
        <v>1444</v>
      </c>
      <c r="F976" s="384" t="s">
        <v>1445</v>
      </c>
      <c r="G976" s="385"/>
      <c r="H976" s="160" t="s">
        <v>1446</v>
      </c>
      <c r="I976" s="161" t="s">
        <v>1345</v>
      </c>
      <c r="J976" s="162" t="s">
        <v>1447</v>
      </c>
      <c r="K976" s="163" t="s">
        <v>1448</v>
      </c>
    </row>
    <row r="977" spans="1:11" hidden="1">
      <c r="A977" s="192" t="s">
        <v>1449</v>
      </c>
      <c r="B977" s="192" t="s">
        <v>1455</v>
      </c>
      <c r="C977" s="192" t="s">
        <v>20</v>
      </c>
      <c r="D977" s="192">
        <v>5104</v>
      </c>
      <c r="E977" s="193" t="s">
        <v>1661</v>
      </c>
      <c r="F977" s="380" t="s">
        <v>1457</v>
      </c>
      <c r="G977" s="381"/>
      <c r="H977" s="164" t="s">
        <v>63</v>
      </c>
      <c r="I977" s="165">
        <v>2E-3</v>
      </c>
      <c r="J977" s="166">
        <v>66.930000000000007</v>
      </c>
      <c r="K977" s="167">
        <v>0.13</v>
      </c>
    </row>
    <row r="978" spans="1:11" ht="24" hidden="1">
      <c r="A978" s="192" t="s">
        <v>1449</v>
      </c>
      <c r="B978" s="192" t="s">
        <v>1455</v>
      </c>
      <c r="C978" s="192" t="s">
        <v>20</v>
      </c>
      <c r="D978" s="192">
        <v>7568</v>
      </c>
      <c r="E978" s="193" t="s">
        <v>1709</v>
      </c>
      <c r="F978" s="380" t="s">
        <v>1457</v>
      </c>
      <c r="G978" s="381"/>
      <c r="H978" s="164" t="s">
        <v>31</v>
      </c>
      <c r="I978" s="165">
        <v>2.1819999999999999</v>
      </c>
      <c r="J978" s="166">
        <v>0.73</v>
      </c>
      <c r="K978" s="167">
        <v>1.59</v>
      </c>
    </row>
    <row r="979" spans="1:11" hidden="1">
      <c r="A979" s="192" t="s">
        <v>1449</v>
      </c>
      <c r="B979" s="192" t="s">
        <v>1455</v>
      </c>
      <c r="C979" s="192" t="s">
        <v>20</v>
      </c>
      <c r="D979" s="192">
        <v>11033</v>
      </c>
      <c r="E979" s="193" t="s">
        <v>1710</v>
      </c>
      <c r="F979" s="380" t="s">
        <v>1457</v>
      </c>
      <c r="G979" s="381"/>
      <c r="H979" s="164" t="s">
        <v>31</v>
      </c>
      <c r="I979" s="165">
        <v>1.091</v>
      </c>
      <c r="J979" s="166">
        <v>7.28</v>
      </c>
      <c r="K979" s="167">
        <v>7.94</v>
      </c>
    </row>
    <row r="980" spans="1:11" hidden="1">
      <c r="A980" s="192" t="s">
        <v>1449</v>
      </c>
      <c r="B980" s="192" t="s">
        <v>1455</v>
      </c>
      <c r="C980" s="192" t="s">
        <v>20</v>
      </c>
      <c r="D980" s="192">
        <v>34360</v>
      </c>
      <c r="E980" s="193" t="s">
        <v>1711</v>
      </c>
      <c r="F980" s="380" t="s">
        <v>1457</v>
      </c>
      <c r="G980" s="381"/>
      <c r="H980" s="164" t="s">
        <v>63</v>
      </c>
      <c r="I980" s="165">
        <v>0.47699999999999998</v>
      </c>
      <c r="J980" s="166">
        <v>41.05</v>
      </c>
      <c r="K980" s="167">
        <v>19.579999999999998</v>
      </c>
    </row>
    <row r="981" spans="1:11" hidden="1">
      <c r="A981" s="192" t="s">
        <v>1449</v>
      </c>
      <c r="B981" s="192" t="s">
        <v>1450</v>
      </c>
      <c r="C981" s="192" t="s">
        <v>20</v>
      </c>
      <c r="D981" s="192">
        <v>88251</v>
      </c>
      <c r="E981" s="193" t="s">
        <v>1712</v>
      </c>
      <c r="F981" s="380" t="s">
        <v>1463</v>
      </c>
      <c r="G981" s="381"/>
      <c r="H981" s="164" t="s">
        <v>34</v>
      </c>
      <c r="I981" s="165">
        <v>1.093</v>
      </c>
      <c r="J981" s="166">
        <v>16.940000000000001</v>
      </c>
      <c r="K981" s="167">
        <v>18.510000000000002</v>
      </c>
    </row>
    <row r="982" spans="1:11" hidden="1">
      <c r="A982" s="192" t="s">
        <v>1449</v>
      </c>
      <c r="B982" s="192" t="s">
        <v>1450</v>
      </c>
      <c r="C982" s="192" t="s">
        <v>20</v>
      </c>
      <c r="D982" s="192">
        <v>88315</v>
      </c>
      <c r="E982" s="193" t="s">
        <v>1511</v>
      </c>
      <c r="F982" s="380" t="s">
        <v>1463</v>
      </c>
      <c r="G982" s="381"/>
      <c r="H982" s="164" t="s">
        <v>34</v>
      </c>
      <c r="I982" s="165">
        <v>1.33</v>
      </c>
      <c r="J982" s="166">
        <v>19.86</v>
      </c>
      <c r="K982" s="167">
        <v>26.41</v>
      </c>
    </row>
    <row r="983" spans="1:11" hidden="1">
      <c r="E983" s="194"/>
      <c r="F983" s="194"/>
      <c r="I983" s="168"/>
      <c r="J983" s="169"/>
      <c r="K983" s="170"/>
    </row>
    <row r="984" spans="1:11" hidden="1">
      <c r="E984" s="194"/>
      <c r="F984" s="194"/>
      <c r="I984" s="168"/>
      <c r="J984" s="169"/>
      <c r="K984" s="170"/>
    </row>
    <row r="985" spans="1:11" s="198" customFormat="1" ht="31.5">
      <c r="A985" s="195"/>
      <c r="B985" s="196"/>
      <c r="C985" s="196" t="s">
        <v>5</v>
      </c>
      <c r="D985" s="196" t="s">
        <v>864</v>
      </c>
      <c r="E985" s="197" t="s">
        <v>865</v>
      </c>
      <c r="F985" s="386" t="s">
        <v>1506</v>
      </c>
      <c r="G985" s="387"/>
      <c r="H985" s="171" t="s">
        <v>63</v>
      </c>
      <c r="I985" s="172"/>
      <c r="J985" s="173"/>
      <c r="K985" s="174">
        <f>SUM(K987:K989)</f>
        <v>0</v>
      </c>
    </row>
    <row r="986" spans="1:11" s="198" customFormat="1" ht="15.75">
      <c r="B986" s="199" t="s">
        <v>1442</v>
      </c>
      <c r="C986" s="199" t="s">
        <v>1443</v>
      </c>
      <c r="D986" s="199" t="s">
        <v>1</v>
      </c>
      <c r="E986" s="200" t="s">
        <v>1444</v>
      </c>
      <c r="F986" s="378" t="s">
        <v>1445</v>
      </c>
      <c r="G986" s="379"/>
      <c r="H986" s="175" t="s">
        <v>1446</v>
      </c>
      <c r="I986" s="176" t="s">
        <v>1345</v>
      </c>
      <c r="J986" s="177" t="s">
        <v>1447</v>
      </c>
      <c r="K986" s="178" t="s">
        <v>1448</v>
      </c>
    </row>
    <row r="987" spans="1:11" s="192" customFormat="1" ht="12">
      <c r="A987" s="192" t="s">
        <v>1449</v>
      </c>
      <c r="B987" s="192" t="s">
        <v>1455</v>
      </c>
      <c r="C987" s="192" t="s">
        <v>20</v>
      </c>
      <c r="D987" s="192">
        <v>33</v>
      </c>
      <c r="E987" s="193" t="s">
        <v>1713</v>
      </c>
      <c r="F987" s="380" t="s">
        <v>1457</v>
      </c>
      <c r="G987" s="381"/>
      <c r="H987" s="164" t="s">
        <v>63</v>
      </c>
      <c r="I987" s="165">
        <v>1.1100000000000001</v>
      </c>
      <c r="J987" s="166"/>
      <c r="K987" s="167">
        <f>J987*I987</f>
        <v>0</v>
      </c>
    </row>
    <row r="988" spans="1:11" s="192" customFormat="1" ht="12">
      <c r="A988" s="192" t="s">
        <v>1449</v>
      </c>
      <c r="B988" s="192" t="s">
        <v>1450</v>
      </c>
      <c r="C988" s="192" t="s">
        <v>20</v>
      </c>
      <c r="D988" s="192">
        <v>88238</v>
      </c>
      <c r="E988" s="193" t="s">
        <v>1541</v>
      </c>
      <c r="F988" s="380" t="s">
        <v>1463</v>
      </c>
      <c r="G988" s="381"/>
      <c r="H988" s="164" t="s">
        <v>34</v>
      </c>
      <c r="I988" s="165">
        <v>3.2000000000000002E-3</v>
      </c>
      <c r="J988" s="166"/>
      <c r="K988" s="167">
        <f t="shared" ref="K988:K989" si="19">J988*I988</f>
        <v>0</v>
      </c>
    </row>
    <row r="989" spans="1:11" s="192" customFormat="1" ht="12">
      <c r="A989" s="192" t="s">
        <v>1449</v>
      </c>
      <c r="B989" s="192" t="s">
        <v>1450</v>
      </c>
      <c r="C989" s="192" t="s">
        <v>20</v>
      </c>
      <c r="D989" s="192">
        <v>88245</v>
      </c>
      <c r="E989" s="193" t="s">
        <v>1542</v>
      </c>
      <c r="F989" s="380" t="s">
        <v>1463</v>
      </c>
      <c r="G989" s="381"/>
      <c r="H989" s="164" t="s">
        <v>34</v>
      </c>
      <c r="I989" s="165">
        <v>2.24E-2</v>
      </c>
      <c r="J989" s="166"/>
      <c r="K989" s="167">
        <f t="shared" si="19"/>
        <v>0</v>
      </c>
    </row>
    <row r="990" spans="1:11">
      <c r="E990" s="194"/>
      <c r="F990" s="194"/>
      <c r="I990" s="168"/>
      <c r="J990" s="169"/>
      <c r="K990" s="170"/>
    </row>
    <row r="991" spans="1:11">
      <c r="E991" s="194"/>
      <c r="F991" s="194"/>
      <c r="I991" s="168"/>
      <c r="J991" s="169"/>
      <c r="K991" s="170"/>
    </row>
    <row r="992" spans="1:11" ht="20.100000000000001" hidden="1" customHeight="1">
      <c r="A992" s="187"/>
      <c r="B992" s="188"/>
      <c r="C992" s="188" t="s">
        <v>20</v>
      </c>
      <c r="D992" s="188">
        <v>92802</v>
      </c>
      <c r="E992" s="189" t="s">
        <v>651</v>
      </c>
      <c r="F992" s="382" t="s">
        <v>1506</v>
      </c>
      <c r="G992" s="383"/>
      <c r="H992" s="156" t="s">
        <v>63</v>
      </c>
      <c r="I992" s="157"/>
      <c r="J992" s="158"/>
      <c r="K992" s="159">
        <v>15.34</v>
      </c>
    </row>
    <row r="993" spans="1:11" hidden="1">
      <c r="B993" s="190" t="s">
        <v>1442</v>
      </c>
      <c r="C993" s="190" t="s">
        <v>1443</v>
      </c>
      <c r="D993" s="190" t="s">
        <v>1</v>
      </c>
      <c r="E993" s="191" t="s">
        <v>1444</v>
      </c>
      <c r="F993" s="384" t="s">
        <v>1445</v>
      </c>
      <c r="G993" s="385"/>
      <c r="H993" s="160" t="s">
        <v>1446</v>
      </c>
      <c r="I993" s="161" t="s">
        <v>1345</v>
      </c>
      <c r="J993" s="162" t="s">
        <v>1447</v>
      </c>
      <c r="K993" s="163" t="s">
        <v>1448</v>
      </c>
    </row>
    <row r="994" spans="1:11" hidden="1">
      <c r="A994" s="192" t="s">
        <v>1449</v>
      </c>
      <c r="B994" s="192" t="s">
        <v>1455</v>
      </c>
      <c r="C994" s="192" t="s">
        <v>20</v>
      </c>
      <c r="D994" s="192">
        <v>33</v>
      </c>
      <c r="E994" s="193" t="s">
        <v>1713</v>
      </c>
      <c r="F994" s="380" t="s">
        <v>1457</v>
      </c>
      <c r="G994" s="381"/>
      <c r="H994" s="164" t="s">
        <v>63</v>
      </c>
      <c r="I994" s="165">
        <v>1.1100000000000001</v>
      </c>
      <c r="J994" s="166">
        <v>13.5</v>
      </c>
      <c r="K994" s="167">
        <v>14.98</v>
      </c>
    </row>
    <row r="995" spans="1:11" hidden="1">
      <c r="A995" s="192" t="s">
        <v>1449</v>
      </c>
      <c r="B995" s="192" t="s">
        <v>1450</v>
      </c>
      <c r="C995" s="192" t="s">
        <v>20</v>
      </c>
      <c r="D995" s="192">
        <v>88238</v>
      </c>
      <c r="E995" s="193" t="s">
        <v>1541</v>
      </c>
      <c r="F995" s="380" t="s">
        <v>1463</v>
      </c>
      <c r="G995" s="381"/>
      <c r="H995" s="164" t="s">
        <v>34</v>
      </c>
      <c r="I995" s="165">
        <v>2.5999999999999999E-3</v>
      </c>
      <c r="J995" s="166">
        <v>16.03</v>
      </c>
      <c r="K995" s="167">
        <v>0.04</v>
      </c>
    </row>
    <row r="996" spans="1:11" hidden="1">
      <c r="A996" s="192" t="s">
        <v>1449</v>
      </c>
      <c r="B996" s="192" t="s">
        <v>1450</v>
      </c>
      <c r="C996" s="192" t="s">
        <v>20</v>
      </c>
      <c r="D996" s="192">
        <v>88245</v>
      </c>
      <c r="E996" s="193" t="s">
        <v>1542</v>
      </c>
      <c r="F996" s="380" t="s">
        <v>1463</v>
      </c>
      <c r="G996" s="381"/>
      <c r="H996" s="164" t="s">
        <v>34</v>
      </c>
      <c r="I996" s="165">
        <v>1.6199999999999999E-2</v>
      </c>
      <c r="J996" s="166">
        <v>19.86</v>
      </c>
      <c r="K996" s="167">
        <v>0.32</v>
      </c>
    </row>
    <row r="997" spans="1:11" hidden="1">
      <c r="E997" s="194"/>
      <c r="F997" s="194"/>
      <c r="I997" s="168"/>
      <c r="J997" s="169"/>
      <c r="K997" s="170"/>
    </row>
    <row r="998" spans="1:11" hidden="1">
      <c r="E998" s="194"/>
      <c r="F998" s="194"/>
      <c r="I998" s="168"/>
      <c r="J998" s="169"/>
      <c r="K998" s="170"/>
    </row>
    <row r="999" spans="1:11" s="198" customFormat="1" ht="15.75">
      <c r="A999" s="195"/>
      <c r="B999" s="196"/>
      <c r="C999" s="196" t="s">
        <v>5</v>
      </c>
      <c r="D999" s="196" t="s">
        <v>131</v>
      </c>
      <c r="E999" s="197" t="s">
        <v>132</v>
      </c>
      <c r="F999" s="386" t="s">
        <v>1657</v>
      </c>
      <c r="G999" s="387"/>
      <c r="H999" s="171" t="s">
        <v>54</v>
      </c>
      <c r="I999" s="172"/>
      <c r="J999" s="173"/>
      <c r="K999" s="174">
        <f>SUM(K1001:K1003)</f>
        <v>0</v>
      </c>
    </row>
    <row r="1000" spans="1:11" s="198" customFormat="1" ht="15.75">
      <c r="B1000" s="199" t="s">
        <v>1442</v>
      </c>
      <c r="C1000" s="199" t="s">
        <v>1443</v>
      </c>
      <c r="D1000" s="199" t="s">
        <v>1</v>
      </c>
      <c r="E1000" s="200" t="s">
        <v>1444</v>
      </c>
      <c r="F1000" s="378" t="s">
        <v>1445</v>
      </c>
      <c r="G1000" s="379"/>
      <c r="H1000" s="175" t="s">
        <v>1446</v>
      </c>
      <c r="I1000" s="176" t="s">
        <v>1345</v>
      </c>
      <c r="J1000" s="177" t="s">
        <v>1447</v>
      </c>
      <c r="K1000" s="178" t="s">
        <v>1448</v>
      </c>
    </row>
    <row r="1001" spans="1:11" s="192" customFormat="1" ht="12">
      <c r="A1001" s="192" t="s">
        <v>1449</v>
      </c>
      <c r="B1001" s="192" t="s">
        <v>1450</v>
      </c>
      <c r="C1001" s="192" t="s">
        <v>20</v>
      </c>
      <c r="D1001" s="192">
        <v>88316</v>
      </c>
      <c r="E1001" s="193" t="s">
        <v>1464</v>
      </c>
      <c r="F1001" s="380" t="s">
        <v>1463</v>
      </c>
      <c r="G1001" s="381"/>
      <c r="H1001" s="164" t="s">
        <v>34</v>
      </c>
      <c r="I1001" s="165">
        <v>0.12</v>
      </c>
      <c r="J1001" s="166"/>
      <c r="K1001" s="167">
        <f>J1001*I1001</f>
        <v>0</v>
      </c>
    </row>
    <row r="1002" spans="1:11" s="192" customFormat="1" ht="12">
      <c r="A1002" s="192" t="s">
        <v>1449</v>
      </c>
      <c r="B1002" s="192" t="s">
        <v>1450</v>
      </c>
      <c r="C1002" s="192" t="s">
        <v>20</v>
      </c>
      <c r="D1002" s="192">
        <v>88323</v>
      </c>
      <c r="E1002" s="193" t="s">
        <v>1665</v>
      </c>
      <c r="F1002" s="380" t="s">
        <v>1463</v>
      </c>
      <c r="G1002" s="381"/>
      <c r="H1002" s="164" t="s">
        <v>34</v>
      </c>
      <c r="I1002" s="165">
        <v>0.12</v>
      </c>
      <c r="J1002" s="166"/>
      <c r="K1002" s="167">
        <f t="shared" ref="K1002:K1003" si="20">J1002*I1002</f>
        <v>0</v>
      </c>
    </row>
    <row r="1003" spans="1:11" s="192" customFormat="1" ht="12">
      <c r="A1003" s="192" t="s">
        <v>1449</v>
      </c>
      <c r="B1003" s="192" t="s">
        <v>1455</v>
      </c>
      <c r="C1003" s="192" t="s">
        <v>166</v>
      </c>
      <c r="D1003" s="192">
        <v>720</v>
      </c>
      <c r="E1003" s="193" t="s">
        <v>1714</v>
      </c>
      <c r="F1003" s="380" t="s">
        <v>1457</v>
      </c>
      <c r="G1003" s="381"/>
      <c r="H1003" s="164" t="s">
        <v>350</v>
      </c>
      <c r="I1003" s="165">
        <v>0.90820000000000001</v>
      </c>
      <c r="J1003" s="166"/>
      <c r="K1003" s="167">
        <f t="shared" si="20"/>
        <v>0</v>
      </c>
    </row>
    <row r="1004" spans="1:11" s="192" customFormat="1" ht="12">
      <c r="E1004" s="193"/>
      <c r="F1004" s="193"/>
      <c r="H1004" s="164"/>
      <c r="I1004" s="165"/>
      <c r="J1004" s="166"/>
      <c r="K1004" s="167"/>
    </row>
    <row r="1005" spans="1:11">
      <c r="E1005" s="194"/>
      <c r="F1005" s="194"/>
      <c r="I1005" s="168"/>
      <c r="J1005" s="169"/>
      <c r="K1005" s="170"/>
    </row>
    <row r="1006" spans="1:11" s="198" customFormat="1" ht="31.5">
      <c r="A1006" s="195"/>
      <c r="B1006" s="196"/>
      <c r="C1006" s="196" t="s">
        <v>5</v>
      </c>
      <c r="D1006" s="196" t="s">
        <v>1153</v>
      </c>
      <c r="E1006" s="197" t="s">
        <v>1154</v>
      </c>
      <c r="F1006" s="386" t="s">
        <v>1485</v>
      </c>
      <c r="G1006" s="387"/>
      <c r="H1006" s="171" t="s">
        <v>31</v>
      </c>
      <c r="I1006" s="172"/>
      <c r="J1006" s="173"/>
      <c r="K1006" s="174">
        <f>SUM(K1008:K1013)</f>
        <v>0</v>
      </c>
    </row>
    <row r="1007" spans="1:11" s="198" customFormat="1" ht="15.75">
      <c r="B1007" s="199" t="s">
        <v>1442</v>
      </c>
      <c r="C1007" s="199" t="s">
        <v>1443</v>
      </c>
      <c r="D1007" s="199" t="s">
        <v>1</v>
      </c>
      <c r="E1007" s="200" t="s">
        <v>1444</v>
      </c>
      <c r="F1007" s="378" t="s">
        <v>1445</v>
      </c>
      <c r="G1007" s="379"/>
      <c r="H1007" s="175" t="s">
        <v>1446</v>
      </c>
      <c r="I1007" s="176" t="s">
        <v>1345</v>
      </c>
      <c r="J1007" s="177" t="s">
        <v>1447</v>
      </c>
      <c r="K1007" s="178" t="s">
        <v>1448</v>
      </c>
    </row>
    <row r="1008" spans="1:11" s="192" customFormat="1" ht="12">
      <c r="A1008" s="192" t="s">
        <v>1449</v>
      </c>
      <c r="B1008" s="192" t="s">
        <v>1455</v>
      </c>
      <c r="C1008" s="192" t="s">
        <v>20</v>
      </c>
      <c r="D1008" s="192">
        <v>122</v>
      </c>
      <c r="E1008" s="193" t="s">
        <v>1491</v>
      </c>
      <c r="F1008" s="380" t="s">
        <v>1457</v>
      </c>
      <c r="G1008" s="381"/>
      <c r="H1008" s="164" t="s">
        <v>31</v>
      </c>
      <c r="I1008" s="165">
        <v>1.7999999999999999E-2</v>
      </c>
      <c r="J1008" s="166"/>
      <c r="K1008" s="167">
        <f>J1008*I1008</f>
        <v>0</v>
      </c>
    </row>
    <row r="1009" spans="1:11" s="192" customFormat="1" ht="12">
      <c r="A1009" s="192" t="s">
        <v>1449</v>
      </c>
      <c r="B1009" s="192" t="s">
        <v>1455</v>
      </c>
      <c r="C1009" s="192" t="s">
        <v>20</v>
      </c>
      <c r="D1009" s="192">
        <v>20083</v>
      </c>
      <c r="E1009" s="193" t="s">
        <v>1488</v>
      </c>
      <c r="F1009" s="380" t="s">
        <v>1457</v>
      </c>
      <c r="G1009" s="381"/>
      <c r="H1009" s="164" t="s">
        <v>31</v>
      </c>
      <c r="I1009" s="165">
        <v>2.1999999999999999E-2</v>
      </c>
      <c r="J1009" s="166"/>
      <c r="K1009" s="167">
        <f t="shared" ref="K1009:K1013" si="21">J1009*I1009</f>
        <v>0</v>
      </c>
    </row>
    <row r="1010" spans="1:11" s="192" customFormat="1" ht="12">
      <c r="A1010" s="192" t="s">
        <v>1449</v>
      </c>
      <c r="B1010" s="192" t="s">
        <v>1455</v>
      </c>
      <c r="C1010" s="192" t="s">
        <v>20</v>
      </c>
      <c r="D1010" s="192">
        <v>38383</v>
      </c>
      <c r="E1010" s="193" t="s">
        <v>1489</v>
      </c>
      <c r="F1010" s="380" t="s">
        <v>1457</v>
      </c>
      <c r="G1010" s="381"/>
      <c r="H1010" s="164" t="s">
        <v>31</v>
      </c>
      <c r="I1010" s="165">
        <v>2.4E-2</v>
      </c>
      <c r="J1010" s="166"/>
      <c r="K1010" s="167">
        <f t="shared" si="21"/>
        <v>0</v>
      </c>
    </row>
    <row r="1011" spans="1:11" s="192" customFormat="1" ht="12">
      <c r="A1011" s="192" t="s">
        <v>1449</v>
      </c>
      <c r="B1011" s="192" t="s">
        <v>1450</v>
      </c>
      <c r="C1011" s="192" t="s">
        <v>20</v>
      </c>
      <c r="D1011" s="192">
        <v>88248</v>
      </c>
      <c r="E1011" s="193" t="s">
        <v>1477</v>
      </c>
      <c r="F1011" s="380" t="s">
        <v>1463</v>
      </c>
      <c r="G1011" s="381"/>
      <c r="H1011" s="164" t="s">
        <v>34</v>
      </c>
      <c r="I1011" s="165">
        <v>0.108</v>
      </c>
      <c r="J1011" s="166"/>
      <c r="K1011" s="167">
        <f t="shared" si="21"/>
        <v>0</v>
      </c>
    </row>
    <row r="1012" spans="1:11" s="192" customFormat="1" ht="12">
      <c r="A1012" s="192" t="s">
        <v>1449</v>
      </c>
      <c r="B1012" s="192" t="s">
        <v>1450</v>
      </c>
      <c r="C1012" s="192" t="s">
        <v>20</v>
      </c>
      <c r="D1012" s="192">
        <v>88267</v>
      </c>
      <c r="E1012" s="193" t="s">
        <v>1478</v>
      </c>
      <c r="F1012" s="380" t="s">
        <v>1463</v>
      </c>
      <c r="G1012" s="381"/>
      <c r="H1012" s="164" t="s">
        <v>34</v>
      </c>
      <c r="I1012" s="165">
        <v>0.108</v>
      </c>
      <c r="J1012" s="166"/>
      <c r="K1012" s="167">
        <f t="shared" si="21"/>
        <v>0</v>
      </c>
    </row>
    <row r="1013" spans="1:11" s="192" customFormat="1" ht="12">
      <c r="A1013" s="192" t="s">
        <v>1449</v>
      </c>
      <c r="B1013" s="192" t="s">
        <v>1455</v>
      </c>
      <c r="C1013" s="192" t="s">
        <v>20</v>
      </c>
      <c r="D1013" s="192">
        <v>10765</v>
      </c>
      <c r="E1013" s="193" t="s">
        <v>1715</v>
      </c>
      <c r="F1013" s="380" t="s">
        <v>1457</v>
      </c>
      <c r="G1013" s="381"/>
      <c r="H1013" s="164" t="s">
        <v>31</v>
      </c>
      <c r="I1013" s="165">
        <v>1</v>
      </c>
      <c r="J1013" s="166"/>
      <c r="K1013" s="167">
        <f t="shared" si="21"/>
        <v>0</v>
      </c>
    </row>
    <row r="1014" spans="1:11">
      <c r="E1014" s="194"/>
      <c r="F1014" s="194"/>
      <c r="I1014" s="168"/>
      <c r="J1014" s="169"/>
      <c r="K1014" s="170"/>
    </row>
    <row r="1015" spans="1:11">
      <c r="E1015" s="194"/>
      <c r="F1015" s="194"/>
      <c r="I1015" s="168"/>
      <c r="J1015" s="169"/>
      <c r="K1015" s="170"/>
    </row>
    <row r="1016" spans="1:11" s="198" customFormat="1" ht="31.5">
      <c r="A1016" s="195"/>
      <c r="B1016" s="196"/>
      <c r="C1016" s="196" t="s">
        <v>5</v>
      </c>
      <c r="D1016" s="196" t="s">
        <v>1159</v>
      </c>
      <c r="E1016" s="197" t="s">
        <v>1160</v>
      </c>
      <c r="F1016" s="386" t="s">
        <v>1485</v>
      </c>
      <c r="G1016" s="387"/>
      <c r="H1016" s="171" t="s">
        <v>31</v>
      </c>
      <c r="I1016" s="172"/>
      <c r="J1016" s="173"/>
      <c r="K1016" s="174">
        <f>SUM(K1018:K1022)</f>
        <v>0</v>
      </c>
    </row>
    <row r="1017" spans="1:11" s="198" customFormat="1" ht="15.75">
      <c r="B1017" s="199" t="s">
        <v>1442</v>
      </c>
      <c r="C1017" s="199" t="s">
        <v>1443</v>
      </c>
      <c r="D1017" s="199" t="s">
        <v>1</v>
      </c>
      <c r="E1017" s="200" t="s">
        <v>1444</v>
      </c>
      <c r="F1017" s="378" t="s">
        <v>1445</v>
      </c>
      <c r="G1017" s="379"/>
      <c r="H1017" s="175" t="s">
        <v>1446</v>
      </c>
      <c r="I1017" s="176" t="s">
        <v>1345</v>
      </c>
      <c r="J1017" s="177" t="s">
        <v>1447</v>
      </c>
      <c r="K1017" s="178" t="s">
        <v>1448</v>
      </c>
    </row>
    <row r="1018" spans="1:11" s="192" customFormat="1" ht="12">
      <c r="A1018" s="192" t="s">
        <v>1449</v>
      </c>
      <c r="B1018" s="192" t="s">
        <v>1455</v>
      </c>
      <c r="C1018" s="192" t="s">
        <v>20</v>
      </c>
      <c r="D1018" s="192">
        <v>301</v>
      </c>
      <c r="E1018" s="193" t="s">
        <v>1716</v>
      </c>
      <c r="F1018" s="380" t="s">
        <v>1457</v>
      </c>
      <c r="G1018" s="381"/>
      <c r="H1018" s="164" t="s">
        <v>31</v>
      </c>
      <c r="I1018" s="165">
        <v>1</v>
      </c>
      <c r="J1018" s="166"/>
      <c r="K1018" s="167">
        <f>J1018*I1018</f>
        <v>0</v>
      </c>
    </row>
    <row r="1019" spans="1:11" s="192" customFormat="1" ht="12">
      <c r="A1019" s="192" t="s">
        <v>1449</v>
      </c>
      <c r="B1019" s="192" t="s">
        <v>1455</v>
      </c>
      <c r="C1019" s="192" t="s">
        <v>20</v>
      </c>
      <c r="D1019" s="192">
        <v>1964</v>
      </c>
      <c r="E1019" s="193" t="s">
        <v>1717</v>
      </c>
      <c r="F1019" s="380" t="s">
        <v>1457</v>
      </c>
      <c r="G1019" s="381"/>
      <c r="H1019" s="164" t="s">
        <v>31</v>
      </c>
      <c r="I1019" s="165">
        <v>1</v>
      </c>
      <c r="J1019" s="166"/>
      <c r="K1019" s="167">
        <f t="shared" ref="K1019:K1022" si="22">J1019*I1019</f>
        <v>0</v>
      </c>
    </row>
    <row r="1020" spans="1:11" s="192" customFormat="1" ht="24">
      <c r="A1020" s="192" t="s">
        <v>1449</v>
      </c>
      <c r="B1020" s="192" t="s">
        <v>1455</v>
      </c>
      <c r="C1020" s="192" t="s">
        <v>20</v>
      </c>
      <c r="D1020" s="192">
        <v>20078</v>
      </c>
      <c r="E1020" s="193" t="s">
        <v>1585</v>
      </c>
      <c r="F1020" s="380" t="s">
        <v>1457</v>
      </c>
      <c r="G1020" s="381"/>
      <c r="H1020" s="164" t="s">
        <v>31</v>
      </c>
      <c r="I1020" s="165">
        <v>4.5999999999999999E-2</v>
      </c>
      <c r="J1020" s="166"/>
      <c r="K1020" s="167">
        <f t="shared" si="22"/>
        <v>0</v>
      </c>
    </row>
    <row r="1021" spans="1:11" s="192" customFormat="1" ht="12">
      <c r="A1021" s="192" t="s">
        <v>1449</v>
      </c>
      <c r="B1021" s="192" t="s">
        <v>1450</v>
      </c>
      <c r="C1021" s="192" t="s">
        <v>20</v>
      </c>
      <c r="D1021" s="192">
        <v>88248</v>
      </c>
      <c r="E1021" s="193" t="s">
        <v>1477</v>
      </c>
      <c r="F1021" s="380" t="s">
        <v>1463</v>
      </c>
      <c r="G1021" s="381"/>
      <c r="H1021" s="164" t="s">
        <v>34</v>
      </c>
      <c r="I1021" s="165">
        <v>0.25</v>
      </c>
      <c r="J1021" s="166"/>
      <c r="K1021" s="167">
        <f t="shared" si="22"/>
        <v>0</v>
      </c>
    </row>
    <row r="1022" spans="1:11" s="192" customFormat="1" ht="12">
      <c r="A1022" s="192" t="s">
        <v>1449</v>
      </c>
      <c r="B1022" s="192" t="s">
        <v>1450</v>
      </c>
      <c r="C1022" s="192" t="s">
        <v>20</v>
      </c>
      <c r="D1022" s="192">
        <v>88267</v>
      </c>
      <c r="E1022" s="193" t="s">
        <v>1478</v>
      </c>
      <c r="F1022" s="380" t="s">
        <v>1463</v>
      </c>
      <c r="G1022" s="381"/>
      <c r="H1022" s="164" t="s">
        <v>34</v>
      </c>
      <c r="I1022" s="165">
        <v>0.25</v>
      </c>
      <c r="J1022" s="166"/>
      <c r="K1022" s="167">
        <f t="shared" si="22"/>
        <v>0</v>
      </c>
    </row>
    <row r="1023" spans="1:11">
      <c r="E1023" s="194"/>
      <c r="F1023" s="194"/>
      <c r="I1023" s="168"/>
      <c r="J1023" s="169"/>
      <c r="K1023" s="170"/>
    </row>
    <row r="1024" spans="1:11">
      <c r="E1024" s="194"/>
      <c r="F1024" s="194"/>
      <c r="I1024" s="168"/>
      <c r="J1024" s="169"/>
      <c r="K1024" s="170"/>
    </row>
    <row r="1025" spans="1:11" ht="20.100000000000001" hidden="1" customHeight="1">
      <c r="A1025" s="187"/>
      <c r="B1025" s="188"/>
      <c r="C1025" s="188" t="s">
        <v>20</v>
      </c>
      <c r="D1025" s="188">
        <v>89500</v>
      </c>
      <c r="E1025" s="189" t="s">
        <v>1135</v>
      </c>
      <c r="F1025" s="382" t="s">
        <v>1485</v>
      </c>
      <c r="G1025" s="383"/>
      <c r="H1025" s="156" t="s">
        <v>31</v>
      </c>
      <c r="I1025" s="157"/>
      <c r="J1025" s="158"/>
      <c r="K1025" s="159">
        <v>14.47</v>
      </c>
    </row>
    <row r="1026" spans="1:11" hidden="1">
      <c r="B1026" s="190" t="s">
        <v>1442</v>
      </c>
      <c r="C1026" s="190" t="s">
        <v>1443</v>
      </c>
      <c r="D1026" s="190" t="s">
        <v>1</v>
      </c>
      <c r="E1026" s="191" t="s">
        <v>1444</v>
      </c>
      <c r="F1026" s="384" t="s">
        <v>1445</v>
      </c>
      <c r="G1026" s="385"/>
      <c r="H1026" s="160" t="s">
        <v>1446</v>
      </c>
      <c r="I1026" s="161" t="s">
        <v>1345</v>
      </c>
      <c r="J1026" s="162" t="s">
        <v>1447</v>
      </c>
      <c r="K1026" s="163" t="s">
        <v>1448</v>
      </c>
    </row>
    <row r="1027" spans="1:11" hidden="1">
      <c r="A1027" s="192" t="s">
        <v>1449</v>
      </c>
      <c r="B1027" s="192" t="s">
        <v>1455</v>
      </c>
      <c r="C1027" s="192" t="s">
        <v>20</v>
      </c>
      <c r="D1027" s="192">
        <v>122</v>
      </c>
      <c r="E1027" s="193" t="s">
        <v>1491</v>
      </c>
      <c r="F1027" s="380" t="s">
        <v>1457</v>
      </c>
      <c r="G1027" s="381"/>
      <c r="H1027" s="164" t="s">
        <v>31</v>
      </c>
      <c r="I1027" s="165">
        <v>1.18E-2</v>
      </c>
      <c r="J1027" s="166">
        <v>76.86</v>
      </c>
      <c r="K1027" s="167">
        <v>0.9</v>
      </c>
    </row>
    <row r="1028" spans="1:11" hidden="1">
      <c r="A1028" s="192" t="s">
        <v>1449</v>
      </c>
      <c r="B1028" s="192" t="s">
        <v>1455</v>
      </c>
      <c r="C1028" s="192" t="s">
        <v>20</v>
      </c>
      <c r="D1028" s="192">
        <v>1929</v>
      </c>
      <c r="E1028" s="193" t="s">
        <v>1718</v>
      </c>
      <c r="F1028" s="380" t="s">
        <v>1457</v>
      </c>
      <c r="G1028" s="381"/>
      <c r="H1028" s="164" t="s">
        <v>31</v>
      </c>
      <c r="I1028" s="165">
        <v>1</v>
      </c>
      <c r="J1028" s="166">
        <v>8.52</v>
      </c>
      <c r="K1028" s="167">
        <v>8.52</v>
      </c>
    </row>
    <row r="1029" spans="1:11" hidden="1">
      <c r="A1029" s="192" t="s">
        <v>1449</v>
      </c>
      <c r="B1029" s="192" t="s">
        <v>1455</v>
      </c>
      <c r="C1029" s="192" t="s">
        <v>20</v>
      </c>
      <c r="D1029" s="192">
        <v>20083</v>
      </c>
      <c r="E1029" s="193" t="s">
        <v>1488</v>
      </c>
      <c r="F1029" s="380" t="s">
        <v>1457</v>
      </c>
      <c r="G1029" s="381"/>
      <c r="H1029" s="164" t="s">
        <v>31</v>
      </c>
      <c r="I1029" s="165">
        <v>1.4E-2</v>
      </c>
      <c r="J1029" s="166">
        <v>87.08</v>
      </c>
      <c r="K1029" s="167">
        <v>1.21</v>
      </c>
    </row>
    <row r="1030" spans="1:11" hidden="1">
      <c r="A1030" s="192" t="s">
        <v>1449</v>
      </c>
      <c r="B1030" s="192" t="s">
        <v>1455</v>
      </c>
      <c r="C1030" s="192" t="s">
        <v>20</v>
      </c>
      <c r="D1030" s="192">
        <v>38383</v>
      </c>
      <c r="E1030" s="193" t="s">
        <v>1489</v>
      </c>
      <c r="F1030" s="380" t="s">
        <v>1457</v>
      </c>
      <c r="G1030" s="381"/>
      <c r="H1030" s="164" t="s">
        <v>31</v>
      </c>
      <c r="I1030" s="165">
        <v>1.5699999999999999E-2</v>
      </c>
      <c r="J1030" s="166">
        <v>2.56</v>
      </c>
      <c r="K1030" s="167">
        <v>0.04</v>
      </c>
    </row>
    <row r="1031" spans="1:11" hidden="1">
      <c r="A1031" s="192" t="s">
        <v>1449</v>
      </c>
      <c r="B1031" s="192" t="s">
        <v>1450</v>
      </c>
      <c r="C1031" s="192" t="s">
        <v>20</v>
      </c>
      <c r="D1031" s="192">
        <v>88248</v>
      </c>
      <c r="E1031" s="193" t="s">
        <v>1477</v>
      </c>
      <c r="F1031" s="380" t="s">
        <v>1463</v>
      </c>
      <c r="G1031" s="381"/>
      <c r="H1031" s="164" t="s">
        <v>34</v>
      </c>
      <c r="I1031" s="165">
        <v>0.1047</v>
      </c>
      <c r="J1031" s="166">
        <v>16.45</v>
      </c>
      <c r="K1031" s="167">
        <v>1.72</v>
      </c>
    </row>
    <row r="1032" spans="1:11" hidden="1">
      <c r="A1032" s="192" t="s">
        <v>1449</v>
      </c>
      <c r="B1032" s="192" t="s">
        <v>1450</v>
      </c>
      <c r="C1032" s="192" t="s">
        <v>20</v>
      </c>
      <c r="D1032" s="192">
        <v>88267</v>
      </c>
      <c r="E1032" s="193" t="s">
        <v>1478</v>
      </c>
      <c r="F1032" s="380" t="s">
        <v>1463</v>
      </c>
      <c r="G1032" s="381"/>
      <c r="H1032" s="164" t="s">
        <v>34</v>
      </c>
      <c r="I1032" s="165">
        <v>0.1047</v>
      </c>
      <c r="J1032" s="166">
        <v>19.88</v>
      </c>
      <c r="K1032" s="167">
        <v>2.08</v>
      </c>
    </row>
    <row r="1033" spans="1:11" hidden="1">
      <c r="E1033" s="194"/>
      <c r="F1033" s="194"/>
      <c r="I1033" s="168"/>
      <c r="J1033" s="169"/>
      <c r="K1033" s="170"/>
    </row>
    <row r="1034" spans="1:11" hidden="1">
      <c r="E1034" s="194"/>
      <c r="F1034" s="194"/>
      <c r="I1034" s="168"/>
      <c r="J1034" s="169"/>
      <c r="K1034" s="170"/>
    </row>
    <row r="1035" spans="1:11" s="198" customFormat="1" ht="15.75">
      <c r="A1035" s="195"/>
      <c r="B1035" s="196"/>
      <c r="C1035" s="196" t="s">
        <v>5</v>
      </c>
      <c r="D1035" s="196" t="s">
        <v>1156</v>
      </c>
      <c r="E1035" s="197" t="s">
        <v>1157</v>
      </c>
      <c r="F1035" s="386" t="s">
        <v>1468</v>
      </c>
      <c r="G1035" s="387"/>
      <c r="H1035" s="171" t="s">
        <v>251</v>
      </c>
      <c r="I1035" s="172"/>
      <c r="J1035" s="173"/>
      <c r="K1035" s="174">
        <f>SUM(K1037:K1041)</f>
        <v>0</v>
      </c>
    </row>
    <row r="1036" spans="1:11" s="198" customFormat="1" ht="15.75">
      <c r="B1036" s="199" t="s">
        <v>1442</v>
      </c>
      <c r="C1036" s="199" t="s">
        <v>1443</v>
      </c>
      <c r="D1036" s="199" t="s">
        <v>1</v>
      </c>
      <c r="E1036" s="200" t="s">
        <v>1444</v>
      </c>
      <c r="F1036" s="378" t="s">
        <v>1445</v>
      </c>
      <c r="G1036" s="379"/>
      <c r="H1036" s="175" t="s">
        <v>1446</v>
      </c>
      <c r="I1036" s="176" t="s">
        <v>1345</v>
      </c>
      <c r="J1036" s="177" t="s">
        <v>1447</v>
      </c>
      <c r="K1036" s="178" t="s">
        <v>1448</v>
      </c>
    </row>
    <row r="1037" spans="1:11" s="192" customFormat="1" ht="12">
      <c r="A1037" s="192" t="s">
        <v>1449</v>
      </c>
      <c r="B1037" s="192" t="s">
        <v>1455</v>
      </c>
      <c r="C1037" s="192" t="s">
        <v>20</v>
      </c>
      <c r="D1037" s="192">
        <v>1965</v>
      </c>
      <c r="E1037" s="193" t="s">
        <v>1719</v>
      </c>
      <c r="F1037" s="380" t="s">
        <v>1457</v>
      </c>
      <c r="G1037" s="381"/>
      <c r="H1037" s="164" t="s">
        <v>31</v>
      </c>
      <c r="I1037" s="165">
        <v>1</v>
      </c>
      <c r="J1037" s="166"/>
      <c r="K1037" s="167">
        <f>J1037*I1037</f>
        <v>0</v>
      </c>
    </row>
    <row r="1038" spans="1:11" s="192" customFormat="1" ht="12">
      <c r="A1038" s="192" t="s">
        <v>1449</v>
      </c>
      <c r="B1038" s="192" t="s">
        <v>1455</v>
      </c>
      <c r="C1038" s="192" t="s">
        <v>20</v>
      </c>
      <c r="D1038" s="192">
        <v>2696</v>
      </c>
      <c r="E1038" s="193" t="s">
        <v>1579</v>
      </c>
      <c r="F1038" s="380" t="s">
        <v>1570</v>
      </c>
      <c r="G1038" s="381"/>
      <c r="H1038" s="164" t="s">
        <v>34</v>
      </c>
      <c r="I1038" s="165">
        <v>0.23</v>
      </c>
      <c r="J1038" s="166"/>
      <c r="K1038" s="167">
        <f t="shared" ref="K1038:K1041" si="23">J1038*I1038</f>
        <v>0</v>
      </c>
    </row>
    <row r="1039" spans="1:11" s="192" customFormat="1" ht="12">
      <c r="A1039" s="192" t="s">
        <v>1449</v>
      </c>
      <c r="B1039" s="192" t="s">
        <v>1455</v>
      </c>
      <c r="C1039" s="192" t="s">
        <v>20</v>
      </c>
      <c r="D1039" s="192">
        <v>6111</v>
      </c>
      <c r="E1039" s="193" t="s">
        <v>1580</v>
      </c>
      <c r="F1039" s="380" t="s">
        <v>1570</v>
      </c>
      <c r="G1039" s="381"/>
      <c r="H1039" s="164" t="s">
        <v>34</v>
      </c>
      <c r="I1039" s="165">
        <v>0.23</v>
      </c>
      <c r="J1039" s="166"/>
      <c r="K1039" s="167">
        <f t="shared" si="23"/>
        <v>0</v>
      </c>
    </row>
    <row r="1040" spans="1:11" s="192" customFormat="1" ht="12">
      <c r="A1040" s="192" t="s">
        <v>1449</v>
      </c>
      <c r="B1040" s="192" t="s">
        <v>1455</v>
      </c>
      <c r="C1040" s="192" t="s">
        <v>20</v>
      </c>
      <c r="D1040" s="192">
        <v>20083</v>
      </c>
      <c r="E1040" s="193" t="s">
        <v>1488</v>
      </c>
      <c r="F1040" s="380" t="s">
        <v>1457</v>
      </c>
      <c r="G1040" s="381"/>
      <c r="H1040" s="164" t="s">
        <v>31</v>
      </c>
      <c r="I1040" s="165">
        <v>0.08</v>
      </c>
      <c r="J1040" s="166"/>
      <c r="K1040" s="167">
        <f t="shared" si="23"/>
        <v>0</v>
      </c>
    </row>
    <row r="1041" spans="1:11" s="192" customFormat="1" ht="12">
      <c r="A1041" s="192" t="s">
        <v>1449</v>
      </c>
      <c r="B1041" s="192" t="s">
        <v>1455</v>
      </c>
      <c r="C1041" s="192" t="s">
        <v>20</v>
      </c>
      <c r="D1041" s="192">
        <v>122</v>
      </c>
      <c r="E1041" s="193" t="s">
        <v>1491</v>
      </c>
      <c r="F1041" s="380" t="s">
        <v>1457</v>
      </c>
      <c r="G1041" s="381"/>
      <c r="H1041" s="164" t="s">
        <v>31</v>
      </c>
      <c r="I1041" s="165">
        <v>0.05</v>
      </c>
      <c r="J1041" s="166"/>
      <c r="K1041" s="167">
        <f t="shared" si="23"/>
        <v>0</v>
      </c>
    </row>
    <row r="1042" spans="1:11">
      <c r="E1042" s="194"/>
      <c r="F1042" s="194"/>
      <c r="I1042" s="168"/>
      <c r="J1042" s="169"/>
      <c r="K1042" s="170"/>
    </row>
    <row r="1043" spans="1:11">
      <c r="E1043" s="194"/>
      <c r="F1043" s="194"/>
      <c r="I1043" s="168"/>
      <c r="J1043" s="169"/>
      <c r="K1043" s="170"/>
    </row>
    <row r="1044" spans="1:11" s="198" customFormat="1" ht="15.75">
      <c r="A1044" s="195"/>
      <c r="B1044" s="196"/>
      <c r="C1044" s="196" t="s">
        <v>5</v>
      </c>
      <c r="D1044" s="196" t="s">
        <v>1195</v>
      </c>
      <c r="E1044" s="197" t="s">
        <v>1196</v>
      </c>
      <c r="F1044" s="386" t="s">
        <v>1468</v>
      </c>
      <c r="G1044" s="387"/>
      <c r="H1044" s="171" t="s">
        <v>251</v>
      </c>
      <c r="I1044" s="172"/>
      <c r="J1044" s="173"/>
      <c r="K1044" s="174">
        <f>SUM(K1046:K1052)</f>
        <v>0</v>
      </c>
    </row>
    <row r="1045" spans="1:11" s="198" customFormat="1" ht="15.75">
      <c r="B1045" s="199" t="s">
        <v>1442</v>
      </c>
      <c r="C1045" s="199" t="s">
        <v>1443</v>
      </c>
      <c r="D1045" s="199" t="s">
        <v>1</v>
      </c>
      <c r="E1045" s="200" t="s">
        <v>1444</v>
      </c>
      <c r="F1045" s="378" t="s">
        <v>1445</v>
      </c>
      <c r="G1045" s="379"/>
      <c r="H1045" s="175" t="s">
        <v>1446</v>
      </c>
      <c r="I1045" s="176" t="s">
        <v>1345</v>
      </c>
      <c r="J1045" s="177" t="s">
        <v>1447</v>
      </c>
      <c r="K1045" s="178" t="s">
        <v>1448</v>
      </c>
    </row>
    <row r="1046" spans="1:11" s="192" customFormat="1" ht="12">
      <c r="A1046" s="192" t="s">
        <v>1449</v>
      </c>
      <c r="B1046" s="192" t="s">
        <v>1455</v>
      </c>
      <c r="C1046" s="192" t="s">
        <v>20</v>
      </c>
      <c r="D1046" s="192">
        <v>1844</v>
      </c>
      <c r="E1046" s="193" t="s">
        <v>1720</v>
      </c>
      <c r="F1046" s="380" t="s">
        <v>1457</v>
      </c>
      <c r="G1046" s="381"/>
      <c r="H1046" s="164" t="s">
        <v>31</v>
      </c>
      <c r="I1046" s="165">
        <v>1</v>
      </c>
      <c r="J1046" s="166"/>
      <c r="K1046" s="167">
        <f>J1046*I1046</f>
        <v>0</v>
      </c>
    </row>
    <row r="1047" spans="1:11" s="192" customFormat="1" ht="12">
      <c r="A1047" s="192" t="s">
        <v>1449</v>
      </c>
      <c r="B1047" s="192" t="s">
        <v>1455</v>
      </c>
      <c r="C1047" s="192" t="s">
        <v>20</v>
      </c>
      <c r="D1047" s="192">
        <v>2696</v>
      </c>
      <c r="E1047" s="193" t="s">
        <v>1579</v>
      </c>
      <c r="F1047" s="380" t="s">
        <v>1570</v>
      </c>
      <c r="G1047" s="381"/>
      <c r="H1047" s="164" t="s">
        <v>34</v>
      </c>
      <c r="I1047" s="165">
        <v>0.23</v>
      </c>
      <c r="J1047" s="166"/>
      <c r="K1047" s="167">
        <f t="shared" ref="K1047:K1052" si="24">J1047*I1047</f>
        <v>0</v>
      </c>
    </row>
    <row r="1048" spans="1:11" s="192" customFormat="1" ht="12">
      <c r="A1048" s="192" t="s">
        <v>1449</v>
      </c>
      <c r="B1048" s="192" t="s">
        <v>1455</v>
      </c>
      <c r="C1048" s="192" t="s">
        <v>20</v>
      </c>
      <c r="D1048" s="192">
        <v>6111</v>
      </c>
      <c r="E1048" s="193" t="s">
        <v>1580</v>
      </c>
      <c r="F1048" s="380" t="s">
        <v>1570</v>
      </c>
      <c r="G1048" s="381"/>
      <c r="H1048" s="164" t="s">
        <v>34</v>
      </c>
      <c r="I1048" s="165">
        <v>0.23</v>
      </c>
      <c r="J1048" s="166"/>
      <c r="K1048" s="167">
        <f t="shared" si="24"/>
        <v>0</v>
      </c>
    </row>
    <row r="1049" spans="1:11" s="192" customFormat="1" ht="12">
      <c r="A1049" s="192" t="s">
        <v>1449</v>
      </c>
      <c r="B1049" s="192" t="s">
        <v>1455</v>
      </c>
      <c r="C1049" s="192" t="s">
        <v>20</v>
      </c>
      <c r="D1049" s="192">
        <v>122</v>
      </c>
      <c r="E1049" s="193" t="s">
        <v>1491</v>
      </c>
      <c r="F1049" s="380" t="s">
        <v>1457</v>
      </c>
      <c r="G1049" s="381"/>
      <c r="H1049" s="164" t="s">
        <v>31</v>
      </c>
      <c r="I1049" s="165">
        <v>0.05</v>
      </c>
      <c r="J1049" s="166"/>
      <c r="K1049" s="167">
        <f t="shared" si="24"/>
        <v>0</v>
      </c>
    </row>
    <row r="1050" spans="1:11" s="192" customFormat="1" ht="12">
      <c r="A1050" s="192" t="s">
        <v>1449</v>
      </c>
      <c r="B1050" s="192" t="s">
        <v>1455</v>
      </c>
      <c r="C1050" s="192" t="s">
        <v>20</v>
      </c>
      <c r="D1050" s="192">
        <v>20083</v>
      </c>
      <c r="E1050" s="193" t="s">
        <v>1488</v>
      </c>
      <c r="F1050" s="380" t="s">
        <v>1457</v>
      </c>
      <c r="G1050" s="381"/>
      <c r="H1050" s="164" t="s">
        <v>31</v>
      </c>
      <c r="I1050" s="165">
        <v>0.08</v>
      </c>
      <c r="J1050" s="166"/>
      <c r="K1050" s="167">
        <f t="shared" si="24"/>
        <v>0</v>
      </c>
    </row>
    <row r="1051" spans="1:11" s="192" customFormat="1" ht="12">
      <c r="A1051" s="192" t="s">
        <v>1449</v>
      </c>
      <c r="B1051" s="192" t="s">
        <v>1450</v>
      </c>
      <c r="C1051" s="192" t="s">
        <v>20</v>
      </c>
      <c r="D1051" s="192">
        <v>88267</v>
      </c>
      <c r="E1051" s="193" t="s">
        <v>1478</v>
      </c>
      <c r="F1051" s="380" t="s">
        <v>1463</v>
      </c>
      <c r="G1051" s="381"/>
      <c r="H1051" s="164" t="s">
        <v>34</v>
      </c>
      <c r="I1051" s="165">
        <v>0.23</v>
      </c>
      <c r="J1051" s="166"/>
      <c r="K1051" s="167">
        <f t="shared" si="24"/>
        <v>0</v>
      </c>
    </row>
    <row r="1052" spans="1:11" s="192" customFormat="1" ht="12">
      <c r="A1052" s="192" t="s">
        <v>1449</v>
      </c>
      <c r="B1052" s="192" t="s">
        <v>1450</v>
      </c>
      <c r="C1052" s="192" t="s">
        <v>20</v>
      </c>
      <c r="D1052" s="192">
        <v>88316</v>
      </c>
      <c r="E1052" s="193" t="s">
        <v>1464</v>
      </c>
      <c r="F1052" s="380" t="s">
        <v>1463</v>
      </c>
      <c r="G1052" s="381"/>
      <c r="H1052" s="164" t="s">
        <v>34</v>
      </c>
      <c r="I1052" s="165">
        <v>0.23</v>
      </c>
      <c r="J1052" s="166"/>
      <c r="K1052" s="167">
        <f t="shared" si="24"/>
        <v>0</v>
      </c>
    </row>
    <row r="1053" spans="1:11">
      <c r="E1053" s="194"/>
      <c r="F1053" s="194"/>
      <c r="I1053" s="168"/>
      <c r="J1053" s="169"/>
      <c r="K1053" s="170"/>
    </row>
    <row r="1054" spans="1:11">
      <c r="E1054" s="194"/>
      <c r="F1054" s="194"/>
      <c r="I1054" s="168"/>
      <c r="J1054" s="169"/>
      <c r="K1054" s="170"/>
    </row>
    <row r="1055" spans="1:11" s="198" customFormat="1" ht="15.75">
      <c r="A1055" s="195"/>
      <c r="B1055" s="196"/>
      <c r="C1055" s="196" t="s">
        <v>5</v>
      </c>
      <c r="D1055" s="196" t="s">
        <v>1198</v>
      </c>
      <c r="E1055" s="197" t="s">
        <v>1199</v>
      </c>
      <c r="F1055" s="386" t="s">
        <v>1468</v>
      </c>
      <c r="G1055" s="387"/>
      <c r="H1055" s="171" t="s">
        <v>251</v>
      </c>
      <c r="I1055" s="172"/>
      <c r="J1055" s="173"/>
      <c r="K1055" s="174">
        <f>SUM(K1057:K1063)</f>
        <v>0</v>
      </c>
    </row>
    <row r="1056" spans="1:11" s="198" customFormat="1" ht="15.75">
      <c r="B1056" s="199" t="s">
        <v>1442</v>
      </c>
      <c r="C1056" s="199" t="s">
        <v>1443</v>
      </c>
      <c r="D1056" s="199" t="s">
        <v>1</v>
      </c>
      <c r="E1056" s="200" t="s">
        <v>1444</v>
      </c>
      <c r="F1056" s="378" t="s">
        <v>1445</v>
      </c>
      <c r="G1056" s="379"/>
      <c r="H1056" s="175" t="s">
        <v>1446</v>
      </c>
      <c r="I1056" s="176" t="s">
        <v>1345</v>
      </c>
      <c r="J1056" s="177" t="s">
        <v>1447</v>
      </c>
      <c r="K1056" s="178" t="s">
        <v>1448</v>
      </c>
    </row>
    <row r="1057" spans="1:11" s="192" customFormat="1" ht="12">
      <c r="A1057" s="192" t="s">
        <v>1449</v>
      </c>
      <c r="B1057" s="192" t="s">
        <v>1455</v>
      </c>
      <c r="C1057" s="192" t="s">
        <v>20</v>
      </c>
      <c r="D1057" s="192">
        <v>2696</v>
      </c>
      <c r="E1057" s="193" t="s">
        <v>1579</v>
      </c>
      <c r="F1057" s="380" t="s">
        <v>1570</v>
      </c>
      <c r="G1057" s="381"/>
      <c r="H1057" s="164" t="s">
        <v>34</v>
      </c>
      <c r="I1057" s="165">
        <v>0.18</v>
      </c>
      <c r="J1057" s="166"/>
      <c r="K1057" s="167">
        <f t="shared" ref="K1057:K1063" si="25">J1057*I1057</f>
        <v>0</v>
      </c>
    </row>
    <row r="1058" spans="1:11" s="192" customFormat="1" ht="12">
      <c r="A1058" s="192" t="s">
        <v>1449</v>
      </c>
      <c r="B1058" s="192" t="s">
        <v>1455</v>
      </c>
      <c r="C1058" s="192" t="s">
        <v>20</v>
      </c>
      <c r="D1058" s="192">
        <v>6111</v>
      </c>
      <c r="E1058" s="193" t="s">
        <v>1580</v>
      </c>
      <c r="F1058" s="380" t="s">
        <v>1570</v>
      </c>
      <c r="G1058" s="381"/>
      <c r="H1058" s="164" t="s">
        <v>34</v>
      </c>
      <c r="I1058" s="165">
        <v>0.18</v>
      </c>
      <c r="J1058" s="166"/>
      <c r="K1058" s="167">
        <f t="shared" si="25"/>
        <v>0</v>
      </c>
    </row>
    <row r="1059" spans="1:11" s="192" customFormat="1" ht="12">
      <c r="A1059" s="192" t="s">
        <v>1449</v>
      </c>
      <c r="B1059" s="192" t="s">
        <v>1455</v>
      </c>
      <c r="C1059" s="192" t="s">
        <v>20</v>
      </c>
      <c r="D1059" s="192">
        <v>10767</v>
      </c>
      <c r="E1059" s="193" t="s">
        <v>1721</v>
      </c>
      <c r="F1059" s="380" t="s">
        <v>1457</v>
      </c>
      <c r="G1059" s="381"/>
      <c r="H1059" s="164" t="s">
        <v>31</v>
      </c>
      <c r="I1059" s="165">
        <v>1</v>
      </c>
      <c r="J1059" s="166"/>
      <c r="K1059" s="167">
        <f t="shared" si="25"/>
        <v>0</v>
      </c>
    </row>
    <row r="1060" spans="1:11" s="192" customFormat="1" ht="12">
      <c r="A1060" s="192" t="s">
        <v>1449</v>
      </c>
      <c r="B1060" s="192" t="s">
        <v>1455</v>
      </c>
      <c r="C1060" s="192" t="s">
        <v>20</v>
      </c>
      <c r="D1060" s="192">
        <v>122</v>
      </c>
      <c r="E1060" s="193" t="s">
        <v>1491</v>
      </c>
      <c r="F1060" s="380" t="s">
        <v>1457</v>
      </c>
      <c r="G1060" s="381"/>
      <c r="H1060" s="164" t="s">
        <v>31</v>
      </c>
      <c r="I1060" s="165">
        <v>3.4000000000000002E-2</v>
      </c>
      <c r="J1060" s="166"/>
      <c r="K1060" s="167">
        <f t="shared" si="25"/>
        <v>0</v>
      </c>
    </row>
    <row r="1061" spans="1:11" s="192" customFormat="1" ht="12">
      <c r="A1061" s="192" t="s">
        <v>1449</v>
      </c>
      <c r="B1061" s="192" t="s">
        <v>1455</v>
      </c>
      <c r="C1061" s="192" t="s">
        <v>20</v>
      </c>
      <c r="D1061" s="192">
        <v>20083</v>
      </c>
      <c r="E1061" s="193" t="s">
        <v>1488</v>
      </c>
      <c r="F1061" s="380" t="s">
        <v>1457</v>
      </c>
      <c r="G1061" s="381"/>
      <c r="H1061" s="164" t="s">
        <v>31</v>
      </c>
      <c r="I1061" s="165">
        <v>5.1999999999999998E-2</v>
      </c>
      <c r="J1061" s="166"/>
      <c r="K1061" s="167">
        <f t="shared" si="25"/>
        <v>0</v>
      </c>
    </row>
    <row r="1062" spans="1:11" s="192" customFormat="1" ht="12">
      <c r="A1062" s="192" t="s">
        <v>1449</v>
      </c>
      <c r="B1062" s="192" t="s">
        <v>1455</v>
      </c>
      <c r="C1062" s="192" t="s">
        <v>20</v>
      </c>
      <c r="D1062" s="192">
        <v>43461</v>
      </c>
      <c r="E1062" s="193" t="s">
        <v>1722</v>
      </c>
      <c r="F1062" s="380" t="s">
        <v>1723</v>
      </c>
      <c r="G1062" s="381"/>
      <c r="H1062" s="164" t="s">
        <v>34</v>
      </c>
      <c r="I1062" s="165">
        <v>0.18</v>
      </c>
      <c r="J1062" s="166"/>
      <c r="K1062" s="167">
        <f t="shared" si="25"/>
        <v>0</v>
      </c>
    </row>
    <row r="1063" spans="1:11" s="192" customFormat="1" ht="12">
      <c r="A1063" s="192" t="s">
        <v>1449</v>
      </c>
      <c r="B1063" s="192" t="s">
        <v>1455</v>
      </c>
      <c r="C1063" s="192" t="s">
        <v>20</v>
      </c>
      <c r="D1063" s="192">
        <v>43467</v>
      </c>
      <c r="E1063" s="193" t="s">
        <v>1724</v>
      </c>
      <c r="F1063" s="380" t="s">
        <v>1723</v>
      </c>
      <c r="G1063" s="381"/>
      <c r="H1063" s="164" t="s">
        <v>34</v>
      </c>
      <c r="I1063" s="165">
        <v>0.18</v>
      </c>
      <c r="J1063" s="166"/>
      <c r="K1063" s="167">
        <f t="shared" si="25"/>
        <v>0</v>
      </c>
    </row>
    <row r="1064" spans="1:11">
      <c r="E1064" s="194"/>
      <c r="F1064" s="194"/>
      <c r="I1064" s="168"/>
      <c r="J1064" s="169"/>
      <c r="K1064" s="170"/>
    </row>
    <row r="1065" spans="1:11">
      <c r="E1065" s="194"/>
      <c r="F1065" s="194"/>
      <c r="I1065" s="168"/>
      <c r="J1065" s="169"/>
      <c r="K1065" s="170"/>
    </row>
    <row r="1066" spans="1:11" ht="20.100000000000001" hidden="1" customHeight="1">
      <c r="A1066" s="187"/>
      <c r="B1066" s="188"/>
      <c r="C1066" s="188" t="s">
        <v>20</v>
      </c>
      <c r="D1066" s="188">
        <v>89499</v>
      </c>
      <c r="E1066" s="189" t="s">
        <v>1093</v>
      </c>
      <c r="F1066" s="382" t="s">
        <v>1485</v>
      </c>
      <c r="G1066" s="383"/>
      <c r="H1066" s="156" t="s">
        <v>31</v>
      </c>
      <c r="I1066" s="157"/>
      <c r="J1066" s="158"/>
      <c r="K1066" s="159">
        <v>22.59</v>
      </c>
    </row>
    <row r="1067" spans="1:11" hidden="1">
      <c r="B1067" s="190" t="s">
        <v>1442</v>
      </c>
      <c r="C1067" s="190" t="s">
        <v>1443</v>
      </c>
      <c r="D1067" s="190" t="s">
        <v>1</v>
      </c>
      <c r="E1067" s="191" t="s">
        <v>1444</v>
      </c>
      <c r="F1067" s="384" t="s">
        <v>1445</v>
      </c>
      <c r="G1067" s="385"/>
      <c r="H1067" s="160" t="s">
        <v>1446</v>
      </c>
      <c r="I1067" s="161" t="s">
        <v>1345</v>
      </c>
      <c r="J1067" s="162" t="s">
        <v>1447</v>
      </c>
      <c r="K1067" s="163" t="s">
        <v>1448</v>
      </c>
    </row>
    <row r="1068" spans="1:11" hidden="1">
      <c r="A1068" s="192" t="s">
        <v>1449</v>
      </c>
      <c r="B1068" s="192" t="s">
        <v>1455</v>
      </c>
      <c r="C1068" s="192" t="s">
        <v>20</v>
      </c>
      <c r="D1068" s="192">
        <v>122</v>
      </c>
      <c r="E1068" s="193" t="s">
        <v>1491</v>
      </c>
      <c r="F1068" s="380" t="s">
        <v>1457</v>
      </c>
      <c r="G1068" s="381"/>
      <c r="H1068" s="164" t="s">
        <v>31</v>
      </c>
      <c r="I1068" s="165">
        <v>1.18E-2</v>
      </c>
      <c r="J1068" s="166">
        <v>76.86</v>
      </c>
      <c r="K1068" s="167">
        <v>0.9</v>
      </c>
    </row>
    <row r="1069" spans="1:11" hidden="1">
      <c r="A1069" s="192" t="s">
        <v>1449</v>
      </c>
      <c r="B1069" s="192" t="s">
        <v>1455</v>
      </c>
      <c r="C1069" s="192" t="s">
        <v>20</v>
      </c>
      <c r="D1069" s="192">
        <v>1958</v>
      </c>
      <c r="E1069" s="193" t="s">
        <v>1725</v>
      </c>
      <c r="F1069" s="380" t="s">
        <v>1457</v>
      </c>
      <c r="G1069" s="381"/>
      <c r="H1069" s="164" t="s">
        <v>31</v>
      </c>
      <c r="I1069" s="165">
        <v>1</v>
      </c>
      <c r="J1069" s="166">
        <v>16.64</v>
      </c>
      <c r="K1069" s="167">
        <v>16.64</v>
      </c>
    </row>
    <row r="1070" spans="1:11" hidden="1">
      <c r="A1070" s="192" t="s">
        <v>1449</v>
      </c>
      <c r="B1070" s="192" t="s">
        <v>1455</v>
      </c>
      <c r="C1070" s="192" t="s">
        <v>20</v>
      </c>
      <c r="D1070" s="192">
        <v>20083</v>
      </c>
      <c r="E1070" s="193" t="s">
        <v>1488</v>
      </c>
      <c r="F1070" s="380" t="s">
        <v>1457</v>
      </c>
      <c r="G1070" s="381"/>
      <c r="H1070" s="164" t="s">
        <v>31</v>
      </c>
      <c r="I1070" s="165">
        <v>1.4E-2</v>
      </c>
      <c r="J1070" s="166">
        <v>87.08</v>
      </c>
      <c r="K1070" s="167">
        <v>1.21</v>
      </c>
    </row>
    <row r="1071" spans="1:11" hidden="1">
      <c r="A1071" s="192" t="s">
        <v>1449</v>
      </c>
      <c r="B1071" s="192" t="s">
        <v>1455</v>
      </c>
      <c r="C1071" s="192" t="s">
        <v>20</v>
      </c>
      <c r="D1071" s="192">
        <v>38383</v>
      </c>
      <c r="E1071" s="193" t="s">
        <v>1489</v>
      </c>
      <c r="F1071" s="380" t="s">
        <v>1457</v>
      </c>
      <c r="G1071" s="381"/>
      <c r="H1071" s="164" t="s">
        <v>31</v>
      </c>
      <c r="I1071" s="165">
        <v>1.5699999999999999E-2</v>
      </c>
      <c r="J1071" s="166">
        <v>2.56</v>
      </c>
      <c r="K1071" s="167">
        <v>0.04</v>
      </c>
    </row>
    <row r="1072" spans="1:11" hidden="1">
      <c r="A1072" s="192" t="s">
        <v>1449</v>
      </c>
      <c r="B1072" s="192" t="s">
        <v>1450</v>
      </c>
      <c r="C1072" s="192" t="s">
        <v>20</v>
      </c>
      <c r="D1072" s="192">
        <v>88248</v>
      </c>
      <c r="E1072" s="193" t="s">
        <v>1477</v>
      </c>
      <c r="F1072" s="380" t="s">
        <v>1463</v>
      </c>
      <c r="G1072" s="381"/>
      <c r="H1072" s="164" t="s">
        <v>34</v>
      </c>
      <c r="I1072" s="165">
        <v>0.1047</v>
      </c>
      <c r="J1072" s="166">
        <v>16.45</v>
      </c>
      <c r="K1072" s="167">
        <v>1.72</v>
      </c>
    </row>
    <row r="1073" spans="1:11" hidden="1">
      <c r="A1073" s="192" t="s">
        <v>1449</v>
      </c>
      <c r="B1073" s="192" t="s">
        <v>1450</v>
      </c>
      <c r="C1073" s="192" t="s">
        <v>20</v>
      </c>
      <c r="D1073" s="192">
        <v>88267</v>
      </c>
      <c r="E1073" s="193" t="s">
        <v>1478</v>
      </c>
      <c r="F1073" s="380" t="s">
        <v>1463</v>
      </c>
      <c r="G1073" s="381"/>
      <c r="H1073" s="164" t="s">
        <v>34</v>
      </c>
      <c r="I1073" s="165">
        <v>0.1047</v>
      </c>
      <c r="J1073" s="166">
        <v>19.88</v>
      </c>
      <c r="K1073" s="167">
        <v>2.08</v>
      </c>
    </row>
    <row r="1074" spans="1:11" hidden="1">
      <c r="E1074" s="194"/>
      <c r="F1074" s="194"/>
      <c r="I1074" s="168"/>
      <c r="J1074" s="169"/>
      <c r="K1074" s="170"/>
    </row>
    <row r="1075" spans="1:11" hidden="1">
      <c r="E1075" s="194"/>
      <c r="F1075" s="194"/>
      <c r="I1075" s="168"/>
      <c r="J1075" s="169"/>
      <c r="K1075" s="170"/>
    </row>
    <row r="1076" spans="1:11" s="198" customFormat="1" ht="15.75">
      <c r="A1076" s="195"/>
      <c r="B1076" s="196"/>
      <c r="C1076" s="196" t="s">
        <v>5</v>
      </c>
      <c r="D1076" s="196" t="s">
        <v>1240</v>
      </c>
      <c r="E1076" s="197" t="s">
        <v>1241</v>
      </c>
      <c r="F1076" s="386" t="s">
        <v>1468</v>
      </c>
      <c r="G1076" s="387"/>
      <c r="H1076" s="171" t="s">
        <v>251</v>
      </c>
      <c r="I1076" s="172"/>
      <c r="J1076" s="173"/>
      <c r="K1076" s="174">
        <f>SUM(K1078:K1082)</f>
        <v>0</v>
      </c>
    </row>
    <row r="1077" spans="1:11" s="198" customFormat="1" ht="15.75">
      <c r="B1077" s="199" t="s">
        <v>1442</v>
      </c>
      <c r="C1077" s="199" t="s">
        <v>1443</v>
      </c>
      <c r="D1077" s="199" t="s">
        <v>1</v>
      </c>
      <c r="E1077" s="200" t="s">
        <v>1444</v>
      </c>
      <c r="F1077" s="378" t="s">
        <v>1445</v>
      </c>
      <c r="G1077" s="379"/>
      <c r="H1077" s="175" t="s">
        <v>1446</v>
      </c>
      <c r="I1077" s="176" t="s">
        <v>1345</v>
      </c>
      <c r="J1077" s="177" t="s">
        <v>1447</v>
      </c>
      <c r="K1077" s="178" t="s">
        <v>1448</v>
      </c>
    </row>
    <row r="1078" spans="1:11" s="192" customFormat="1" ht="12">
      <c r="A1078" s="192" t="s">
        <v>1449</v>
      </c>
      <c r="B1078" s="192" t="s">
        <v>1455</v>
      </c>
      <c r="C1078" s="192" t="s">
        <v>20</v>
      </c>
      <c r="D1078" s="192">
        <v>296</v>
      </c>
      <c r="E1078" s="193" t="s">
        <v>1653</v>
      </c>
      <c r="F1078" s="380" t="s">
        <v>1457</v>
      </c>
      <c r="G1078" s="381"/>
      <c r="H1078" s="164" t="s">
        <v>31</v>
      </c>
      <c r="I1078" s="165">
        <v>1</v>
      </c>
      <c r="J1078" s="166"/>
      <c r="K1078" s="167">
        <f>J1078*I1078</f>
        <v>0</v>
      </c>
    </row>
    <row r="1079" spans="1:11" s="192" customFormat="1" ht="12">
      <c r="A1079" s="192" t="s">
        <v>1449</v>
      </c>
      <c r="B1079" s="192" t="s">
        <v>1455</v>
      </c>
      <c r="C1079" s="192" t="s">
        <v>20</v>
      </c>
      <c r="D1079" s="192">
        <v>1932</v>
      </c>
      <c r="E1079" s="193" t="s">
        <v>1726</v>
      </c>
      <c r="F1079" s="380" t="s">
        <v>1457</v>
      </c>
      <c r="G1079" s="381"/>
      <c r="H1079" s="164" t="s">
        <v>31</v>
      </c>
      <c r="I1079" s="165">
        <v>1</v>
      </c>
      <c r="J1079" s="166"/>
      <c r="K1079" s="167">
        <f t="shared" ref="K1079:K1082" si="26">J1079*I1079</f>
        <v>0</v>
      </c>
    </row>
    <row r="1080" spans="1:11" s="192" customFormat="1" ht="12">
      <c r="A1080" s="192" t="s">
        <v>1449</v>
      </c>
      <c r="B1080" s="192" t="s">
        <v>1455</v>
      </c>
      <c r="C1080" s="192" t="s">
        <v>20</v>
      </c>
      <c r="D1080" s="192">
        <v>2696</v>
      </c>
      <c r="E1080" s="193" t="s">
        <v>1579</v>
      </c>
      <c r="F1080" s="380" t="s">
        <v>1570</v>
      </c>
      <c r="G1080" s="381"/>
      <c r="H1080" s="164" t="s">
        <v>34</v>
      </c>
      <c r="I1080" s="165">
        <v>0.14000000000000001</v>
      </c>
      <c r="J1080" s="166"/>
      <c r="K1080" s="167">
        <f t="shared" si="26"/>
        <v>0</v>
      </c>
    </row>
    <row r="1081" spans="1:11" s="192" customFormat="1" ht="12">
      <c r="A1081" s="192" t="s">
        <v>1449</v>
      </c>
      <c r="B1081" s="192" t="s">
        <v>1455</v>
      </c>
      <c r="C1081" s="192" t="s">
        <v>20</v>
      </c>
      <c r="D1081" s="192">
        <v>6111</v>
      </c>
      <c r="E1081" s="193" t="s">
        <v>1580</v>
      </c>
      <c r="F1081" s="380" t="s">
        <v>1570</v>
      </c>
      <c r="G1081" s="381"/>
      <c r="H1081" s="164" t="s">
        <v>34</v>
      </c>
      <c r="I1081" s="165">
        <v>0.14000000000000001</v>
      </c>
      <c r="J1081" s="166"/>
      <c r="K1081" s="167">
        <f t="shared" si="26"/>
        <v>0</v>
      </c>
    </row>
    <row r="1082" spans="1:11" s="192" customFormat="1" ht="24">
      <c r="A1082" s="192" t="s">
        <v>1449</v>
      </c>
      <c r="B1082" s="192" t="s">
        <v>1455</v>
      </c>
      <c r="C1082" s="192" t="s">
        <v>20</v>
      </c>
      <c r="D1082" s="192">
        <v>20078</v>
      </c>
      <c r="E1082" s="193" t="s">
        <v>1585</v>
      </c>
      <c r="F1082" s="380" t="s">
        <v>1457</v>
      </c>
      <c r="G1082" s="381"/>
      <c r="H1082" s="164" t="s">
        <v>31</v>
      </c>
      <c r="I1082" s="165">
        <v>0.02</v>
      </c>
      <c r="J1082" s="166"/>
      <c r="K1082" s="167">
        <f t="shared" si="26"/>
        <v>0</v>
      </c>
    </row>
    <row r="1083" spans="1:11">
      <c r="E1083" s="194"/>
      <c r="F1083" s="194"/>
      <c r="I1083" s="168"/>
      <c r="J1083" s="169"/>
      <c r="K1083" s="170"/>
    </row>
    <row r="1084" spans="1:11">
      <c r="E1084" s="194"/>
      <c r="F1084" s="194"/>
      <c r="I1084" s="168"/>
      <c r="J1084" s="169"/>
      <c r="K1084" s="170"/>
    </row>
    <row r="1085" spans="1:11" ht="20.100000000000001" hidden="1" customHeight="1">
      <c r="A1085" s="187"/>
      <c r="B1085" s="188"/>
      <c r="C1085" s="188" t="s">
        <v>20</v>
      </c>
      <c r="D1085" s="188">
        <v>89748</v>
      </c>
      <c r="E1085" s="189" t="s">
        <v>1131</v>
      </c>
      <c r="F1085" s="382" t="s">
        <v>1485</v>
      </c>
      <c r="G1085" s="383"/>
      <c r="H1085" s="156" t="s">
        <v>31</v>
      </c>
      <c r="I1085" s="157"/>
      <c r="J1085" s="158"/>
      <c r="K1085" s="159">
        <v>48.8</v>
      </c>
    </row>
    <row r="1086" spans="1:11" hidden="1">
      <c r="B1086" s="190" t="s">
        <v>1442</v>
      </c>
      <c r="C1086" s="190" t="s">
        <v>1443</v>
      </c>
      <c r="D1086" s="190" t="s">
        <v>1</v>
      </c>
      <c r="E1086" s="191" t="s">
        <v>1444</v>
      </c>
      <c r="F1086" s="384" t="s">
        <v>1445</v>
      </c>
      <c r="G1086" s="385"/>
      <c r="H1086" s="160" t="s">
        <v>1446</v>
      </c>
      <c r="I1086" s="161" t="s">
        <v>1345</v>
      </c>
      <c r="J1086" s="162" t="s">
        <v>1447</v>
      </c>
      <c r="K1086" s="163" t="s">
        <v>1448</v>
      </c>
    </row>
    <row r="1087" spans="1:11" hidden="1">
      <c r="A1087" s="192" t="s">
        <v>1449</v>
      </c>
      <c r="B1087" s="192" t="s">
        <v>1455</v>
      </c>
      <c r="C1087" s="192" t="s">
        <v>20</v>
      </c>
      <c r="D1087" s="192">
        <v>301</v>
      </c>
      <c r="E1087" s="193" t="s">
        <v>1716</v>
      </c>
      <c r="F1087" s="380" t="s">
        <v>1457</v>
      </c>
      <c r="G1087" s="381"/>
      <c r="H1087" s="164" t="s">
        <v>31</v>
      </c>
      <c r="I1087" s="165">
        <v>2</v>
      </c>
      <c r="J1087" s="166">
        <v>3.49</v>
      </c>
      <c r="K1087" s="167">
        <v>6.98</v>
      </c>
    </row>
    <row r="1088" spans="1:11" hidden="1">
      <c r="A1088" s="192" t="s">
        <v>1449</v>
      </c>
      <c r="B1088" s="192" t="s">
        <v>1455</v>
      </c>
      <c r="C1088" s="192" t="s">
        <v>20</v>
      </c>
      <c r="D1088" s="192">
        <v>1966</v>
      </c>
      <c r="E1088" s="193" t="s">
        <v>1727</v>
      </c>
      <c r="F1088" s="380" t="s">
        <v>1457</v>
      </c>
      <c r="G1088" s="381"/>
      <c r="H1088" s="164" t="s">
        <v>31</v>
      </c>
      <c r="I1088" s="165">
        <v>1</v>
      </c>
      <c r="J1088" s="166">
        <v>31.2</v>
      </c>
      <c r="K1088" s="167">
        <v>31.2</v>
      </c>
    </row>
    <row r="1089" spans="1:11" ht="24" hidden="1">
      <c r="A1089" s="192" t="s">
        <v>1449</v>
      </c>
      <c r="B1089" s="192" t="s">
        <v>1455</v>
      </c>
      <c r="C1089" s="192" t="s">
        <v>20</v>
      </c>
      <c r="D1089" s="192">
        <v>20078</v>
      </c>
      <c r="E1089" s="193" t="s">
        <v>1585</v>
      </c>
      <c r="F1089" s="380" t="s">
        <v>1457</v>
      </c>
      <c r="G1089" s="381"/>
      <c r="H1089" s="164" t="s">
        <v>31</v>
      </c>
      <c r="I1089" s="165">
        <v>0.115</v>
      </c>
      <c r="J1089" s="166">
        <v>31.72</v>
      </c>
      <c r="K1089" s="167">
        <v>3.64</v>
      </c>
    </row>
    <row r="1090" spans="1:11" hidden="1">
      <c r="A1090" s="192" t="s">
        <v>1449</v>
      </c>
      <c r="B1090" s="192" t="s">
        <v>1450</v>
      </c>
      <c r="C1090" s="192" t="s">
        <v>20</v>
      </c>
      <c r="D1090" s="192">
        <v>88248</v>
      </c>
      <c r="E1090" s="193" t="s">
        <v>1477</v>
      </c>
      <c r="F1090" s="380" t="s">
        <v>1463</v>
      </c>
      <c r="G1090" s="381"/>
      <c r="H1090" s="164" t="s">
        <v>34</v>
      </c>
      <c r="I1090" s="165">
        <v>0.19259999999999999</v>
      </c>
      <c r="J1090" s="166">
        <v>16.45</v>
      </c>
      <c r="K1090" s="167">
        <v>3.16</v>
      </c>
    </row>
    <row r="1091" spans="1:11" hidden="1">
      <c r="A1091" s="192" t="s">
        <v>1449</v>
      </c>
      <c r="B1091" s="192" t="s">
        <v>1450</v>
      </c>
      <c r="C1091" s="192" t="s">
        <v>20</v>
      </c>
      <c r="D1091" s="192">
        <v>88267</v>
      </c>
      <c r="E1091" s="193" t="s">
        <v>1478</v>
      </c>
      <c r="F1091" s="380" t="s">
        <v>1463</v>
      </c>
      <c r="G1091" s="381"/>
      <c r="H1091" s="164" t="s">
        <v>34</v>
      </c>
      <c r="I1091" s="165">
        <v>0.19259999999999999</v>
      </c>
      <c r="J1091" s="166">
        <v>19.88</v>
      </c>
      <c r="K1091" s="167">
        <v>3.82</v>
      </c>
    </row>
    <row r="1092" spans="1:11" hidden="1">
      <c r="E1092" s="194"/>
      <c r="F1092" s="194"/>
      <c r="I1092" s="168"/>
      <c r="J1092" s="169"/>
      <c r="K1092" s="170"/>
    </row>
    <row r="1093" spans="1:11" hidden="1">
      <c r="E1093" s="194"/>
      <c r="F1093" s="194"/>
      <c r="I1093" s="168"/>
      <c r="J1093" s="169"/>
      <c r="K1093" s="170"/>
    </row>
    <row r="1094" spans="1:11" ht="20.100000000000001" hidden="1" customHeight="1">
      <c r="A1094" s="187"/>
      <c r="B1094" s="188"/>
      <c r="C1094" s="188" t="s">
        <v>20</v>
      </c>
      <c r="D1094" s="188">
        <v>89803</v>
      </c>
      <c r="E1094" s="189" t="s">
        <v>1230</v>
      </c>
      <c r="F1094" s="382" t="s">
        <v>1485</v>
      </c>
      <c r="G1094" s="383"/>
      <c r="H1094" s="156" t="s">
        <v>31</v>
      </c>
      <c r="I1094" s="157"/>
      <c r="J1094" s="158"/>
      <c r="K1094" s="159">
        <v>20.62</v>
      </c>
    </row>
    <row r="1095" spans="1:11" hidden="1">
      <c r="B1095" s="190" t="s">
        <v>1442</v>
      </c>
      <c r="C1095" s="190" t="s">
        <v>1443</v>
      </c>
      <c r="D1095" s="190" t="s">
        <v>1</v>
      </c>
      <c r="E1095" s="191" t="s">
        <v>1444</v>
      </c>
      <c r="F1095" s="384" t="s">
        <v>1445</v>
      </c>
      <c r="G1095" s="385"/>
      <c r="H1095" s="160" t="s">
        <v>1446</v>
      </c>
      <c r="I1095" s="161" t="s">
        <v>1345</v>
      </c>
      <c r="J1095" s="162" t="s">
        <v>1447</v>
      </c>
      <c r="K1095" s="163" t="s">
        <v>1448</v>
      </c>
    </row>
    <row r="1096" spans="1:11" hidden="1">
      <c r="A1096" s="192" t="s">
        <v>1449</v>
      </c>
      <c r="B1096" s="192" t="s">
        <v>1455</v>
      </c>
      <c r="C1096" s="192" t="s">
        <v>20</v>
      </c>
      <c r="D1096" s="192">
        <v>296</v>
      </c>
      <c r="E1096" s="193" t="s">
        <v>1653</v>
      </c>
      <c r="F1096" s="380" t="s">
        <v>1457</v>
      </c>
      <c r="G1096" s="381"/>
      <c r="H1096" s="164" t="s">
        <v>31</v>
      </c>
      <c r="I1096" s="165">
        <v>2</v>
      </c>
      <c r="J1096" s="166">
        <v>1.97</v>
      </c>
      <c r="K1096" s="167">
        <v>3.94</v>
      </c>
    </row>
    <row r="1097" spans="1:11" hidden="1">
      <c r="A1097" s="192" t="s">
        <v>1449</v>
      </c>
      <c r="B1097" s="192" t="s">
        <v>1455</v>
      </c>
      <c r="C1097" s="192" t="s">
        <v>20</v>
      </c>
      <c r="D1097" s="192">
        <v>1932</v>
      </c>
      <c r="E1097" s="193" t="s">
        <v>1726</v>
      </c>
      <c r="F1097" s="380" t="s">
        <v>1457</v>
      </c>
      <c r="G1097" s="381"/>
      <c r="H1097" s="164" t="s">
        <v>31</v>
      </c>
      <c r="I1097" s="165">
        <v>1</v>
      </c>
      <c r="J1097" s="166">
        <v>13.86</v>
      </c>
      <c r="K1097" s="167">
        <v>13.86</v>
      </c>
    </row>
    <row r="1098" spans="1:11" ht="24" hidden="1">
      <c r="A1098" s="192" t="s">
        <v>1449</v>
      </c>
      <c r="B1098" s="192" t="s">
        <v>1455</v>
      </c>
      <c r="C1098" s="192" t="s">
        <v>20</v>
      </c>
      <c r="D1098" s="192">
        <v>20078</v>
      </c>
      <c r="E1098" s="193" t="s">
        <v>1585</v>
      </c>
      <c r="F1098" s="380" t="s">
        <v>1457</v>
      </c>
      <c r="G1098" s="381"/>
      <c r="H1098" s="164" t="s">
        <v>31</v>
      </c>
      <c r="I1098" s="165">
        <v>0.05</v>
      </c>
      <c r="J1098" s="166">
        <v>31.72</v>
      </c>
      <c r="K1098" s="167">
        <v>1.58</v>
      </c>
    </row>
    <row r="1099" spans="1:11" hidden="1">
      <c r="A1099" s="192" t="s">
        <v>1449</v>
      </c>
      <c r="B1099" s="192" t="s">
        <v>1450</v>
      </c>
      <c r="C1099" s="192" t="s">
        <v>20</v>
      </c>
      <c r="D1099" s="192">
        <v>88248</v>
      </c>
      <c r="E1099" s="193" t="s">
        <v>1477</v>
      </c>
      <c r="F1099" s="380" t="s">
        <v>1463</v>
      </c>
      <c r="G1099" s="381"/>
      <c r="H1099" s="164" t="s">
        <v>34</v>
      </c>
      <c r="I1099" s="165">
        <v>3.4299999999999997E-2</v>
      </c>
      <c r="J1099" s="166">
        <v>16.45</v>
      </c>
      <c r="K1099" s="167">
        <v>0.56000000000000005</v>
      </c>
    </row>
    <row r="1100" spans="1:11" hidden="1">
      <c r="A1100" s="192" t="s">
        <v>1449</v>
      </c>
      <c r="B1100" s="192" t="s">
        <v>1450</v>
      </c>
      <c r="C1100" s="192" t="s">
        <v>20</v>
      </c>
      <c r="D1100" s="192">
        <v>88267</v>
      </c>
      <c r="E1100" s="193" t="s">
        <v>1478</v>
      </c>
      <c r="F1100" s="380" t="s">
        <v>1463</v>
      </c>
      <c r="G1100" s="381"/>
      <c r="H1100" s="164" t="s">
        <v>34</v>
      </c>
      <c r="I1100" s="165">
        <v>3.4299999999999997E-2</v>
      </c>
      <c r="J1100" s="166">
        <v>19.88</v>
      </c>
      <c r="K1100" s="167">
        <v>0.68</v>
      </c>
    </row>
    <row r="1101" spans="1:11" hidden="1">
      <c r="E1101" s="194"/>
      <c r="F1101" s="194"/>
      <c r="I1101" s="168"/>
      <c r="J1101" s="169"/>
      <c r="K1101" s="170"/>
    </row>
    <row r="1102" spans="1:11" hidden="1">
      <c r="E1102" s="194"/>
      <c r="F1102" s="194"/>
      <c r="I1102" s="168"/>
      <c r="J1102" s="169"/>
      <c r="K1102" s="170"/>
    </row>
    <row r="1103" spans="1:11" ht="20.100000000000001" hidden="1" customHeight="1">
      <c r="A1103" s="187"/>
      <c r="B1103" s="188"/>
      <c r="C1103" s="188" t="s">
        <v>166</v>
      </c>
      <c r="D1103" s="188">
        <v>8193</v>
      </c>
      <c r="E1103" s="189" t="s">
        <v>296</v>
      </c>
      <c r="F1103" s="382" t="s">
        <v>1468</v>
      </c>
      <c r="G1103" s="383"/>
      <c r="H1103" s="156" t="s">
        <v>251</v>
      </c>
      <c r="I1103" s="157"/>
      <c r="J1103" s="158"/>
      <c r="K1103" s="159">
        <v>214.15</v>
      </c>
    </row>
    <row r="1104" spans="1:11" hidden="1">
      <c r="B1104" s="190" t="s">
        <v>1442</v>
      </c>
      <c r="C1104" s="190" t="s">
        <v>1443</v>
      </c>
      <c r="D1104" s="190" t="s">
        <v>1</v>
      </c>
      <c r="E1104" s="191" t="s">
        <v>1444</v>
      </c>
      <c r="F1104" s="384" t="s">
        <v>1445</v>
      </c>
      <c r="G1104" s="385"/>
      <c r="H1104" s="160" t="s">
        <v>1446</v>
      </c>
      <c r="I1104" s="161" t="s">
        <v>1345</v>
      </c>
      <c r="J1104" s="162" t="s">
        <v>1447</v>
      </c>
      <c r="K1104" s="163" t="s">
        <v>1448</v>
      </c>
    </row>
    <row r="1105" spans="1:11" hidden="1">
      <c r="A1105" s="192" t="s">
        <v>1449</v>
      </c>
      <c r="B1105" s="192" t="s">
        <v>1455</v>
      </c>
      <c r="C1105" s="192" t="s">
        <v>166</v>
      </c>
      <c r="D1105" s="192">
        <v>8285</v>
      </c>
      <c r="E1105" s="193" t="s">
        <v>1728</v>
      </c>
      <c r="F1105" s="380" t="s">
        <v>1457</v>
      </c>
      <c r="G1105" s="381"/>
      <c r="H1105" s="164" t="s">
        <v>251</v>
      </c>
      <c r="I1105" s="165">
        <v>1</v>
      </c>
      <c r="J1105" s="166">
        <v>193.85</v>
      </c>
      <c r="K1105" s="167">
        <v>193.85</v>
      </c>
    </row>
    <row r="1106" spans="1:11" hidden="1">
      <c r="A1106" s="192" t="s">
        <v>1449</v>
      </c>
      <c r="B1106" s="192" t="s">
        <v>1455</v>
      </c>
      <c r="C1106" s="192" t="s">
        <v>20</v>
      </c>
      <c r="D1106" s="192">
        <v>2436</v>
      </c>
      <c r="E1106" s="193" t="s">
        <v>1617</v>
      </c>
      <c r="F1106" s="380" t="s">
        <v>1570</v>
      </c>
      <c r="G1106" s="381"/>
      <c r="H1106" s="164" t="s">
        <v>34</v>
      </c>
      <c r="I1106" s="165">
        <v>0.6</v>
      </c>
      <c r="J1106" s="166">
        <v>15.33</v>
      </c>
      <c r="K1106" s="167">
        <v>9.1999999999999993</v>
      </c>
    </row>
    <row r="1107" spans="1:11" hidden="1">
      <c r="A1107" s="192" t="s">
        <v>1449</v>
      </c>
      <c r="B1107" s="192" t="s">
        <v>1455</v>
      </c>
      <c r="C1107" s="192" t="s">
        <v>20</v>
      </c>
      <c r="D1107" s="192">
        <v>6111</v>
      </c>
      <c r="E1107" s="193" t="s">
        <v>1580</v>
      </c>
      <c r="F1107" s="380" t="s">
        <v>1570</v>
      </c>
      <c r="G1107" s="381"/>
      <c r="H1107" s="164" t="s">
        <v>34</v>
      </c>
      <c r="I1107" s="165">
        <v>0.6</v>
      </c>
      <c r="J1107" s="166">
        <v>11.05</v>
      </c>
      <c r="K1107" s="167">
        <v>6.63</v>
      </c>
    </row>
    <row r="1108" spans="1:11" hidden="1">
      <c r="A1108" s="192" t="s">
        <v>1449</v>
      </c>
      <c r="B1108" s="192" t="s">
        <v>1450</v>
      </c>
      <c r="C1108" s="192" t="s">
        <v>166</v>
      </c>
      <c r="D1108" s="192">
        <v>10549</v>
      </c>
      <c r="E1108" s="193" t="s">
        <v>1581</v>
      </c>
      <c r="F1108" s="380" t="s">
        <v>1468</v>
      </c>
      <c r="G1108" s="381"/>
      <c r="H1108" s="164" t="s">
        <v>1582</v>
      </c>
      <c r="I1108" s="165">
        <v>0.6</v>
      </c>
      <c r="J1108" s="166">
        <v>3.81</v>
      </c>
      <c r="K1108" s="167">
        <v>2.29</v>
      </c>
    </row>
    <row r="1109" spans="1:11" hidden="1">
      <c r="A1109" s="192" t="s">
        <v>1449</v>
      </c>
      <c r="B1109" s="192" t="s">
        <v>1450</v>
      </c>
      <c r="C1109" s="192" t="s">
        <v>166</v>
      </c>
      <c r="D1109" s="192">
        <v>10552</v>
      </c>
      <c r="E1109" s="193" t="s">
        <v>1618</v>
      </c>
      <c r="F1109" s="380" t="s">
        <v>1468</v>
      </c>
      <c r="G1109" s="381"/>
      <c r="H1109" s="164" t="s">
        <v>1582</v>
      </c>
      <c r="I1109" s="165">
        <v>0.6</v>
      </c>
      <c r="J1109" s="166">
        <v>3.64</v>
      </c>
      <c r="K1109" s="167">
        <v>2.1800000000000002</v>
      </c>
    </row>
    <row r="1110" spans="1:11" hidden="1">
      <c r="E1110" s="194"/>
      <c r="F1110" s="194"/>
      <c r="I1110" s="168"/>
      <c r="J1110" s="169"/>
      <c r="K1110" s="170"/>
    </row>
    <row r="1111" spans="1:11" hidden="1">
      <c r="E1111" s="194"/>
      <c r="F1111" s="194"/>
      <c r="I1111" s="168"/>
      <c r="J1111" s="169"/>
      <c r="K1111" s="170"/>
    </row>
    <row r="1112" spans="1:11" ht="20.100000000000001" hidden="1" customHeight="1">
      <c r="A1112" s="187"/>
      <c r="B1112" s="188"/>
      <c r="C1112" s="188" t="s">
        <v>20</v>
      </c>
      <c r="D1112" s="188">
        <v>93660</v>
      </c>
      <c r="E1112" s="189" t="s">
        <v>276</v>
      </c>
      <c r="F1112" s="382" t="s">
        <v>1590</v>
      </c>
      <c r="G1112" s="383"/>
      <c r="H1112" s="156" t="s">
        <v>31</v>
      </c>
      <c r="I1112" s="157"/>
      <c r="J1112" s="158"/>
      <c r="K1112" s="159">
        <v>63.22</v>
      </c>
    </row>
    <row r="1113" spans="1:11" hidden="1">
      <c r="B1113" s="190" t="s">
        <v>1442</v>
      </c>
      <c r="C1113" s="190" t="s">
        <v>1443</v>
      </c>
      <c r="D1113" s="190" t="s">
        <v>1</v>
      </c>
      <c r="E1113" s="191" t="s">
        <v>1444</v>
      </c>
      <c r="F1113" s="384" t="s">
        <v>1445</v>
      </c>
      <c r="G1113" s="385"/>
      <c r="H1113" s="160" t="s">
        <v>1446</v>
      </c>
      <c r="I1113" s="161" t="s">
        <v>1345</v>
      </c>
      <c r="J1113" s="162" t="s">
        <v>1447</v>
      </c>
      <c r="K1113" s="163" t="s">
        <v>1448</v>
      </c>
    </row>
    <row r="1114" spans="1:11" ht="24" hidden="1">
      <c r="A1114" s="192" t="s">
        <v>1449</v>
      </c>
      <c r="B1114" s="192" t="s">
        <v>1455</v>
      </c>
      <c r="C1114" s="192" t="s">
        <v>20</v>
      </c>
      <c r="D1114" s="192">
        <v>1570</v>
      </c>
      <c r="E1114" s="193" t="s">
        <v>1729</v>
      </c>
      <c r="F1114" s="380" t="s">
        <v>1457</v>
      </c>
      <c r="G1114" s="381"/>
      <c r="H1114" s="164" t="s">
        <v>31</v>
      </c>
      <c r="I1114" s="165">
        <v>2</v>
      </c>
      <c r="J1114" s="166">
        <v>0.96</v>
      </c>
      <c r="K1114" s="167">
        <v>1.92</v>
      </c>
    </row>
    <row r="1115" spans="1:11" hidden="1">
      <c r="A1115" s="192" t="s">
        <v>1449</v>
      </c>
      <c r="B1115" s="192" t="s">
        <v>1455</v>
      </c>
      <c r="C1115" s="192" t="s">
        <v>20</v>
      </c>
      <c r="D1115" s="192">
        <v>34616</v>
      </c>
      <c r="E1115" s="193" t="s">
        <v>1730</v>
      </c>
      <c r="F1115" s="380" t="s">
        <v>1457</v>
      </c>
      <c r="G1115" s="381"/>
      <c r="H1115" s="164" t="s">
        <v>31</v>
      </c>
      <c r="I1115" s="165">
        <v>1</v>
      </c>
      <c r="J1115" s="166">
        <v>58.64</v>
      </c>
      <c r="K1115" s="167">
        <v>58.64</v>
      </c>
    </row>
    <row r="1116" spans="1:11" hidden="1">
      <c r="A1116" s="192" t="s">
        <v>1449</v>
      </c>
      <c r="B1116" s="192" t="s">
        <v>1450</v>
      </c>
      <c r="C1116" s="192" t="s">
        <v>20</v>
      </c>
      <c r="D1116" s="192">
        <v>88247</v>
      </c>
      <c r="E1116" s="193" t="s">
        <v>1593</v>
      </c>
      <c r="F1116" s="380" t="s">
        <v>1463</v>
      </c>
      <c r="G1116" s="381"/>
      <c r="H1116" s="164" t="s">
        <v>34</v>
      </c>
      <c r="I1116" s="165">
        <v>7.0300000000000001E-2</v>
      </c>
      <c r="J1116" s="166">
        <v>17.23</v>
      </c>
      <c r="K1116" s="167">
        <v>1.21</v>
      </c>
    </row>
    <row r="1117" spans="1:11" hidden="1">
      <c r="A1117" s="192" t="s">
        <v>1449</v>
      </c>
      <c r="B1117" s="192" t="s">
        <v>1450</v>
      </c>
      <c r="C1117" s="192" t="s">
        <v>20</v>
      </c>
      <c r="D1117" s="192">
        <v>88264</v>
      </c>
      <c r="E1117" s="193" t="s">
        <v>1594</v>
      </c>
      <c r="F1117" s="380" t="s">
        <v>1463</v>
      </c>
      <c r="G1117" s="381"/>
      <c r="H1117" s="164" t="s">
        <v>34</v>
      </c>
      <c r="I1117" s="165">
        <v>7.0300000000000001E-2</v>
      </c>
      <c r="J1117" s="166">
        <v>20.71</v>
      </c>
      <c r="K1117" s="167">
        <v>1.45</v>
      </c>
    </row>
    <row r="1118" spans="1:11" hidden="1">
      <c r="E1118" s="194"/>
      <c r="F1118" s="194"/>
      <c r="I1118" s="168"/>
      <c r="J1118" s="169"/>
      <c r="K1118" s="170"/>
    </row>
    <row r="1119" spans="1:11" hidden="1">
      <c r="E1119" s="194"/>
      <c r="F1119" s="194"/>
      <c r="I1119" s="168"/>
      <c r="J1119" s="169"/>
      <c r="K1119" s="170"/>
    </row>
    <row r="1120" spans="1:11" ht="20.100000000000001" hidden="1" customHeight="1">
      <c r="A1120" s="187"/>
      <c r="B1120" s="188"/>
      <c r="C1120" s="188" t="s">
        <v>20</v>
      </c>
      <c r="D1120" s="188">
        <v>93662</v>
      </c>
      <c r="E1120" s="189" t="s">
        <v>288</v>
      </c>
      <c r="F1120" s="382" t="s">
        <v>1590</v>
      </c>
      <c r="G1120" s="383"/>
      <c r="H1120" s="156" t="s">
        <v>31</v>
      </c>
      <c r="I1120" s="157"/>
      <c r="J1120" s="158"/>
      <c r="K1120" s="159">
        <v>66.16</v>
      </c>
    </row>
    <row r="1121" spans="1:11" hidden="1">
      <c r="B1121" s="190" t="s">
        <v>1442</v>
      </c>
      <c r="C1121" s="190" t="s">
        <v>1443</v>
      </c>
      <c r="D1121" s="190" t="s">
        <v>1</v>
      </c>
      <c r="E1121" s="191" t="s">
        <v>1444</v>
      </c>
      <c r="F1121" s="384" t="s">
        <v>1445</v>
      </c>
      <c r="G1121" s="385"/>
      <c r="H1121" s="160" t="s">
        <v>1446</v>
      </c>
      <c r="I1121" s="161" t="s">
        <v>1345</v>
      </c>
      <c r="J1121" s="162" t="s">
        <v>1447</v>
      </c>
      <c r="K1121" s="163" t="s">
        <v>1448</v>
      </c>
    </row>
    <row r="1122" spans="1:11" ht="24" hidden="1">
      <c r="A1122" s="192" t="s">
        <v>1449</v>
      </c>
      <c r="B1122" s="192" t="s">
        <v>1455</v>
      </c>
      <c r="C1122" s="192" t="s">
        <v>20</v>
      </c>
      <c r="D1122" s="192">
        <v>1571</v>
      </c>
      <c r="E1122" s="193" t="s">
        <v>1731</v>
      </c>
      <c r="F1122" s="380" t="s">
        <v>1457</v>
      </c>
      <c r="G1122" s="381"/>
      <c r="H1122" s="164" t="s">
        <v>31</v>
      </c>
      <c r="I1122" s="165">
        <v>2</v>
      </c>
      <c r="J1122" s="166">
        <v>1.25</v>
      </c>
      <c r="K1122" s="167">
        <v>2.5</v>
      </c>
    </row>
    <row r="1123" spans="1:11" hidden="1">
      <c r="A1123" s="192" t="s">
        <v>1449</v>
      </c>
      <c r="B1123" s="192" t="s">
        <v>1455</v>
      </c>
      <c r="C1123" s="192" t="s">
        <v>20</v>
      </c>
      <c r="D1123" s="192">
        <v>34616</v>
      </c>
      <c r="E1123" s="193" t="s">
        <v>1730</v>
      </c>
      <c r="F1123" s="380" t="s">
        <v>1457</v>
      </c>
      <c r="G1123" s="381"/>
      <c r="H1123" s="164" t="s">
        <v>31</v>
      </c>
      <c r="I1123" s="165">
        <v>1</v>
      </c>
      <c r="J1123" s="166">
        <v>58.64</v>
      </c>
      <c r="K1123" s="167">
        <v>58.64</v>
      </c>
    </row>
    <row r="1124" spans="1:11" hidden="1">
      <c r="A1124" s="192" t="s">
        <v>1449</v>
      </c>
      <c r="B1124" s="192" t="s">
        <v>1450</v>
      </c>
      <c r="C1124" s="192" t="s">
        <v>20</v>
      </c>
      <c r="D1124" s="192">
        <v>88247</v>
      </c>
      <c r="E1124" s="193" t="s">
        <v>1593</v>
      </c>
      <c r="F1124" s="380" t="s">
        <v>1463</v>
      </c>
      <c r="G1124" s="381"/>
      <c r="H1124" s="164" t="s">
        <v>34</v>
      </c>
      <c r="I1124" s="165">
        <v>0.13250000000000001</v>
      </c>
      <c r="J1124" s="166">
        <v>17.23</v>
      </c>
      <c r="K1124" s="167">
        <v>2.2799999999999998</v>
      </c>
    </row>
    <row r="1125" spans="1:11" hidden="1">
      <c r="A1125" s="192" t="s">
        <v>1449</v>
      </c>
      <c r="B1125" s="192" t="s">
        <v>1450</v>
      </c>
      <c r="C1125" s="192" t="s">
        <v>20</v>
      </c>
      <c r="D1125" s="192">
        <v>88264</v>
      </c>
      <c r="E1125" s="193" t="s">
        <v>1594</v>
      </c>
      <c r="F1125" s="380" t="s">
        <v>1463</v>
      </c>
      <c r="G1125" s="381"/>
      <c r="H1125" s="164" t="s">
        <v>34</v>
      </c>
      <c r="I1125" s="165">
        <v>0.13250000000000001</v>
      </c>
      <c r="J1125" s="166">
        <v>20.71</v>
      </c>
      <c r="K1125" s="167">
        <v>2.74</v>
      </c>
    </row>
    <row r="1126" spans="1:11" hidden="1">
      <c r="E1126" s="194"/>
      <c r="F1126" s="194"/>
      <c r="I1126" s="168"/>
      <c r="J1126" s="169"/>
      <c r="K1126" s="170"/>
    </row>
    <row r="1127" spans="1:11" hidden="1">
      <c r="E1127" s="194"/>
      <c r="F1127" s="194"/>
      <c r="I1127" s="168"/>
      <c r="J1127" s="169"/>
      <c r="K1127" s="170"/>
    </row>
    <row r="1128" spans="1:11" ht="20.100000000000001" hidden="1" customHeight="1">
      <c r="A1128" s="187"/>
      <c r="B1128" s="188"/>
      <c r="C1128" s="188" t="s">
        <v>20</v>
      </c>
      <c r="D1128" s="188">
        <v>93664</v>
      </c>
      <c r="E1128" s="189" t="s">
        <v>290</v>
      </c>
      <c r="F1128" s="382" t="s">
        <v>1590</v>
      </c>
      <c r="G1128" s="383"/>
      <c r="H1128" s="156" t="s">
        <v>31</v>
      </c>
      <c r="I1128" s="157"/>
      <c r="J1128" s="158"/>
      <c r="K1128" s="159">
        <v>68.53</v>
      </c>
    </row>
    <row r="1129" spans="1:11" hidden="1">
      <c r="B1129" s="190" t="s">
        <v>1442</v>
      </c>
      <c r="C1129" s="190" t="s">
        <v>1443</v>
      </c>
      <c r="D1129" s="190" t="s">
        <v>1</v>
      </c>
      <c r="E1129" s="191" t="s">
        <v>1444</v>
      </c>
      <c r="F1129" s="384" t="s">
        <v>1445</v>
      </c>
      <c r="G1129" s="385"/>
      <c r="H1129" s="160" t="s">
        <v>1446</v>
      </c>
      <c r="I1129" s="161" t="s">
        <v>1345</v>
      </c>
      <c r="J1129" s="162" t="s">
        <v>1447</v>
      </c>
      <c r="K1129" s="163" t="s">
        <v>1448</v>
      </c>
    </row>
    <row r="1130" spans="1:11" ht="24" hidden="1">
      <c r="A1130" s="192" t="s">
        <v>1449</v>
      </c>
      <c r="B1130" s="192" t="s">
        <v>1455</v>
      </c>
      <c r="C1130" s="192" t="s">
        <v>20</v>
      </c>
      <c r="D1130" s="192">
        <v>1573</v>
      </c>
      <c r="E1130" s="193" t="s">
        <v>1732</v>
      </c>
      <c r="F1130" s="380" t="s">
        <v>1457</v>
      </c>
      <c r="G1130" s="381"/>
      <c r="H1130" s="164" t="s">
        <v>31</v>
      </c>
      <c r="I1130" s="165">
        <v>2</v>
      </c>
      <c r="J1130" s="166">
        <v>1.49</v>
      </c>
      <c r="K1130" s="167">
        <v>2.98</v>
      </c>
    </row>
    <row r="1131" spans="1:11" hidden="1">
      <c r="A1131" s="192" t="s">
        <v>1449</v>
      </c>
      <c r="B1131" s="192" t="s">
        <v>1455</v>
      </c>
      <c r="C1131" s="192" t="s">
        <v>20</v>
      </c>
      <c r="D1131" s="192">
        <v>34616</v>
      </c>
      <c r="E1131" s="193" t="s">
        <v>1730</v>
      </c>
      <c r="F1131" s="380" t="s">
        <v>1457</v>
      </c>
      <c r="G1131" s="381"/>
      <c r="H1131" s="164" t="s">
        <v>31</v>
      </c>
      <c r="I1131" s="165">
        <v>1</v>
      </c>
      <c r="J1131" s="166">
        <v>58.64</v>
      </c>
      <c r="K1131" s="167">
        <v>58.64</v>
      </c>
    </row>
    <row r="1132" spans="1:11" hidden="1">
      <c r="A1132" s="192" t="s">
        <v>1449</v>
      </c>
      <c r="B1132" s="192" t="s">
        <v>1450</v>
      </c>
      <c r="C1132" s="192" t="s">
        <v>20</v>
      </c>
      <c r="D1132" s="192">
        <v>88247</v>
      </c>
      <c r="E1132" s="193" t="s">
        <v>1593</v>
      </c>
      <c r="F1132" s="380" t="s">
        <v>1463</v>
      </c>
      <c r="G1132" s="381"/>
      <c r="H1132" s="164" t="s">
        <v>34</v>
      </c>
      <c r="I1132" s="165">
        <v>0.18229999999999999</v>
      </c>
      <c r="J1132" s="166">
        <v>17.23</v>
      </c>
      <c r="K1132" s="167">
        <v>3.14</v>
      </c>
    </row>
    <row r="1133" spans="1:11" hidden="1">
      <c r="A1133" s="192" t="s">
        <v>1449</v>
      </c>
      <c r="B1133" s="192" t="s">
        <v>1450</v>
      </c>
      <c r="C1133" s="192" t="s">
        <v>20</v>
      </c>
      <c r="D1133" s="192">
        <v>88264</v>
      </c>
      <c r="E1133" s="193" t="s">
        <v>1594</v>
      </c>
      <c r="F1133" s="380" t="s">
        <v>1463</v>
      </c>
      <c r="G1133" s="381"/>
      <c r="H1133" s="164" t="s">
        <v>34</v>
      </c>
      <c r="I1133" s="165">
        <v>0.18229999999999999</v>
      </c>
      <c r="J1133" s="166">
        <v>20.71</v>
      </c>
      <c r="K1133" s="167">
        <v>3.77</v>
      </c>
    </row>
    <row r="1134" spans="1:11" hidden="1">
      <c r="E1134" s="194"/>
      <c r="F1134" s="194"/>
      <c r="I1134" s="168"/>
      <c r="J1134" s="169"/>
      <c r="K1134" s="170"/>
    </row>
    <row r="1135" spans="1:11" hidden="1">
      <c r="E1135" s="194"/>
      <c r="F1135" s="194"/>
      <c r="I1135" s="168"/>
      <c r="J1135" s="169"/>
      <c r="K1135" s="170"/>
    </row>
    <row r="1136" spans="1:11" ht="20.100000000000001" hidden="1" customHeight="1">
      <c r="A1136" s="187"/>
      <c r="B1136" s="188"/>
      <c r="C1136" s="188" t="s">
        <v>20</v>
      </c>
      <c r="D1136" s="188">
        <v>93653</v>
      </c>
      <c r="E1136" s="189" t="s">
        <v>292</v>
      </c>
      <c r="F1136" s="382" t="s">
        <v>1590</v>
      </c>
      <c r="G1136" s="383"/>
      <c r="H1136" s="156" t="s">
        <v>31</v>
      </c>
      <c r="I1136" s="157"/>
      <c r="J1136" s="158"/>
      <c r="K1136" s="159">
        <v>12.51</v>
      </c>
    </row>
    <row r="1137" spans="1:11" hidden="1">
      <c r="B1137" s="190" t="s">
        <v>1442</v>
      </c>
      <c r="C1137" s="190" t="s">
        <v>1443</v>
      </c>
      <c r="D1137" s="190" t="s">
        <v>1</v>
      </c>
      <c r="E1137" s="191" t="s">
        <v>1444</v>
      </c>
      <c r="F1137" s="384" t="s">
        <v>1445</v>
      </c>
      <c r="G1137" s="385"/>
      <c r="H1137" s="160" t="s">
        <v>1446</v>
      </c>
      <c r="I1137" s="161" t="s">
        <v>1345</v>
      </c>
      <c r="J1137" s="162" t="s">
        <v>1447</v>
      </c>
      <c r="K1137" s="163" t="s">
        <v>1448</v>
      </c>
    </row>
    <row r="1138" spans="1:11" ht="24" hidden="1">
      <c r="A1138" s="192" t="s">
        <v>1449</v>
      </c>
      <c r="B1138" s="192" t="s">
        <v>1455</v>
      </c>
      <c r="C1138" s="192" t="s">
        <v>20</v>
      </c>
      <c r="D1138" s="192">
        <v>1570</v>
      </c>
      <c r="E1138" s="193" t="s">
        <v>1729</v>
      </c>
      <c r="F1138" s="380" t="s">
        <v>1457</v>
      </c>
      <c r="G1138" s="381"/>
      <c r="H1138" s="164" t="s">
        <v>31</v>
      </c>
      <c r="I1138" s="165">
        <v>1</v>
      </c>
      <c r="J1138" s="166">
        <v>0.96</v>
      </c>
      <c r="K1138" s="167">
        <v>0.96</v>
      </c>
    </row>
    <row r="1139" spans="1:11" hidden="1">
      <c r="A1139" s="192" t="s">
        <v>1449</v>
      </c>
      <c r="B1139" s="192" t="s">
        <v>1455</v>
      </c>
      <c r="C1139" s="192" t="s">
        <v>20</v>
      </c>
      <c r="D1139" s="192">
        <v>34653</v>
      </c>
      <c r="E1139" s="193" t="s">
        <v>1733</v>
      </c>
      <c r="F1139" s="380" t="s">
        <v>1457</v>
      </c>
      <c r="G1139" s="381"/>
      <c r="H1139" s="164" t="s">
        <v>31</v>
      </c>
      <c r="I1139" s="165">
        <v>1</v>
      </c>
      <c r="J1139" s="166">
        <v>10.23</v>
      </c>
      <c r="K1139" s="167">
        <v>10.23</v>
      </c>
    </row>
    <row r="1140" spans="1:11" hidden="1">
      <c r="A1140" s="192" t="s">
        <v>1449</v>
      </c>
      <c r="B1140" s="192" t="s">
        <v>1450</v>
      </c>
      <c r="C1140" s="192" t="s">
        <v>20</v>
      </c>
      <c r="D1140" s="192">
        <v>88247</v>
      </c>
      <c r="E1140" s="193" t="s">
        <v>1593</v>
      </c>
      <c r="F1140" s="380" t="s">
        <v>1463</v>
      </c>
      <c r="G1140" s="381"/>
      <c r="H1140" s="164" t="s">
        <v>34</v>
      </c>
      <c r="I1140" s="165">
        <v>3.5200000000000002E-2</v>
      </c>
      <c r="J1140" s="166">
        <v>17.23</v>
      </c>
      <c r="K1140" s="167">
        <v>0.6</v>
      </c>
    </row>
    <row r="1141" spans="1:11" hidden="1">
      <c r="A1141" s="192" t="s">
        <v>1449</v>
      </c>
      <c r="B1141" s="192" t="s">
        <v>1450</v>
      </c>
      <c r="C1141" s="192" t="s">
        <v>20</v>
      </c>
      <c r="D1141" s="192">
        <v>88264</v>
      </c>
      <c r="E1141" s="193" t="s">
        <v>1594</v>
      </c>
      <c r="F1141" s="380" t="s">
        <v>1463</v>
      </c>
      <c r="G1141" s="381"/>
      <c r="H1141" s="164" t="s">
        <v>34</v>
      </c>
      <c r="I1141" s="165">
        <v>3.5200000000000002E-2</v>
      </c>
      <c r="J1141" s="166">
        <v>20.71</v>
      </c>
      <c r="K1141" s="167">
        <v>0.72</v>
      </c>
    </row>
    <row r="1142" spans="1:11" hidden="1">
      <c r="E1142" s="194"/>
      <c r="F1142" s="194"/>
      <c r="I1142" s="168"/>
      <c r="J1142" s="169"/>
      <c r="K1142" s="170"/>
    </row>
    <row r="1143" spans="1:11" hidden="1">
      <c r="E1143" s="194"/>
      <c r="F1143" s="194"/>
      <c r="I1143" s="168"/>
      <c r="J1143" s="169"/>
      <c r="K1143" s="170"/>
    </row>
    <row r="1144" spans="1:11" ht="20.100000000000001" hidden="1" customHeight="1">
      <c r="A1144" s="187"/>
      <c r="B1144" s="188"/>
      <c r="C1144" s="188" t="s">
        <v>20</v>
      </c>
      <c r="D1144" s="188">
        <v>93654</v>
      </c>
      <c r="E1144" s="189" t="s">
        <v>957</v>
      </c>
      <c r="F1144" s="382" t="s">
        <v>1590</v>
      </c>
      <c r="G1144" s="383"/>
      <c r="H1144" s="156" t="s">
        <v>31</v>
      </c>
      <c r="I1144" s="157"/>
      <c r="J1144" s="158"/>
      <c r="K1144" s="159">
        <v>12.99</v>
      </c>
    </row>
    <row r="1145" spans="1:11" hidden="1">
      <c r="B1145" s="190" t="s">
        <v>1442</v>
      </c>
      <c r="C1145" s="190" t="s">
        <v>1443</v>
      </c>
      <c r="D1145" s="190" t="s">
        <v>1</v>
      </c>
      <c r="E1145" s="191" t="s">
        <v>1444</v>
      </c>
      <c r="F1145" s="384" t="s">
        <v>1445</v>
      </c>
      <c r="G1145" s="385"/>
      <c r="H1145" s="160" t="s">
        <v>1446</v>
      </c>
      <c r="I1145" s="161" t="s">
        <v>1345</v>
      </c>
      <c r="J1145" s="162" t="s">
        <v>1447</v>
      </c>
      <c r="K1145" s="163" t="s">
        <v>1448</v>
      </c>
    </row>
    <row r="1146" spans="1:11" ht="24" hidden="1">
      <c r="A1146" s="192" t="s">
        <v>1449</v>
      </c>
      <c r="B1146" s="192" t="s">
        <v>1455</v>
      </c>
      <c r="C1146" s="192" t="s">
        <v>20</v>
      </c>
      <c r="D1146" s="192">
        <v>1570</v>
      </c>
      <c r="E1146" s="193" t="s">
        <v>1729</v>
      </c>
      <c r="F1146" s="380" t="s">
        <v>1457</v>
      </c>
      <c r="G1146" s="381"/>
      <c r="H1146" s="164" t="s">
        <v>31</v>
      </c>
      <c r="I1146" s="165">
        <v>1</v>
      </c>
      <c r="J1146" s="166">
        <v>0.96</v>
      </c>
      <c r="K1146" s="167">
        <v>0.96</v>
      </c>
    </row>
    <row r="1147" spans="1:11" hidden="1">
      <c r="A1147" s="192" t="s">
        <v>1449</v>
      </c>
      <c r="B1147" s="192" t="s">
        <v>1455</v>
      </c>
      <c r="C1147" s="192" t="s">
        <v>20</v>
      </c>
      <c r="D1147" s="192">
        <v>34653</v>
      </c>
      <c r="E1147" s="193" t="s">
        <v>1733</v>
      </c>
      <c r="F1147" s="380" t="s">
        <v>1457</v>
      </c>
      <c r="G1147" s="381"/>
      <c r="H1147" s="164" t="s">
        <v>31</v>
      </c>
      <c r="I1147" s="165">
        <v>1</v>
      </c>
      <c r="J1147" s="166">
        <v>10.23</v>
      </c>
      <c r="K1147" s="167">
        <v>10.23</v>
      </c>
    </row>
    <row r="1148" spans="1:11" hidden="1">
      <c r="A1148" s="192" t="s">
        <v>1449</v>
      </c>
      <c r="B1148" s="192" t="s">
        <v>1450</v>
      </c>
      <c r="C1148" s="192" t="s">
        <v>20</v>
      </c>
      <c r="D1148" s="192">
        <v>88247</v>
      </c>
      <c r="E1148" s="193" t="s">
        <v>1593</v>
      </c>
      <c r="F1148" s="380" t="s">
        <v>1463</v>
      </c>
      <c r="G1148" s="381"/>
      <c r="H1148" s="164" t="s">
        <v>34</v>
      </c>
      <c r="I1148" s="165">
        <v>4.7600000000000003E-2</v>
      </c>
      <c r="J1148" s="166">
        <v>17.23</v>
      </c>
      <c r="K1148" s="167">
        <v>0.82</v>
      </c>
    </row>
    <row r="1149" spans="1:11" hidden="1">
      <c r="A1149" s="192" t="s">
        <v>1449</v>
      </c>
      <c r="B1149" s="192" t="s">
        <v>1450</v>
      </c>
      <c r="C1149" s="192" t="s">
        <v>20</v>
      </c>
      <c r="D1149" s="192">
        <v>88264</v>
      </c>
      <c r="E1149" s="193" t="s">
        <v>1594</v>
      </c>
      <c r="F1149" s="380" t="s">
        <v>1463</v>
      </c>
      <c r="G1149" s="381"/>
      <c r="H1149" s="164" t="s">
        <v>34</v>
      </c>
      <c r="I1149" s="165">
        <v>4.7600000000000003E-2</v>
      </c>
      <c r="J1149" s="166">
        <v>20.71</v>
      </c>
      <c r="K1149" s="167">
        <v>0.98</v>
      </c>
    </row>
    <row r="1150" spans="1:11" hidden="1">
      <c r="E1150" s="194"/>
      <c r="F1150" s="194"/>
      <c r="I1150" s="168"/>
      <c r="J1150" s="169"/>
      <c r="K1150" s="170"/>
    </row>
    <row r="1151" spans="1:11" hidden="1">
      <c r="E1151" s="194"/>
      <c r="F1151" s="194"/>
      <c r="I1151" s="168"/>
      <c r="J1151" s="169"/>
      <c r="K1151" s="170"/>
    </row>
    <row r="1152" spans="1:11" ht="20.100000000000001" hidden="1" customHeight="1">
      <c r="A1152" s="187"/>
      <c r="B1152" s="188"/>
      <c r="C1152" s="188" t="s">
        <v>20</v>
      </c>
      <c r="D1152" s="188">
        <v>93655</v>
      </c>
      <c r="E1152" s="189" t="s">
        <v>294</v>
      </c>
      <c r="F1152" s="382" t="s">
        <v>1590</v>
      </c>
      <c r="G1152" s="383"/>
      <c r="H1152" s="156" t="s">
        <v>31</v>
      </c>
      <c r="I1152" s="157"/>
      <c r="J1152" s="158"/>
      <c r="K1152" s="159">
        <v>13.99</v>
      </c>
    </row>
    <row r="1153" spans="1:11" hidden="1">
      <c r="B1153" s="190" t="s">
        <v>1442</v>
      </c>
      <c r="C1153" s="190" t="s">
        <v>1443</v>
      </c>
      <c r="D1153" s="190" t="s">
        <v>1</v>
      </c>
      <c r="E1153" s="191" t="s">
        <v>1444</v>
      </c>
      <c r="F1153" s="384" t="s">
        <v>1445</v>
      </c>
      <c r="G1153" s="385"/>
      <c r="H1153" s="160" t="s">
        <v>1446</v>
      </c>
      <c r="I1153" s="161" t="s">
        <v>1345</v>
      </c>
      <c r="J1153" s="162" t="s">
        <v>1447</v>
      </c>
      <c r="K1153" s="163" t="s">
        <v>1448</v>
      </c>
    </row>
    <row r="1154" spans="1:11" ht="24" hidden="1">
      <c r="A1154" s="192" t="s">
        <v>1449</v>
      </c>
      <c r="B1154" s="192" t="s">
        <v>1455</v>
      </c>
      <c r="C1154" s="192" t="s">
        <v>20</v>
      </c>
      <c r="D1154" s="192">
        <v>1571</v>
      </c>
      <c r="E1154" s="193" t="s">
        <v>1731</v>
      </c>
      <c r="F1154" s="380" t="s">
        <v>1457</v>
      </c>
      <c r="G1154" s="381"/>
      <c r="H1154" s="164" t="s">
        <v>31</v>
      </c>
      <c r="I1154" s="165">
        <v>1</v>
      </c>
      <c r="J1154" s="166">
        <v>1.25</v>
      </c>
      <c r="K1154" s="167">
        <v>1.25</v>
      </c>
    </row>
    <row r="1155" spans="1:11" hidden="1">
      <c r="A1155" s="192" t="s">
        <v>1449</v>
      </c>
      <c r="B1155" s="192" t="s">
        <v>1455</v>
      </c>
      <c r="C1155" s="192" t="s">
        <v>20</v>
      </c>
      <c r="D1155" s="192">
        <v>34653</v>
      </c>
      <c r="E1155" s="193" t="s">
        <v>1733</v>
      </c>
      <c r="F1155" s="380" t="s">
        <v>1457</v>
      </c>
      <c r="G1155" s="381"/>
      <c r="H1155" s="164" t="s">
        <v>31</v>
      </c>
      <c r="I1155" s="165">
        <v>1</v>
      </c>
      <c r="J1155" s="166">
        <v>10.23</v>
      </c>
      <c r="K1155" s="167">
        <v>10.23</v>
      </c>
    </row>
    <row r="1156" spans="1:11" hidden="1">
      <c r="A1156" s="192" t="s">
        <v>1449</v>
      </c>
      <c r="B1156" s="192" t="s">
        <v>1450</v>
      </c>
      <c r="C1156" s="192" t="s">
        <v>20</v>
      </c>
      <c r="D1156" s="192">
        <v>88247</v>
      </c>
      <c r="E1156" s="193" t="s">
        <v>1593</v>
      </c>
      <c r="F1156" s="380" t="s">
        <v>1463</v>
      </c>
      <c r="G1156" s="381"/>
      <c r="H1156" s="164" t="s">
        <v>34</v>
      </c>
      <c r="I1156" s="165">
        <v>6.6299999999999998E-2</v>
      </c>
      <c r="J1156" s="166">
        <v>17.23</v>
      </c>
      <c r="K1156" s="167">
        <v>1.1399999999999999</v>
      </c>
    </row>
    <row r="1157" spans="1:11" hidden="1">
      <c r="A1157" s="192" t="s">
        <v>1449</v>
      </c>
      <c r="B1157" s="192" t="s">
        <v>1450</v>
      </c>
      <c r="C1157" s="192" t="s">
        <v>20</v>
      </c>
      <c r="D1157" s="192">
        <v>88264</v>
      </c>
      <c r="E1157" s="193" t="s">
        <v>1594</v>
      </c>
      <c r="F1157" s="380" t="s">
        <v>1463</v>
      </c>
      <c r="G1157" s="381"/>
      <c r="H1157" s="164" t="s">
        <v>34</v>
      </c>
      <c r="I1157" s="165">
        <v>6.6299999999999998E-2</v>
      </c>
      <c r="J1157" s="166">
        <v>20.71</v>
      </c>
      <c r="K1157" s="167">
        <v>1.37</v>
      </c>
    </row>
    <row r="1158" spans="1:11" hidden="1">
      <c r="E1158" s="194"/>
      <c r="F1158" s="194"/>
      <c r="I1158" s="168"/>
      <c r="J1158" s="169"/>
      <c r="K1158" s="170"/>
    </row>
    <row r="1159" spans="1:11" hidden="1">
      <c r="E1159" s="194"/>
      <c r="F1159" s="194"/>
      <c r="I1159" s="168"/>
      <c r="J1159" s="169"/>
      <c r="K1159" s="170"/>
    </row>
    <row r="1160" spans="1:11" ht="20.100000000000001" hidden="1" customHeight="1">
      <c r="A1160" s="187"/>
      <c r="B1160" s="188"/>
      <c r="C1160" s="188" t="s">
        <v>20</v>
      </c>
      <c r="D1160" s="188">
        <v>93657</v>
      </c>
      <c r="E1160" s="189" t="s">
        <v>956</v>
      </c>
      <c r="F1160" s="382" t="s">
        <v>1590</v>
      </c>
      <c r="G1160" s="383"/>
      <c r="H1160" s="156" t="s">
        <v>31</v>
      </c>
      <c r="I1160" s="157"/>
      <c r="J1160" s="158"/>
      <c r="K1160" s="159">
        <v>15.16</v>
      </c>
    </row>
    <row r="1161" spans="1:11" hidden="1">
      <c r="B1161" s="190" t="s">
        <v>1442</v>
      </c>
      <c r="C1161" s="190" t="s">
        <v>1443</v>
      </c>
      <c r="D1161" s="190" t="s">
        <v>1</v>
      </c>
      <c r="E1161" s="191" t="s">
        <v>1444</v>
      </c>
      <c r="F1161" s="384" t="s">
        <v>1445</v>
      </c>
      <c r="G1161" s="385"/>
      <c r="H1161" s="160" t="s">
        <v>1446</v>
      </c>
      <c r="I1161" s="161" t="s">
        <v>1345</v>
      </c>
      <c r="J1161" s="162" t="s">
        <v>1447</v>
      </c>
      <c r="K1161" s="163" t="s">
        <v>1448</v>
      </c>
    </row>
    <row r="1162" spans="1:11" ht="24" hidden="1">
      <c r="A1162" s="192" t="s">
        <v>1449</v>
      </c>
      <c r="B1162" s="192" t="s">
        <v>1455</v>
      </c>
      <c r="C1162" s="192" t="s">
        <v>20</v>
      </c>
      <c r="D1162" s="192">
        <v>1573</v>
      </c>
      <c r="E1162" s="193" t="s">
        <v>1732</v>
      </c>
      <c r="F1162" s="380" t="s">
        <v>1457</v>
      </c>
      <c r="G1162" s="381"/>
      <c r="H1162" s="164" t="s">
        <v>31</v>
      </c>
      <c r="I1162" s="165">
        <v>1</v>
      </c>
      <c r="J1162" s="166">
        <v>1.49</v>
      </c>
      <c r="K1162" s="167">
        <v>1.49</v>
      </c>
    </row>
    <row r="1163" spans="1:11" hidden="1">
      <c r="A1163" s="192" t="s">
        <v>1449</v>
      </c>
      <c r="B1163" s="192" t="s">
        <v>1455</v>
      </c>
      <c r="C1163" s="192" t="s">
        <v>20</v>
      </c>
      <c r="D1163" s="192">
        <v>34653</v>
      </c>
      <c r="E1163" s="193" t="s">
        <v>1733</v>
      </c>
      <c r="F1163" s="380" t="s">
        <v>1457</v>
      </c>
      <c r="G1163" s="381"/>
      <c r="H1163" s="164" t="s">
        <v>31</v>
      </c>
      <c r="I1163" s="165">
        <v>1</v>
      </c>
      <c r="J1163" s="166">
        <v>10.23</v>
      </c>
      <c r="K1163" s="167">
        <v>10.23</v>
      </c>
    </row>
    <row r="1164" spans="1:11" hidden="1">
      <c r="A1164" s="192" t="s">
        <v>1449</v>
      </c>
      <c r="B1164" s="192" t="s">
        <v>1450</v>
      </c>
      <c r="C1164" s="192" t="s">
        <v>20</v>
      </c>
      <c r="D1164" s="192">
        <v>88247</v>
      </c>
      <c r="E1164" s="193" t="s">
        <v>1593</v>
      </c>
      <c r="F1164" s="380" t="s">
        <v>1463</v>
      </c>
      <c r="G1164" s="381"/>
      <c r="H1164" s="164" t="s">
        <v>34</v>
      </c>
      <c r="I1164" s="165">
        <v>9.11E-2</v>
      </c>
      <c r="J1164" s="166">
        <v>17.23</v>
      </c>
      <c r="K1164" s="167">
        <v>1.56</v>
      </c>
    </row>
    <row r="1165" spans="1:11" hidden="1">
      <c r="A1165" s="192" t="s">
        <v>1449</v>
      </c>
      <c r="B1165" s="192" t="s">
        <v>1450</v>
      </c>
      <c r="C1165" s="192" t="s">
        <v>20</v>
      </c>
      <c r="D1165" s="192">
        <v>88264</v>
      </c>
      <c r="E1165" s="193" t="s">
        <v>1594</v>
      </c>
      <c r="F1165" s="380" t="s">
        <v>1463</v>
      </c>
      <c r="G1165" s="381"/>
      <c r="H1165" s="164" t="s">
        <v>34</v>
      </c>
      <c r="I1165" s="165">
        <v>9.11E-2</v>
      </c>
      <c r="J1165" s="166">
        <v>20.71</v>
      </c>
      <c r="K1165" s="167">
        <v>1.88</v>
      </c>
    </row>
    <row r="1166" spans="1:11" hidden="1">
      <c r="E1166" s="194"/>
      <c r="F1166" s="194"/>
      <c r="I1166" s="168"/>
      <c r="J1166" s="169"/>
      <c r="K1166" s="170"/>
    </row>
    <row r="1167" spans="1:11" hidden="1">
      <c r="E1167" s="194"/>
      <c r="F1167" s="194"/>
      <c r="I1167" s="168"/>
      <c r="J1167" s="169"/>
      <c r="K1167" s="170"/>
    </row>
    <row r="1168" spans="1:11" ht="20.100000000000001" hidden="1" customHeight="1">
      <c r="A1168" s="187"/>
      <c r="B1168" s="188"/>
      <c r="C1168" s="188" t="s">
        <v>20</v>
      </c>
      <c r="D1168" s="188">
        <v>101895</v>
      </c>
      <c r="E1168" s="189" t="s">
        <v>284</v>
      </c>
      <c r="F1168" s="382" t="s">
        <v>1590</v>
      </c>
      <c r="G1168" s="383"/>
      <c r="H1168" s="156" t="s">
        <v>31</v>
      </c>
      <c r="I1168" s="157"/>
      <c r="J1168" s="158"/>
      <c r="K1168" s="159">
        <v>457.6</v>
      </c>
    </row>
    <row r="1169" spans="1:11" hidden="1">
      <c r="B1169" s="190" t="s">
        <v>1442</v>
      </c>
      <c r="C1169" s="190" t="s">
        <v>1443</v>
      </c>
      <c r="D1169" s="190" t="s">
        <v>1</v>
      </c>
      <c r="E1169" s="191" t="s">
        <v>1444</v>
      </c>
      <c r="F1169" s="384" t="s">
        <v>1445</v>
      </c>
      <c r="G1169" s="385"/>
      <c r="H1169" s="160" t="s">
        <v>1446</v>
      </c>
      <c r="I1169" s="161" t="s">
        <v>1345</v>
      </c>
      <c r="J1169" s="162" t="s">
        <v>1447</v>
      </c>
      <c r="K1169" s="163" t="s">
        <v>1448</v>
      </c>
    </row>
    <row r="1170" spans="1:11" ht="24" hidden="1">
      <c r="A1170" s="192" t="s">
        <v>1449</v>
      </c>
      <c r="B1170" s="192" t="s">
        <v>1455</v>
      </c>
      <c r="C1170" s="192" t="s">
        <v>20</v>
      </c>
      <c r="D1170" s="192">
        <v>1578</v>
      </c>
      <c r="E1170" s="193" t="s">
        <v>1734</v>
      </c>
      <c r="F1170" s="380" t="s">
        <v>1457</v>
      </c>
      <c r="G1170" s="381"/>
      <c r="H1170" s="164" t="s">
        <v>31</v>
      </c>
      <c r="I1170" s="165">
        <v>3</v>
      </c>
      <c r="J1170" s="166">
        <v>5.17</v>
      </c>
      <c r="K1170" s="167">
        <v>15.51</v>
      </c>
    </row>
    <row r="1171" spans="1:11" hidden="1">
      <c r="A1171" s="192" t="s">
        <v>1449</v>
      </c>
      <c r="B1171" s="192" t="s">
        <v>1455</v>
      </c>
      <c r="C1171" s="192" t="s">
        <v>20</v>
      </c>
      <c r="D1171" s="192">
        <v>2391</v>
      </c>
      <c r="E1171" s="193" t="s">
        <v>1735</v>
      </c>
      <c r="F1171" s="380" t="s">
        <v>1457</v>
      </c>
      <c r="G1171" s="381"/>
      <c r="H1171" s="164" t="s">
        <v>31</v>
      </c>
      <c r="I1171" s="165">
        <v>1</v>
      </c>
      <c r="J1171" s="166">
        <v>391.9</v>
      </c>
      <c r="K1171" s="167">
        <v>391.9</v>
      </c>
    </row>
    <row r="1172" spans="1:11" hidden="1">
      <c r="A1172" s="192" t="s">
        <v>1449</v>
      </c>
      <c r="B1172" s="192" t="s">
        <v>1450</v>
      </c>
      <c r="C1172" s="192" t="s">
        <v>20</v>
      </c>
      <c r="D1172" s="192">
        <v>88247</v>
      </c>
      <c r="E1172" s="193" t="s">
        <v>1593</v>
      </c>
      <c r="F1172" s="380" t="s">
        <v>1463</v>
      </c>
      <c r="G1172" s="381"/>
      <c r="H1172" s="164" t="s">
        <v>34</v>
      </c>
      <c r="I1172" s="165">
        <v>1.3231999999999999</v>
      </c>
      <c r="J1172" s="166">
        <v>17.23</v>
      </c>
      <c r="K1172" s="167">
        <v>22.79</v>
      </c>
    </row>
    <row r="1173" spans="1:11" hidden="1">
      <c r="A1173" s="192" t="s">
        <v>1449</v>
      </c>
      <c r="B1173" s="192" t="s">
        <v>1450</v>
      </c>
      <c r="C1173" s="192" t="s">
        <v>20</v>
      </c>
      <c r="D1173" s="192">
        <v>88264</v>
      </c>
      <c r="E1173" s="193" t="s">
        <v>1594</v>
      </c>
      <c r="F1173" s="380" t="s">
        <v>1463</v>
      </c>
      <c r="G1173" s="381"/>
      <c r="H1173" s="164" t="s">
        <v>34</v>
      </c>
      <c r="I1173" s="165">
        <v>1.3231999999999999</v>
      </c>
      <c r="J1173" s="166">
        <v>20.71</v>
      </c>
      <c r="K1173" s="167">
        <v>27.4</v>
      </c>
    </row>
    <row r="1174" spans="1:11" hidden="1">
      <c r="E1174" s="194"/>
      <c r="F1174" s="194"/>
      <c r="I1174" s="168"/>
      <c r="J1174" s="169"/>
      <c r="K1174" s="170"/>
    </row>
    <row r="1175" spans="1:11" hidden="1">
      <c r="E1175" s="194"/>
      <c r="F1175" s="194"/>
      <c r="I1175" s="168"/>
      <c r="J1175" s="169"/>
      <c r="K1175" s="170"/>
    </row>
    <row r="1176" spans="1:11" ht="20.100000000000001" hidden="1" customHeight="1">
      <c r="A1176" s="187"/>
      <c r="B1176" s="188"/>
      <c r="C1176" s="188" t="s">
        <v>20</v>
      </c>
      <c r="D1176" s="188">
        <v>101898</v>
      </c>
      <c r="E1176" s="189" t="s">
        <v>278</v>
      </c>
      <c r="F1176" s="382" t="s">
        <v>1590</v>
      </c>
      <c r="G1176" s="383"/>
      <c r="H1176" s="156" t="s">
        <v>31</v>
      </c>
      <c r="I1176" s="157"/>
      <c r="J1176" s="158"/>
      <c r="K1176" s="159">
        <v>1519</v>
      </c>
    </row>
    <row r="1177" spans="1:11" hidden="1">
      <c r="B1177" s="190" t="s">
        <v>1442</v>
      </c>
      <c r="C1177" s="190" t="s">
        <v>1443</v>
      </c>
      <c r="D1177" s="190" t="s">
        <v>1</v>
      </c>
      <c r="E1177" s="191" t="s">
        <v>1444</v>
      </c>
      <c r="F1177" s="384" t="s">
        <v>1445</v>
      </c>
      <c r="G1177" s="385"/>
      <c r="H1177" s="160" t="s">
        <v>1446</v>
      </c>
      <c r="I1177" s="161" t="s">
        <v>1345</v>
      </c>
      <c r="J1177" s="162" t="s">
        <v>1447</v>
      </c>
      <c r="K1177" s="163" t="s">
        <v>1448</v>
      </c>
    </row>
    <row r="1178" spans="1:11" ht="24" hidden="1">
      <c r="A1178" s="192" t="s">
        <v>1449</v>
      </c>
      <c r="B1178" s="192" t="s">
        <v>1455</v>
      </c>
      <c r="C1178" s="192" t="s">
        <v>20</v>
      </c>
      <c r="D1178" s="192">
        <v>1581</v>
      </c>
      <c r="E1178" s="193" t="s">
        <v>1736</v>
      </c>
      <c r="F1178" s="380" t="s">
        <v>1457</v>
      </c>
      <c r="G1178" s="381"/>
      <c r="H1178" s="164" t="s">
        <v>31</v>
      </c>
      <c r="I1178" s="165">
        <v>3</v>
      </c>
      <c r="J1178" s="166">
        <v>11.17</v>
      </c>
      <c r="K1178" s="167">
        <v>33.51</v>
      </c>
    </row>
    <row r="1179" spans="1:11" hidden="1">
      <c r="A1179" s="192" t="s">
        <v>1449</v>
      </c>
      <c r="B1179" s="192" t="s">
        <v>1455</v>
      </c>
      <c r="C1179" s="192" t="s">
        <v>20</v>
      </c>
      <c r="D1179" s="192">
        <v>2379</v>
      </c>
      <c r="E1179" s="193" t="s">
        <v>1737</v>
      </c>
      <c r="F1179" s="380" t="s">
        <v>1457</v>
      </c>
      <c r="G1179" s="381"/>
      <c r="H1179" s="164" t="s">
        <v>31</v>
      </c>
      <c r="I1179" s="165">
        <v>1</v>
      </c>
      <c r="J1179" s="166">
        <v>1435.3</v>
      </c>
      <c r="K1179" s="167">
        <v>1435.3</v>
      </c>
    </row>
    <row r="1180" spans="1:11" hidden="1">
      <c r="A1180" s="192" t="s">
        <v>1449</v>
      </c>
      <c r="B1180" s="192" t="s">
        <v>1450</v>
      </c>
      <c r="C1180" s="192" t="s">
        <v>20</v>
      </c>
      <c r="D1180" s="192">
        <v>88247</v>
      </c>
      <c r="E1180" s="193" t="s">
        <v>1593</v>
      </c>
      <c r="F1180" s="380" t="s">
        <v>1463</v>
      </c>
      <c r="G1180" s="381"/>
      <c r="H1180" s="164" t="s">
        <v>34</v>
      </c>
      <c r="I1180" s="165">
        <v>1.3231999999999999</v>
      </c>
      <c r="J1180" s="166">
        <v>17.23</v>
      </c>
      <c r="K1180" s="167">
        <v>22.79</v>
      </c>
    </row>
    <row r="1181" spans="1:11" hidden="1">
      <c r="A1181" s="192" t="s">
        <v>1449</v>
      </c>
      <c r="B1181" s="192" t="s">
        <v>1450</v>
      </c>
      <c r="C1181" s="192" t="s">
        <v>20</v>
      </c>
      <c r="D1181" s="192">
        <v>88264</v>
      </c>
      <c r="E1181" s="193" t="s">
        <v>1594</v>
      </c>
      <c r="F1181" s="380" t="s">
        <v>1463</v>
      </c>
      <c r="G1181" s="381"/>
      <c r="H1181" s="164" t="s">
        <v>34</v>
      </c>
      <c r="I1181" s="165">
        <v>1.3231999999999999</v>
      </c>
      <c r="J1181" s="166">
        <v>20.71</v>
      </c>
      <c r="K1181" s="167">
        <v>27.4</v>
      </c>
    </row>
    <row r="1182" spans="1:11" hidden="1">
      <c r="E1182" s="194"/>
      <c r="F1182" s="194"/>
      <c r="I1182" s="168"/>
      <c r="J1182" s="169"/>
      <c r="K1182" s="170"/>
    </row>
    <row r="1183" spans="1:11" hidden="1">
      <c r="E1183" s="194"/>
      <c r="F1183" s="194"/>
      <c r="I1183" s="168"/>
      <c r="J1183" s="169"/>
      <c r="K1183" s="170"/>
    </row>
    <row r="1184" spans="1:11" ht="20.100000000000001" hidden="1" customHeight="1">
      <c r="A1184" s="187"/>
      <c r="B1184" s="188"/>
      <c r="C1184" s="188" t="s">
        <v>166</v>
      </c>
      <c r="D1184" s="188">
        <v>8420</v>
      </c>
      <c r="E1184" s="189" t="s">
        <v>286</v>
      </c>
      <c r="F1184" s="382" t="s">
        <v>1468</v>
      </c>
      <c r="G1184" s="383"/>
      <c r="H1184" s="156" t="s">
        <v>251</v>
      </c>
      <c r="I1184" s="157"/>
      <c r="J1184" s="158"/>
      <c r="K1184" s="159">
        <v>268.26</v>
      </c>
    </row>
    <row r="1185" spans="1:11" hidden="1">
      <c r="B1185" s="190" t="s">
        <v>1442</v>
      </c>
      <c r="C1185" s="190" t="s">
        <v>1443</v>
      </c>
      <c r="D1185" s="190" t="s">
        <v>1</v>
      </c>
      <c r="E1185" s="191" t="s">
        <v>1444</v>
      </c>
      <c r="F1185" s="384" t="s">
        <v>1445</v>
      </c>
      <c r="G1185" s="385"/>
      <c r="H1185" s="160" t="s">
        <v>1446</v>
      </c>
      <c r="I1185" s="161" t="s">
        <v>1345</v>
      </c>
      <c r="J1185" s="162" t="s">
        <v>1447</v>
      </c>
      <c r="K1185" s="163" t="s">
        <v>1448</v>
      </c>
    </row>
    <row r="1186" spans="1:11" hidden="1">
      <c r="A1186" s="192" t="s">
        <v>1449</v>
      </c>
      <c r="B1186" s="192" t="s">
        <v>1455</v>
      </c>
      <c r="C1186" s="192" t="s">
        <v>166</v>
      </c>
      <c r="D1186" s="192">
        <v>3750</v>
      </c>
      <c r="E1186" s="193" t="s">
        <v>1738</v>
      </c>
      <c r="F1186" s="380" t="s">
        <v>1457</v>
      </c>
      <c r="G1186" s="381"/>
      <c r="H1186" s="164" t="s">
        <v>251</v>
      </c>
      <c r="I1186" s="165">
        <v>1</v>
      </c>
      <c r="J1186" s="166">
        <v>200.6</v>
      </c>
      <c r="K1186" s="167">
        <v>200.6</v>
      </c>
    </row>
    <row r="1187" spans="1:11" hidden="1">
      <c r="A1187" s="192" t="s">
        <v>1449</v>
      </c>
      <c r="B1187" s="192" t="s">
        <v>1455</v>
      </c>
      <c r="C1187" s="192" t="s">
        <v>20</v>
      </c>
      <c r="D1187" s="192">
        <v>2436</v>
      </c>
      <c r="E1187" s="193" t="s">
        <v>1617</v>
      </c>
      <c r="F1187" s="380" t="s">
        <v>1570</v>
      </c>
      <c r="G1187" s="381"/>
      <c r="H1187" s="164" t="s">
        <v>34</v>
      </c>
      <c r="I1187" s="165">
        <v>2</v>
      </c>
      <c r="J1187" s="166">
        <v>15.33</v>
      </c>
      <c r="K1187" s="167">
        <v>30.66</v>
      </c>
    </row>
    <row r="1188" spans="1:11" hidden="1">
      <c r="A1188" s="192" t="s">
        <v>1449</v>
      </c>
      <c r="B1188" s="192" t="s">
        <v>1455</v>
      </c>
      <c r="C1188" s="192" t="s">
        <v>20</v>
      </c>
      <c r="D1188" s="192">
        <v>6111</v>
      </c>
      <c r="E1188" s="193" t="s">
        <v>1580</v>
      </c>
      <c r="F1188" s="380" t="s">
        <v>1570</v>
      </c>
      <c r="G1188" s="381"/>
      <c r="H1188" s="164" t="s">
        <v>34</v>
      </c>
      <c r="I1188" s="165">
        <v>2</v>
      </c>
      <c r="J1188" s="166">
        <v>11.05</v>
      </c>
      <c r="K1188" s="167">
        <v>22.1</v>
      </c>
    </row>
    <row r="1189" spans="1:11" hidden="1">
      <c r="A1189" s="192" t="s">
        <v>1449</v>
      </c>
      <c r="B1189" s="192" t="s">
        <v>1450</v>
      </c>
      <c r="C1189" s="192" t="s">
        <v>166</v>
      </c>
      <c r="D1189" s="192">
        <v>10549</v>
      </c>
      <c r="E1189" s="193" t="s">
        <v>1581</v>
      </c>
      <c r="F1189" s="380" t="s">
        <v>1468</v>
      </c>
      <c r="G1189" s="381"/>
      <c r="H1189" s="164" t="s">
        <v>1582</v>
      </c>
      <c r="I1189" s="165">
        <v>2</v>
      </c>
      <c r="J1189" s="166">
        <v>3.81</v>
      </c>
      <c r="K1189" s="167">
        <v>7.62</v>
      </c>
    </row>
    <row r="1190" spans="1:11" hidden="1">
      <c r="A1190" s="192" t="s">
        <v>1449</v>
      </c>
      <c r="B1190" s="192" t="s">
        <v>1450</v>
      </c>
      <c r="C1190" s="192" t="s">
        <v>166</v>
      </c>
      <c r="D1190" s="192">
        <v>10552</v>
      </c>
      <c r="E1190" s="193" t="s">
        <v>1618</v>
      </c>
      <c r="F1190" s="380" t="s">
        <v>1468</v>
      </c>
      <c r="G1190" s="381"/>
      <c r="H1190" s="164" t="s">
        <v>1582</v>
      </c>
      <c r="I1190" s="165">
        <v>2</v>
      </c>
      <c r="J1190" s="166">
        <v>3.64</v>
      </c>
      <c r="K1190" s="167">
        <v>7.28</v>
      </c>
    </row>
    <row r="1191" spans="1:11" hidden="1">
      <c r="E1191" s="194"/>
      <c r="F1191" s="194"/>
      <c r="I1191" s="168"/>
      <c r="J1191" s="169"/>
      <c r="K1191" s="170"/>
    </row>
    <row r="1192" spans="1:11" hidden="1">
      <c r="E1192" s="194"/>
      <c r="F1192" s="194"/>
      <c r="I1192" s="168"/>
      <c r="J1192" s="169"/>
      <c r="K1192" s="170"/>
    </row>
    <row r="1193" spans="1:11" ht="20.100000000000001" hidden="1" customHeight="1">
      <c r="A1193" s="187"/>
      <c r="B1193" s="188"/>
      <c r="C1193" s="188" t="s">
        <v>20</v>
      </c>
      <c r="D1193" s="188">
        <v>93671</v>
      </c>
      <c r="E1193" s="189" t="s">
        <v>280</v>
      </c>
      <c r="F1193" s="382" t="s">
        <v>1590</v>
      </c>
      <c r="G1193" s="383"/>
      <c r="H1193" s="156" t="s">
        <v>31</v>
      </c>
      <c r="I1193" s="157"/>
      <c r="J1193" s="158"/>
      <c r="K1193" s="159">
        <v>86.69</v>
      </c>
    </row>
    <row r="1194" spans="1:11" hidden="1">
      <c r="B1194" s="190" t="s">
        <v>1442</v>
      </c>
      <c r="C1194" s="190" t="s">
        <v>1443</v>
      </c>
      <c r="D1194" s="190" t="s">
        <v>1</v>
      </c>
      <c r="E1194" s="191" t="s">
        <v>1444</v>
      </c>
      <c r="F1194" s="384" t="s">
        <v>1445</v>
      </c>
      <c r="G1194" s="385"/>
      <c r="H1194" s="160" t="s">
        <v>1446</v>
      </c>
      <c r="I1194" s="161" t="s">
        <v>1345</v>
      </c>
      <c r="J1194" s="162" t="s">
        <v>1447</v>
      </c>
      <c r="K1194" s="163" t="s">
        <v>1448</v>
      </c>
    </row>
    <row r="1195" spans="1:11" ht="24" hidden="1">
      <c r="A1195" s="192" t="s">
        <v>1449</v>
      </c>
      <c r="B1195" s="192" t="s">
        <v>1455</v>
      </c>
      <c r="C1195" s="192" t="s">
        <v>20</v>
      </c>
      <c r="D1195" s="192">
        <v>1573</v>
      </c>
      <c r="E1195" s="193" t="s">
        <v>1732</v>
      </c>
      <c r="F1195" s="380" t="s">
        <v>1457</v>
      </c>
      <c r="G1195" s="381"/>
      <c r="H1195" s="164" t="s">
        <v>31</v>
      </c>
      <c r="I1195" s="165">
        <v>3</v>
      </c>
      <c r="J1195" s="166">
        <v>1.49</v>
      </c>
      <c r="K1195" s="167">
        <v>4.47</v>
      </c>
    </row>
    <row r="1196" spans="1:11" hidden="1">
      <c r="A1196" s="192" t="s">
        <v>1449</v>
      </c>
      <c r="B1196" s="192" t="s">
        <v>1455</v>
      </c>
      <c r="C1196" s="192" t="s">
        <v>20</v>
      </c>
      <c r="D1196" s="192">
        <v>34709</v>
      </c>
      <c r="E1196" s="193" t="s">
        <v>1739</v>
      </c>
      <c r="F1196" s="380" t="s">
        <v>1457</v>
      </c>
      <c r="G1196" s="381"/>
      <c r="H1196" s="164" t="s">
        <v>31</v>
      </c>
      <c r="I1196" s="165">
        <v>1</v>
      </c>
      <c r="J1196" s="166">
        <v>71.849999999999994</v>
      </c>
      <c r="K1196" s="167">
        <v>71.849999999999994</v>
      </c>
    </row>
    <row r="1197" spans="1:11" hidden="1">
      <c r="A1197" s="192" t="s">
        <v>1449</v>
      </c>
      <c r="B1197" s="192" t="s">
        <v>1450</v>
      </c>
      <c r="C1197" s="192" t="s">
        <v>20</v>
      </c>
      <c r="D1197" s="192">
        <v>88247</v>
      </c>
      <c r="E1197" s="193" t="s">
        <v>1593</v>
      </c>
      <c r="F1197" s="380" t="s">
        <v>1463</v>
      </c>
      <c r="G1197" s="381"/>
      <c r="H1197" s="164" t="s">
        <v>34</v>
      </c>
      <c r="I1197" s="165">
        <v>0.27339999999999998</v>
      </c>
      <c r="J1197" s="166">
        <v>17.23</v>
      </c>
      <c r="K1197" s="167">
        <v>4.71</v>
      </c>
    </row>
    <row r="1198" spans="1:11" hidden="1">
      <c r="A1198" s="192" t="s">
        <v>1449</v>
      </c>
      <c r="B1198" s="192" t="s">
        <v>1450</v>
      </c>
      <c r="C1198" s="192" t="s">
        <v>20</v>
      </c>
      <c r="D1198" s="192">
        <v>88264</v>
      </c>
      <c r="E1198" s="193" t="s">
        <v>1594</v>
      </c>
      <c r="F1198" s="380" t="s">
        <v>1463</v>
      </c>
      <c r="G1198" s="381"/>
      <c r="H1198" s="164" t="s">
        <v>34</v>
      </c>
      <c r="I1198" s="165">
        <v>0.27339999999999998</v>
      </c>
      <c r="J1198" s="166">
        <v>20.71</v>
      </c>
      <c r="K1198" s="167">
        <v>5.66</v>
      </c>
    </row>
    <row r="1199" spans="1:11" hidden="1">
      <c r="E1199" s="194"/>
      <c r="F1199" s="194"/>
      <c r="I1199" s="168"/>
      <c r="J1199" s="169"/>
      <c r="K1199" s="170"/>
    </row>
    <row r="1200" spans="1:11" hidden="1">
      <c r="E1200" s="194"/>
      <c r="F1200" s="194"/>
      <c r="I1200" s="168"/>
      <c r="J1200" s="169"/>
      <c r="K1200" s="170"/>
    </row>
    <row r="1201" spans="1:11" ht="20.100000000000001" hidden="1" customHeight="1">
      <c r="A1201" s="187"/>
      <c r="B1201" s="188"/>
      <c r="C1201" s="188" t="s">
        <v>20</v>
      </c>
      <c r="D1201" s="188">
        <v>93673</v>
      </c>
      <c r="E1201" s="189" t="s">
        <v>282</v>
      </c>
      <c r="F1201" s="382" t="s">
        <v>1590</v>
      </c>
      <c r="G1201" s="383"/>
      <c r="H1201" s="156" t="s">
        <v>31</v>
      </c>
      <c r="I1201" s="157"/>
      <c r="J1201" s="158"/>
      <c r="K1201" s="159">
        <v>99.11</v>
      </c>
    </row>
    <row r="1202" spans="1:11" hidden="1">
      <c r="B1202" s="190" t="s">
        <v>1442</v>
      </c>
      <c r="C1202" s="190" t="s">
        <v>1443</v>
      </c>
      <c r="D1202" s="190" t="s">
        <v>1</v>
      </c>
      <c r="E1202" s="191" t="s">
        <v>1444</v>
      </c>
      <c r="F1202" s="384" t="s">
        <v>1445</v>
      </c>
      <c r="G1202" s="385"/>
      <c r="H1202" s="160" t="s">
        <v>1446</v>
      </c>
      <c r="I1202" s="161" t="s">
        <v>1345</v>
      </c>
      <c r="J1202" s="162" t="s">
        <v>1447</v>
      </c>
      <c r="K1202" s="163" t="s">
        <v>1448</v>
      </c>
    </row>
    <row r="1203" spans="1:11" ht="24" hidden="1">
      <c r="A1203" s="192" t="s">
        <v>1449</v>
      </c>
      <c r="B1203" s="192" t="s">
        <v>1455</v>
      </c>
      <c r="C1203" s="192" t="s">
        <v>20</v>
      </c>
      <c r="D1203" s="192">
        <v>1575</v>
      </c>
      <c r="E1203" s="193" t="s">
        <v>1740</v>
      </c>
      <c r="F1203" s="380" t="s">
        <v>1457</v>
      </c>
      <c r="G1203" s="381"/>
      <c r="H1203" s="164" t="s">
        <v>31</v>
      </c>
      <c r="I1203" s="165">
        <v>3</v>
      </c>
      <c r="J1203" s="166">
        <v>1.91</v>
      </c>
      <c r="K1203" s="167">
        <v>5.73</v>
      </c>
    </row>
    <row r="1204" spans="1:11" hidden="1">
      <c r="A1204" s="192" t="s">
        <v>1449</v>
      </c>
      <c r="B1204" s="192" t="s">
        <v>1455</v>
      </c>
      <c r="C1204" s="192" t="s">
        <v>20</v>
      </c>
      <c r="D1204" s="192">
        <v>34709</v>
      </c>
      <c r="E1204" s="193" t="s">
        <v>1739</v>
      </c>
      <c r="F1204" s="380" t="s">
        <v>1457</v>
      </c>
      <c r="G1204" s="381"/>
      <c r="H1204" s="164" t="s">
        <v>31</v>
      </c>
      <c r="I1204" s="165">
        <v>1</v>
      </c>
      <c r="J1204" s="166">
        <v>71.849999999999994</v>
      </c>
      <c r="K1204" s="167">
        <v>71.849999999999994</v>
      </c>
    </row>
    <row r="1205" spans="1:11" hidden="1">
      <c r="A1205" s="192" t="s">
        <v>1449</v>
      </c>
      <c r="B1205" s="192" t="s">
        <v>1450</v>
      </c>
      <c r="C1205" s="192" t="s">
        <v>20</v>
      </c>
      <c r="D1205" s="192">
        <v>88247</v>
      </c>
      <c r="E1205" s="193" t="s">
        <v>1593</v>
      </c>
      <c r="F1205" s="380" t="s">
        <v>1463</v>
      </c>
      <c r="G1205" s="381"/>
      <c r="H1205" s="164" t="s">
        <v>34</v>
      </c>
      <c r="I1205" s="165">
        <v>0.56769999999999998</v>
      </c>
      <c r="J1205" s="166">
        <v>17.23</v>
      </c>
      <c r="K1205" s="167">
        <v>9.7799999999999994</v>
      </c>
    </row>
    <row r="1206" spans="1:11" hidden="1">
      <c r="A1206" s="192" t="s">
        <v>1449</v>
      </c>
      <c r="B1206" s="192" t="s">
        <v>1450</v>
      </c>
      <c r="C1206" s="192" t="s">
        <v>20</v>
      </c>
      <c r="D1206" s="192">
        <v>88264</v>
      </c>
      <c r="E1206" s="193" t="s">
        <v>1594</v>
      </c>
      <c r="F1206" s="380" t="s">
        <v>1463</v>
      </c>
      <c r="G1206" s="381"/>
      <c r="H1206" s="164" t="s">
        <v>34</v>
      </c>
      <c r="I1206" s="165">
        <v>0.56769999999999998</v>
      </c>
      <c r="J1206" s="166">
        <v>20.71</v>
      </c>
      <c r="K1206" s="167">
        <v>11.75</v>
      </c>
    </row>
    <row r="1207" spans="1:11" hidden="1">
      <c r="E1207" s="194"/>
      <c r="F1207" s="194"/>
      <c r="I1207" s="168"/>
      <c r="J1207" s="169"/>
      <c r="K1207" s="170"/>
    </row>
    <row r="1208" spans="1:11" hidden="1">
      <c r="E1208" s="194"/>
      <c r="F1208" s="194"/>
      <c r="I1208" s="168"/>
      <c r="J1208" s="169"/>
      <c r="K1208" s="170"/>
    </row>
    <row r="1209" spans="1:11" ht="20.100000000000001" hidden="1" customHeight="1">
      <c r="A1209" s="187"/>
      <c r="B1209" s="188"/>
      <c r="C1209" s="188" t="s">
        <v>166</v>
      </c>
      <c r="D1209" s="188">
        <v>8894</v>
      </c>
      <c r="E1209" s="189" t="s">
        <v>300</v>
      </c>
      <c r="F1209" s="382" t="s">
        <v>1468</v>
      </c>
      <c r="G1209" s="383"/>
      <c r="H1209" s="156" t="s">
        <v>251</v>
      </c>
      <c r="I1209" s="157"/>
      <c r="J1209" s="158"/>
      <c r="K1209" s="159">
        <v>63.05</v>
      </c>
    </row>
    <row r="1210" spans="1:11" hidden="1">
      <c r="B1210" s="190" t="s">
        <v>1442</v>
      </c>
      <c r="C1210" s="190" t="s">
        <v>1443</v>
      </c>
      <c r="D1210" s="190" t="s">
        <v>1</v>
      </c>
      <c r="E1210" s="191" t="s">
        <v>1444</v>
      </c>
      <c r="F1210" s="384" t="s">
        <v>1445</v>
      </c>
      <c r="G1210" s="385"/>
      <c r="H1210" s="160" t="s">
        <v>1446</v>
      </c>
      <c r="I1210" s="161" t="s">
        <v>1345</v>
      </c>
      <c r="J1210" s="162" t="s">
        <v>1447</v>
      </c>
      <c r="K1210" s="163" t="s">
        <v>1448</v>
      </c>
    </row>
    <row r="1211" spans="1:11" hidden="1">
      <c r="A1211" s="192" t="s">
        <v>1449</v>
      </c>
      <c r="B1211" s="192" t="s">
        <v>1455</v>
      </c>
      <c r="C1211" s="192" t="s">
        <v>166</v>
      </c>
      <c r="D1211" s="192">
        <v>9162</v>
      </c>
      <c r="E1211" s="193" t="s">
        <v>1741</v>
      </c>
      <c r="F1211" s="380" t="s">
        <v>1457</v>
      </c>
      <c r="G1211" s="381"/>
      <c r="H1211" s="164" t="s">
        <v>251</v>
      </c>
      <c r="I1211" s="165">
        <v>1</v>
      </c>
      <c r="J1211" s="166">
        <v>52.9</v>
      </c>
      <c r="K1211" s="167">
        <v>52.9</v>
      </c>
    </row>
    <row r="1212" spans="1:11" hidden="1">
      <c r="A1212" s="192" t="s">
        <v>1449</v>
      </c>
      <c r="B1212" s="192" t="s">
        <v>1455</v>
      </c>
      <c r="C1212" s="192" t="s">
        <v>20</v>
      </c>
      <c r="D1212" s="192">
        <v>2436</v>
      </c>
      <c r="E1212" s="193" t="s">
        <v>1617</v>
      </c>
      <c r="F1212" s="380" t="s">
        <v>1570</v>
      </c>
      <c r="G1212" s="381"/>
      <c r="H1212" s="164" t="s">
        <v>34</v>
      </c>
      <c r="I1212" s="165">
        <v>0.3</v>
      </c>
      <c r="J1212" s="166">
        <v>15.33</v>
      </c>
      <c r="K1212" s="167">
        <v>4.5999999999999996</v>
      </c>
    </row>
    <row r="1213" spans="1:11" hidden="1">
      <c r="A1213" s="192" t="s">
        <v>1449</v>
      </c>
      <c r="B1213" s="192" t="s">
        <v>1455</v>
      </c>
      <c r="C1213" s="192" t="s">
        <v>20</v>
      </c>
      <c r="D1213" s="192">
        <v>6111</v>
      </c>
      <c r="E1213" s="193" t="s">
        <v>1580</v>
      </c>
      <c r="F1213" s="380" t="s">
        <v>1570</v>
      </c>
      <c r="G1213" s="381"/>
      <c r="H1213" s="164" t="s">
        <v>34</v>
      </c>
      <c r="I1213" s="165">
        <v>0.3</v>
      </c>
      <c r="J1213" s="166">
        <v>11.05</v>
      </c>
      <c r="K1213" s="167">
        <v>3.32</v>
      </c>
    </row>
    <row r="1214" spans="1:11" hidden="1">
      <c r="A1214" s="192" t="s">
        <v>1449</v>
      </c>
      <c r="B1214" s="192" t="s">
        <v>1450</v>
      </c>
      <c r="C1214" s="192" t="s">
        <v>166</v>
      </c>
      <c r="D1214" s="192">
        <v>10549</v>
      </c>
      <c r="E1214" s="193" t="s">
        <v>1581</v>
      </c>
      <c r="F1214" s="380" t="s">
        <v>1468</v>
      </c>
      <c r="G1214" s="381"/>
      <c r="H1214" s="164" t="s">
        <v>1582</v>
      </c>
      <c r="I1214" s="165">
        <v>0.3</v>
      </c>
      <c r="J1214" s="166">
        <v>3.81</v>
      </c>
      <c r="K1214" s="167">
        <v>1.1399999999999999</v>
      </c>
    </row>
    <row r="1215" spans="1:11" hidden="1">
      <c r="A1215" s="192" t="s">
        <v>1449</v>
      </c>
      <c r="B1215" s="192" t="s">
        <v>1450</v>
      </c>
      <c r="C1215" s="192" t="s">
        <v>166</v>
      </c>
      <c r="D1215" s="192">
        <v>10552</v>
      </c>
      <c r="E1215" s="193" t="s">
        <v>1618</v>
      </c>
      <c r="F1215" s="380" t="s">
        <v>1468</v>
      </c>
      <c r="G1215" s="381"/>
      <c r="H1215" s="164" t="s">
        <v>1582</v>
      </c>
      <c r="I1215" s="165">
        <v>0.3</v>
      </c>
      <c r="J1215" s="166">
        <v>3.64</v>
      </c>
      <c r="K1215" s="167">
        <v>1.0900000000000001</v>
      </c>
    </row>
    <row r="1216" spans="1:11" hidden="1">
      <c r="E1216" s="194"/>
      <c r="F1216" s="194"/>
      <c r="I1216" s="168"/>
      <c r="J1216" s="169"/>
      <c r="K1216" s="170"/>
    </row>
    <row r="1217" spans="1:11" hidden="1">
      <c r="E1217" s="194"/>
      <c r="F1217" s="194"/>
      <c r="I1217" s="168"/>
      <c r="J1217" s="169"/>
      <c r="K1217" s="170"/>
    </row>
    <row r="1218" spans="1:11" ht="20.100000000000001" hidden="1" customHeight="1">
      <c r="A1218" s="187"/>
      <c r="B1218" s="188"/>
      <c r="C1218" s="188" t="s">
        <v>166</v>
      </c>
      <c r="D1218" s="188">
        <v>9041</v>
      </c>
      <c r="E1218" s="189" t="s">
        <v>298</v>
      </c>
      <c r="F1218" s="382" t="s">
        <v>1468</v>
      </c>
      <c r="G1218" s="383"/>
      <c r="H1218" s="156" t="s">
        <v>251</v>
      </c>
      <c r="I1218" s="157"/>
      <c r="J1218" s="158"/>
      <c r="K1218" s="159">
        <v>108.05</v>
      </c>
    </row>
    <row r="1219" spans="1:11" hidden="1">
      <c r="B1219" s="190" t="s">
        <v>1442</v>
      </c>
      <c r="C1219" s="190" t="s">
        <v>1443</v>
      </c>
      <c r="D1219" s="190" t="s">
        <v>1</v>
      </c>
      <c r="E1219" s="191" t="s">
        <v>1444</v>
      </c>
      <c r="F1219" s="384" t="s">
        <v>1445</v>
      </c>
      <c r="G1219" s="385"/>
      <c r="H1219" s="160" t="s">
        <v>1446</v>
      </c>
      <c r="I1219" s="161" t="s">
        <v>1345</v>
      </c>
      <c r="J1219" s="162" t="s">
        <v>1447</v>
      </c>
      <c r="K1219" s="163" t="s">
        <v>1448</v>
      </c>
    </row>
    <row r="1220" spans="1:11" hidden="1">
      <c r="A1220" s="192" t="s">
        <v>1449</v>
      </c>
      <c r="B1220" s="192" t="s">
        <v>1455</v>
      </c>
      <c r="C1220" s="192" t="s">
        <v>166</v>
      </c>
      <c r="D1220" s="192">
        <v>9225</v>
      </c>
      <c r="E1220" s="193" t="s">
        <v>1742</v>
      </c>
      <c r="F1220" s="380" t="s">
        <v>1457</v>
      </c>
      <c r="G1220" s="381"/>
      <c r="H1220" s="164" t="s">
        <v>251</v>
      </c>
      <c r="I1220" s="165">
        <v>1</v>
      </c>
      <c r="J1220" s="166">
        <v>97.9</v>
      </c>
      <c r="K1220" s="167">
        <v>97.9</v>
      </c>
    </row>
    <row r="1221" spans="1:11" hidden="1">
      <c r="A1221" s="192" t="s">
        <v>1449</v>
      </c>
      <c r="B1221" s="192" t="s">
        <v>1455</v>
      </c>
      <c r="C1221" s="192" t="s">
        <v>20</v>
      </c>
      <c r="D1221" s="192">
        <v>2436</v>
      </c>
      <c r="E1221" s="193" t="s">
        <v>1617</v>
      </c>
      <c r="F1221" s="380" t="s">
        <v>1570</v>
      </c>
      <c r="G1221" s="381"/>
      <c r="H1221" s="164" t="s">
        <v>34</v>
      </c>
      <c r="I1221" s="165">
        <v>0.3</v>
      </c>
      <c r="J1221" s="166">
        <v>15.33</v>
      </c>
      <c r="K1221" s="167">
        <v>4.5999999999999996</v>
      </c>
    </row>
    <row r="1222" spans="1:11" hidden="1">
      <c r="A1222" s="192" t="s">
        <v>1449</v>
      </c>
      <c r="B1222" s="192" t="s">
        <v>1455</v>
      </c>
      <c r="C1222" s="192" t="s">
        <v>20</v>
      </c>
      <c r="D1222" s="192">
        <v>6111</v>
      </c>
      <c r="E1222" s="193" t="s">
        <v>1580</v>
      </c>
      <c r="F1222" s="380" t="s">
        <v>1570</v>
      </c>
      <c r="G1222" s="381"/>
      <c r="H1222" s="164" t="s">
        <v>34</v>
      </c>
      <c r="I1222" s="165">
        <v>0.3</v>
      </c>
      <c r="J1222" s="166">
        <v>11.05</v>
      </c>
      <c r="K1222" s="167">
        <v>3.32</v>
      </c>
    </row>
    <row r="1223" spans="1:11" hidden="1">
      <c r="A1223" s="192" t="s">
        <v>1449</v>
      </c>
      <c r="B1223" s="192" t="s">
        <v>1450</v>
      </c>
      <c r="C1223" s="192" t="s">
        <v>166</v>
      </c>
      <c r="D1223" s="192">
        <v>10549</v>
      </c>
      <c r="E1223" s="193" t="s">
        <v>1581</v>
      </c>
      <c r="F1223" s="380" t="s">
        <v>1468</v>
      </c>
      <c r="G1223" s="381"/>
      <c r="H1223" s="164" t="s">
        <v>1582</v>
      </c>
      <c r="I1223" s="165">
        <v>0.3</v>
      </c>
      <c r="J1223" s="166">
        <v>3.81</v>
      </c>
      <c r="K1223" s="167">
        <v>1.1399999999999999</v>
      </c>
    </row>
    <row r="1224" spans="1:11" hidden="1">
      <c r="A1224" s="192" t="s">
        <v>1449</v>
      </c>
      <c r="B1224" s="192" t="s">
        <v>1450</v>
      </c>
      <c r="C1224" s="192" t="s">
        <v>166</v>
      </c>
      <c r="D1224" s="192">
        <v>10552</v>
      </c>
      <c r="E1224" s="193" t="s">
        <v>1618</v>
      </c>
      <c r="F1224" s="380" t="s">
        <v>1468</v>
      </c>
      <c r="G1224" s="381"/>
      <c r="H1224" s="164" t="s">
        <v>1582</v>
      </c>
      <c r="I1224" s="165">
        <v>0.3</v>
      </c>
      <c r="J1224" s="166">
        <v>3.64</v>
      </c>
      <c r="K1224" s="167">
        <v>1.0900000000000001</v>
      </c>
    </row>
    <row r="1225" spans="1:11" hidden="1">
      <c r="E1225" s="194"/>
      <c r="F1225" s="194"/>
      <c r="I1225" s="168"/>
      <c r="J1225" s="169"/>
      <c r="K1225" s="170"/>
    </row>
    <row r="1226" spans="1:11" hidden="1">
      <c r="E1226" s="194"/>
      <c r="F1226" s="194"/>
      <c r="I1226" s="168"/>
      <c r="J1226" s="169"/>
      <c r="K1226" s="170"/>
    </row>
    <row r="1227" spans="1:11" s="198" customFormat="1" ht="47.25">
      <c r="A1227" s="195"/>
      <c r="B1227" s="196"/>
      <c r="C1227" s="196" t="s">
        <v>5</v>
      </c>
      <c r="D1227" s="196" t="s">
        <v>14</v>
      </c>
      <c r="E1227" s="197" t="s">
        <v>15</v>
      </c>
      <c r="F1227" s="386" t="s">
        <v>1495</v>
      </c>
      <c r="G1227" s="387"/>
      <c r="H1227" s="171" t="s">
        <v>12</v>
      </c>
      <c r="I1227" s="172"/>
      <c r="J1227" s="173"/>
      <c r="K1227" s="174">
        <f>K1229</f>
        <v>0</v>
      </c>
    </row>
    <row r="1228" spans="1:11" s="198" customFormat="1" ht="15.75">
      <c r="B1228" s="199" t="s">
        <v>1442</v>
      </c>
      <c r="C1228" s="199" t="s">
        <v>1443</v>
      </c>
      <c r="D1228" s="199" t="s">
        <v>1</v>
      </c>
      <c r="E1228" s="200" t="s">
        <v>1444</v>
      </c>
      <c r="F1228" s="378" t="s">
        <v>1445</v>
      </c>
      <c r="G1228" s="379"/>
      <c r="H1228" s="175" t="s">
        <v>1446</v>
      </c>
      <c r="I1228" s="176" t="s">
        <v>1345</v>
      </c>
      <c r="J1228" s="177" t="s">
        <v>1447</v>
      </c>
      <c r="K1228" s="178" t="s">
        <v>1448</v>
      </c>
    </row>
    <row r="1229" spans="1:11" s="192" customFormat="1" ht="24">
      <c r="A1229" s="192" t="s">
        <v>1449</v>
      </c>
      <c r="B1229" s="192" t="s">
        <v>1455</v>
      </c>
      <c r="C1229" s="192" t="s">
        <v>5</v>
      </c>
      <c r="D1229" s="192">
        <v>848903</v>
      </c>
      <c r="E1229" s="193" t="s">
        <v>1743</v>
      </c>
      <c r="F1229" s="380" t="s">
        <v>1744</v>
      </c>
      <c r="G1229" s="381"/>
      <c r="H1229" s="164" t="s">
        <v>8</v>
      </c>
      <c r="I1229" s="165">
        <v>1</v>
      </c>
      <c r="J1229" s="166"/>
      <c r="K1229" s="167">
        <f>J1229*I1229</f>
        <v>0</v>
      </c>
    </row>
    <row r="1230" spans="1:11">
      <c r="E1230" s="194"/>
      <c r="F1230" s="194"/>
      <c r="I1230" s="168"/>
      <c r="J1230" s="169"/>
      <c r="K1230" s="170"/>
    </row>
    <row r="1231" spans="1:11">
      <c r="E1231" s="194"/>
      <c r="F1231" s="194"/>
      <c r="I1231" s="168"/>
      <c r="J1231" s="169"/>
      <c r="K1231" s="170"/>
    </row>
    <row r="1232" spans="1:11" s="198" customFormat="1" ht="63">
      <c r="A1232" s="195"/>
      <c r="B1232" s="196"/>
      <c r="C1232" s="196" t="s">
        <v>5</v>
      </c>
      <c r="D1232" s="196" t="s">
        <v>10</v>
      </c>
      <c r="E1232" s="197" t="s">
        <v>11</v>
      </c>
      <c r="F1232" s="386" t="s">
        <v>1495</v>
      </c>
      <c r="G1232" s="387"/>
      <c r="H1232" s="171" t="s">
        <v>12</v>
      </c>
      <c r="I1232" s="172"/>
      <c r="J1232" s="173"/>
      <c r="K1232" s="174">
        <f>K1234</f>
        <v>0</v>
      </c>
    </row>
    <row r="1233" spans="1:11" s="198" customFormat="1" ht="15.75">
      <c r="B1233" s="199" t="s">
        <v>1442</v>
      </c>
      <c r="C1233" s="199" t="s">
        <v>1443</v>
      </c>
      <c r="D1233" s="199" t="s">
        <v>1</v>
      </c>
      <c r="E1233" s="200" t="s">
        <v>1444</v>
      </c>
      <c r="F1233" s="378" t="s">
        <v>1445</v>
      </c>
      <c r="G1233" s="379"/>
      <c r="H1233" s="175" t="s">
        <v>1446</v>
      </c>
      <c r="I1233" s="176" t="s">
        <v>1345</v>
      </c>
      <c r="J1233" s="177" t="s">
        <v>1447</v>
      </c>
      <c r="K1233" s="178" t="s">
        <v>1448</v>
      </c>
    </row>
    <row r="1234" spans="1:11" s="192" customFormat="1" ht="36">
      <c r="A1234" s="192" t="s">
        <v>1449</v>
      </c>
      <c r="B1234" s="192" t="s">
        <v>1455</v>
      </c>
      <c r="C1234" s="192" t="s">
        <v>5</v>
      </c>
      <c r="D1234" s="192">
        <v>845112</v>
      </c>
      <c r="E1234" s="193" t="s">
        <v>1745</v>
      </c>
      <c r="F1234" s="380" t="s">
        <v>1744</v>
      </c>
      <c r="G1234" s="381"/>
      <c r="H1234" s="164" t="s">
        <v>8</v>
      </c>
      <c r="I1234" s="165">
        <v>1</v>
      </c>
      <c r="J1234" s="166"/>
      <c r="K1234" s="167">
        <f>J1234*I1234</f>
        <v>0</v>
      </c>
    </row>
    <row r="1235" spans="1:11">
      <c r="E1235" s="194"/>
      <c r="F1235" s="194"/>
      <c r="I1235" s="168"/>
      <c r="J1235" s="169"/>
      <c r="K1235" s="170"/>
    </row>
    <row r="1236" spans="1:11">
      <c r="E1236" s="194"/>
      <c r="F1236" s="194"/>
      <c r="I1236" s="168"/>
      <c r="J1236" s="169"/>
      <c r="K1236" s="170"/>
    </row>
    <row r="1237" spans="1:11" s="198" customFormat="1" ht="15.75">
      <c r="A1237" s="195"/>
      <c r="B1237" s="196"/>
      <c r="C1237" s="196" t="s">
        <v>5</v>
      </c>
      <c r="D1237" s="196" t="s">
        <v>406</v>
      </c>
      <c r="E1237" s="197" t="s">
        <v>407</v>
      </c>
      <c r="F1237" s="386" t="s">
        <v>1590</v>
      </c>
      <c r="G1237" s="387"/>
      <c r="H1237" s="171" t="s">
        <v>31</v>
      </c>
      <c r="I1237" s="172"/>
      <c r="J1237" s="173"/>
      <c r="K1237" s="174">
        <f>SUM(K1239:K1241)</f>
        <v>0</v>
      </c>
    </row>
    <row r="1238" spans="1:11" s="198" customFormat="1" ht="15.75">
      <c r="B1238" s="199" t="s">
        <v>1442</v>
      </c>
      <c r="C1238" s="199" t="s">
        <v>1443</v>
      </c>
      <c r="D1238" s="199" t="s">
        <v>1</v>
      </c>
      <c r="E1238" s="200" t="s">
        <v>1444</v>
      </c>
      <c r="F1238" s="378" t="s">
        <v>1445</v>
      </c>
      <c r="G1238" s="379"/>
      <c r="H1238" s="175" t="s">
        <v>1446</v>
      </c>
      <c r="I1238" s="176" t="s">
        <v>1345</v>
      </c>
      <c r="J1238" s="177" t="s">
        <v>1447</v>
      </c>
      <c r="K1238" s="178" t="s">
        <v>1448</v>
      </c>
    </row>
    <row r="1239" spans="1:11" s="192" customFormat="1" ht="12">
      <c r="A1239" s="192" t="s">
        <v>1449</v>
      </c>
      <c r="B1239" s="192" t="s">
        <v>1455</v>
      </c>
      <c r="C1239" s="192" t="s">
        <v>20</v>
      </c>
      <c r="D1239" s="192">
        <v>21136</v>
      </c>
      <c r="E1239" s="193" t="s">
        <v>1746</v>
      </c>
      <c r="F1239" s="380" t="s">
        <v>1457</v>
      </c>
      <c r="G1239" s="381"/>
      <c r="H1239" s="164" t="s">
        <v>54</v>
      </c>
      <c r="I1239" s="165">
        <v>1.05</v>
      </c>
      <c r="J1239" s="166"/>
      <c r="K1239" s="167">
        <f>J1239*I1239</f>
        <v>0</v>
      </c>
    </row>
    <row r="1240" spans="1:11" s="192" customFormat="1" ht="12">
      <c r="A1240" s="192" t="s">
        <v>1449</v>
      </c>
      <c r="B1240" s="192" t="s">
        <v>1450</v>
      </c>
      <c r="C1240" s="192" t="s">
        <v>20</v>
      </c>
      <c r="D1240" s="192">
        <v>88247</v>
      </c>
      <c r="E1240" s="193" t="s">
        <v>1593</v>
      </c>
      <c r="F1240" s="380" t="s">
        <v>1463</v>
      </c>
      <c r="G1240" s="381"/>
      <c r="H1240" s="164" t="s">
        <v>34</v>
      </c>
      <c r="I1240" s="165">
        <v>0.25</v>
      </c>
      <c r="J1240" s="166"/>
      <c r="K1240" s="167">
        <f>J1240*I1240</f>
        <v>0</v>
      </c>
    </row>
    <row r="1241" spans="1:11" s="192" customFormat="1" ht="12">
      <c r="A1241" s="192" t="s">
        <v>1449</v>
      </c>
      <c r="B1241" s="192" t="s">
        <v>1450</v>
      </c>
      <c r="C1241" s="192" t="s">
        <v>20</v>
      </c>
      <c r="D1241" s="192">
        <v>88264</v>
      </c>
      <c r="E1241" s="193" t="s">
        <v>1594</v>
      </c>
      <c r="F1241" s="380" t="s">
        <v>1463</v>
      </c>
      <c r="G1241" s="381"/>
      <c r="H1241" s="164" t="s">
        <v>34</v>
      </c>
      <c r="I1241" s="165">
        <v>0.25</v>
      </c>
      <c r="J1241" s="166"/>
      <c r="K1241" s="167">
        <f>J1241*I1241</f>
        <v>0</v>
      </c>
    </row>
    <row r="1242" spans="1:11">
      <c r="E1242" s="194"/>
      <c r="F1242" s="194"/>
      <c r="I1242" s="168"/>
      <c r="J1242" s="169"/>
      <c r="K1242" s="170"/>
    </row>
    <row r="1243" spans="1:11">
      <c r="E1243" s="194"/>
      <c r="F1243" s="194"/>
      <c r="I1243" s="168"/>
      <c r="J1243" s="169"/>
      <c r="K1243" s="170"/>
    </row>
    <row r="1244" spans="1:11" ht="20.100000000000001" hidden="1" customHeight="1">
      <c r="A1244" s="187"/>
      <c r="B1244" s="188"/>
      <c r="C1244" s="188" t="s">
        <v>20</v>
      </c>
      <c r="D1244" s="188">
        <v>91855</v>
      </c>
      <c r="E1244" s="189" t="s">
        <v>793</v>
      </c>
      <c r="F1244" s="382" t="s">
        <v>1590</v>
      </c>
      <c r="G1244" s="383"/>
      <c r="H1244" s="156" t="s">
        <v>54</v>
      </c>
      <c r="I1244" s="157"/>
      <c r="J1244" s="158"/>
      <c r="K1244" s="159">
        <v>9.4</v>
      </c>
    </row>
    <row r="1245" spans="1:11" hidden="1">
      <c r="B1245" s="190" t="s">
        <v>1442</v>
      </c>
      <c r="C1245" s="190" t="s">
        <v>1443</v>
      </c>
      <c r="D1245" s="190" t="s">
        <v>1</v>
      </c>
      <c r="E1245" s="191" t="s">
        <v>1444</v>
      </c>
      <c r="F1245" s="384" t="s">
        <v>1445</v>
      </c>
      <c r="G1245" s="385"/>
      <c r="H1245" s="160" t="s">
        <v>1446</v>
      </c>
      <c r="I1245" s="161" t="s">
        <v>1345</v>
      </c>
      <c r="J1245" s="162" t="s">
        <v>1447</v>
      </c>
      <c r="K1245" s="163" t="s">
        <v>1448</v>
      </c>
    </row>
    <row r="1246" spans="1:11" hidden="1">
      <c r="A1246" s="192" t="s">
        <v>1449</v>
      </c>
      <c r="B1246" s="192" t="s">
        <v>1455</v>
      </c>
      <c r="C1246" s="192" t="s">
        <v>20</v>
      </c>
      <c r="D1246" s="192">
        <v>39244</v>
      </c>
      <c r="E1246" s="193" t="s">
        <v>1747</v>
      </c>
      <c r="F1246" s="380" t="s">
        <v>1457</v>
      </c>
      <c r="G1246" s="381"/>
      <c r="H1246" s="164" t="s">
        <v>54</v>
      </c>
      <c r="I1246" s="165">
        <v>1.0169999999999999</v>
      </c>
      <c r="J1246" s="166">
        <v>3.88</v>
      </c>
      <c r="K1246" s="167">
        <v>3.94</v>
      </c>
    </row>
    <row r="1247" spans="1:11" hidden="1">
      <c r="A1247" s="192" t="s">
        <v>1449</v>
      </c>
      <c r="B1247" s="192" t="s">
        <v>1450</v>
      </c>
      <c r="C1247" s="192" t="s">
        <v>20</v>
      </c>
      <c r="D1247" s="192">
        <v>88247</v>
      </c>
      <c r="E1247" s="193" t="s">
        <v>1593</v>
      </c>
      <c r="F1247" s="380" t="s">
        <v>1463</v>
      </c>
      <c r="G1247" s="381"/>
      <c r="H1247" s="164" t="s">
        <v>34</v>
      </c>
      <c r="I1247" s="165">
        <v>0.14399999999999999</v>
      </c>
      <c r="J1247" s="166">
        <v>17.23</v>
      </c>
      <c r="K1247" s="167">
        <v>2.48</v>
      </c>
    </row>
    <row r="1248" spans="1:11" hidden="1">
      <c r="A1248" s="192" t="s">
        <v>1449</v>
      </c>
      <c r="B1248" s="192" t="s">
        <v>1450</v>
      </c>
      <c r="C1248" s="192" t="s">
        <v>20</v>
      </c>
      <c r="D1248" s="192">
        <v>88264</v>
      </c>
      <c r="E1248" s="193" t="s">
        <v>1594</v>
      </c>
      <c r="F1248" s="380" t="s">
        <v>1463</v>
      </c>
      <c r="G1248" s="381"/>
      <c r="H1248" s="164" t="s">
        <v>34</v>
      </c>
      <c r="I1248" s="165">
        <v>0.14399999999999999</v>
      </c>
      <c r="J1248" s="166">
        <v>20.71</v>
      </c>
      <c r="K1248" s="167">
        <v>2.98</v>
      </c>
    </row>
    <row r="1249" spans="1:11" hidden="1">
      <c r="E1249" s="194"/>
      <c r="F1249" s="194"/>
      <c r="I1249" s="168"/>
      <c r="J1249" s="169"/>
      <c r="K1249" s="170"/>
    </row>
    <row r="1250" spans="1:11" hidden="1">
      <c r="E1250" s="194"/>
      <c r="F1250" s="194"/>
      <c r="I1250" s="168"/>
      <c r="J1250" s="169"/>
      <c r="K1250" s="170"/>
    </row>
    <row r="1251" spans="1:11" ht="20.100000000000001" hidden="1" customHeight="1">
      <c r="A1251" s="187"/>
      <c r="B1251" s="188"/>
      <c r="C1251" s="188" t="s">
        <v>20</v>
      </c>
      <c r="D1251" s="188">
        <v>97670</v>
      </c>
      <c r="E1251" s="189" t="s">
        <v>334</v>
      </c>
      <c r="F1251" s="382" t="s">
        <v>1590</v>
      </c>
      <c r="G1251" s="383"/>
      <c r="H1251" s="156" t="s">
        <v>54</v>
      </c>
      <c r="I1251" s="157"/>
      <c r="J1251" s="158"/>
      <c r="K1251" s="159">
        <v>25.05</v>
      </c>
    </row>
    <row r="1252" spans="1:11" hidden="1">
      <c r="B1252" s="190" t="s">
        <v>1442</v>
      </c>
      <c r="C1252" s="190" t="s">
        <v>1443</v>
      </c>
      <c r="D1252" s="190" t="s">
        <v>1</v>
      </c>
      <c r="E1252" s="191" t="s">
        <v>1444</v>
      </c>
      <c r="F1252" s="384" t="s">
        <v>1445</v>
      </c>
      <c r="G1252" s="385"/>
      <c r="H1252" s="160" t="s">
        <v>1446</v>
      </c>
      <c r="I1252" s="161" t="s">
        <v>1345</v>
      </c>
      <c r="J1252" s="162" t="s">
        <v>1447</v>
      </c>
      <c r="K1252" s="163" t="s">
        <v>1448</v>
      </c>
    </row>
    <row r="1253" spans="1:11" ht="24" hidden="1">
      <c r="A1253" s="192" t="s">
        <v>1449</v>
      </c>
      <c r="B1253" s="192" t="s">
        <v>1455</v>
      </c>
      <c r="C1253" s="192" t="s">
        <v>20</v>
      </c>
      <c r="D1253" s="192">
        <v>39248</v>
      </c>
      <c r="E1253" s="193" t="s">
        <v>1748</v>
      </c>
      <c r="F1253" s="380" t="s">
        <v>1457</v>
      </c>
      <c r="G1253" s="381"/>
      <c r="H1253" s="164" t="s">
        <v>54</v>
      </c>
      <c r="I1253" s="165">
        <v>1.1000000000000001</v>
      </c>
      <c r="J1253" s="166">
        <v>16.850000000000001</v>
      </c>
      <c r="K1253" s="167">
        <v>18.53</v>
      </c>
    </row>
    <row r="1254" spans="1:11" hidden="1">
      <c r="A1254" s="192" t="s">
        <v>1449</v>
      </c>
      <c r="B1254" s="192" t="s">
        <v>1450</v>
      </c>
      <c r="C1254" s="192" t="s">
        <v>20</v>
      </c>
      <c r="D1254" s="192">
        <v>88247</v>
      </c>
      <c r="E1254" s="193" t="s">
        <v>1593</v>
      </c>
      <c r="F1254" s="380" t="s">
        <v>1463</v>
      </c>
      <c r="G1254" s="381"/>
      <c r="H1254" s="164" t="s">
        <v>34</v>
      </c>
      <c r="I1254" s="165">
        <v>0.1721</v>
      </c>
      <c r="J1254" s="166">
        <v>17.23</v>
      </c>
      <c r="K1254" s="167">
        <v>2.96</v>
      </c>
    </row>
    <row r="1255" spans="1:11" hidden="1">
      <c r="A1255" s="192" t="s">
        <v>1449</v>
      </c>
      <c r="B1255" s="192" t="s">
        <v>1450</v>
      </c>
      <c r="C1255" s="192" t="s">
        <v>20</v>
      </c>
      <c r="D1255" s="192">
        <v>88264</v>
      </c>
      <c r="E1255" s="193" t="s">
        <v>1594</v>
      </c>
      <c r="F1255" s="380" t="s">
        <v>1463</v>
      </c>
      <c r="G1255" s="381"/>
      <c r="H1255" s="164" t="s">
        <v>34</v>
      </c>
      <c r="I1255" s="165">
        <v>0.1721</v>
      </c>
      <c r="J1255" s="166">
        <v>20.71</v>
      </c>
      <c r="K1255" s="167">
        <v>3.56</v>
      </c>
    </row>
    <row r="1256" spans="1:11" hidden="1">
      <c r="E1256" s="194"/>
      <c r="F1256" s="194"/>
      <c r="I1256" s="168"/>
      <c r="J1256" s="169"/>
      <c r="K1256" s="170"/>
    </row>
    <row r="1257" spans="1:11" hidden="1">
      <c r="E1257" s="194"/>
      <c r="F1257" s="194"/>
      <c r="I1257" s="168"/>
      <c r="J1257" s="169"/>
      <c r="K1257" s="170"/>
    </row>
    <row r="1258" spans="1:11" ht="20.100000000000001" hidden="1" customHeight="1">
      <c r="A1258" s="187"/>
      <c r="B1258" s="188"/>
      <c r="C1258" s="188" t="s">
        <v>20</v>
      </c>
      <c r="D1258" s="188">
        <v>97668</v>
      </c>
      <c r="E1258" s="189" t="s">
        <v>336</v>
      </c>
      <c r="F1258" s="382" t="s">
        <v>1590</v>
      </c>
      <c r="G1258" s="383"/>
      <c r="H1258" s="156" t="s">
        <v>54</v>
      </c>
      <c r="I1258" s="157"/>
      <c r="J1258" s="158"/>
      <c r="K1258" s="159">
        <v>13.06</v>
      </c>
    </row>
    <row r="1259" spans="1:11" hidden="1">
      <c r="B1259" s="190" t="s">
        <v>1442</v>
      </c>
      <c r="C1259" s="190" t="s">
        <v>1443</v>
      </c>
      <c r="D1259" s="190" t="s">
        <v>1</v>
      </c>
      <c r="E1259" s="191" t="s">
        <v>1444</v>
      </c>
      <c r="F1259" s="384" t="s">
        <v>1445</v>
      </c>
      <c r="G1259" s="385"/>
      <c r="H1259" s="160" t="s">
        <v>1446</v>
      </c>
      <c r="I1259" s="161" t="s">
        <v>1345</v>
      </c>
      <c r="J1259" s="162" t="s">
        <v>1447</v>
      </c>
      <c r="K1259" s="163" t="s">
        <v>1448</v>
      </c>
    </row>
    <row r="1260" spans="1:11" ht="24" hidden="1">
      <c r="A1260" s="192" t="s">
        <v>1449</v>
      </c>
      <c r="B1260" s="192" t="s">
        <v>1455</v>
      </c>
      <c r="C1260" s="192" t="s">
        <v>20</v>
      </c>
      <c r="D1260" s="192">
        <v>2446</v>
      </c>
      <c r="E1260" s="193" t="s">
        <v>1749</v>
      </c>
      <c r="F1260" s="380" t="s">
        <v>1457</v>
      </c>
      <c r="G1260" s="381"/>
      <c r="H1260" s="164" t="s">
        <v>54</v>
      </c>
      <c r="I1260" s="165">
        <v>1.1000000000000001</v>
      </c>
      <c r="J1260" s="166">
        <v>8.6300000000000008</v>
      </c>
      <c r="K1260" s="167">
        <v>9.49</v>
      </c>
    </row>
    <row r="1261" spans="1:11" hidden="1">
      <c r="A1261" s="192" t="s">
        <v>1449</v>
      </c>
      <c r="B1261" s="192" t="s">
        <v>1450</v>
      </c>
      <c r="C1261" s="192" t="s">
        <v>20</v>
      </c>
      <c r="D1261" s="192">
        <v>88247</v>
      </c>
      <c r="E1261" s="193" t="s">
        <v>1593</v>
      </c>
      <c r="F1261" s="380" t="s">
        <v>1463</v>
      </c>
      <c r="G1261" s="381"/>
      <c r="H1261" s="164" t="s">
        <v>34</v>
      </c>
      <c r="I1261" s="165">
        <v>9.4500000000000001E-2</v>
      </c>
      <c r="J1261" s="166">
        <v>17.23</v>
      </c>
      <c r="K1261" s="167">
        <v>1.62</v>
      </c>
    </row>
    <row r="1262" spans="1:11" hidden="1">
      <c r="A1262" s="192" t="s">
        <v>1449</v>
      </c>
      <c r="B1262" s="192" t="s">
        <v>1450</v>
      </c>
      <c r="C1262" s="192" t="s">
        <v>20</v>
      </c>
      <c r="D1262" s="192">
        <v>88264</v>
      </c>
      <c r="E1262" s="193" t="s">
        <v>1594</v>
      </c>
      <c r="F1262" s="380" t="s">
        <v>1463</v>
      </c>
      <c r="G1262" s="381"/>
      <c r="H1262" s="164" t="s">
        <v>34</v>
      </c>
      <c r="I1262" s="165">
        <v>9.4500000000000001E-2</v>
      </c>
      <c r="J1262" s="166">
        <v>20.71</v>
      </c>
      <c r="K1262" s="167">
        <v>1.95</v>
      </c>
    </row>
    <row r="1263" spans="1:11" hidden="1">
      <c r="E1263" s="194"/>
      <c r="F1263" s="194"/>
      <c r="I1263" s="168"/>
      <c r="J1263" s="169"/>
      <c r="K1263" s="170"/>
    </row>
    <row r="1264" spans="1:11" hidden="1">
      <c r="E1264" s="194"/>
      <c r="F1264" s="194"/>
      <c r="I1264" s="168"/>
      <c r="J1264" s="169"/>
      <c r="K1264" s="170"/>
    </row>
    <row r="1265" spans="1:11" ht="20.100000000000001" hidden="1" customHeight="1">
      <c r="A1265" s="187"/>
      <c r="B1265" s="188"/>
      <c r="C1265" s="188" t="s">
        <v>20</v>
      </c>
      <c r="D1265" s="188">
        <v>91854</v>
      </c>
      <c r="E1265" s="189" t="s">
        <v>338</v>
      </c>
      <c r="F1265" s="382" t="s">
        <v>1590</v>
      </c>
      <c r="G1265" s="383"/>
      <c r="H1265" s="156" t="s">
        <v>54</v>
      </c>
      <c r="I1265" s="157"/>
      <c r="J1265" s="158"/>
      <c r="K1265" s="159">
        <v>8.0399999999999991</v>
      </c>
    </row>
    <row r="1266" spans="1:11" hidden="1">
      <c r="B1266" s="190" t="s">
        <v>1442</v>
      </c>
      <c r="C1266" s="190" t="s">
        <v>1443</v>
      </c>
      <c r="D1266" s="190" t="s">
        <v>1</v>
      </c>
      <c r="E1266" s="191" t="s">
        <v>1444</v>
      </c>
      <c r="F1266" s="384" t="s">
        <v>1445</v>
      </c>
      <c r="G1266" s="385"/>
      <c r="H1266" s="160" t="s">
        <v>1446</v>
      </c>
      <c r="I1266" s="161" t="s">
        <v>1345</v>
      </c>
      <c r="J1266" s="162" t="s">
        <v>1447</v>
      </c>
      <c r="K1266" s="163" t="s">
        <v>1448</v>
      </c>
    </row>
    <row r="1267" spans="1:11" hidden="1">
      <c r="A1267" s="192" t="s">
        <v>1449</v>
      </c>
      <c r="B1267" s="192" t="s">
        <v>1455</v>
      </c>
      <c r="C1267" s="192" t="s">
        <v>20</v>
      </c>
      <c r="D1267" s="192">
        <v>2688</v>
      </c>
      <c r="E1267" s="193" t="s">
        <v>1750</v>
      </c>
      <c r="F1267" s="380" t="s">
        <v>1457</v>
      </c>
      <c r="G1267" s="381"/>
      <c r="H1267" s="164" t="s">
        <v>54</v>
      </c>
      <c r="I1267" s="165">
        <v>1.0169999999999999</v>
      </c>
      <c r="J1267" s="166">
        <v>2.54</v>
      </c>
      <c r="K1267" s="167">
        <v>2.58</v>
      </c>
    </row>
    <row r="1268" spans="1:11" hidden="1">
      <c r="A1268" s="192" t="s">
        <v>1449</v>
      </c>
      <c r="B1268" s="192" t="s">
        <v>1450</v>
      </c>
      <c r="C1268" s="192" t="s">
        <v>20</v>
      </c>
      <c r="D1268" s="192">
        <v>88247</v>
      </c>
      <c r="E1268" s="193" t="s">
        <v>1593</v>
      </c>
      <c r="F1268" s="380" t="s">
        <v>1463</v>
      </c>
      <c r="G1268" s="381"/>
      <c r="H1268" s="164" t="s">
        <v>34</v>
      </c>
      <c r="I1268" s="165">
        <v>0.14399999999999999</v>
      </c>
      <c r="J1268" s="166">
        <v>17.23</v>
      </c>
      <c r="K1268" s="167">
        <v>2.48</v>
      </c>
    </row>
    <row r="1269" spans="1:11" hidden="1">
      <c r="A1269" s="192" t="s">
        <v>1449</v>
      </c>
      <c r="B1269" s="192" t="s">
        <v>1450</v>
      </c>
      <c r="C1269" s="192" t="s">
        <v>20</v>
      </c>
      <c r="D1269" s="192">
        <v>88264</v>
      </c>
      <c r="E1269" s="193" t="s">
        <v>1594</v>
      </c>
      <c r="F1269" s="380" t="s">
        <v>1463</v>
      </c>
      <c r="G1269" s="381"/>
      <c r="H1269" s="164" t="s">
        <v>34</v>
      </c>
      <c r="I1269" s="165">
        <v>0.14399999999999999</v>
      </c>
      <c r="J1269" s="166">
        <v>20.71</v>
      </c>
      <c r="K1269" s="167">
        <v>2.98</v>
      </c>
    </row>
    <row r="1270" spans="1:11" hidden="1">
      <c r="E1270" s="194"/>
      <c r="F1270" s="194"/>
      <c r="I1270" s="168"/>
      <c r="J1270" s="169"/>
      <c r="K1270" s="170"/>
    </row>
    <row r="1271" spans="1:11" hidden="1">
      <c r="E1271" s="194"/>
      <c r="F1271" s="194"/>
      <c r="I1271" s="168"/>
      <c r="J1271" s="169"/>
      <c r="K1271" s="170"/>
    </row>
    <row r="1272" spans="1:11" ht="20.100000000000001" hidden="1" customHeight="1">
      <c r="A1272" s="187"/>
      <c r="B1272" s="188"/>
      <c r="C1272" s="188" t="s">
        <v>20</v>
      </c>
      <c r="D1272" s="188">
        <v>91846</v>
      </c>
      <c r="E1272" s="189" t="s">
        <v>346</v>
      </c>
      <c r="F1272" s="382" t="s">
        <v>1590</v>
      </c>
      <c r="G1272" s="383"/>
      <c r="H1272" s="156" t="s">
        <v>54</v>
      </c>
      <c r="I1272" s="157"/>
      <c r="J1272" s="158"/>
      <c r="K1272" s="159">
        <v>8.8800000000000008</v>
      </c>
    </row>
    <row r="1273" spans="1:11" hidden="1">
      <c r="B1273" s="190" t="s">
        <v>1442</v>
      </c>
      <c r="C1273" s="190" t="s">
        <v>1443</v>
      </c>
      <c r="D1273" s="190" t="s">
        <v>1</v>
      </c>
      <c r="E1273" s="191" t="s">
        <v>1444</v>
      </c>
      <c r="F1273" s="384" t="s">
        <v>1445</v>
      </c>
      <c r="G1273" s="385"/>
      <c r="H1273" s="160" t="s">
        <v>1446</v>
      </c>
      <c r="I1273" s="161" t="s">
        <v>1345</v>
      </c>
      <c r="J1273" s="162" t="s">
        <v>1447</v>
      </c>
      <c r="K1273" s="163" t="s">
        <v>1448</v>
      </c>
    </row>
    <row r="1274" spans="1:11" hidden="1">
      <c r="A1274" s="192" t="s">
        <v>1449</v>
      </c>
      <c r="B1274" s="192" t="s">
        <v>1455</v>
      </c>
      <c r="C1274" s="192" t="s">
        <v>20</v>
      </c>
      <c r="D1274" s="192">
        <v>2690</v>
      </c>
      <c r="E1274" s="193" t="s">
        <v>1751</v>
      </c>
      <c r="F1274" s="380" t="s">
        <v>1457</v>
      </c>
      <c r="G1274" s="381"/>
      <c r="H1274" s="164" t="s">
        <v>54</v>
      </c>
      <c r="I1274" s="165">
        <v>1.1000000000000001</v>
      </c>
      <c r="J1274" s="166">
        <v>4.3600000000000003</v>
      </c>
      <c r="K1274" s="167">
        <v>4.79</v>
      </c>
    </row>
    <row r="1275" spans="1:11" hidden="1">
      <c r="A1275" s="192" t="s">
        <v>1449</v>
      </c>
      <c r="B1275" s="192" t="s">
        <v>1455</v>
      </c>
      <c r="C1275" s="192" t="s">
        <v>20</v>
      </c>
      <c r="D1275" s="192">
        <v>43132</v>
      </c>
      <c r="E1275" s="193" t="s">
        <v>1540</v>
      </c>
      <c r="F1275" s="380" t="s">
        <v>1457</v>
      </c>
      <c r="G1275" s="381"/>
      <c r="H1275" s="164" t="s">
        <v>1504</v>
      </c>
      <c r="I1275" s="165">
        <v>2E-3</v>
      </c>
      <c r="J1275" s="166">
        <v>24.9</v>
      </c>
      <c r="K1275" s="167">
        <v>0.04</v>
      </c>
    </row>
    <row r="1276" spans="1:11" hidden="1">
      <c r="A1276" s="192" t="s">
        <v>1449</v>
      </c>
      <c r="B1276" s="192" t="s">
        <v>1450</v>
      </c>
      <c r="C1276" s="192" t="s">
        <v>20</v>
      </c>
      <c r="D1276" s="192">
        <v>88247</v>
      </c>
      <c r="E1276" s="193" t="s">
        <v>1593</v>
      </c>
      <c r="F1276" s="380" t="s">
        <v>1463</v>
      </c>
      <c r="G1276" s="381"/>
      <c r="H1276" s="164" t="s">
        <v>34</v>
      </c>
      <c r="I1276" s="165">
        <v>0.107</v>
      </c>
      <c r="J1276" s="166">
        <v>17.23</v>
      </c>
      <c r="K1276" s="167">
        <v>1.84</v>
      </c>
    </row>
    <row r="1277" spans="1:11" hidden="1">
      <c r="A1277" s="192" t="s">
        <v>1449</v>
      </c>
      <c r="B1277" s="192" t="s">
        <v>1450</v>
      </c>
      <c r="C1277" s="192" t="s">
        <v>20</v>
      </c>
      <c r="D1277" s="192">
        <v>88264</v>
      </c>
      <c r="E1277" s="193" t="s">
        <v>1594</v>
      </c>
      <c r="F1277" s="380" t="s">
        <v>1463</v>
      </c>
      <c r="G1277" s="381"/>
      <c r="H1277" s="164" t="s">
        <v>34</v>
      </c>
      <c r="I1277" s="165">
        <v>0.107</v>
      </c>
      <c r="J1277" s="166">
        <v>20.71</v>
      </c>
      <c r="K1277" s="167">
        <v>2.21</v>
      </c>
    </row>
    <row r="1278" spans="1:11" hidden="1">
      <c r="E1278" s="194"/>
      <c r="F1278" s="194"/>
      <c r="I1278" s="168"/>
      <c r="J1278" s="169"/>
      <c r="K1278" s="170"/>
    </row>
    <row r="1279" spans="1:11" hidden="1">
      <c r="E1279" s="194"/>
      <c r="F1279" s="194"/>
      <c r="I1279" s="168"/>
      <c r="J1279" s="169"/>
      <c r="K1279" s="170"/>
    </row>
    <row r="1280" spans="1:11" ht="20.100000000000001" hidden="1" customHeight="1">
      <c r="A1280" s="187"/>
      <c r="B1280" s="188"/>
      <c r="C1280" s="188" t="s">
        <v>20</v>
      </c>
      <c r="D1280" s="188">
        <v>91856</v>
      </c>
      <c r="E1280" s="189" t="s">
        <v>332</v>
      </c>
      <c r="F1280" s="382" t="s">
        <v>1590</v>
      </c>
      <c r="G1280" s="383"/>
      <c r="H1280" s="156" t="s">
        <v>54</v>
      </c>
      <c r="I1280" s="157"/>
      <c r="J1280" s="158"/>
      <c r="K1280" s="159">
        <v>10.64</v>
      </c>
    </row>
    <row r="1281" spans="1:11" hidden="1">
      <c r="B1281" s="190" t="s">
        <v>1442</v>
      </c>
      <c r="C1281" s="190" t="s">
        <v>1443</v>
      </c>
      <c r="D1281" s="190" t="s">
        <v>1</v>
      </c>
      <c r="E1281" s="191" t="s">
        <v>1444</v>
      </c>
      <c r="F1281" s="384" t="s">
        <v>1445</v>
      </c>
      <c r="G1281" s="385"/>
      <c r="H1281" s="160" t="s">
        <v>1446</v>
      </c>
      <c r="I1281" s="161" t="s">
        <v>1345</v>
      </c>
      <c r="J1281" s="162" t="s">
        <v>1447</v>
      </c>
      <c r="K1281" s="163" t="s">
        <v>1448</v>
      </c>
    </row>
    <row r="1282" spans="1:11" hidden="1">
      <c r="A1282" s="192" t="s">
        <v>1449</v>
      </c>
      <c r="B1282" s="192" t="s">
        <v>1455</v>
      </c>
      <c r="C1282" s="192" t="s">
        <v>20</v>
      </c>
      <c r="D1282" s="192">
        <v>2690</v>
      </c>
      <c r="E1282" s="193" t="s">
        <v>1751</v>
      </c>
      <c r="F1282" s="380" t="s">
        <v>1457</v>
      </c>
      <c r="G1282" s="381"/>
      <c r="H1282" s="164" t="s">
        <v>54</v>
      </c>
      <c r="I1282" s="165">
        <v>1.0169999999999999</v>
      </c>
      <c r="J1282" s="166">
        <v>4.3600000000000003</v>
      </c>
      <c r="K1282" s="167">
        <v>4.43</v>
      </c>
    </row>
    <row r="1283" spans="1:11" hidden="1">
      <c r="A1283" s="192" t="s">
        <v>1449</v>
      </c>
      <c r="B1283" s="192" t="s">
        <v>1450</v>
      </c>
      <c r="C1283" s="192" t="s">
        <v>20</v>
      </c>
      <c r="D1283" s="192">
        <v>88247</v>
      </c>
      <c r="E1283" s="193" t="s">
        <v>1593</v>
      </c>
      <c r="F1283" s="380" t="s">
        <v>1463</v>
      </c>
      <c r="G1283" s="381"/>
      <c r="H1283" s="164" t="s">
        <v>34</v>
      </c>
      <c r="I1283" s="165">
        <v>0.16400000000000001</v>
      </c>
      <c r="J1283" s="166">
        <v>17.23</v>
      </c>
      <c r="K1283" s="167">
        <v>2.82</v>
      </c>
    </row>
    <row r="1284" spans="1:11" hidden="1">
      <c r="A1284" s="192" t="s">
        <v>1449</v>
      </c>
      <c r="B1284" s="192" t="s">
        <v>1450</v>
      </c>
      <c r="C1284" s="192" t="s">
        <v>20</v>
      </c>
      <c r="D1284" s="192">
        <v>88264</v>
      </c>
      <c r="E1284" s="193" t="s">
        <v>1594</v>
      </c>
      <c r="F1284" s="380" t="s">
        <v>1463</v>
      </c>
      <c r="G1284" s="381"/>
      <c r="H1284" s="164" t="s">
        <v>34</v>
      </c>
      <c r="I1284" s="165">
        <v>0.16400000000000001</v>
      </c>
      <c r="J1284" s="166">
        <v>20.71</v>
      </c>
      <c r="K1284" s="167">
        <v>3.39</v>
      </c>
    </row>
    <row r="1285" spans="1:11" hidden="1">
      <c r="E1285" s="194"/>
      <c r="F1285" s="194"/>
      <c r="I1285" s="168"/>
      <c r="J1285" s="169"/>
      <c r="K1285" s="170"/>
    </row>
    <row r="1286" spans="1:11" hidden="1">
      <c r="E1286" s="194"/>
      <c r="F1286" s="194"/>
      <c r="I1286" s="168"/>
      <c r="J1286" s="169"/>
      <c r="K1286" s="170"/>
    </row>
    <row r="1287" spans="1:11" ht="20.100000000000001" hidden="1" customHeight="1">
      <c r="A1287" s="187"/>
      <c r="B1287" s="188"/>
      <c r="C1287" s="188" t="s">
        <v>20</v>
      </c>
      <c r="D1287" s="188">
        <v>87775</v>
      </c>
      <c r="E1287" s="189" t="s">
        <v>118</v>
      </c>
      <c r="F1287" s="382" t="s">
        <v>1453</v>
      </c>
      <c r="G1287" s="383"/>
      <c r="H1287" s="156" t="s">
        <v>8</v>
      </c>
      <c r="I1287" s="157"/>
      <c r="J1287" s="158"/>
      <c r="K1287" s="159">
        <v>44.96</v>
      </c>
    </row>
    <row r="1288" spans="1:11" hidden="1">
      <c r="B1288" s="190" t="s">
        <v>1442</v>
      </c>
      <c r="C1288" s="190" t="s">
        <v>1443</v>
      </c>
      <c r="D1288" s="190" t="s">
        <v>1</v>
      </c>
      <c r="E1288" s="191" t="s">
        <v>1444</v>
      </c>
      <c r="F1288" s="384" t="s">
        <v>1445</v>
      </c>
      <c r="G1288" s="385"/>
      <c r="H1288" s="160" t="s">
        <v>1446</v>
      </c>
      <c r="I1288" s="161" t="s">
        <v>1345</v>
      </c>
      <c r="J1288" s="162" t="s">
        <v>1447</v>
      </c>
      <c r="K1288" s="163" t="s">
        <v>1448</v>
      </c>
    </row>
    <row r="1289" spans="1:11" hidden="1">
      <c r="A1289" s="192" t="s">
        <v>1449</v>
      </c>
      <c r="B1289" s="192" t="s">
        <v>1455</v>
      </c>
      <c r="C1289" s="192" t="s">
        <v>20</v>
      </c>
      <c r="D1289" s="192">
        <v>37411</v>
      </c>
      <c r="E1289" s="193" t="s">
        <v>1752</v>
      </c>
      <c r="F1289" s="380" t="s">
        <v>1457</v>
      </c>
      <c r="G1289" s="381"/>
      <c r="H1289" s="164" t="s">
        <v>8</v>
      </c>
      <c r="I1289" s="165">
        <v>0.13880000000000001</v>
      </c>
      <c r="J1289" s="166">
        <v>26.43</v>
      </c>
      <c r="K1289" s="167">
        <v>3.66</v>
      </c>
    </row>
    <row r="1290" spans="1:11" ht="24" hidden="1">
      <c r="A1290" s="192" t="s">
        <v>1449</v>
      </c>
      <c r="B1290" s="192" t="s">
        <v>1450</v>
      </c>
      <c r="C1290" s="192" t="s">
        <v>20</v>
      </c>
      <c r="D1290" s="192">
        <v>87292</v>
      </c>
      <c r="E1290" s="193" t="s">
        <v>1531</v>
      </c>
      <c r="F1290" s="380" t="s">
        <v>1463</v>
      </c>
      <c r="G1290" s="381"/>
      <c r="H1290" s="164" t="s">
        <v>44</v>
      </c>
      <c r="I1290" s="165">
        <v>3.1399999999999997E-2</v>
      </c>
      <c r="J1290" s="166">
        <v>537.5</v>
      </c>
      <c r="K1290" s="167">
        <v>16.87</v>
      </c>
    </row>
    <row r="1291" spans="1:11" hidden="1">
      <c r="A1291" s="192" t="s">
        <v>1449</v>
      </c>
      <c r="B1291" s="192" t="s">
        <v>1450</v>
      </c>
      <c r="C1291" s="192" t="s">
        <v>20</v>
      </c>
      <c r="D1291" s="192">
        <v>88309</v>
      </c>
      <c r="E1291" s="193" t="s">
        <v>1462</v>
      </c>
      <c r="F1291" s="380" t="s">
        <v>1463</v>
      </c>
      <c r="G1291" s="381"/>
      <c r="H1291" s="164" t="s">
        <v>34</v>
      </c>
      <c r="I1291" s="165">
        <v>0.67900000000000005</v>
      </c>
      <c r="J1291" s="166">
        <v>19.98</v>
      </c>
      <c r="K1291" s="167">
        <v>13.56</v>
      </c>
    </row>
    <row r="1292" spans="1:11" hidden="1">
      <c r="A1292" s="192" t="s">
        <v>1449</v>
      </c>
      <c r="B1292" s="192" t="s">
        <v>1450</v>
      </c>
      <c r="C1292" s="192" t="s">
        <v>20</v>
      </c>
      <c r="D1292" s="192">
        <v>88316</v>
      </c>
      <c r="E1292" s="193" t="s">
        <v>1464</v>
      </c>
      <c r="F1292" s="380" t="s">
        <v>1463</v>
      </c>
      <c r="G1292" s="381"/>
      <c r="H1292" s="164" t="s">
        <v>34</v>
      </c>
      <c r="I1292" s="165">
        <v>0.67900000000000005</v>
      </c>
      <c r="J1292" s="166">
        <v>16.02</v>
      </c>
      <c r="K1292" s="167">
        <v>10.87</v>
      </c>
    </row>
    <row r="1293" spans="1:11" hidden="1">
      <c r="E1293" s="194"/>
      <c r="F1293" s="194"/>
      <c r="I1293" s="168"/>
      <c r="J1293" s="169"/>
      <c r="K1293" s="170"/>
    </row>
    <row r="1294" spans="1:11" hidden="1">
      <c r="E1294" s="194"/>
      <c r="F1294" s="194"/>
      <c r="I1294" s="168"/>
      <c r="J1294" s="169"/>
      <c r="K1294" s="170"/>
    </row>
    <row r="1295" spans="1:11" ht="20.100000000000001" hidden="1" customHeight="1">
      <c r="A1295" s="187"/>
      <c r="B1295" s="188"/>
      <c r="C1295" s="188" t="s">
        <v>20</v>
      </c>
      <c r="D1295" s="188">
        <v>87536</v>
      </c>
      <c r="E1295" s="189" t="s">
        <v>568</v>
      </c>
      <c r="F1295" s="382" t="s">
        <v>1453</v>
      </c>
      <c r="G1295" s="383"/>
      <c r="H1295" s="156" t="s">
        <v>8</v>
      </c>
      <c r="I1295" s="157"/>
      <c r="J1295" s="158"/>
      <c r="K1295" s="159">
        <v>32.270000000000003</v>
      </c>
    </row>
    <row r="1296" spans="1:11" hidden="1">
      <c r="B1296" s="190" t="s">
        <v>1442</v>
      </c>
      <c r="C1296" s="190" t="s">
        <v>1443</v>
      </c>
      <c r="D1296" s="190" t="s">
        <v>1</v>
      </c>
      <c r="E1296" s="191" t="s">
        <v>1444</v>
      </c>
      <c r="F1296" s="384" t="s">
        <v>1445</v>
      </c>
      <c r="G1296" s="385"/>
      <c r="H1296" s="160" t="s">
        <v>1446</v>
      </c>
      <c r="I1296" s="161" t="s">
        <v>1345</v>
      </c>
      <c r="J1296" s="162" t="s">
        <v>1447</v>
      </c>
      <c r="K1296" s="163" t="s">
        <v>1448</v>
      </c>
    </row>
    <row r="1297" spans="1:11" ht="24" hidden="1">
      <c r="A1297" s="192" t="s">
        <v>1449</v>
      </c>
      <c r="B1297" s="192" t="s">
        <v>1450</v>
      </c>
      <c r="C1297" s="192" t="s">
        <v>20</v>
      </c>
      <c r="D1297" s="192">
        <v>87369</v>
      </c>
      <c r="E1297" s="193" t="s">
        <v>1529</v>
      </c>
      <c r="F1297" s="380" t="s">
        <v>1463</v>
      </c>
      <c r="G1297" s="381"/>
      <c r="H1297" s="164" t="s">
        <v>44</v>
      </c>
      <c r="I1297" s="165">
        <v>3.7600000000000001E-2</v>
      </c>
      <c r="J1297" s="166">
        <v>638.19000000000005</v>
      </c>
      <c r="K1297" s="167">
        <v>23.99</v>
      </c>
    </row>
    <row r="1298" spans="1:11" hidden="1">
      <c r="A1298" s="192" t="s">
        <v>1449</v>
      </c>
      <c r="B1298" s="192" t="s">
        <v>1450</v>
      </c>
      <c r="C1298" s="192" t="s">
        <v>20</v>
      </c>
      <c r="D1298" s="192">
        <v>88309</v>
      </c>
      <c r="E1298" s="193" t="s">
        <v>1462</v>
      </c>
      <c r="F1298" s="380" t="s">
        <v>1463</v>
      </c>
      <c r="G1298" s="381"/>
      <c r="H1298" s="164" t="s">
        <v>34</v>
      </c>
      <c r="I1298" s="165">
        <v>0.32</v>
      </c>
      <c r="J1298" s="166">
        <v>19.98</v>
      </c>
      <c r="K1298" s="167">
        <v>6.39</v>
      </c>
    </row>
    <row r="1299" spans="1:11" hidden="1">
      <c r="A1299" s="192" t="s">
        <v>1449</v>
      </c>
      <c r="B1299" s="192" t="s">
        <v>1450</v>
      </c>
      <c r="C1299" s="192" t="s">
        <v>20</v>
      </c>
      <c r="D1299" s="192">
        <v>88316</v>
      </c>
      <c r="E1299" s="193" t="s">
        <v>1464</v>
      </c>
      <c r="F1299" s="380" t="s">
        <v>1463</v>
      </c>
      <c r="G1299" s="381"/>
      <c r="H1299" s="164" t="s">
        <v>34</v>
      </c>
      <c r="I1299" s="165">
        <v>0.11799999999999999</v>
      </c>
      <c r="J1299" s="166">
        <v>16.02</v>
      </c>
      <c r="K1299" s="167">
        <v>1.89</v>
      </c>
    </row>
    <row r="1300" spans="1:11" hidden="1">
      <c r="E1300" s="194"/>
      <c r="F1300" s="194"/>
      <c r="I1300" s="168"/>
      <c r="J1300" s="169"/>
      <c r="K1300" s="170"/>
    </row>
    <row r="1301" spans="1:11" hidden="1">
      <c r="E1301" s="194"/>
      <c r="F1301" s="194"/>
      <c r="I1301" s="168"/>
      <c r="J1301" s="169"/>
      <c r="K1301" s="170"/>
    </row>
    <row r="1302" spans="1:11" ht="20.100000000000001" hidden="1" customHeight="1">
      <c r="A1302" s="187"/>
      <c r="B1302" s="188"/>
      <c r="C1302" s="188" t="s">
        <v>20</v>
      </c>
      <c r="D1302" s="188">
        <v>87546</v>
      </c>
      <c r="E1302" s="189" t="s">
        <v>536</v>
      </c>
      <c r="F1302" s="382" t="s">
        <v>1453</v>
      </c>
      <c r="G1302" s="383"/>
      <c r="H1302" s="156" t="s">
        <v>8</v>
      </c>
      <c r="I1302" s="157"/>
      <c r="J1302" s="158"/>
      <c r="K1302" s="159">
        <v>25.45</v>
      </c>
    </row>
    <row r="1303" spans="1:11" hidden="1">
      <c r="B1303" s="190" t="s">
        <v>1442</v>
      </c>
      <c r="C1303" s="190" t="s">
        <v>1443</v>
      </c>
      <c r="D1303" s="190" t="s">
        <v>1</v>
      </c>
      <c r="E1303" s="191" t="s">
        <v>1444</v>
      </c>
      <c r="F1303" s="384" t="s">
        <v>1445</v>
      </c>
      <c r="G1303" s="385"/>
      <c r="H1303" s="160" t="s">
        <v>1446</v>
      </c>
      <c r="I1303" s="161" t="s">
        <v>1345</v>
      </c>
      <c r="J1303" s="162" t="s">
        <v>1447</v>
      </c>
      <c r="K1303" s="163" t="s">
        <v>1448</v>
      </c>
    </row>
    <row r="1304" spans="1:11" ht="24" hidden="1">
      <c r="A1304" s="192" t="s">
        <v>1449</v>
      </c>
      <c r="B1304" s="192" t="s">
        <v>1450</v>
      </c>
      <c r="C1304" s="192" t="s">
        <v>20</v>
      </c>
      <c r="D1304" s="192">
        <v>87369</v>
      </c>
      <c r="E1304" s="193" t="s">
        <v>1529</v>
      </c>
      <c r="F1304" s="380" t="s">
        <v>1463</v>
      </c>
      <c r="G1304" s="381"/>
      <c r="H1304" s="164" t="s">
        <v>44</v>
      </c>
      <c r="I1304" s="165">
        <v>2.1299999999999999E-2</v>
      </c>
      <c r="J1304" s="166">
        <v>638.19000000000005</v>
      </c>
      <c r="K1304" s="167">
        <v>13.59</v>
      </c>
    </row>
    <row r="1305" spans="1:11" hidden="1">
      <c r="A1305" s="192" t="s">
        <v>1449</v>
      </c>
      <c r="B1305" s="192" t="s">
        <v>1450</v>
      </c>
      <c r="C1305" s="192" t="s">
        <v>20</v>
      </c>
      <c r="D1305" s="192">
        <v>88309</v>
      </c>
      <c r="E1305" s="193" t="s">
        <v>1462</v>
      </c>
      <c r="F1305" s="380" t="s">
        <v>1463</v>
      </c>
      <c r="G1305" s="381"/>
      <c r="H1305" s="164" t="s">
        <v>34</v>
      </c>
      <c r="I1305" s="165">
        <v>0.46</v>
      </c>
      <c r="J1305" s="166">
        <v>19.98</v>
      </c>
      <c r="K1305" s="167">
        <v>9.19</v>
      </c>
    </row>
    <row r="1306" spans="1:11" hidden="1">
      <c r="A1306" s="192" t="s">
        <v>1449</v>
      </c>
      <c r="B1306" s="192" t="s">
        <v>1450</v>
      </c>
      <c r="C1306" s="192" t="s">
        <v>20</v>
      </c>
      <c r="D1306" s="192">
        <v>88316</v>
      </c>
      <c r="E1306" s="193" t="s">
        <v>1464</v>
      </c>
      <c r="F1306" s="380" t="s">
        <v>1463</v>
      </c>
      <c r="G1306" s="381"/>
      <c r="H1306" s="164" t="s">
        <v>34</v>
      </c>
      <c r="I1306" s="165">
        <v>0.16700000000000001</v>
      </c>
      <c r="J1306" s="166">
        <v>16.02</v>
      </c>
      <c r="K1306" s="167">
        <v>2.67</v>
      </c>
    </row>
    <row r="1307" spans="1:11" hidden="1">
      <c r="E1307" s="194"/>
      <c r="F1307" s="194"/>
      <c r="I1307" s="168"/>
      <c r="J1307" s="169"/>
      <c r="K1307" s="170"/>
    </row>
    <row r="1308" spans="1:11" hidden="1">
      <c r="E1308" s="194"/>
      <c r="F1308" s="194"/>
      <c r="I1308" s="168"/>
      <c r="J1308" s="169"/>
      <c r="K1308" s="170"/>
    </row>
    <row r="1309" spans="1:11" ht="20.100000000000001" hidden="1" customHeight="1">
      <c r="A1309" s="187"/>
      <c r="B1309" s="188"/>
      <c r="C1309" s="188" t="s">
        <v>20</v>
      </c>
      <c r="D1309" s="188">
        <v>87535</v>
      </c>
      <c r="E1309" s="189" t="s">
        <v>491</v>
      </c>
      <c r="F1309" s="382" t="s">
        <v>1453</v>
      </c>
      <c r="G1309" s="383"/>
      <c r="H1309" s="156" t="s">
        <v>8</v>
      </c>
      <c r="I1309" s="157"/>
      <c r="J1309" s="158"/>
      <c r="K1309" s="159">
        <v>28.49</v>
      </c>
    </row>
    <row r="1310" spans="1:11" hidden="1">
      <c r="B1310" s="190" t="s">
        <v>1442</v>
      </c>
      <c r="C1310" s="190" t="s">
        <v>1443</v>
      </c>
      <c r="D1310" s="190" t="s">
        <v>1</v>
      </c>
      <c r="E1310" s="191" t="s">
        <v>1444</v>
      </c>
      <c r="F1310" s="384" t="s">
        <v>1445</v>
      </c>
      <c r="G1310" s="385"/>
      <c r="H1310" s="160" t="s">
        <v>1446</v>
      </c>
      <c r="I1310" s="161" t="s">
        <v>1345</v>
      </c>
      <c r="J1310" s="162" t="s">
        <v>1447</v>
      </c>
      <c r="K1310" s="163" t="s">
        <v>1448</v>
      </c>
    </row>
    <row r="1311" spans="1:11" ht="24" hidden="1">
      <c r="A1311" s="192" t="s">
        <v>1449</v>
      </c>
      <c r="B1311" s="192" t="s">
        <v>1450</v>
      </c>
      <c r="C1311" s="192" t="s">
        <v>20</v>
      </c>
      <c r="D1311" s="192">
        <v>87292</v>
      </c>
      <c r="E1311" s="193" t="s">
        <v>1531</v>
      </c>
      <c r="F1311" s="380" t="s">
        <v>1463</v>
      </c>
      <c r="G1311" s="381"/>
      <c r="H1311" s="164" t="s">
        <v>44</v>
      </c>
      <c r="I1311" s="165">
        <v>3.7600000000000001E-2</v>
      </c>
      <c r="J1311" s="166">
        <v>537.5</v>
      </c>
      <c r="K1311" s="167">
        <v>20.21</v>
      </c>
    </row>
    <row r="1312" spans="1:11" hidden="1">
      <c r="A1312" s="192" t="s">
        <v>1449</v>
      </c>
      <c r="B1312" s="192" t="s">
        <v>1450</v>
      </c>
      <c r="C1312" s="192" t="s">
        <v>20</v>
      </c>
      <c r="D1312" s="192">
        <v>88309</v>
      </c>
      <c r="E1312" s="193" t="s">
        <v>1462</v>
      </c>
      <c r="F1312" s="380" t="s">
        <v>1463</v>
      </c>
      <c r="G1312" s="381"/>
      <c r="H1312" s="164" t="s">
        <v>34</v>
      </c>
      <c r="I1312" s="165">
        <v>0.32</v>
      </c>
      <c r="J1312" s="166">
        <v>19.98</v>
      </c>
      <c r="K1312" s="167">
        <v>6.39</v>
      </c>
    </row>
    <row r="1313" spans="1:11" hidden="1">
      <c r="A1313" s="192" t="s">
        <v>1449</v>
      </c>
      <c r="B1313" s="192" t="s">
        <v>1450</v>
      </c>
      <c r="C1313" s="192" t="s">
        <v>20</v>
      </c>
      <c r="D1313" s="192">
        <v>88316</v>
      </c>
      <c r="E1313" s="193" t="s">
        <v>1464</v>
      </c>
      <c r="F1313" s="380" t="s">
        <v>1463</v>
      </c>
      <c r="G1313" s="381"/>
      <c r="H1313" s="164" t="s">
        <v>34</v>
      </c>
      <c r="I1313" s="165">
        <v>0.11799999999999999</v>
      </c>
      <c r="J1313" s="166">
        <v>16.02</v>
      </c>
      <c r="K1313" s="167">
        <v>1.89</v>
      </c>
    </row>
    <row r="1314" spans="1:11" hidden="1">
      <c r="E1314" s="194"/>
      <c r="F1314" s="194"/>
      <c r="I1314" s="168"/>
      <c r="J1314" s="169"/>
      <c r="K1314" s="170"/>
    </row>
    <row r="1315" spans="1:11" hidden="1">
      <c r="E1315" s="194"/>
      <c r="F1315" s="194"/>
      <c r="I1315" s="168"/>
      <c r="J1315" s="169"/>
      <c r="K1315" s="170"/>
    </row>
    <row r="1316" spans="1:11" ht="20.100000000000001" hidden="1" customHeight="1">
      <c r="A1316" s="187"/>
      <c r="B1316" s="188"/>
      <c r="C1316" s="188" t="s">
        <v>20</v>
      </c>
      <c r="D1316" s="188">
        <v>87531</v>
      </c>
      <c r="E1316" s="189" t="s">
        <v>106</v>
      </c>
      <c r="F1316" s="382" t="s">
        <v>1453</v>
      </c>
      <c r="G1316" s="383"/>
      <c r="H1316" s="156" t="s">
        <v>8</v>
      </c>
      <c r="I1316" s="157"/>
      <c r="J1316" s="158"/>
      <c r="K1316" s="159">
        <v>31.33</v>
      </c>
    </row>
    <row r="1317" spans="1:11" hidden="1">
      <c r="B1317" s="190" t="s">
        <v>1442</v>
      </c>
      <c r="C1317" s="190" t="s">
        <v>1443</v>
      </c>
      <c r="D1317" s="190" t="s">
        <v>1</v>
      </c>
      <c r="E1317" s="191" t="s">
        <v>1444</v>
      </c>
      <c r="F1317" s="384" t="s">
        <v>1445</v>
      </c>
      <c r="G1317" s="385"/>
      <c r="H1317" s="160" t="s">
        <v>1446</v>
      </c>
      <c r="I1317" s="161" t="s">
        <v>1345</v>
      </c>
      <c r="J1317" s="162" t="s">
        <v>1447</v>
      </c>
      <c r="K1317" s="163" t="s">
        <v>1448</v>
      </c>
    </row>
    <row r="1318" spans="1:11" ht="24" hidden="1">
      <c r="A1318" s="192" t="s">
        <v>1449</v>
      </c>
      <c r="B1318" s="192" t="s">
        <v>1450</v>
      </c>
      <c r="C1318" s="192" t="s">
        <v>20</v>
      </c>
      <c r="D1318" s="192">
        <v>87292</v>
      </c>
      <c r="E1318" s="193" t="s">
        <v>1531</v>
      </c>
      <c r="F1318" s="380" t="s">
        <v>1463</v>
      </c>
      <c r="G1318" s="381"/>
      <c r="H1318" s="164" t="s">
        <v>44</v>
      </c>
      <c r="I1318" s="165">
        <v>3.7600000000000001E-2</v>
      </c>
      <c r="J1318" s="166">
        <v>537.5</v>
      </c>
      <c r="K1318" s="167">
        <v>20.21</v>
      </c>
    </row>
    <row r="1319" spans="1:11" hidden="1">
      <c r="A1319" s="192" t="s">
        <v>1449</v>
      </c>
      <c r="B1319" s="192" t="s">
        <v>1450</v>
      </c>
      <c r="C1319" s="192" t="s">
        <v>20</v>
      </c>
      <c r="D1319" s="192">
        <v>88309</v>
      </c>
      <c r="E1319" s="193" t="s">
        <v>1462</v>
      </c>
      <c r="F1319" s="380" t="s">
        <v>1463</v>
      </c>
      <c r="G1319" s="381"/>
      <c r="H1319" s="164" t="s">
        <v>34</v>
      </c>
      <c r="I1319" s="165">
        <v>0.43</v>
      </c>
      <c r="J1319" s="166">
        <v>19.98</v>
      </c>
      <c r="K1319" s="167">
        <v>8.59</v>
      </c>
    </row>
    <row r="1320" spans="1:11" hidden="1">
      <c r="A1320" s="192" t="s">
        <v>1449</v>
      </c>
      <c r="B1320" s="192" t="s">
        <v>1450</v>
      </c>
      <c r="C1320" s="192" t="s">
        <v>20</v>
      </c>
      <c r="D1320" s="192">
        <v>88316</v>
      </c>
      <c r="E1320" s="193" t="s">
        <v>1464</v>
      </c>
      <c r="F1320" s="380" t="s">
        <v>1463</v>
      </c>
      <c r="G1320" s="381"/>
      <c r="H1320" s="164" t="s">
        <v>34</v>
      </c>
      <c r="I1320" s="165">
        <v>0.158</v>
      </c>
      <c r="J1320" s="166">
        <v>16.02</v>
      </c>
      <c r="K1320" s="167">
        <v>2.5299999999999998</v>
      </c>
    </row>
    <row r="1321" spans="1:11" hidden="1">
      <c r="E1321" s="194"/>
      <c r="F1321" s="194"/>
      <c r="I1321" s="168"/>
      <c r="J1321" s="169"/>
      <c r="K1321" s="170"/>
    </row>
    <row r="1322" spans="1:11" hidden="1">
      <c r="E1322" s="194"/>
      <c r="F1322" s="194"/>
      <c r="I1322" s="168"/>
      <c r="J1322" s="169"/>
      <c r="K1322" s="170"/>
    </row>
    <row r="1323" spans="1:11" ht="20.100000000000001" hidden="1" customHeight="1">
      <c r="A1323" s="187"/>
      <c r="B1323" s="188"/>
      <c r="C1323" s="188" t="s">
        <v>166</v>
      </c>
      <c r="D1323" s="188">
        <v>11848</v>
      </c>
      <c r="E1323" s="189" t="s">
        <v>805</v>
      </c>
      <c r="F1323" s="382" t="s">
        <v>1468</v>
      </c>
      <c r="G1323" s="383"/>
      <c r="H1323" s="156" t="s">
        <v>251</v>
      </c>
      <c r="I1323" s="157"/>
      <c r="J1323" s="158"/>
      <c r="K1323" s="159">
        <v>15.47</v>
      </c>
    </row>
    <row r="1324" spans="1:11" hidden="1">
      <c r="B1324" s="190" t="s">
        <v>1442</v>
      </c>
      <c r="C1324" s="190" t="s">
        <v>1443</v>
      </c>
      <c r="D1324" s="190" t="s">
        <v>1</v>
      </c>
      <c r="E1324" s="191" t="s">
        <v>1444</v>
      </c>
      <c r="F1324" s="384" t="s">
        <v>1445</v>
      </c>
      <c r="G1324" s="385"/>
      <c r="H1324" s="160" t="s">
        <v>1446</v>
      </c>
      <c r="I1324" s="161" t="s">
        <v>1345</v>
      </c>
      <c r="J1324" s="162" t="s">
        <v>1447</v>
      </c>
      <c r="K1324" s="163" t="s">
        <v>1448</v>
      </c>
    </row>
    <row r="1325" spans="1:11" hidden="1">
      <c r="A1325" s="192" t="s">
        <v>1449</v>
      </c>
      <c r="B1325" s="192" t="s">
        <v>1455</v>
      </c>
      <c r="C1325" s="192" t="s">
        <v>166</v>
      </c>
      <c r="D1325" s="192">
        <v>4034</v>
      </c>
      <c r="E1325" s="193" t="s">
        <v>805</v>
      </c>
      <c r="F1325" s="380" t="s">
        <v>1457</v>
      </c>
      <c r="G1325" s="381"/>
      <c r="H1325" s="164" t="s">
        <v>251</v>
      </c>
      <c r="I1325" s="165">
        <v>1</v>
      </c>
      <c r="J1325" s="166">
        <v>8.6999999999999993</v>
      </c>
      <c r="K1325" s="167">
        <v>8.6999999999999993</v>
      </c>
    </row>
    <row r="1326" spans="1:11" hidden="1">
      <c r="A1326" s="192" t="s">
        <v>1449</v>
      </c>
      <c r="B1326" s="192" t="s">
        <v>1455</v>
      </c>
      <c r="C1326" s="192" t="s">
        <v>20</v>
      </c>
      <c r="D1326" s="192">
        <v>2436</v>
      </c>
      <c r="E1326" s="193" t="s">
        <v>1617</v>
      </c>
      <c r="F1326" s="380" t="s">
        <v>1570</v>
      </c>
      <c r="G1326" s="381"/>
      <c r="H1326" s="164" t="s">
        <v>34</v>
      </c>
      <c r="I1326" s="165">
        <v>0.2</v>
      </c>
      <c r="J1326" s="166">
        <v>15.33</v>
      </c>
      <c r="K1326" s="167">
        <v>3.07</v>
      </c>
    </row>
    <row r="1327" spans="1:11" hidden="1">
      <c r="A1327" s="192" t="s">
        <v>1449</v>
      </c>
      <c r="B1327" s="192" t="s">
        <v>1455</v>
      </c>
      <c r="C1327" s="192" t="s">
        <v>20</v>
      </c>
      <c r="D1327" s="192">
        <v>6111</v>
      </c>
      <c r="E1327" s="193" t="s">
        <v>1580</v>
      </c>
      <c r="F1327" s="380" t="s">
        <v>1570</v>
      </c>
      <c r="G1327" s="381"/>
      <c r="H1327" s="164" t="s">
        <v>34</v>
      </c>
      <c r="I1327" s="165">
        <v>0.2</v>
      </c>
      <c r="J1327" s="166">
        <v>11.05</v>
      </c>
      <c r="K1327" s="167">
        <v>2.21</v>
      </c>
    </row>
    <row r="1328" spans="1:11" hidden="1">
      <c r="A1328" s="192" t="s">
        <v>1449</v>
      </c>
      <c r="B1328" s="192" t="s">
        <v>1450</v>
      </c>
      <c r="C1328" s="192" t="s">
        <v>166</v>
      </c>
      <c r="D1328" s="192">
        <v>10549</v>
      </c>
      <c r="E1328" s="193" t="s">
        <v>1581</v>
      </c>
      <c r="F1328" s="380" t="s">
        <v>1468</v>
      </c>
      <c r="G1328" s="381"/>
      <c r="H1328" s="164" t="s">
        <v>1582</v>
      </c>
      <c r="I1328" s="165">
        <v>0.2</v>
      </c>
      <c r="J1328" s="166">
        <v>3.81</v>
      </c>
      <c r="K1328" s="167">
        <v>0.76</v>
      </c>
    </row>
    <row r="1329" spans="1:11" hidden="1">
      <c r="A1329" s="192" t="s">
        <v>1449</v>
      </c>
      <c r="B1329" s="192" t="s">
        <v>1450</v>
      </c>
      <c r="C1329" s="192" t="s">
        <v>166</v>
      </c>
      <c r="D1329" s="192">
        <v>10552</v>
      </c>
      <c r="E1329" s="193" t="s">
        <v>1618</v>
      </c>
      <c r="F1329" s="380" t="s">
        <v>1468</v>
      </c>
      <c r="G1329" s="381"/>
      <c r="H1329" s="164" t="s">
        <v>1582</v>
      </c>
      <c r="I1329" s="165">
        <v>0.2</v>
      </c>
      <c r="J1329" s="166">
        <v>3.64</v>
      </c>
      <c r="K1329" s="167">
        <v>0.73</v>
      </c>
    </row>
    <row r="1330" spans="1:11" hidden="1">
      <c r="E1330" s="194"/>
      <c r="F1330" s="194"/>
      <c r="I1330" s="168"/>
      <c r="J1330" s="169"/>
      <c r="K1330" s="170"/>
    </row>
    <row r="1331" spans="1:11" hidden="1">
      <c r="E1331" s="194"/>
      <c r="F1331" s="194"/>
      <c r="I1331" s="168"/>
      <c r="J1331" s="169"/>
      <c r="K1331" s="170"/>
    </row>
    <row r="1332" spans="1:11" ht="20.100000000000001" hidden="1" customHeight="1">
      <c r="A1332" s="187"/>
      <c r="B1332" s="188"/>
      <c r="C1332" s="188" t="s">
        <v>166</v>
      </c>
      <c r="D1332" s="188">
        <v>12803</v>
      </c>
      <c r="E1332" s="189" t="s">
        <v>358</v>
      </c>
      <c r="F1332" s="382" t="s">
        <v>1468</v>
      </c>
      <c r="G1332" s="383"/>
      <c r="H1332" s="156" t="s">
        <v>251</v>
      </c>
      <c r="I1332" s="157"/>
      <c r="J1332" s="158"/>
      <c r="K1332" s="159">
        <v>26.27</v>
      </c>
    </row>
    <row r="1333" spans="1:11" hidden="1">
      <c r="B1333" s="190" t="s">
        <v>1442</v>
      </c>
      <c r="C1333" s="190" t="s">
        <v>1443</v>
      </c>
      <c r="D1333" s="190" t="s">
        <v>1</v>
      </c>
      <c r="E1333" s="191" t="s">
        <v>1444</v>
      </c>
      <c r="F1333" s="384" t="s">
        <v>1445</v>
      </c>
      <c r="G1333" s="385"/>
      <c r="H1333" s="160" t="s">
        <v>1446</v>
      </c>
      <c r="I1333" s="161" t="s">
        <v>1345</v>
      </c>
      <c r="J1333" s="162" t="s">
        <v>1447</v>
      </c>
      <c r="K1333" s="163" t="s">
        <v>1448</v>
      </c>
    </row>
    <row r="1334" spans="1:11" hidden="1">
      <c r="A1334" s="192" t="s">
        <v>1449</v>
      </c>
      <c r="B1334" s="192" t="s">
        <v>1455</v>
      </c>
      <c r="C1334" s="192" t="s">
        <v>166</v>
      </c>
      <c r="D1334" s="192">
        <v>4081</v>
      </c>
      <c r="E1334" s="193" t="s">
        <v>358</v>
      </c>
      <c r="F1334" s="380" t="s">
        <v>1457</v>
      </c>
      <c r="G1334" s="381"/>
      <c r="H1334" s="164" t="s">
        <v>251</v>
      </c>
      <c r="I1334" s="165">
        <v>1</v>
      </c>
      <c r="J1334" s="166">
        <v>19.5</v>
      </c>
      <c r="K1334" s="167">
        <v>19.5</v>
      </c>
    </row>
    <row r="1335" spans="1:11" hidden="1">
      <c r="A1335" s="192" t="s">
        <v>1449</v>
      </c>
      <c r="B1335" s="192" t="s">
        <v>1455</v>
      </c>
      <c r="C1335" s="192" t="s">
        <v>20</v>
      </c>
      <c r="D1335" s="192">
        <v>2436</v>
      </c>
      <c r="E1335" s="193" t="s">
        <v>1617</v>
      </c>
      <c r="F1335" s="380" t="s">
        <v>1570</v>
      </c>
      <c r="G1335" s="381"/>
      <c r="H1335" s="164" t="s">
        <v>34</v>
      </c>
      <c r="I1335" s="165">
        <v>0.2</v>
      </c>
      <c r="J1335" s="166">
        <v>15.33</v>
      </c>
      <c r="K1335" s="167">
        <v>3.07</v>
      </c>
    </row>
    <row r="1336" spans="1:11" hidden="1">
      <c r="A1336" s="192" t="s">
        <v>1449</v>
      </c>
      <c r="B1336" s="192" t="s">
        <v>1455</v>
      </c>
      <c r="C1336" s="192" t="s">
        <v>20</v>
      </c>
      <c r="D1336" s="192">
        <v>6111</v>
      </c>
      <c r="E1336" s="193" t="s">
        <v>1580</v>
      </c>
      <c r="F1336" s="380" t="s">
        <v>1570</v>
      </c>
      <c r="G1336" s="381"/>
      <c r="H1336" s="164" t="s">
        <v>34</v>
      </c>
      <c r="I1336" s="165">
        <v>0.2</v>
      </c>
      <c r="J1336" s="166">
        <v>11.05</v>
      </c>
      <c r="K1336" s="167">
        <v>2.21</v>
      </c>
    </row>
    <row r="1337" spans="1:11" hidden="1">
      <c r="A1337" s="192" t="s">
        <v>1449</v>
      </c>
      <c r="B1337" s="192" t="s">
        <v>1450</v>
      </c>
      <c r="C1337" s="192" t="s">
        <v>166</v>
      </c>
      <c r="D1337" s="192">
        <v>10549</v>
      </c>
      <c r="E1337" s="193" t="s">
        <v>1581</v>
      </c>
      <c r="F1337" s="380" t="s">
        <v>1468</v>
      </c>
      <c r="G1337" s="381"/>
      <c r="H1337" s="164" t="s">
        <v>1582</v>
      </c>
      <c r="I1337" s="165">
        <v>0.2</v>
      </c>
      <c r="J1337" s="166">
        <v>3.81</v>
      </c>
      <c r="K1337" s="167">
        <v>0.76</v>
      </c>
    </row>
    <row r="1338" spans="1:11" hidden="1">
      <c r="A1338" s="192" t="s">
        <v>1449</v>
      </c>
      <c r="B1338" s="192" t="s">
        <v>1450</v>
      </c>
      <c r="C1338" s="192" t="s">
        <v>166</v>
      </c>
      <c r="D1338" s="192">
        <v>10552</v>
      </c>
      <c r="E1338" s="193" t="s">
        <v>1618</v>
      </c>
      <c r="F1338" s="380" t="s">
        <v>1468</v>
      </c>
      <c r="G1338" s="381"/>
      <c r="H1338" s="164" t="s">
        <v>1582</v>
      </c>
      <c r="I1338" s="165">
        <v>0.2</v>
      </c>
      <c r="J1338" s="166">
        <v>3.64</v>
      </c>
      <c r="K1338" s="167">
        <v>0.73</v>
      </c>
    </row>
    <row r="1339" spans="1:11" hidden="1">
      <c r="E1339" s="194"/>
      <c r="F1339" s="194"/>
      <c r="I1339" s="168"/>
      <c r="J1339" s="169"/>
      <c r="K1339" s="170"/>
    </row>
    <row r="1340" spans="1:11" hidden="1">
      <c r="E1340" s="194"/>
      <c r="F1340" s="194"/>
      <c r="I1340" s="168"/>
      <c r="J1340" s="169"/>
      <c r="K1340" s="170"/>
    </row>
    <row r="1341" spans="1:11" ht="20.100000000000001" hidden="1" customHeight="1">
      <c r="A1341" s="187"/>
      <c r="B1341" s="188"/>
      <c r="C1341" s="188" t="s">
        <v>20</v>
      </c>
      <c r="D1341" s="188">
        <v>86886</v>
      </c>
      <c r="E1341" s="189" t="s">
        <v>1319</v>
      </c>
      <c r="F1341" s="382" t="s">
        <v>1485</v>
      </c>
      <c r="G1341" s="383"/>
      <c r="H1341" s="156" t="s">
        <v>31</v>
      </c>
      <c r="I1341" s="157"/>
      <c r="J1341" s="158"/>
      <c r="K1341" s="159">
        <v>46.94</v>
      </c>
    </row>
    <row r="1342" spans="1:11" hidden="1">
      <c r="B1342" s="190" t="s">
        <v>1442</v>
      </c>
      <c r="C1342" s="190" t="s">
        <v>1443</v>
      </c>
      <c r="D1342" s="190" t="s">
        <v>1</v>
      </c>
      <c r="E1342" s="191" t="s">
        <v>1444</v>
      </c>
      <c r="F1342" s="384" t="s">
        <v>1445</v>
      </c>
      <c r="G1342" s="385"/>
      <c r="H1342" s="160" t="s">
        <v>1446</v>
      </c>
      <c r="I1342" s="161" t="s">
        <v>1345</v>
      </c>
      <c r="J1342" s="162" t="s">
        <v>1447</v>
      </c>
      <c r="K1342" s="163" t="s">
        <v>1448</v>
      </c>
    </row>
    <row r="1343" spans="1:11" hidden="1">
      <c r="A1343" s="192" t="s">
        <v>1449</v>
      </c>
      <c r="B1343" s="192" t="s">
        <v>1455</v>
      </c>
      <c r="C1343" s="192" t="s">
        <v>20</v>
      </c>
      <c r="D1343" s="192">
        <v>3146</v>
      </c>
      <c r="E1343" s="193" t="s">
        <v>1679</v>
      </c>
      <c r="F1343" s="380" t="s">
        <v>1457</v>
      </c>
      <c r="G1343" s="381"/>
      <c r="H1343" s="164" t="s">
        <v>31</v>
      </c>
      <c r="I1343" s="165">
        <v>2.1000000000000001E-2</v>
      </c>
      <c r="J1343" s="166">
        <v>4.4000000000000004</v>
      </c>
      <c r="K1343" s="167">
        <v>0.09</v>
      </c>
    </row>
    <row r="1344" spans="1:11" hidden="1">
      <c r="A1344" s="192" t="s">
        <v>1449</v>
      </c>
      <c r="B1344" s="192" t="s">
        <v>1455</v>
      </c>
      <c r="C1344" s="192" t="s">
        <v>20</v>
      </c>
      <c r="D1344" s="192">
        <v>11683</v>
      </c>
      <c r="E1344" s="193" t="s">
        <v>1753</v>
      </c>
      <c r="F1344" s="380" t="s">
        <v>1457</v>
      </c>
      <c r="G1344" s="381"/>
      <c r="H1344" s="164" t="s">
        <v>31</v>
      </c>
      <c r="I1344" s="165">
        <v>1</v>
      </c>
      <c r="J1344" s="166">
        <v>43.05</v>
      </c>
      <c r="K1344" s="167">
        <v>43.05</v>
      </c>
    </row>
    <row r="1345" spans="1:11" hidden="1">
      <c r="A1345" s="192" t="s">
        <v>1449</v>
      </c>
      <c r="B1345" s="192" t="s">
        <v>1450</v>
      </c>
      <c r="C1345" s="192" t="s">
        <v>20</v>
      </c>
      <c r="D1345" s="192">
        <v>88267</v>
      </c>
      <c r="E1345" s="193" t="s">
        <v>1478</v>
      </c>
      <c r="F1345" s="380" t="s">
        <v>1463</v>
      </c>
      <c r="G1345" s="381"/>
      <c r="H1345" s="164" t="s">
        <v>34</v>
      </c>
      <c r="I1345" s="165">
        <v>0.1525</v>
      </c>
      <c r="J1345" s="166">
        <v>19.88</v>
      </c>
      <c r="K1345" s="167">
        <v>3.03</v>
      </c>
    </row>
    <row r="1346" spans="1:11" hidden="1">
      <c r="A1346" s="192" t="s">
        <v>1449</v>
      </c>
      <c r="B1346" s="192" t="s">
        <v>1450</v>
      </c>
      <c r="C1346" s="192" t="s">
        <v>20</v>
      </c>
      <c r="D1346" s="192">
        <v>88316</v>
      </c>
      <c r="E1346" s="193" t="s">
        <v>1464</v>
      </c>
      <c r="F1346" s="380" t="s">
        <v>1463</v>
      </c>
      <c r="G1346" s="381"/>
      <c r="H1346" s="164" t="s">
        <v>34</v>
      </c>
      <c r="I1346" s="165">
        <v>4.8099999999999997E-2</v>
      </c>
      <c r="J1346" s="166">
        <v>16.02</v>
      </c>
      <c r="K1346" s="167">
        <v>0.77</v>
      </c>
    </row>
    <row r="1347" spans="1:11" hidden="1">
      <c r="E1347" s="194"/>
      <c r="F1347" s="194"/>
      <c r="I1347" s="168"/>
      <c r="J1347" s="169"/>
      <c r="K1347" s="170"/>
    </row>
    <row r="1348" spans="1:11" hidden="1">
      <c r="E1348" s="194"/>
      <c r="F1348" s="194"/>
      <c r="I1348" s="168"/>
      <c r="J1348" s="169"/>
      <c r="K1348" s="170"/>
    </row>
    <row r="1349" spans="1:11" ht="20.100000000000001" hidden="1" customHeight="1">
      <c r="A1349" s="187"/>
      <c r="B1349" s="188"/>
      <c r="C1349" s="188" t="s">
        <v>20</v>
      </c>
      <c r="D1349" s="188">
        <v>86884</v>
      </c>
      <c r="E1349" s="189" t="s">
        <v>1266</v>
      </c>
      <c r="F1349" s="382" t="s">
        <v>1485</v>
      </c>
      <c r="G1349" s="383"/>
      <c r="H1349" s="156" t="s">
        <v>31</v>
      </c>
      <c r="I1349" s="157"/>
      <c r="J1349" s="158"/>
      <c r="K1349" s="159">
        <v>11.42</v>
      </c>
    </row>
    <row r="1350" spans="1:11" hidden="1">
      <c r="B1350" s="190" t="s">
        <v>1442</v>
      </c>
      <c r="C1350" s="190" t="s">
        <v>1443</v>
      </c>
      <c r="D1350" s="190" t="s">
        <v>1</v>
      </c>
      <c r="E1350" s="191" t="s">
        <v>1444</v>
      </c>
      <c r="F1350" s="384" t="s">
        <v>1445</v>
      </c>
      <c r="G1350" s="385"/>
      <c r="H1350" s="160" t="s">
        <v>1446</v>
      </c>
      <c r="I1350" s="161" t="s">
        <v>1345</v>
      </c>
      <c r="J1350" s="162" t="s">
        <v>1447</v>
      </c>
      <c r="K1350" s="163" t="s">
        <v>1448</v>
      </c>
    </row>
    <row r="1351" spans="1:11" hidden="1">
      <c r="A1351" s="192" t="s">
        <v>1449</v>
      </c>
      <c r="B1351" s="192" t="s">
        <v>1455</v>
      </c>
      <c r="C1351" s="192" t="s">
        <v>20</v>
      </c>
      <c r="D1351" s="192">
        <v>3146</v>
      </c>
      <c r="E1351" s="193" t="s">
        <v>1679</v>
      </c>
      <c r="F1351" s="380" t="s">
        <v>1457</v>
      </c>
      <c r="G1351" s="381"/>
      <c r="H1351" s="164" t="s">
        <v>31</v>
      </c>
      <c r="I1351" s="165">
        <v>2.1000000000000001E-2</v>
      </c>
      <c r="J1351" s="166">
        <v>4.4000000000000004</v>
      </c>
      <c r="K1351" s="167">
        <v>0.09</v>
      </c>
    </row>
    <row r="1352" spans="1:11" hidden="1">
      <c r="A1352" s="192" t="s">
        <v>1449</v>
      </c>
      <c r="B1352" s="192" t="s">
        <v>1455</v>
      </c>
      <c r="C1352" s="192" t="s">
        <v>20</v>
      </c>
      <c r="D1352" s="192">
        <v>6141</v>
      </c>
      <c r="E1352" s="193" t="s">
        <v>1754</v>
      </c>
      <c r="F1352" s="380" t="s">
        <v>1457</v>
      </c>
      <c r="G1352" s="381"/>
      <c r="H1352" s="164" t="s">
        <v>31</v>
      </c>
      <c r="I1352" s="165">
        <v>1</v>
      </c>
      <c r="J1352" s="166">
        <v>7.53</v>
      </c>
      <c r="K1352" s="167">
        <v>7.53</v>
      </c>
    </row>
    <row r="1353" spans="1:11" hidden="1">
      <c r="A1353" s="192" t="s">
        <v>1449</v>
      </c>
      <c r="B1353" s="192" t="s">
        <v>1450</v>
      </c>
      <c r="C1353" s="192" t="s">
        <v>20</v>
      </c>
      <c r="D1353" s="192">
        <v>88267</v>
      </c>
      <c r="E1353" s="193" t="s">
        <v>1478</v>
      </c>
      <c r="F1353" s="380" t="s">
        <v>1463</v>
      </c>
      <c r="G1353" s="381"/>
      <c r="H1353" s="164" t="s">
        <v>34</v>
      </c>
      <c r="I1353" s="165">
        <v>0.1525</v>
      </c>
      <c r="J1353" s="166">
        <v>19.88</v>
      </c>
      <c r="K1353" s="167">
        <v>3.03</v>
      </c>
    </row>
    <row r="1354" spans="1:11" hidden="1">
      <c r="A1354" s="192" t="s">
        <v>1449</v>
      </c>
      <c r="B1354" s="192" t="s">
        <v>1450</v>
      </c>
      <c r="C1354" s="192" t="s">
        <v>20</v>
      </c>
      <c r="D1354" s="192">
        <v>88316</v>
      </c>
      <c r="E1354" s="193" t="s">
        <v>1464</v>
      </c>
      <c r="F1354" s="380" t="s">
        <v>1463</v>
      </c>
      <c r="G1354" s="381"/>
      <c r="H1354" s="164" t="s">
        <v>34</v>
      </c>
      <c r="I1354" s="165">
        <v>4.8099999999999997E-2</v>
      </c>
      <c r="J1354" s="166">
        <v>16.02</v>
      </c>
      <c r="K1354" s="167">
        <v>0.77</v>
      </c>
    </row>
    <row r="1355" spans="1:11" hidden="1">
      <c r="E1355" s="194"/>
      <c r="F1355" s="194"/>
      <c r="I1355" s="168"/>
      <c r="J1355" s="169"/>
      <c r="K1355" s="170"/>
    </row>
    <row r="1356" spans="1:11" hidden="1">
      <c r="E1356" s="194"/>
      <c r="F1356" s="194"/>
      <c r="I1356" s="168"/>
      <c r="J1356" s="169"/>
      <c r="K1356" s="170"/>
    </row>
    <row r="1357" spans="1:11" ht="20.100000000000001" hidden="1" customHeight="1">
      <c r="A1357" s="187"/>
      <c r="B1357" s="188"/>
      <c r="C1357" s="188" t="s">
        <v>20</v>
      </c>
      <c r="D1357" s="188">
        <v>101508</v>
      </c>
      <c r="E1357" s="189" t="s">
        <v>240</v>
      </c>
      <c r="F1357" s="382" t="s">
        <v>1590</v>
      </c>
      <c r="G1357" s="383"/>
      <c r="H1357" s="156" t="s">
        <v>31</v>
      </c>
      <c r="I1357" s="157"/>
      <c r="J1357" s="158"/>
      <c r="K1357" s="159">
        <v>2176.5500000000002</v>
      </c>
    </row>
    <row r="1358" spans="1:11" hidden="1">
      <c r="B1358" s="190" t="s">
        <v>1442</v>
      </c>
      <c r="C1358" s="190" t="s">
        <v>1443</v>
      </c>
      <c r="D1358" s="190" t="s">
        <v>1</v>
      </c>
      <c r="E1358" s="191" t="s">
        <v>1444</v>
      </c>
      <c r="F1358" s="384" t="s">
        <v>1445</v>
      </c>
      <c r="G1358" s="385"/>
      <c r="H1358" s="160" t="s">
        <v>1446</v>
      </c>
      <c r="I1358" s="161" t="s">
        <v>1345</v>
      </c>
      <c r="J1358" s="162" t="s">
        <v>1447</v>
      </c>
      <c r="K1358" s="163" t="s">
        <v>1448</v>
      </c>
    </row>
    <row r="1359" spans="1:11" ht="24" hidden="1">
      <c r="A1359" s="192" t="s">
        <v>1449</v>
      </c>
      <c r="B1359" s="192" t="s">
        <v>1455</v>
      </c>
      <c r="C1359" s="192" t="s">
        <v>20</v>
      </c>
      <c r="D1359" s="192">
        <v>1094</v>
      </c>
      <c r="E1359" s="193" t="s">
        <v>1755</v>
      </c>
      <c r="F1359" s="380" t="s">
        <v>1457</v>
      </c>
      <c r="G1359" s="381"/>
      <c r="H1359" s="164" t="s">
        <v>31</v>
      </c>
      <c r="I1359" s="165">
        <v>1</v>
      </c>
      <c r="J1359" s="166">
        <v>28.22</v>
      </c>
      <c r="K1359" s="167">
        <v>28.22</v>
      </c>
    </row>
    <row r="1360" spans="1:11" hidden="1">
      <c r="A1360" s="192" t="s">
        <v>1449</v>
      </c>
      <c r="B1360" s="192" t="s">
        <v>1455</v>
      </c>
      <c r="C1360" s="192" t="s">
        <v>20</v>
      </c>
      <c r="D1360" s="192">
        <v>3398</v>
      </c>
      <c r="E1360" s="193" t="s">
        <v>1756</v>
      </c>
      <c r="F1360" s="380" t="s">
        <v>1457</v>
      </c>
      <c r="G1360" s="381"/>
      <c r="H1360" s="164" t="s">
        <v>31</v>
      </c>
      <c r="I1360" s="165">
        <v>1</v>
      </c>
      <c r="J1360" s="166">
        <v>5.41</v>
      </c>
      <c r="K1360" s="167">
        <v>5.41</v>
      </c>
    </row>
    <row r="1361" spans="1:11" ht="24" hidden="1">
      <c r="A1361" s="192" t="s">
        <v>1449</v>
      </c>
      <c r="B1361" s="192" t="s">
        <v>1455</v>
      </c>
      <c r="C1361" s="192" t="s">
        <v>20</v>
      </c>
      <c r="D1361" s="192">
        <v>4346</v>
      </c>
      <c r="E1361" s="193" t="s">
        <v>1757</v>
      </c>
      <c r="F1361" s="380" t="s">
        <v>1457</v>
      </c>
      <c r="G1361" s="381"/>
      <c r="H1361" s="164" t="s">
        <v>31</v>
      </c>
      <c r="I1361" s="165">
        <v>3</v>
      </c>
      <c r="J1361" s="166">
        <v>11.01</v>
      </c>
      <c r="K1361" s="167">
        <v>33.03</v>
      </c>
    </row>
    <row r="1362" spans="1:11" ht="24" hidden="1">
      <c r="A1362" s="192" t="s">
        <v>1449</v>
      </c>
      <c r="B1362" s="192" t="s">
        <v>1455</v>
      </c>
      <c r="C1362" s="192" t="s">
        <v>20</v>
      </c>
      <c r="D1362" s="192">
        <v>11267</v>
      </c>
      <c r="E1362" s="193" t="s">
        <v>1758</v>
      </c>
      <c r="F1362" s="380" t="s">
        <v>1457</v>
      </c>
      <c r="G1362" s="381"/>
      <c r="H1362" s="164" t="s">
        <v>31</v>
      </c>
      <c r="I1362" s="165">
        <v>2</v>
      </c>
      <c r="J1362" s="166">
        <v>1.1499999999999999</v>
      </c>
      <c r="K1362" s="167">
        <v>2.2999999999999998</v>
      </c>
    </row>
    <row r="1363" spans="1:11" hidden="1">
      <c r="A1363" s="192" t="s">
        <v>1449</v>
      </c>
      <c r="B1363" s="192" t="s">
        <v>1455</v>
      </c>
      <c r="C1363" s="192" t="s">
        <v>20</v>
      </c>
      <c r="D1363" s="192">
        <v>11864</v>
      </c>
      <c r="E1363" s="193" t="s">
        <v>1759</v>
      </c>
      <c r="F1363" s="380" t="s">
        <v>1457</v>
      </c>
      <c r="G1363" s="381"/>
      <c r="H1363" s="164" t="s">
        <v>31</v>
      </c>
      <c r="I1363" s="165">
        <v>1</v>
      </c>
      <c r="J1363" s="166">
        <v>30.94</v>
      </c>
      <c r="K1363" s="167">
        <v>30.94</v>
      </c>
    </row>
    <row r="1364" spans="1:11" ht="24" hidden="1">
      <c r="A1364" s="192" t="s">
        <v>1449</v>
      </c>
      <c r="B1364" s="192" t="s">
        <v>1455</v>
      </c>
      <c r="C1364" s="192" t="s">
        <v>20</v>
      </c>
      <c r="D1364" s="192">
        <v>11950</v>
      </c>
      <c r="E1364" s="193" t="s">
        <v>1690</v>
      </c>
      <c r="F1364" s="380" t="s">
        <v>1457</v>
      </c>
      <c r="G1364" s="381"/>
      <c r="H1364" s="164" t="s">
        <v>31</v>
      </c>
      <c r="I1364" s="165">
        <v>4</v>
      </c>
      <c r="J1364" s="166">
        <v>0.24</v>
      </c>
      <c r="K1364" s="167">
        <v>0.96</v>
      </c>
    </row>
    <row r="1365" spans="1:11" hidden="1">
      <c r="A1365" s="192" t="s">
        <v>1449</v>
      </c>
      <c r="B1365" s="192" t="s">
        <v>1455</v>
      </c>
      <c r="C1365" s="192" t="s">
        <v>20</v>
      </c>
      <c r="D1365" s="192">
        <v>14153</v>
      </c>
      <c r="E1365" s="193" t="s">
        <v>1760</v>
      </c>
      <c r="F1365" s="380" t="s">
        <v>1457</v>
      </c>
      <c r="G1365" s="381"/>
      <c r="H1365" s="164" t="s">
        <v>31</v>
      </c>
      <c r="I1365" s="165">
        <v>0.06</v>
      </c>
      <c r="J1365" s="166">
        <v>55.49</v>
      </c>
      <c r="K1365" s="167">
        <v>3.32</v>
      </c>
    </row>
    <row r="1366" spans="1:11" ht="24" hidden="1">
      <c r="A1366" s="192" t="s">
        <v>1449</v>
      </c>
      <c r="B1366" s="192" t="s">
        <v>1455</v>
      </c>
      <c r="C1366" s="192" t="s">
        <v>20</v>
      </c>
      <c r="D1366" s="192">
        <v>34643</v>
      </c>
      <c r="E1366" s="193" t="s">
        <v>1631</v>
      </c>
      <c r="F1366" s="380" t="s">
        <v>1457</v>
      </c>
      <c r="G1366" s="381"/>
      <c r="H1366" s="164" t="s">
        <v>31</v>
      </c>
      <c r="I1366" s="165">
        <v>1</v>
      </c>
      <c r="J1366" s="166">
        <v>49.2</v>
      </c>
      <c r="K1366" s="167">
        <v>49.2</v>
      </c>
    </row>
    <row r="1367" spans="1:11" ht="24" hidden="1">
      <c r="A1367" s="192" t="s">
        <v>1449</v>
      </c>
      <c r="B1367" s="192" t="s">
        <v>1455</v>
      </c>
      <c r="C1367" s="192" t="s">
        <v>20</v>
      </c>
      <c r="D1367" s="192">
        <v>39809</v>
      </c>
      <c r="E1367" s="193" t="s">
        <v>1761</v>
      </c>
      <c r="F1367" s="380" t="s">
        <v>1457</v>
      </c>
      <c r="G1367" s="381"/>
      <c r="H1367" s="164" t="s">
        <v>31</v>
      </c>
      <c r="I1367" s="165">
        <v>1</v>
      </c>
      <c r="J1367" s="166">
        <v>190.8</v>
      </c>
      <c r="K1367" s="167">
        <v>190.8</v>
      </c>
    </row>
    <row r="1368" spans="1:11" hidden="1">
      <c r="A1368" s="192" t="s">
        <v>1449</v>
      </c>
      <c r="B1368" s="192" t="s">
        <v>1455</v>
      </c>
      <c r="C1368" s="192" t="s">
        <v>20</v>
      </c>
      <c r="D1368" s="192">
        <v>39996</v>
      </c>
      <c r="E1368" s="193" t="s">
        <v>1762</v>
      </c>
      <c r="F1368" s="380" t="s">
        <v>1457</v>
      </c>
      <c r="G1368" s="381"/>
      <c r="H1368" s="164" t="s">
        <v>54</v>
      </c>
      <c r="I1368" s="165">
        <v>0.16639999999999999</v>
      </c>
      <c r="J1368" s="166">
        <v>4.32</v>
      </c>
      <c r="K1368" s="167">
        <v>0.71</v>
      </c>
    </row>
    <row r="1369" spans="1:11" hidden="1">
      <c r="A1369" s="192" t="s">
        <v>1449</v>
      </c>
      <c r="B1369" s="192" t="s">
        <v>1455</v>
      </c>
      <c r="C1369" s="192" t="s">
        <v>20</v>
      </c>
      <c r="D1369" s="192">
        <v>39997</v>
      </c>
      <c r="E1369" s="193" t="s">
        <v>1563</v>
      </c>
      <c r="F1369" s="380" t="s">
        <v>1457</v>
      </c>
      <c r="G1369" s="381"/>
      <c r="H1369" s="164" t="s">
        <v>31</v>
      </c>
      <c r="I1369" s="165">
        <v>2</v>
      </c>
      <c r="J1369" s="166">
        <v>0.33</v>
      </c>
      <c r="K1369" s="167">
        <v>0.66</v>
      </c>
    </row>
    <row r="1370" spans="1:11" hidden="1">
      <c r="A1370" s="192" t="s">
        <v>1449</v>
      </c>
      <c r="B1370" s="192" t="s">
        <v>1450</v>
      </c>
      <c r="C1370" s="192" t="s">
        <v>20</v>
      </c>
      <c r="D1370" s="192">
        <v>88247</v>
      </c>
      <c r="E1370" s="193" t="s">
        <v>1593</v>
      </c>
      <c r="F1370" s="380" t="s">
        <v>1463</v>
      </c>
      <c r="G1370" s="381"/>
      <c r="H1370" s="164" t="s">
        <v>34</v>
      </c>
      <c r="I1370" s="165">
        <v>0.38969999999999999</v>
      </c>
      <c r="J1370" s="166">
        <v>17.23</v>
      </c>
      <c r="K1370" s="167">
        <v>6.71</v>
      </c>
    </row>
    <row r="1371" spans="1:11" hidden="1">
      <c r="A1371" s="192" t="s">
        <v>1449</v>
      </c>
      <c r="B1371" s="192" t="s">
        <v>1450</v>
      </c>
      <c r="C1371" s="192" t="s">
        <v>20</v>
      </c>
      <c r="D1371" s="192">
        <v>88264</v>
      </c>
      <c r="E1371" s="193" t="s">
        <v>1594</v>
      </c>
      <c r="F1371" s="380" t="s">
        <v>1463</v>
      </c>
      <c r="G1371" s="381"/>
      <c r="H1371" s="164" t="s">
        <v>34</v>
      </c>
      <c r="I1371" s="165">
        <v>3.5078</v>
      </c>
      <c r="J1371" s="166">
        <v>20.71</v>
      </c>
      <c r="K1371" s="167">
        <v>72.64</v>
      </c>
    </row>
    <row r="1372" spans="1:11" ht="24" hidden="1">
      <c r="A1372" s="192" t="s">
        <v>1449</v>
      </c>
      <c r="B1372" s="192" t="s">
        <v>1450</v>
      </c>
      <c r="C1372" s="192" t="s">
        <v>20</v>
      </c>
      <c r="D1372" s="192">
        <v>91873</v>
      </c>
      <c r="E1372" s="193" t="s">
        <v>1763</v>
      </c>
      <c r="F1372" s="380" t="s">
        <v>1590</v>
      </c>
      <c r="G1372" s="381"/>
      <c r="H1372" s="164" t="s">
        <v>54</v>
      </c>
      <c r="I1372" s="165">
        <v>6.05</v>
      </c>
      <c r="J1372" s="166">
        <v>18.62</v>
      </c>
      <c r="K1372" s="167">
        <v>112.65</v>
      </c>
    </row>
    <row r="1373" spans="1:11" ht="24" hidden="1">
      <c r="A1373" s="192" t="s">
        <v>1449</v>
      </c>
      <c r="B1373" s="192" t="s">
        <v>1450</v>
      </c>
      <c r="C1373" s="192" t="s">
        <v>20</v>
      </c>
      <c r="D1373" s="192">
        <v>91886</v>
      </c>
      <c r="E1373" s="193" t="s">
        <v>1764</v>
      </c>
      <c r="F1373" s="380" t="s">
        <v>1590</v>
      </c>
      <c r="G1373" s="381"/>
      <c r="H1373" s="164" t="s">
        <v>31</v>
      </c>
      <c r="I1373" s="165">
        <v>1</v>
      </c>
      <c r="J1373" s="166">
        <v>10.58</v>
      </c>
      <c r="K1373" s="167">
        <v>10.58</v>
      </c>
    </row>
    <row r="1374" spans="1:11" ht="24" hidden="1">
      <c r="A1374" s="192" t="s">
        <v>1449</v>
      </c>
      <c r="B1374" s="192" t="s">
        <v>1450</v>
      </c>
      <c r="C1374" s="192" t="s">
        <v>20</v>
      </c>
      <c r="D1374" s="192">
        <v>91920</v>
      </c>
      <c r="E1374" s="193" t="s">
        <v>1765</v>
      </c>
      <c r="F1374" s="380" t="s">
        <v>1590</v>
      </c>
      <c r="G1374" s="381"/>
      <c r="H1374" s="164" t="s">
        <v>31</v>
      </c>
      <c r="I1374" s="165">
        <v>1</v>
      </c>
      <c r="J1374" s="166">
        <v>16.75</v>
      </c>
      <c r="K1374" s="167">
        <v>16.75</v>
      </c>
    </row>
    <row r="1375" spans="1:11" ht="24" hidden="1">
      <c r="A1375" s="192" t="s">
        <v>1449</v>
      </c>
      <c r="B1375" s="192" t="s">
        <v>1450</v>
      </c>
      <c r="C1375" s="192" t="s">
        <v>20</v>
      </c>
      <c r="D1375" s="192">
        <v>91922</v>
      </c>
      <c r="E1375" s="193" t="s">
        <v>1766</v>
      </c>
      <c r="F1375" s="380" t="s">
        <v>1590</v>
      </c>
      <c r="G1375" s="381"/>
      <c r="H1375" s="164" t="s">
        <v>31</v>
      </c>
      <c r="I1375" s="165">
        <v>1</v>
      </c>
      <c r="J1375" s="166">
        <v>18.989999999999998</v>
      </c>
      <c r="K1375" s="167">
        <v>18.989999999999998</v>
      </c>
    </row>
    <row r="1376" spans="1:11" ht="24" hidden="1">
      <c r="A1376" s="192" t="s">
        <v>1449</v>
      </c>
      <c r="B1376" s="192" t="s">
        <v>1450</v>
      </c>
      <c r="C1376" s="192" t="s">
        <v>20</v>
      </c>
      <c r="D1376" s="192">
        <v>92986</v>
      </c>
      <c r="E1376" s="193" t="s">
        <v>272</v>
      </c>
      <c r="F1376" s="380" t="s">
        <v>1590</v>
      </c>
      <c r="G1376" s="381"/>
      <c r="H1376" s="164" t="s">
        <v>54</v>
      </c>
      <c r="I1376" s="165">
        <v>22.2</v>
      </c>
      <c r="J1376" s="166">
        <v>36.43</v>
      </c>
      <c r="K1376" s="167">
        <v>808.74</v>
      </c>
    </row>
    <row r="1377" spans="1:11" hidden="1">
      <c r="A1377" s="192" t="s">
        <v>1449</v>
      </c>
      <c r="B1377" s="192" t="s">
        <v>1450</v>
      </c>
      <c r="C1377" s="192" t="s">
        <v>20</v>
      </c>
      <c r="D1377" s="192">
        <v>93673</v>
      </c>
      <c r="E1377" s="193" t="s">
        <v>282</v>
      </c>
      <c r="F1377" s="380" t="s">
        <v>1590</v>
      </c>
      <c r="G1377" s="381"/>
      <c r="H1377" s="164" t="s">
        <v>31</v>
      </c>
      <c r="I1377" s="165">
        <v>1</v>
      </c>
      <c r="J1377" s="166">
        <v>99.11</v>
      </c>
      <c r="K1377" s="167">
        <v>99.11</v>
      </c>
    </row>
    <row r="1378" spans="1:11" hidden="1">
      <c r="A1378" s="192" t="s">
        <v>1449</v>
      </c>
      <c r="B1378" s="192" t="s">
        <v>1450</v>
      </c>
      <c r="C1378" s="192" t="s">
        <v>20</v>
      </c>
      <c r="D1378" s="192">
        <v>96977</v>
      </c>
      <c r="E1378" s="193" t="s">
        <v>1020</v>
      </c>
      <c r="F1378" s="380" t="s">
        <v>1590</v>
      </c>
      <c r="G1378" s="381"/>
      <c r="H1378" s="164" t="s">
        <v>54</v>
      </c>
      <c r="I1378" s="165">
        <v>1.95</v>
      </c>
      <c r="J1378" s="166">
        <v>58.17</v>
      </c>
      <c r="K1378" s="167">
        <v>113.43</v>
      </c>
    </row>
    <row r="1379" spans="1:11" hidden="1">
      <c r="A1379" s="192" t="s">
        <v>1449</v>
      </c>
      <c r="B1379" s="192" t="s">
        <v>1450</v>
      </c>
      <c r="C1379" s="192" t="s">
        <v>20</v>
      </c>
      <c r="D1379" s="192">
        <v>96986</v>
      </c>
      <c r="E1379" s="193" t="s">
        <v>1767</v>
      </c>
      <c r="F1379" s="380" t="s">
        <v>1590</v>
      </c>
      <c r="G1379" s="381"/>
      <c r="H1379" s="164" t="s">
        <v>31</v>
      </c>
      <c r="I1379" s="165">
        <v>1</v>
      </c>
      <c r="J1379" s="166">
        <v>119.05</v>
      </c>
      <c r="K1379" s="167">
        <v>119.05</v>
      </c>
    </row>
    <row r="1380" spans="1:11" ht="24" hidden="1">
      <c r="A1380" s="192" t="s">
        <v>1449</v>
      </c>
      <c r="B1380" s="192" t="s">
        <v>1450</v>
      </c>
      <c r="C1380" s="192" t="s">
        <v>20</v>
      </c>
      <c r="D1380" s="192">
        <v>100578</v>
      </c>
      <c r="E1380" s="193" t="s">
        <v>1768</v>
      </c>
      <c r="F1380" s="380" t="s">
        <v>1590</v>
      </c>
      <c r="G1380" s="381"/>
      <c r="H1380" s="164" t="s">
        <v>31</v>
      </c>
      <c r="I1380" s="165">
        <v>1</v>
      </c>
      <c r="J1380" s="166">
        <v>452.35</v>
      </c>
      <c r="K1380" s="167">
        <v>452.35</v>
      </c>
    </row>
    <row r="1381" spans="1:11" hidden="1">
      <c r="E1381" s="194"/>
      <c r="F1381" s="194"/>
      <c r="I1381" s="168"/>
      <c r="J1381" s="169"/>
      <c r="K1381" s="170"/>
    </row>
    <row r="1382" spans="1:11" hidden="1">
      <c r="E1382" s="194"/>
      <c r="F1382" s="194"/>
      <c r="I1382" s="168"/>
      <c r="J1382" s="169"/>
      <c r="K1382" s="170"/>
    </row>
    <row r="1383" spans="1:11" ht="20.100000000000001" hidden="1" customHeight="1">
      <c r="A1383" s="187"/>
      <c r="B1383" s="188"/>
      <c r="C1383" s="188" t="s">
        <v>20</v>
      </c>
      <c r="D1383" s="188">
        <v>93358</v>
      </c>
      <c r="E1383" s="189" t="s">
        <v>1016</v>
      </c>
      <c r="F1383" s="382" t="s">
        <v>1550</v>
      </c>
      <c r="G1383" s="383"/>
      <c r="H1383" s="156" t="s">
        <v>44</v>
      </c>
      <c r="I1383" s="157"/>
      <c r="J1383" s="158"/>
      <c r="K1383" s="159">
        <v>63.37</v>
      </c>
    </row>
    <row r="1384" spans="1:11" hidden="1">
      <c r="B1384" s="190" t="s">
        <v>1442</v>
      </c>
      <c r="C1384" s="190" t="s">
        <v>1443</v>
      </c>
      <c r="D1384" s="190" t="s">
        <v>1</v>
      </c>
      <c r="E1384" s="191" t="s">
        <v>1444</v>
      </c>
      <c r="F1384" s="384" t="s">
        <v>1445</v>
      </c>
      <c r="G1384" s="385"/>
      <c r="H1384" s="160" t="s">
        <v>1446</v>
      </c>
      <c r="I1384" s="161" t="s">
        <v>1345</v>
      </c>
      <c r="J1384" s="162" t="s">
        <v>1447</v>
      </c>
      <c r="K1384" s="163" t="s">
        <v>1448</v>
      </c>
    </row>
    <row r="1385" spans="1:11" hidden="1">
      <c r="A1385" s="192" t="s">
        <v>1449</v>
      </c>
      <c r="B1385" s="192" t="s">
        <v>1450</v>
      </c>
      <c r="C1385" s="192" t="s">
        <v>20</v>
      </c>
      <c r="D1385" s="192">
        <v>88316</v>
      </c>
      <c r="E1385" s="193" t="s">
        <v>1464</v>
      </c>
      <c r="F1385" s="380" t="s">
        <v>1463</v>
      </c>
      <c r="G1385" s="381"/>
      <c r="H1385" s="164" t="s">
        <v>34</v>
      </c>
      <c r="I1385" s="165">
        <v>3.956</v>
      </c>
      <c r="J1385" s="166">
        <v>16.02</v>
      </c>
      <c r="K1385" s="167">
        <v>63.37</v>
      </c>
    </row>
    <row r="1386" spans="1:11" hidden="1">
      <c r="E1386" s="194"/>
      <c r="F1386" s="194"/>
      <c r="I1386" s="168"/>
      <c r="J1386" s="169"/>
      <c r="K1386" s="170"/>
    </row>
    <row r="1387" spans="1:11" hidden="1">
      <c r="E1387" s="194"/>
      <c r="F1387" s="194"/>
      <c r="I1387" s="168"/>
      <c r="J1387" s="169"/>
      <c r="K1387" s="170"/>
    </row>
    <row r="1388" spans="1:11" ht="20.100000000000001" hidden="1" customHeight="1">
      <c r="A1388" s="187"/>
      <c r="B1388" s="188"/>
      <c r="C1388" s="188" t="s">
        <v>20</v>
      </c>
      <c r="D1388" s="188">
        <v>96527</v>
      </c>
      <c r="E1388" s="189" t="s">
        <v>476</v>
      </c>
      <c r="F1388" s="382" t="s">
        <v>1550</v>
      </c>
      <c r="G1388" s="383"/>
      <c r="H1388" s="156" t="s">
        <v>44</v>
      </c>
      <c r="I1388" s="157"/>
      <c r="J1388" s="158"/>
      <c r="K1388" s="159">
        <v>95.44</v>
      </c>
    </row>
    <row r="1389" spans="1:11" hidden="1">
      <c r="B1389" s="190" t="s">
        <v>1442</v>
      </c>
      <c r="C1389" s="190" t="s">
        <v>1443</v>
      </c>
      <c r="D1389" s="190" t="s">
        <v>1</v>
      </c>
      <c r="E1389" s="191" t="s">
        <v>1444</v>
      </c>
      <c r="F1389" s="384" t="s">
        <v>1445</v>
      </c>
      <c r="G1389" s="385"/>
      <c r="H1389" s="160" t="s">
        <v>1446</v>
      </c>
      <c r="I1389" s="161" t="s">
        <v>1345</v>
      </c>
      <c r="J1389" s="162" t="s">
        <v>1447</v>
      </c>
      <c r="K1389" s="163" t="s">
        <v>1448</v>
      </c>
    </row>
    <row r="1390" spans="1:11" hidden="1">
      <c r="A1390" s="192" t="s">
        <v>1449</v>
      </c>
      <c r="B1390" s="192" t="s">
        <v>1450</v>
      </c>
      <c r="C1390" s="192" t="s">
        <v>20</v>
      </c>
      <c r="D1390" s="192">
        <v>88309</v>
      </c>
      <c r="E1390" s="193" t="s">
        <v>1462</v>
      </c>
      <c r="F1390" s="380" t="s">
        <v>1463</v>
      </c>
      <c r="G1390" s="381"/>
      <c r="H1390" s="164" t="s">
        <v>34</v>
      </c>
      <c r="I1390" s="165">
        <v>1.4590000000000001</v>
      </c>
      <c r="J1390" s="166">
        <v>19.98</v>
      </c>
      <c r="K1390" s="167">
        <v>29.15</v>
      </c>
    </row>
    <row r="1391" spans="1:11" hidden="1">
      <c r="A1391" s="192" t="s">
        <v>1449</v>
      </c>
      <c r="B1391" s="192" t="s">
        <v>1450</v>
      </c>
      <c r="C1391" s="192" t="s">
        <v>20</v>
      </c>
      <c r="D1391" s="192">
        <v>88316</v>
      </c>
      <c r="E1391" s="193" t="s">
        <v>1464</v>
      </c>
      <c r="F1391" s="380" t="s">
        <v>1463</v>
      </c>
      <c r="G1391" s="381"/>
      <c r="H1391" s="164" t="s">
        <v>34</v>
      </c>
      <c r="I1391" s="165">
        <v>4.1379999999999999</v>
      </c>
      <c r="J1391" s="166">
        <v>16.02</v>
      </c>
      <c r="K1391" s="167">
        <v>66.290000000000006</v>
      </c>
    </row>
    <row r="1392" spans="1:11" hidden="1">
      <c r="E1392" s="194"/>
      <c r="F1392" s="194"/>
      <c r="I1392" s="168"/>
      <c r="J1392" s="169"/>
      <c r="K1392" s="170"/>
    </row>
    <row r="1393" spans="1:11" hidden="1">
      <c r="E1393" s="194"/>
      <c r="F1393" s="194"/>
      <c r="I1393" s="168"/>
      <c r="J1393" s="169"/>
      <c r="K1393" s="170"/>
    </row>
    <row r="1394" spans="1:11" ht="20.100000000000001" hidden="1" customHeight="1">
      <c r="A1394" s="187"/>
      <c r="B1394" s="188"/>
      <c r="C1394" s="188" t="s">
        <v>20</v>
      </c>
      <c r="D1394" s="188">
        <v>96523</v>
      </c>
      <c r="E1394" s="189" t="s">
        <v>621</v>
      </c>
      <c r="F1394" s="382" t="s">
        <v>1550</v>
      </c>
      <c r="G1394" s="383"/>
      <c r="H1394" s="156" t="s">
        <v>44</v>
      </c>
      <c r="I1394" s="157"/>
      <c r="J1394" s="158"/>
      <c r="K1394" s="159">
        <v>72.650000000000006</v>
      </c>
    </row>
    <row r="1395" spans="1:11" hidden="1">
      <c r="B1395" s="190" t="s">
        <v>1442</v>
      </c>
      <c r="C1395" s="190" t="s">
        <v>1443</v>
      </c>
      <c r="D1395" s="190" t="s">
        <v>1</v>
      </c>
      <c r="E1395" s="191" t="s">
        <v>1444</v>
      </c>
      <c r="F1395" s="384" t="s">
        <v>1445</v>
      </c>
      <c r="G1395" s="385"/>
      <c r="H1395" s="160" t="s">
        <v>1446</v>
      </c>
      <c r="I1395" s="161" t="s">
        <v>1345</v>
      </c>
      <c r="J1395" s="162" t="s">
        <v>1447</v>
      </c>
      <c r="K1395" s="163" t="s">
        <v>1448</v>
      </c>
    </row>
    <row r="1396" spans="1:11" hidden="1">
      <c r="A1396" s="192" t="s">
        <v>1449</v>
      </c>
      <c r="B1396" s="192" t="s">
        <v>1450</v>
      </c>
      <c r="C1396" s="192" t="s">
        <v>20</v>
      </c>
      <c r="D1396" s="192">
        <v>88309</v>
      </c>
      <c r="E1396" s="193" t="s">
        <v>1462</v>
      </c>
      <c r="F1396" s="380" t="s">
        <v>1463</v>
      </c>
      <c r="G1396" s="381"/>
      <c r="H1396" s="164" t="s">
        <v>34</v>
      </c>
      <c r="I1396" s="165">
        <v>1.1890000000000001</v>
      </c>
      <c r="J1396" s="166">
        <v>19.98</v>
      </c>
      <c r="K1396" s="167">
        <v>23.75</v>
      </c>
    </row>
    <row r="1397" spans="1:11" hidden="1">
      <c r="A1397" s="192" t="s">
        <v>1449</v>
      </c>
      <c r="B1397" s="192" t="s">
        <v>1450</v>
      </c>
      <c r="C1397" s="192" t="s">
        <v>20</v>
      </c>
      <c r="D1397" s="192">
        <v>88316</v>
      </c>
      <c r="E1397" s="193" t="s">
        <v>1464</v>
      </c>
      <c r="F1397" s="380" t="s">
        <v>1463</v>
      </c>
      <c r="G1397" s="381"/>
      <c r="H1397" s="164" t="s">
        <v>34</v>
      </c>
      <c r="I1397" s="165">
        <v>3.0529999999999999</v>
      </c>
      <c r="J1397" s="166">
        <v>16.02</v>
      </c>
      <c r="K1397" s="167">
        <v>48.9</v>
      </c>
    </row>
    <row r="1398" spans="1:11" hidden="1">
      <c r="E1398" s="194"/>
      <c r="F1398" s="194"/>
      <c r="I1398" s="168"/>
      <c r="J1398" s="169"/>
      <c r="K1398" s="170"/>
    </row>
    <row r="1399" spans="1:11" hidden="1">
      <c r="E1399" s="194"/>
      <c r="F1399" s="194"/>
      <c r="I1399" s="168"/>
      <c r="J1399" s="169"/>
      <c r="K1399" s="170"/>
    </row>
    <row r="1400" spans="1:11" ht="20.100000000000001" hidden="1" customHeight="1">
      <c r="A1400" s="187"/>
      <c r="B1400" s="188"/>
      <c r="C1400" s="188" t="s">
        <v>20</v>
      </c>
      <c r="D1400" s="188">
        <v>96522</v>
      </c>
      <c r="E1400" s="189" t="s">
        <v>73</v>
      </c>
      <c r="F1400" s="382" t="s">
        <v>1550</v>
      </c>
      <c r="G1400" s="383"/>
      <c r="H1400" s="156" t="s">
        <v>44</v>
      </c>
      <c r="I1400" s="157"/>
      <c r="J1400" s="158"/>
      <c r="K1400" s="159">
        <v>113.6</v>
      </c>
    </row>
    <row r="1401" spans="1:11" hidden="1">
      <c r="B1401" s="190" t="s">
        <v>1442</v>
      </c>
      <c r="C1401" s="190" t="s">
        <v>1443</v>
      </c>
      <c r="D1401" s="190" t="s">
        <v>1</v>
      </c>
      <c r="E1401" s="191" t="s">
        <v>1444</v>
      </c>
      <c r="F1401" s="384" t="s">
        <v>1445</v>
      </c>
      <c r="G1401" s="385"/>
      <c r="H1401" s="160" t="s">
        <v>1446</v>
      </c>
      <c r="I1401" s="161" t="s">
        <v>1345</v>
      </c>
      <c r="J1401" s="162" t="s">
        <v>1447</v>
      </c>
      <c r="K1401" s="163" t="s">
        <v>1448</v>
      </c>
    </row>
    <row r="1402" spans="1:11" hidden="1">
      <c r="A1402" s="192" t="s">
        <v>1449</v>
      </c>
      <c r="B1402" s="192" t="s">
        <v>1450</v>
      </c>
      <c r="C1402" s="192" t="s">
        <v>20</v>
      </c>
      <c r="D1402" s="192">
        <v>88309</v>
      </c>
      <c r="E1402" s="193" t="s">
        <v>1462</v>
      </c>
      <c r="F1402" s="380" t="s">
        <v>1463</v>
      </c>
      <c r="G1402" s="381"/>
      <c r="H1402" s="164" t="s">
        <v>34</v>
      </c>
      <c r="I1402" s="165">
        <v>2.3610000000000002</v>
      </c>
      <c r="J1402" s="166">
        <v>19.98</v>
      </c>
      <c r="K1402" s="167">
        <v>47.17</v>
      </c>
    </row>
    <row r="1403" spans="1:11" hidden="1">
      <c r="A1403" s="192" t="s">
        <v>1449</v>
      </c>
      <c r="B1403" s="192" t="s">
        <v>1450</v>
      </c>
      <c r="C1403" s="192" t="s">
        <v>20</v>
      </c>
      <c r="D1403" s="192">
        <v>88316</v>
      </c>
      <c r="E1403" s="193" t="s">
        <v>1464</v>
      </c>
      <c r="F1403" s="380" t="s">
        <v>1463</v>
      </c>
      <c r="G1403" s="381"/>
      <c r="H1403" s="164" t="s">
        <v>34</v>
      </c>
      <c r="I1403" s="165">
        <v>4.1470000000000002</v>
      </c>
      <c r="J1403" s="166">
        <v>16.02</v>
      </c>
      <c r="K1403" s="167">
        <v>66.430000000000007</v>
      </c>
    </row>
    <row r="1404" spans="1:11" hidden="1">
      <c r="E1404" s="194"/>
      <c r="F1404" s="194"/>
      <c r="I1404" s="168"/>
      <c r="J1404" s="169"/>
      <c r="K1404" s="170"/>
    </row>
    <row r="1405" spans="1:11" hidden="1">
      <c r="E1405" s="194"/>
      <c r="F1405" s="194"/>
      <c r="I1405" s="168"/>
      <c r="J1405" s="169"/>
      <c r="K1405" s="170"/>
    </row>
    <row r="1406" spans="1:11" ht="20.100000000000001" hidden="1" customHeight="1">
      <c r="A1406" s="187"/>
      <c r="B1406" s="188"/>
      <c r="C1406" s="188" t="s">
        <v>20</v>
      </c>
      <c r="D1406" s="188">
        <v>90092</v>
      </c>
      <c r="E1406" s="189" t="s">
        <v>871</v>
      </c>
      <c r="F1406" s="382" t="s">
        <v>1550</v>
      </c>
      <c r="G1406" s="383"/>
      <c r="H1406" s="156" t="s">
        <v>44</v>
      </c>
      <c r="I1406" s="157"/>
      <c r="J1406" s="158"/>
      <c r="K1406" s="159">
        <v>5.5</v>
      </c>
    </row>
    <row r="1407" spans="1:11" hidden="1">
      <c r="B1407" s="190" t="s">
        <v>1442</v>
      </c>
      <c r="C1407" s="190" t="s">
        <v>1443</v>
      </c>
      <c r="D1407" s="190" t="s">
        <v>1</v>
      </c>
      <c r="E1407" s="191" t="s">
        <v>1444</v>
      </c>
      <c r="F1407" s="384" t="s">
        <v>1445</v>
      </c>
      <c r="G1407" s="385"/>
      <c r="H1407" s="160" t="s">
        <v>1446</v>
      </c>
      <c r="I1407" s="161" t="s">
        <v>1345</v>
      </c>
      <c r="J1407" s="162" t="s">
        <v>1447</v>
      </c>
      <c r="K1407" s="163" t="s">
        <v>1448</v>
      </c>
    </row>
    <row r="1408" spans="1:11" ht="24" hidden="1">
      <c r="A1408" s="192" t="s">
        <v>1449</v>
      </c>
      <c r="B1408" s="192" t="s">
        <v>1450</v>
      </c>
      <c r="C1408" s="192" t="s">
        <v>20</v>
      </c>
      <c r="D1408" s="192">
        <v>5631</v>
      </c>
      <c r="E1408" s="193" t="s">
        <v>1669</v>
      </c>
      <c r="F1408" s="380" t="s">
        <v>1466</v>
      </c>
      <c r="G1408" s="381"/>
      <c r="H1408" s="164" t="s">
        <v>1467</v>
      </c>
      <c r="I1408" s="165">
        <v>1.72E-2</v>
      </c>
      <c r="J1408" s="166">
        <v>207.85</v>
      </c>
      <c r="K1408" s="167">
        <v>3.57</v>
      </c>
    </row>
    <row r="1409" spans="1:11" ht="24" hidden="1">
      <c r="A1409" s="192" t="s">
        <v>1449</v>
      </c>
      <c r="B1409" s="192" t="s">
        <v>1450</v>
      </c>
      <c r="C1409" s="192" t="s">
        <v>20</v>
      </c>
      <c r="D1409" s="192">
        <v>5632</v>
      </c>
      <c r="E1409" s="193" t="s">
        <v>1670</v>
      </c>
      <c r="F1409" s="380" t="s">
        <v>1466</v>
      </c>
      <c r="G1409" s="381"/>
      <c r="H1409" s="164" t="s">
        <v>1554</v>
      </c>
      <c r="I1409" s="165">
        <v>1.8700000000000001E-2</v>
      </c>
      <c r="J1409" s="166">
        <v>72.86</v>
      </c>
      <c r="K1409" s="167">
        <v>1.36</v>
      </c>
    </row>
    <row r="1410" spans="1:11" hidden="1">
      <c r="A1410" s="192" t="s">
        <v>1449</v>
      </c>
      <c r="B1410" s="192" t="s">
        <v>1450</v>
      </c>
      <c r="C1410" s="192" t="s">
        <v>20</v>
      </c>
      <c r="D1410" s="192">
        <v>88316</v>
      </c>
      <c r="E1410" s="193" t="s">
        <v>1464</v>
      </c>
      <c r="F1410" s="380" t="s">
        <v>1463</v>
      </c>
      <c r="G1410" s="381"/>
      <c r="H1410" s="164" t="s">
        <v>34</v>
      </c>
      <c r="I1410" s="165">
        <v>3.5900000000000001E-2</v>
      </c>
      <c r="J1410" s="166">
        <v>16.02</v>
      </c>
      <c r="K1410" s="167">
        <v>0.56999999999999995</v>
      </c>
    </row>
    <row r="1411" spans="1:11" hidden="1">
      <c r="E1411" s="194"/>
      <c r="F1411" s="194"/>
      <c r="I1411" s="168"/>
      <c r="J1411" s="169"/>
      <c r="K1411" s="170"/>
    </row>
    <row r="1412" spans="1:11" hidden="1">
      <c r="E1412" s="194"/>
      <c r="F1412" s="194"/>
      <c r="I1412" s="168"/>
      <c r="J1412" s="169"/>
      <c r="K1412" s="170"/>
    </row>
    <row r="1413" spans="1:11" s="198" customFormat="1" ht="31.5">
      <c r="A1413" s="195"/>
      <c r="B1413" s="196"/>
      <c r="C1413" s="196" t="s">
        <v>5</v>
      </c>
      <c r="D1413" s="196" t="s">
        <v>481</v>
      </c>
      <c r="E1413" s="197" t="s">
        <v>482</v>
      </c>
      <c r="F1413" s="386" t="s">
        <v>1506</v>
      </c>
      <c r="G1413" s="387"/>
      <c r="H1413" s="171" t="s">
        <v>54</v>
      </c>
      <c r="I1413" s="172"/>
      <c r="J1413" s="173"/>
      <c r="K1413" s="174">
        <f>SUM(K1415:K1418)</f>
        <v>0</v>
      </c>
    </row>
    <row r="1414" spans="1:11" s="198" customFormat="1" ht="15.75">
      <c r="B1414" s="199" t="s">
        <v>1442</v>
      </c>
      <c r="C1414" s="199" t="s">
        <v>1443</v>
      </c>
      <c r="D1414" s="199" t="s">
        <v>1</v>
      </c>
      <c r="E1414" s="200" t="s">
        <v>1444</v>
      </c>
      <c r="F1414" s="378" t="s">
        <v>1445</v>
      </c>
      <c r="G1414" s="379"/>
      <c r="H1414" s="175" t="s">
        <v>1446</v>
      </c>
      <c r="I1414" s="176" t="s">
        <v>1345</v>
      </c>
      <c r="J1414" s="177" t="s">
        <v>1447</v>
      </c>
      <c r="K1414" s="178" t="s">
        <v>1448</v>
      </c>
    </row>
    <row r="1415" spans="1:11" s="192" customFormat="1" ht="12">
      <c r="A1415" s="192" t="s">
        <v>1449</v>
      </c>
      <c r="B1415" s="192" t="s">
        <v>1450</v>
      </c>
      <c r="C1415" s="192" t="s">
        <v>20</v>
      </c>
      <c r="D1415" s="192">
        <v>88309</v>
      </c>
      <c r="E1415" s="193" t="s">
        <v>1462</v>
      </c>
      <c r="F1415" s="380" t="s">
        <v>1463</v>
      </c>
      <c r="G1415" s="381"/>
      <c r="H1415" s="164" t="s">
        <v>34</v>
      </c>
      <c r="I1415" s="165">
        <v>0.48599999999999999</v>
      </c>
      <c r="J1415" s="166"/>
      <c r="K1415" s="167">
        <f>J1415*I1415</f>
        <v>0</v>
      </c>
    </row>
    <row r="1416" spans="1:11" s="192" customFormat="1" ht="12">
      <c r="A1416" s="192" t="s">
        <v>1449</v>
      </c>
      <c r="B1416" s="192" t="s">
        <v>1450</v>
      </c>
      <c r="C1416" s="192" t="s">
        <v>20</v>
      </c>
      <c r="D1416" s="192">
        <v>88316</v>
      </c>
      <c r="E1416" s="193" t="s">
        <v>1464</v>
      </c>
      <c r="F1416" s="380" t="s">
        <v>1463</v>
      </c>
      <c r="G1416" s="381"/>
      <c r="H1416" s="164" t="s">
        <v>34</v>
      </c>
      <c r="I1416" s="165">
        <v>0.66500000000000004</v>
      </c>
      <c r="J1416" s="166"/>
      <c r="K1416" s="167">
        <f t="shared" ref="K1416:K1418" si="27">J1416*I1416</f>
        <v>0</v>
      </c>
    </row>
    <row r="1417" spans="1:11" s="192" customFormat="1" ht="24">
      <c r="A1417" s="192" t="s">
        <v>1449</v>
      </c>
      <c r="B1417" s="192" t="s">
        <v>1450</v>
      </c>
      <c r="C1417" s="192" t="s">
        <v>20</v>
      </c>
      <c r="D1417" s="192">
        <v>94970</v>
      </c>
      <c r="E1417" s="193" t="s">
        <v>1646</v>
      </c>
      <c r="F1417" s="380" t="s">
        <v>1506</v>
      </c>
      <c r="G1417" s="381"/>
      <c r="H1417" s="164" t="s">
        <v>44</v>
      </c>
      <c r="I1417" s="165">
        <v>4.2999999999999997E-2</v>
      </c>
      <c r="J1417" s="166"/>
      <c r="K1417" s="167">
        <f t="shared" si="27"/>
        <v>0</v>
      </c>
    </row>
    <row r="1418" spans="1:11" s="192" customFormat="1" ht="24">
      <c r="A1418" s="192" t="s">
        <v>1449</v>
      </c>
      <c r="B1418" s="192" t="s">
        <v>1450</v>
      </c>
      <c r="C1418" s="192" t="s">
        <v>20</v>
      </c>
      <c r="D1418" s="192">
        <v>92919</v>
      </c>
      <c r="E1418" s="193" t="s">
        <v>1769</v>
      </c>
      <c r="F1418" s="380" t="s">
        <v>1506</v>
      </c>
      <c r="G1418" s="381"/>
      <c r="H1418" s="164" t="s">
        <v>63</v>
      </c>
      <c r="I1418" s="165">
        <v>1.36</v>
      </c>
      <c r="J1418" s="166"/>
      <c r="K1418" s="167">
        <f t="shared" si="27"/>
        <v>0</v>
      </c>
    </row>
    <row r="1419" spans="1:11">
      <c r="E1419" s="194"/>
      <c r="F1419" s="194"/>
      <c r="I1419" s="168"/>
      <c r="J1419" s="169"/>
      <c r="K1419" s="170"/>
    </row>
    <row r="1420" spans="1:11">
      <c r="E1420" s="194"/>
      <c r="F1420" s="194"/>
      <c r="I1420" s="168"/>
      <c r="J1420" s="169"/>
      <c r="K1420" s="170"/>
    </row>
    <row r="1421" spans="1:11" ht="20.100000000000001" hidden="1" customHeight="1">
      <c r="A1421" s="187"/>
      <c r="B1421" s="188"/>
      <c r="C1421" s="188" t="s">
        <v>20</v>
      </c>
      <c r="D1421" s="188">
        <v>100897</v>
      </c>
      <c r="E1421" s="189" t="s">
        <v>60</v>
      </c>
      <c r="F1421" s="382" t="s">
        <v>1506</v>
      </c>
      <c r="G1421" s="383"/>
      <c r="H1421" s="156" t="s">
        <v>54</v>
      </c>
      <c r="I1421" s="157"/>
      <c r="J1421" s="158"/>
      <c r="K1421" s="159">
        <v>137.69999999999999</v>
      </c>
    </row>
    <row r="1422" spans="1:11" hidden="1">
      <c r="B1422" s="190" t="s">
        <v>1442</v>
      </c>
      <c r="C1422" s="190" t="s">
        <v>1443</v>
      </c>
      <c r="D1422" s="190" t="s">
        <v>1</v>
      </c>
      <c r="E1422" s="191" t="s">
        <v>1444</v>
      </c>
      <c r="F1422" s="384" t="s">
        <v>1445</v>
      </c>
      <c r="G1422" s="385"/>
      <c r="H1422" s="160" t="s">
        <v>1446</v>
      </c>
      <c r="I1422" s="161" t="s">
        <v>1345</v>
      </c>
      <c r="J1422" s="162" t="s">
        <v>1447</v>
      </c>
      <c r="K1422" s="163" t="s">
        <v>1448</v>
      </c>
    </row>
    <row r="1423" spans="1:11" ht="24" hidden="1">
      <c r="A1423" s="192" t="s">
        <v>1449</v>
      </c>
      <c r="B1423" s="192" t="s">
        <v>1455</v>
      </c>
      <c r="C1423" s="192" t="s">
        <v>20</v>
      </c>
      <c r="D1423" s="192">
        <v>38405</v>
      </c>
      <c r="E1423" s="193" t="s">
        <v>1770</v>
      </c>
      <c r="F1423" s="380" t="s">
        <v>1457</v>
      </c>
      <c r="G1423" s="381"/>
      <c r="H1423" s="164" t="s">
        <v>44</v>
      </c>
      <c r="I1423" s="165">
        <v>0.1426</v>
      </c>
      <c r="J1423" s="166">
        <v>635.30999999999995</v>
      </c>
      <c r="K1423" s="167">
        <v>90.59</v>
      </c>
    </row>
    <row r="1424" spans="1:11" hidden="1">
      <c r="A1424" s="192" t="s">
        <v>1449</v>
      </c>
      <c r="B1424" s="192" t="s">
        <v>1450</v>
      </c>
      <c r="C1424" s="192" t="s">
        <v>20</v>
      </c>
      <c r="D1424" s="192">
        <v>88316</v>
      </c>
      <c r="E1424" s="193" t="s">
        <v>1464</v>
      </c>
      <c r="F1424" s="380" t="s">
        <v>1463</v>
      </c>
      <c r="G1424" s="381"/>
      <c r="H1424" s="164" t="s">
        <v>34</v>
      </c>
      <c r="I1424" s="165">
        <v>0.27950000000000003</v>
      </c>
      <c r="J1424" s="166">
        <v>16.02</v>
      </c>
      <c r="K1424" s="167">
        <v>4.47</v>
      </c>
    </row>
    <row r="1425" spans="1:11" ht="36" hidden="1">
      <c r="A1425" s="192" t="s">
        <v>1449</v>
      </c>
      <c r="B1425" s="192" t="s">
        <v>1450</v>
      </c>
      <c r="C1425" s="192" t="s">
        <v>20</v>
      </c>
      <c r="D1425" s="192">
        <v>90680</v>
      </c>
      <c r="E1425" s="193" t="s">
        <v>1771</v>
      </c>
      <c r="F1425" s="380" t="s">
        <v>1466</v>
      </c>
      <c r="G1425" s="381"/>
      <c r="H1425" s="164" t="s">
        <v>1467</v>
      </c>
      <c r="I1425" s="165">
        <v>3.4200000000000001E-2</v>
      </c>
      <c r="J1425" s="166">
        <v>395.57</v>
      </c>
      <c r="K1425" s="167">
        <v>13.52</v>
      </c>
    </row>
    <row r="1426" spans="1:11" ht="36" hidden="1">
      <c r="A1426" s="192" t="s">
        <v>1449</v>
      </c>
      <c r="B1426" s="192" t="s">
        <v>1450</v>
      </c>
      <c r="C1426" s="192" t="s">
        <v>20</v>
      </c>
      <c r="D1426" s="192">
        <v>90681</v>
      </c>
      <c r="E1426" s="193" t="s">
        <v>1772</v>
      </c>
      <c r="F1426" s="380" t="s">
        <v>1466</v>
      </c>
      <c r="G1426" s="381"/>
      <c r="H1426" s="164" t="s">
        <v>1554</v>
      </c>
      <c r="I1426" s="165">
        <v>6.1199999999999997E-2</v>
      </c>
      <c r="J1426" s="166">
        <v>146.79</v>
      </c>
      <c r="K1426" s="167">
        <v>8.98</v>
      </c>
    </row>
    <row r="1427" spans="1:11" hidden="1">
      <c r="A1427" s="192" t="s">
        <v>1449</v>
      </c>
      <c r="B1427" s="192" t="s">
        <v>1450</v>
      </c>
      <c r="C1427" s="192" t="s">
        <v>20</v>
      </c>
      <c r="D1427" s="192">
        <v>90778</v>
      </c>
      <c r="E1427" s="193" t="s">
        <v>1773</v>
      </c>
      <c r="F1427" s="380" t="s">
        <v>1463</v>
      </c>
      <c r="G1427" s="381"/>
      <c r="H1427" s="164" t="s">
        <v>34</v>
      </c>
      <c r="I1427" s="165">
        <v>6.4000000000000003E-3</v>
      </c>
      <c r="J1427" s="166">
        <v>101.21</v>
      </c>
      <c r="K1427" s="167">
        <v>0.64</v>
      </c>
    </row>
    <row r="1428" spans="1:11" hidden="1">
      <c r="A1428" s="192" t="s">
        <v>1449</v>
      </c>
      <c r="B1428" s="192" t="s">
        <v>1450</v>
      </c>
      <c r="C1428" s="192" t="s">
        <v>20</v>
      </c>
      <c r="D1428" s="192">
        <v>95579</v>
      </c>
      <c r="E1428" s="193" t="s">
        <v>1774</v>
      </c>
      <c r="F1428" s="380" t="s">
        <v>1506</v>
      </c>
      <c r="G1428" s="381"/>
      <c r="H1428" s="164" t="s">
        <v>63</v>
      </c>
      <c r="I1428" s="165">
        <v>1.3913</v>
      </c>
      <c r="J1428" s="166">
        <v>13.04</v>
      </c>
      <c r="K1428" s="167">
        <v>18.14</v>
      </c>
    </row>
    <row r="1429" spans="1:11" ht="24" hidden="1">
      <c r="A1429" s="192" t="s">
        <v>1449</v>
      </c>
      <c r="B1429" s="192" t="s">
        <v>1450</v>
      </c>
      <c r="C1429" s="192" t="s">
        <v>20</v>
      </c>
      <c r="D1429" s="192">
        <v>97913</v>
      </c>
      <c r="E1429" s="193" t="s">
        <v>1775</v>
      </c>
      <c r="F1429" s="380" t="s">
        <v>1550</v>
      </c>
      <c r="G1429" s="381"/>
      <c r="H1429" s="164" t="s">
        <v>49</v>
      </c>
      <c r="I1429" s="165">
        <v>5.2400000000000002E-2</v>
      </c>
      <c r="J1429" s="166">
        <v>2.85</v>
      </c>
      <c r="K1429" s="167">
        <v>0.14000000000000001</v>
      </c>
    </row>
    <row r="1430" spans="1:11" ht="24" hidden="1">
      <c r="A1430" s="192" t="s">
        <v>1449</v>
      </c>
      <c r="B1430" s="192" t="s">
        <v>1450</v>
      </c>
      <c r="C1430" s="192" t="s">
        <v>20</v>
      </c>
      <c r="D1430" s="192">
        <v>100973</v>
      </c>
      <c r="E1430" s="193" t="s">
        <v>1776</v>
      </c>
      <c r="F1430" s="380" t="s">
        <v>1668</v>
      </c>
      <c r="G1430" s="381"/>
      <c r="H1430" s="164" t="s">
        <v>44</v>
      </c>
      <c r="I1430" s="165">
        <v>0.15709999999999999</v>
      </c>
      <c r="J1430" s="166">
        <v>7.77</v>
      </c>
      <c r="K1430" s="167">
        <v>1.22</v>
      </c>
    </row>
    <row r="1431" spans="1:11" hidden="1">
      <c r="E1431" s="194"/>
      <c r="F1431" s="194"/>
      <c r="I1431" s="168"/>
      <c r="J1431" s="169"/>
      <c r="K1431" s="170"/>
    </row>
    <row r="1432" spans="1:11" hidden="1">
      <c r="E1432" s="194"/>
      <c r="F1432" s="194"/>
      <c r="I1432" s="168"/>
      <c r="J1432" s="169"/>
      <c r="K1432" s="170"/>
    </row>
    <row r="1433" spans="1:11" ht="20.100000000000001" hidden="1" customHeight="1">
      <c r="A1433" s="187"/>
      <c r="B1433" s="188"/>
      <c r="C1433" s="188" t="s">
        <v>20</v>
      </c>
      <c r="D1433" s="188">
        <v>100773</v>
      </c>
      <c r="E1433" s="189" t="s">
        <v>698</v>
      </c>
      <c r="F1433" s="382" t="s">
        <v>1506</v>
      </c>
      <c r="G1433" s="383"/>
      <c r="H1433" s="156" t="s">
        <v>63</v>
      </c>
      <c r="I1433" s="157"/>
      <c r="J1433" s="158"/>
      <c r="K1433" s="159">
        <v>20.76</v>
      </c>
    </row>
    <row r="1434" spans="1:11" hidden="1">
      <c r="B1434" s="190" t="s">
        <v>1442</v>
      </c>
      <c r="C1434" s="190" t="s">
        <v>1443</v>
      </c>
      <c r="D1434" s="190" t="s">
        <v>1</v>
      </c>
      <c r="E1434" s="191" t="s">
        <v>1444</v>
      </c>
      <c r="F1434" s="384" t="s">
        <v>1445</v>
      </c>
      <c r="G1434" s="385"/>
      <c r="H1434" s="160" t="s">
        <v>1446</v>
      </c>
      <c r="I1434" s="161" t="s">
        <v>1345</v>
      </c>
      <c r="J1434" s="162" t="s">
        <v>1447</v>
      </c>
      <c r="K1434" s="163" t="s">
        <v>1448</v>
      </c>
    </row>
    <row r="1435" spans="1:11" hidden="1">
      <c r="A1435" s="192" t="s">
        <v>1449</v>
      </c>
      <c r="B1435" s="192" t="s">
        <v>1455</v>
      </c>
      <c r="C1435" s="192" t="s">
        <v>20</v>
      </c>
      <c r="D1435" s="192">
        <v>1334</v>
      </c>
      <c r="E1435" s="193" t="s">
        <v>1777</v>
      </c>
      <c r="F1435" s="380" t="s">
        <v>1457</v>
      </c>
      <c r="G1435" s="381"/>
      <c r="H1435" s="164" t="s">
        <v>63</v>
      </c>
      <c r="I1435" s="165">
        <v>6.8199999999999997E-2</v>
      </c>
      <c r="J1435" s="166">
        <v>15.42</v>
      </c>
      <c r="K1435" s="167">
        <v>1.05</v>
      </c>
    </row>
    <row r="1436" spans="1:11" hidden="1">
      <c r="A1436" s="192" t="s">
        <v>1449</v>
      </c>
      <c r="B1436" s="192" t="s">
        <v>1455</v>
      </c>
      <c r="C1436" s="192" t="s">
        <v>20</v>
      </c>
      <c r="D1436" s="192">
        <v>4777</v>
      </c>
      <c r="E1436" s="193" t="s">
        <v>1778</v>
      </c>
      <c r="F1436" s="380" t="s">
        <v>1457</v>
      </c>
      <c r="G1436" s="381"/>
      <c r="H1436" s="164" t="s">
        <v>63</v>
      </c>
      <c r="I1436" s="165">
        <v>0.16980000000000001</v>
      </c>
      <c r="J1436" s="166">
        <v>10.43</v>
      </c>
      <c r="K1436" s="167">
        <v>1.77</v>
      </c>
    </row>
    <row r="1437" spans="1:11" hidden="1">
      <c r="A1437" s="192" t="s">
        <v>1449</v>
      </c>
      <c r="B1437" s="192" t="s">
        <v>1455</v>
      </c>
      <c r="C1437" s="192" t="s">
        <v>20</v>
      </c>
      <c r="D1437" s="192">
        <v>10966</v>
      </c>
      <c r="E1437" s="193" t="s">
        <v>1779</v>
      </c>
      <c r="F1437" s="380" t="s">
        <v>1457</v>
      </c>
      <c r="G1437" s="381"/>
      <c r="H1437" s="164" t="s">
        <v>63</v>
      </c>
      <c r="I1437" s="165">
        <v>0.76200000000000001</v>
      </c>
      <c r="J1437" s="166">
        <v>11.86</v>
      </c>
      <c r="K1437" s="167">
        <v>9.0299999999999994</v>
      </c>
    </row>
    <row r="1438" spans="1:11" hidden="1">
      <c r="A1438" s="192" t="s">
        <v>1449</v>
      </c>
      <c r="B1438" s="192" t="s">
        <v>1455</v>
      </c>
      <c r="C1438" s="192" t="s">
        <v>20</v>
      </c>
      <c r="D1438" s="192">
        <v>10997</v>
      </c>
      <c r="E1438" s="193" t="s">
        <v>1702</v>
      </c>
      <c r="F1438" s="380" t="s">
        <v>1457</v>
      </c>
      <c r="G1438" s="381"/>
      <c r="H1438" s="164" t="s">
        <v>63</v>
      </c>
      <c r="I1438" s="165">
        <v>8.0000000000000004E-4</v>
      </c>
      <c r="J1438" s="166">
        <v>29.15</v>
      </c>
      <c r="K1438" s="167">
        <v>0.02</v>
      </c>
    </row>
    <row r="1439" spans="1:11" hidden="1">
      <c r="A1439" s="192" t="s">
        <v>1449</v>
      </c>
      <c r="B1439" s="192" t="s">
        <v>1450</v>
      </c>
      <c r="C1439" s="192" t="s">
        <v>20</v>
      </c>
      <c r="D1439" s="192">
        <v>88240</v>
      </c>
      <c r="E1439" s="193" t="s">
        <v>1780</v>
      </c>
      <c r="F1439" s="380" t="s">
        <v>1463</v>
      </c>
      <c r="G1439" s="381"/>
      <c r="H1439" s="164" t="s">
        <v>34</v>
      </c>
      <c r="I1439" s="165">
        <v>1.8E-3</v>
      </c>
      <c r="J1439" s="166">
        <v>11.83</v>
      </c>
      <c r="K1439" s="167">
        <v>0.02</v>
      </c>
    </row>
    <row r="1440" spans="1:11" hidden="1">
      <c r="A1440" s="192" t="s">
        <v>1449</v>
      </c>
      <c r="B1440" s="192" t="s">
        <v>1450</v>
      </c>
      <c r="C1440" s="192" t="s">
        <v>20</v>
      </c>
      <c r="D1440" s="192">
        <v>88278</v>
      </c>
      <c r="E1440" s="193" t="s">
        <v>1484</v>
      </c>
      <c r="F1440" s="380" t="s">
        <v>1463</v>
      </c>
      <c r="G1440" s="381"/>
      <c r="H1440" s="164" t="s">
        <v>34</v>
      </c>
      <c r="I1440" s="165">
        <v>5.0000000000000001E-3</v>
      </c>
      <c r="J1440" s="166">
        <v>14.42</v>
      </c>
      <c r="K1440" s="167">
        <v>7.0000000000000007E-2</v>
      </c>
    </row>
    <row r="1441" spans="1:11" hidden="1">
      <c r="A1441" s="192" t="s">
        <v>1449</v>
      </c>
      <c r="B1441" s="192" t="s">
        <v>1450</v>
      </c>
      <c r="C1441" s="192" t="s">
        <v>20</v>
      </c>
      <c r="D1441" s="192">
        <v>88317</v>
      </c>
      <c r="E1441" s="193" t="s">
        <v>1781</v>
      </c>
      <c r="F1441" s="380" t="s">
        <v>1463</v>
      </c>
      <c r="G1441" s="381"/>
      <c r="H1441" s="164" t="s">
        <v>34</v>
      </c>
      <c r="I1441" s="165">
        <v>6.7999999999999996E-3</v>
      </c>
      <c r="J1441" s="166">
        <v>20.68</v>
      </c>
      <c r="K1441" s="167">
        <v>0.14000000000000001</v>
      </c>
    </row>
    <row r="1442" spans="1:11" ht="24" hidden="1">
      <c r="A1442" s="192" t="s">
        <v>1449</v>
      </c>
      <c r="B1442" s="192" t="s">
        <v>1450</v>
      </c>
      <c r="C1442" s="192" t="s">
        <v>20</v>
      </c>
      <c r="D1442" s="192">
        <v>93287</v>
      </c>
      <c r="E1442" s="193" t="s">
        <v>1782</v>
      </c>
      <c r="F1442" s="380" t="s">
        <v>1466</v>
      </c>
      <c r="G1442" s="381"/>
      <c r="H1442" s="164" t="s">
        <v>1467</v>
      </c>
      <c r="I1442" s="165">
        <v>1.4E-3</v>
      </c>
      <c r="J1442" s="166">
        <v>354.54</v>
      </c>
      <c r="K1442" s="167">
        <v>0.49</v>
      </c>
    </row>
    <row r="1443" spans="1:11" ht="24" hidden="1">
      <c r="A1443" s="192" t="s">
        <v>1449</v>
      </c>
      <c r="B1443" s="192" t="s">
        <v>1450</v>
      </c>
      <c r="C1443" s="192" t="s">
        <v>20</v>
      </c>
      <c r="D1443" s="192">
        <v>93288</v>
      </c>
      <c r="E1443" s="193" t="s">
        <v>1783</v>
      </c>
      <c r="F1443" s="380" t="s">
        <v>1466</v>
      </c>
      <c r="G1443" s="381"/>
      <c r="H1443" s="164" t="s">
        <v>1554</v>
      </c>
      <c r="I1443" s="165">
        <v>1.1999999999999999E-3</v>
      </c>
      <c r="J1443" s="166">
        <v>161.63</v>
      </c>
      <c r="K1443" s="167">
        <v>0.19</v>
      </c>
    </row>
    <row r="1444" spans="1:11" hidden="1">
      <c r="A1444" s="192" t="s">
        <v>1449</v>
      </c>
      <c r="B1444" s="192" t="s">
        <v>1450</v>
      </c>
      <c r="C1444" s="192" t="s">
        <v>20</v>
      </c>
      <c r="D1444" s="192">
        <v>100716</v>
      </c>
      <c r="E1444" s="193" t="s">
        <v>1784</v>
      </c>
      <c r="F1444" s="380" t="s">
        <v>1533</v>
      </c>
      <c r="G1444" s="381"/>
      <c r="H1444" s="164" t="s">
        <v>8</v>
      </c>
      <c r="I1444" s="165">
        <v>0.22189999999999999</v>
      </c>
      <c r="J1444" s="166">
        <v>26.25</v>
      </c>
      <c r="K1444" s="167">
        <v>5.82</v>
      </c>
    </row>
    <row r="1445" spans="1:11" ht="24" hidden="1">
      <c r="A1445" s="192" t="s">
        <v>1449</v>
      </c>
      <c r="B1445" s="192" t="s">
        <v>1450</v>
      </c>
      <c r="C1445" s="192" t="s">
        <v>20</v>
      </c>
      <c r="D1445" s="192">
        <v>100719</v>
      </c>
      <c r="E1445" s="193" t="s">
        <v>1785</v>
      </c>
      <c r="F1445" s="380" t="s">
        <v>1533</v>
      </c>
      <c r="G1445" s="381"/>
      <c r="H1445" s="164" t="s">
        <v>8</v>
      </c>
      <c r="I1445" s="165">
        <v>0.22189999999999999</v>
      </c>
      <c r="J1445" s="166">
        <v>9.76</v>
      </c>
      <c r="K1445" s="167">
        <v>2.16</v>
      </c>
    </row>
    <row r="1446" spans="1:11" hidden="1">
      <c r="E1446" s="194"/>
      <c r="F1446" s="194"/>
      <c r="I1446" s="168"/>
      <c r="J1446" s="169"/>
      <c r="K1446" s="170"/>
    </row>
    <row r="1447" spans="1:11" hidden="1">
      <c r="E1447" s="194"/>
      <c r="F1447" s="194"/>
      <c r="I1447" s="168"/>
      <c r="J1447" s="169"/>
      <c r="K1447" s="170"/>
    </row>
    <row r="1448" spans="1:11" ht="20.100000000000001" hidden="1" customHeight="1">
      <c r="A1448" s="187"/>
      <c r="B1448" s="188"/>
      <c r="C1448" s="188" t="s">
        <v>20</v>
      </c>
      <c r="D1448" s="188">
        <v>100775</v>
      </c>
      <c r="E1448" s="189" t="s">
        <v>122</v>
      </c>
      <c r="F1448" s="382" t="s">
        <v>1506</v>
      </c>
      <c r="G1448" s="383"/>
      <c r="H1448" s="156" t="s">
        <v>63</v>
      </c>
      <c r="I1448" s="157"/>
      <c r="J1448" s="158"/>
      <c r="K1448" s="159">
        <v>14.81</v>
      </c>
    </row>
    <row r="1449" spans="1:11" hidden="1">
      <c r="B1449" s="190" t="s">
        <v>1442</v>
      </c>
      <c r="C1449" s="190" t="s">
        <v>1443</v>
      </c>
      <c r="D1449" s="190" t="s">
        <v>1</v>
      </c>
      <c r="E1449" s="191" t="s">
        <v>1444</v>
      </c>
      <c r="F1449" s="384" t="s">
        <v>1445</v>
      </c>
      <c r="G1449" s="385"/>
      <c r="H1449" s="160" t="s">
        <v>1446</v>
      </c>
      <c r="I1449" s="161" t="s">
        <v>1345</v>
      </c>
      <c r="J1449" s="162" t="s">
        <v>1447</v>
      </c>
      <c r="K1449" s="163" t="s">
        <v>1448</v>
      </c>
    </row>
    <row r="1450" spans="1:11" hidden="1">
      <c r="A1450" s="192" t="s">
        <v>1449</v>
      </c>
      <c r="B1450" s="192" t="s">
        <v>1455</v>
      </c>
      <c r="C1450" s="192" t="s">
        <v>20</v>
      </c>
      <c r="D1450" s="192">
        <v>1333</v>
      </c>
      <c r="E1450" s="193" t="s">
        <v>1786</v>
      </c>
      <c r="F1450" s="380" t="s">
        <v>1457</v>
      </c>
      <c r="G1450" s="381"/>
      <c r="H1450" s="164" t="s">
        <v>63</v>
      </c>
      <c r="I1450" s="165">
        <v>5.8999999999999999E-3</v>
      </c>
      <c r="J1450" s="166">
        <v>13.69</v>
      </c>
      <c r="K1450" s="167">
        <v>0.08</v>
      </c>
    </row>
    <row r="1451" spans="1:11" hidden="1">
      <c r="A1451" s="192" t="s">
        <v>1449</v>
      </c>
      <c r="B1451" s="192" t="s">
        <v>1455</v>
      </c>
      <c r="C1451" s="192" t="s">
        <v>20</v>
      </c>
      <c r="D1451" s="192">
        <v>4777</v>
      </c>
      <c r="E1451" s="193" t="s">
        <v>1778</v>
      </c>
      <c r="F1451" s="380" t="s">
        <v>1457</v>
      </c>
      <c r="G1451" s="381"/>
      <c r="H1451" s="164" t="s">
        <v>63</v>
      </c>
      <c r="I1451" s="165">
        <v>0.47360000000000002</v>
      </c>
      <c r="J1451" s="166">
        <v>10.43</v>
      </c>
      <c r="K1451" s="167">
        <v>4.93</v>
      </c>
    </row>
    <row r="1452" spans="1:11" hidden="1">
      <c r="A1452" s="192" t="s">
        <v>1449</v>
      </c>
      <c r="B1452" s="192" t="s">
        <v>1455</v>
      </c>
      <c r="C1452" s="192" t="s">
        <v>20</v>
      </c>
      <c r="D1452" s="192">
        <v>10966</v>
      </c>
      <c r="E1452" s="193" t="s">
        <v>1779</v>
      </c>
      <c r="F1452" s="380" t="s">
        <v>1457</v>
      </c>
      <c r="G1452" s="381"/>
      <c r="H1452" s="164" t="s">
        <v>63</v>
      </c>
      <c r="I1452" s="165">
        <v>0.51880000000000004</v>
      </c>
      <c r="J1452" s="166">
        <v>11.86</v>
      </c>
      <c r="K1452" s="167">
        <v>6.15</v>
      </c>
    </row>
    <row r="1453" spans="1:11" hidden="1">
      <c r="A1453" s="192" t="s">
        <v>1449</v>
      </c>
      <c r="B1453" s="192" t="s">
        <v>1455</v>
      </c>
      <c r="C1453" s="192" t="s">
        <v>20</v>
      </c>
      <c r="D1453" s="192">
        <v>10997</v>
      </c>
      <c r="E1453" s="193" t="s">
        <v>1702</v>
      </c>
      <c r="F1453" s="380" t="s">
        <v>1457</v>
      </c>
      <c r="G1453" s="381"/>
      <c r="H1453" s="164" t="s">
        <v>63</v>
      </c>
      <c r="I1453" s="165">
        <v>1.8E-3</v>
      </c>
      <c r="J1453" s="166">
        <v>29.15</v>
      </c>
      <c r="K1453" s="167">
        <v>0.05</v>
      </c>
    </row>
    <row r="1454" spans="1:11" hidden="1">
      <c r="A1454" s="192" t="s">
        <v>1449</v>
      </c>
      <c r="B1454" s="192" t="s">
        <v>1450</v>
      </c>
      <c r="C1454" s="192" t="s">
        <v>20</v>
      </c>
      <c r="D1454" s="192">
        <v>88240</v>
      </c>
      <c r="E1454" s="193" t="s">
        <v>1780</v>
      </c>
      <c r="F1454" s="380" t="s">
        <v>1463</v>
      </c>
      <c r="G1454" s="381"/>
      <c r="H1454" s="164" t="s">
        <v>34</v>
      </c>
      <c r="I1454" s="165">
        <v>8.0000000000000004E-4</v>
      </c>
      <c r="J1454" s="166">
        <v>11.83</v>
      </c>
      <c r="K1454" s="167">
        <v>0</v>
      </c>
    </row>
    <row r="1455" spans="1:11" hidden="1">
      <c r="A1455" s="192" t="s">
        <v>1449</v>
      </c>
      <c r="B1455" s="192" t="s">
        <v>1450</v>
      </c>
      <c r="C1455" s="192" t="s">
        <v>20</v>
      </c>
      <c r="D1455" s="192">
        <v>88278</v>
      </c>
      <c r="E1455" s="193" t="s">
        <v>1484</v>
      </c>
      <c r="F1455" s="380" t="s">
        <v>1463</v>
      </c>
      <c r="G1455" s="381"/>
      <c r="H1455" s="164" t="s">
        <v>34</v>
      </c>
      <c r="I1455" s="165">
        <v>2.3699999999999999E-2</v>
      </c>
      <c r="J1455" s="166">
        <v>14.42</v>
      </c>
      <c r="K1455" s="167">
        <v>0.34</v>
      </c>
    </row>
    <row r="1456" spans="1:11" hidden="1">
      <c r="A1456" s="192" t="s">
        <v>1449</v>
      </c>
      <c r="B1456" s="192" t="s">
        <v>1450</v>
      </c>
      <c r="C1456" s="192" t="s">
        <v>20</v>
      </c>
      <c r="D1456" s="192">
        <v>88317</v>
      </c>
      <c r="E1456" s="193" t="s">
        <v>1781</v>
      </c>
      <c r="F1456" s="380" t="s">
        <v>1463</v>
      </c>
      <c r="G1456" s="381"/>
      <c r="H1456" s="164" t="s">
        <v>34</v>
      </c>
      <c r="I1456" s="165">
        <v>5.0000000000000001E-3</v>
      </c>
      <c r="J1456" s="166">
        <v>20.68</v>
      </c>
      <c r="K1456" s="167">
        <v>0.1</v>
      </c>
    </row>
    <row r="1457" spans="1:11" ht="24" hidden="1">
      <c r="A1457" s="192" t="s">
        <v>1449</v>
      </c>
      <c r="B1457" s="192" t="s">
        <v>1450</v>
      </c>
      <c r="C1457" s="192" t="s">
        <v>20</v>
      </c>
      <c r="D1457" s="192">
        <v>93287</v>
      </c>
      <c r="E1457" s="193" t="s">
        <v>1782</v>
      </c>
      <c r="F1457" s="380" t="s">
        <v>1466</v>
      </c>
      <c r="G1457" s="381"/>
      <c r="H1457" s="164" t="s">
        <v>1467</v>
      </c>
      <c r="I1457" s="165">
        <v>6.9999999999999999E-4</v>
      </c>
      <c r="J1457" s="166">
        <v>354.54</v>
      </c>
      <c r="K1457" s="167">
        <v>0.24</v>
      </c>
    </row>
    <row r="1458" spans="1:11" ht="24" hidden="1">
      <c r="A1458" s="192" t="s">
        <v>1449</v>
      </c>
      <c r="B1458" s="192" t="s">
        <v>1450</v>
      </c>
      <c r="C1458" s="192" t="s">
        <v>20</v>
      </c>
      <c r="D1458" s="192">
        <v>93288</v>
      </c>
      <c r="E1458" s="193" t="s">
        <v>1783</v>
      </c>
      <c r="F1458" s="380" t="s">
        <v>1466</v>
      </c>
      <c r="G1458" s="381"/>
      <c r="H1458" s="164" t="s">
        <v>1554</v>
      </c>
      <c r="I1458" s="165">
        <v>5.0000000000000001E-4</v>
      </c>
      <c r="J1458" s="166">
        <v>161.63</v>
      </c>
      <c r="K1458" s="167">
        <v>0.08</v>
      </c>
    </row>
    <row r="1459" spans="1:11" hidden="1">
      <c r="A1459" s="192" t="s">
        <v>1449</v>
      </c>
      <c r="B1459" s="192" t="s">
        <v>1450</v>
      </c>
      <c r="C1459" s="192" t="s">
        <v>20</v>
      </c>
      <c r="D1459" s="192">
        <v>100716</v>
      </c>
      <c r="E1459" s="193" t="s">
        <v>1784</v>
      </c>
      <c r="F1459" s="380" t="s">
        <v>1533</v>
      </c>
      <c r="G1459" s="381"/>
      <c r="H1459" s="164" t="s">
        <v>8</v>
      </c>
      <c r="I1459" s="165">
        <v>7.8899999999999998E-2</v>
      </c>
      <c r="J1459" s="166">
        <v>26.25</v>
      </c>
      <c r="K1459" s="167">
        <v>2.0699999999999998</v>
      </c>
    </row>
    <row r="1460" spans="1:11" ht="24" hidden="1">
      <c r="A1460" s="192" t="s">
        <v>1449</v>
      </c>
      <c r="B1460" s="192" t="s">
        <v>1450</v>
      </c>
      <c r="C1460" s="192" t="s">
        <v>20</v>
      </c>
      <c r="D1460" s="192">
        <v>100719</v>
      </c>
      <c r="E1460" s="193" t="s">
        <v>1785</v>
      </c>
      <c r="F1460" s="380" t="s">
        <v>1533</v>
      </c>
      <c r="G1460" s="381"/>
      <c r="H1460" s="164" t="s">
        <v>8</v>
      </c>
      <c r="I1460" s="165">
        <v>7.8899999999999998E-2</v>
      </c>
      <c r="J1460" s="166">
        <v>9.76</v>
      </c>
      <c r="K1460" s="167">
        <v>0.77</v>
      </c>
    </row>
    <row r="1461" spans="1:11" hidden="1">
      <c r="E1461" s="194"/>
      <c r="F1461" s="194"/>
      <c r="I1461" s="168"/>
      <c r="J1461" s="169"/>
      <c r="K1461" s="170"/>
    </row>
    <row r="1462" spans="1:11" hidden="1">
      <c r="E1462" s="194"/>
      <c r="F1462" s="194"/>
      <c r="I1462" s="168"/>
      <c r="J1462" s="169"/>
      <c r="K1462" s="170"/>
    </row>
    <row r="1463" spans="1:11" ht="20.100000000000001" hidden="1" customHeight="1">
      <c r="A1463" s="187"/>
      <c r="B1463" s="188"/>
      <c r="C1463" s="188" t="s">
        <v>20</v>
      </c>
      <c r="D1463" s="188">
        <v>93208</v>
      </c>
      <c r="E1463" s="189" t="s">
        <v>23</v>
      </c>
      <c r="F1463" s="382" t="s">
        <v>1787</v>
      </c>
      <c r="G1463" s="383"/>
      <c r="H1463" s="156" t="s">
        <v>8</v>
      </c>
      <c r="I1463" s="157"/>
      <c r="J1463" s="158"/>
      <c r="K1463" s="159">
        <v>918.81</v>
      </c>
    </row>
    <row r="1464" spans="1:11" hidden="1">
      <c r="B1464" s="190" t="s">
        <v>1442</v>
      </c>
      <c r="C1464" s="190" t="s">
        <v>1443</v>
      </c>
      <c r="D1464" s="190" t="s">
        <v>1</v>
      </c>
      <c r="E1464" s="191" t="s">
        <v>1444</v>
      </c>
      <c r="F1464" s="384" t="s">
        <v>1445</v>
      </c>
      <c r="G1464" s="385"/>
      <c r="H1464" s="160" t="s">
        <v>1446</v>
      </c>
      <c r="I1464" s="161" t="s">
        <v>1345</v>
      </c>
      <c r="J1464" s="162" t="s">
        <v>1447</v>
      </c>
      <c r="K1464" s="163" t="s">
        <v>1448</v>
      </c>
    </row>
    <row r="1465" spans="1:11" hidden="1">
      <c r="A1465" s="192" t="s">
        <v>1449</v>
      </c>
      <c r="B1465" s="192" t="s">
        <v>1455</v>
      </c>
      <c r="C1465" s="192" t="s">
        <v>20</v>
      </c>
      <c r="D1465" s="192">
        <v>4513</v>
      </c>
      <c r="E1465" s="193" t="s">
        <v>1788</v>
      </c>
      <c r="F1465" s="380" t="s">
        <v>1457</v>
      </c>
      <c r="G1465" s="381"/>
      <c r="H1465" s="164" t="s">
        <v>54</v>
      </c>
      <c r="I1465" s="165">
        <v>3.4843999999999999</v>
      </c>
      <c r="J1465" s="166">
        <v>8.17</v>
      </c>
      <c r="K1465" s="167">
        <v>28.46</v>
      </c>
    </row>
    <row r="1466" spans="1:11" hidden="1">
      <c r="A1466" s="192" t="s">
        <v>1449</v>
      </c>
      <c r="B1466" s="192" t="s">
        <v>1455</v>
      </c>
      <c r="C1466" s="192" t="s">
        <v>20</v>
      </c>
      <c r="D1466" s="192">
        <v>6193</v>
      </c>
      <c r="E1466" s="193" t="s">
        <v>1789</v>
      </c>
      <c r="F1466" s="380" t="s">
        <v>1457</v>
      </c>
      <c r="G1466" s="381"/>
      <c r="H1466" s="164" t="s">
        <v>54</v>
      </c>
      <c r="I1466" s="165">
        <v>3.9174000000000002</v>
      </c>
      <c r="J1466" s="166">
        <v>16.809999999999999</v>
      </c>
      <c r="K1466" s="167">
        <v>65.849999999999994</v>
      </c>
    </row>
    <row r="1467" spans="1:11" hidden="1">
      <c r="A1467" s="192" t="s">
        <v>1449</v>
      </c>
      <c r="B1467" s="192" t="s">
        <v>1455</v>
      </c>
      <c r="C1467" s="192" t="s">
        <v>20</v>
      </c>
      <c r="D1467" s="192">
        <v>10886</v>
      </c>
      <c r="E1467" s="193" t="s">
        <v>1790</v>
      </c>
      <c r="F1467" s="380" t="s">
        <v>1457</v>
      </c>
      <c r="G1467" s="381"/>
      <c r="H1467" s="164" t="s">
        <v>31</v>
      </c>
      <c r="I1467" s="165">
        <v>2.52E-2</v>
      </c>
      <c r="J1467" s="166">
        <v>181.12</v>
      </c>
      <c r="K1467" s="167">
        <v>4.5599999999999996</v>
      </c>
    </row>
    <row r="1468" spans="1:11" hidden="1">
      <c r="A1468" s="192" t="s">
        <v>1449</v>
      </c>
      <c r="B1468" s="192" t="s">
        <v>1455</v>
      </c>
      <c r="C1468" s="192" t="s">
        <v>20</v>
      </c>
      <c r="D1468" s="192">
        <v>10891</v>
      </c>
      <c r="E1468" s="193" t="s">
        <v>1791</v>
      </c>
      <c r="F1468" s="380" t="s">
        <v>1457</v>
      </c>
      <c r="G1468" s="381"/>
      <c r="H1468" s="164" t="s">
        <v>31</v>
      </c>
      <c r="I1468" s="165">
        <v>2.52E-2</v>
      </c>
      <c r="J1468" s="166">
        <v>175.15</v>
      </c>
      <c r="K1468" s="167">
        <v>4.41</v>
      </c>
    </row>
    <row r="1469" spans="1:11" ht="24" hidden="1">
      <c r="A1469" s="192" t="s">
        <v>1449</v>
      </c>
      <c r="B1469" s="192" t="s">
        <v>1455</v>
      </c>
      <c r="C1469" s="192" t="s">
        <v>20</v>
      </c>
      <c r="D1469" s="192">
        <v>11455</v>
      </c>
      <c r="E1469" s="193" t="s">
        <v>1792</v>
      </c>
      <c r="F1469" s="380" t="s">
        <v>1457</v>
      </c>
      <c r="G1469" s="381"/>
      <c r="H1469" s="164" t="s">
        <v>31</v>
      </c>
      <c r="I1469" s="165">
        <v>2.52E-2</v>
      </c>
      <c r="J1469" s="166">
        <v>18</v>
      </c>
      <c r="K1469" s="167">
        <v>0.45</v>
      </c>
    </row>
    <row r="1470" spans="1:11" ht="24" hidden="1">
      <c r="A1470" s="192" t="s">
        <v>1449</v>
      </c>
      <c r="B1470" s="192" t="s">
        <v>1455</v>
      </c>
      <c r="C1470" s="192" t="s">
        <v>20</v>
      </c>
      <c r="D1470" s="192">
        <v>11587</v>
      </c>
      <c r="E1470" s="193" t="s">
        <v>1793</v>
      </c>
      <c r="F1470" s="380" t="s">
        <v>1457</v>
      </c>
      <c r="G1470" s="381"/>
      <c r="H1470" s="164" t="s">
        <v>8</v>
      </c>
      <c r="I1470" s="165">
        <v>1</v>
      </c>
      <c r="J1470" s="166">
        <v>101.36</v>
      </c>
      <c r="K1470" s="167">
        <v>101.36</v>
      </c>
    </row>
    <row r="1471" spans="1:11" hidden="1">
      <c r="A1471" s="192" t="s">
        <v>1449</v>
      </c>
      <c r="B1471" s="192" t="s">
        <v>1450</v>
      </c>
      <c r="C1471" s="192" t="s">
        <v>20</v>
      </c>
      <c r="D1471" s="192">
        <v>88262</v>
      </c>
      <c r="E1471" s="193" t="s">
        <v>1684</v>
      </c>
      <c r="F1471" s="380" t="s">
        <v>1463</v>
      </c>
      <c r="G1471" s="381"/>
      <c r="H1471" s="164" t="s">
        <v>34</v>
      </c>
      <c r="I1471" s="165">
        <v>0.97940000000000005</v>
      </c>
      <c r="J1471" s="166">
        <v>19.739999999999998</v>
      </c>
      <c r="K1471" s="167">
        <v>19.329999999999998</v>
      </c>
    </row>
    <row r="1472" spans="1:11" hidden="1">
      <c r="A1472" s="192" t="s">
        <v>1449</v>
      </c>
      <c r="B1472" s="192" t="s">
        <v>1450</v>
      </c>
      <c r="C1472" s="192" t="s">
        <v>20</v>
      </c>
      <c r="D1472" s="192">
        <v>88489</v>
      </c>
      <c r="E1472" s="193" t="s">
        <v>228</v>
      </c>
      <c r="F1472" s="380" t="s">
        <v>1533</v>
      </c>
      <c r="G1472" s="381"/>
      <c r="H1472" s="164" t="s">
        <v>8</v>
      </c>
      <c r="I1472" s="165">
        <v>3.7456999999999998</v>
      </c>
      <c r="J1472" s="166">
        <v>15.19</v>
      </c>
      <c r="K1472" s="167">
        <v>56.89</v>
      </c>
    </row>
    <row r="1473" spans="1:11" ht="36" hidden="1">
      <c r="A1473" s="192" t="s">
        <v>1449</v>
      </c>
      <c r="B1473" s="192" t="s">
        <v>1450</v>
      </c>
      <c r="C1473" s="192" t="s">
        <v>20</v>
      </c>
      <c r="D1473" s="192">
        <v>91170</v>
      </c>
      <c r="E1473" s="193" t="s">
        <v>1794</v>
      </c>
      <c r="F1473" s="380" t="s">
        <v>1485</v>
      </c>
      <c r="G1473" s="381"/>
      <c r="H1473" s="164" t="s">
        <v>54</v>
      </c>
      <c r="I1473" s="165">
        <v>0.25180000000000002</v>
      </c>
      <c r="J1473" s="166">
        <v>2.9</v>
      </c>
      <c r="K1473" s="167">
        <v>0.73</v>
      </c>
    </row>
    <row r="1474" spans="1:11" ht="24" hidden="1">
      <c r="A1474" s="192" t="s">
        <v>1449</v>
      </c>
      <c r="B1474" s="192" t="s">
        <v>1450</v>
      </c>
      <c r="C1474" s="192" t="s">
        <v>20</v>
      </c>
      <c r="D1474" s="192">
        <v>91173</v>
      </c>
      <c r="E1474" s="193" t="s">
        <v>1795</v>
      </c>
      <c r="F1474" s="380" t="s">
        <v>1485</v>
      </c>
      <c r="G1474" s="381"/>
      <c r="H1474" s="164" t="s">
        <v>54</v>
      </c>
      <c r="I1474" s="165">
        <v>0.2266</v>
      </c>
      <c r="J1474" s="166">
        <v>1.47</v>
      </c>
      <c r="K1474" s="167">
        <v>0.33</v>
      </c>
    </row>
    <row r="1475" spans="1:11" ht="24" hidden="1">
      <c r="A1475" s="192" t="s">
        <v>1449</v>
      </c>
      <c r="B1475" s="192" t="s">
        <v>1450</v>
      </c>
      <c r="C1475" s="192" t="s">
        <v>20</v>
      </c>
      <c r="D1475" s="192">
        <v>91341</v>
      </c>
      <c r="E1475" s="193" t="s">
        <v>161</v>
      </c>
      <c r="F1475" s="380" t="s">
        <v>1708</v>
      </c>
      <c r="G1475" s="381"/>
      <c r="H1475" s="164" t="s">
        <v>8</v>
      </c>
      <c r="I1475" s="165">
        <v>6.3399999999999998E-2</v>
      </c>
      <c r="J1475" s="166">
        <v>650.58000000000004</v>
      </c>
      <c r="K1475" s="167">
        <v>41.24</v>
      </c>
    </row>
    <row r="1476" spans="1:11" ht="24" hidden="1">
      <c r="A1476" s="192" t="s">
        <v>1449</v>
      </c>
      <c r="B1476" s="192" t="s">
        <v>1450</v>
      </c>
      <c r="C1476" s="192" t="s">
        <v>20</v>
      </c>
      <c r="D1476" s="192">
        <v>91862</v>
      </c>
      <c r="E1476" s="193" t="s">
        <v>1796</v>
      </c>
      <c r="F1476" s="380" t="s">
        <v>1590</v>
      </c>
      <c r="G1476" s="381"/>
      <c r="H1476" s="164" t="s">
        <v>54</v>
      </c>
      <c r="I1476" s="165">
        <v>0.25180000000000002</v>
      </c>
      <c r="J1476" s="166">
        <v>9.3000000000000007</v>
      </c>
      <c r="K1476" s="167">
        <v>2.34</v>
      </c>
    </row>
    <row r="1477" spans="1:11" ht="24" hidden="1">
      <c r="A1477" s="192" t="s">
        <v>1449</v>
      </c>
      <c r="B1477" s="192" t="s">
        <v>1450</v>
      </c>
      <c r="C1477" s="192" t="s">
        <v>20</v>
      </c>
      <c r="D1477" s="192">
        <v>91870</v>
      </c>
      <c r="E1477" s="193" t="s">
        <v>1797</v>
      </c>
      <c r="F1477" s="380" t="s">
        <v>1590</v>
      </c>
      <c r="G1477" s="381"/>
      <c r="H1477" s="164" t="s">
        <v>54</v>
      </c>
      <c r="I1477" s="165">
        <v>0.2266</v>
      </c>
      <c r="J1477" s="166">
        <v>9.6999999999999993</v>
      </c>
      <c r="K1477" s="167">
        <v>2.19</v>
      </c>
    </row>
    <row r="1478" spans="1:11" ht="24" hidden="1">
      <c r="A1478" s="192" t="s">
        <v>1449</v>
      </c>
      <c r="B1478" s="192" t="s">
        <v>1450</v>
      </c>
      <c r="C1478" s="192" t="s">
        <v>20</v>
      </c>
      <c r="D1478" s="192">
        <v>91911</v>
      </c>
      <c r="E1478" s="193" t="s">
        <v>1798</v>
      </c>
      <c r="F1478" s="380" t="s">
        <v>1590</v>
      </c>
      <c r="G1478" s="381"/>
      <c r="H1478" s="164" t="s">
        <v>31</v>
      </c>
      <c r="I1478" s="165">
        <v>7.5499999999999998E-2</v>
      </c>
      <c r="J1478" s="166">
        <v>10.99</v>
      </c>
      <c r="K1478" s="167">
        <v>0.82</v>
      </c>
    </row>
    <row r="1479" spans="1:11" ht="24" hidden="1">
      <c r="A1479" s="192" t="s">
        <v>1449</v>
      </c>
      <c r="B1479" s="192" t="s">
        <v>1450</v>
      </c>
      <c r="C1479" s="192" t="s">
        <v>20</v>
      </c>
      <c r="D1479" s="192">
        <v>91924</v>
      </c>
      <c r="E1479" s="193" t="s">
        <v>409</v>
      </c>
      <c r="F1479" s="380" t="s">
        <v>1590</v>
      </c>
      <c r="G1479" s="381"/>
      <c r="H1479" s="164" t="s">
        <v>54</v>
      </c>
      <c r="I1479" s="165">
        <v>0.62190000000000001</v>
      </c>
      <c r="J1479" s="166">
        <v>2.57</v>
      </c>
      <c r="K1479" s="167">
        <v>1.59</v>
      </c>
    </row>
    <row r="1480" spans="1:11" ht="24" hidden="1">
      <c r="A1480" s="192" t="s">
        <v>1449</v>
      </c>
      <c r="B1480" s="192" t="s">
        <v>1450</v>
      </c>
      <c r="C1480" s="192" t="s">
        <v>20</v>
      </c>
      <c r="D1480" s="192">
        <v>91926</v>
      </c>
      <c r="E1480" s="193" t="s">
        <v>265</v>
      </c>
      <c r="F1480" s="380" t="s">
        <v>1590</v>
      </c>
      <c r="G1480" s="381"/>
      <c r="H1480" s="164" t="s">
        <v>54</v>
      </c>
      <c r="I1480" s="165">
        <v>0.67979999999999996</v>
      </c>
      <c r="J1480" s="166">
        <v>3.76</v>
      </c>
      <c r="K1480" s="167">
        <v>2.5499999999999998</v>
      </c>
    </row>
    <row r="1481" spans="1:11" hidden="1">
      <c r="A1481" s="192" t="s">
        <v>1449</v>
      </c>
      <c r="B1481" s="192" t="s">
        <v>1450</v>
      </c>
      <c r="C1481" s="192" t="s">
        <v>20</v>
      </c>
      <c r="D1481" s="192">
        <v>91937</v>
      </c>
      <c r="E1481" s="193" t="s">
        <v>312</v>
      </c>
      <c r="F1481" s="380" t="s">
        <v>1590</v>
      </c>
      <c r="G1481" s="381"/>
      <c r="H1481" s="164" t="s">
        <v>31</v>
      </c>
      <c r="I1481" s="165">
        <v>0.12590000000000001</v>
      </c>
      <c r="J1481" s="166">
        <v>9.86</v>
      </c>
      <c r="K1481" s="167">
        <v>1.24</v>
      </c>
    </row>
    <row r="1482" spans="1:11" ht="24" hidden="1">
      <c r="A1482" s="192" t="s">
        <v>1449</v>
      </c>
      <c r="B1482" s="192" t="s">
        <v>1450</v>
      </c>
      <c r="C1482" s="192" t="s">
        <v>20</v>
      </c>
      <c r="D1482" s="192">
        <v>92000</v>
      </c>
      <c r="E1482" s="193" t="s">
        <v>1799</v>
      </c>
      <c r="F1482" s="380" t="s">
        <v>1590</v>
      </c>
      <c r="G1482" s="381"/>
      <c r="H1482" s="164" t="s">
        <v>31</v>
      </c>
      <c r="I1482" s="165">
        <v>5.04E-2</v>
      </c>
      <c r="J1482" s="166">
        <v>22.49</v>
      </c>
      <c r="K1482" s="167">
        <v>1.1299999999999999</v>
      </c>
    </row>
    <row r="1483" spans="1:11" ht="24" hidden="1">
      <c r="A1483" s="192" t="s">
        <v>1449</v>
      </c>
      <c r="B1483" s="192" t="s">
        <v>1450</v>
      </c>
      <c r="C1483" s="192" t="s">
        <v>20</v>
      </c>
      <c r="D1483" s="192">
        <v>92025</v>
      </c>
      <c r="E1483" s="193" t="s">
        <v>1800</v>
      </c>
      <c r="F1483" s="380" t="s">
        <v>1590</v>
      </c>
      <c r="G1483" s="381"/>
      <c r="H1483" s="164" t="s">
        <v>31</v>
      </c>
      <c r="I1483" s="165">
        <v>2.52E-2</v>
      </c>
      <c r="J1483" s="166">
        <v>54.15</v>
      </c>
      <c r="K1483" s="167">
        <v>1.36</v>
      </c>
    </row>
    <row r="1484" spans="1:11" ht="24" hidden="1">
      <c r="A1484" s="192" t="s">
        <v>1449</v>
      </c>
      <c r="B1484" s="192" t="s">
        <v>1450</v>
      </c>
      <c r="C1484" s="192" t="s">
        <v>20</v>
      </c>
      <c r="D1484" s="192">
        <v>92543</v>
      </c>
      <c r="E1484" s="193" t="s">
        <v>1801</v>
      </c>
      <c r="F1484" s="380" t="s">
        <v>1657</v>
      </c>
      <c r="G1484" s="381"/>
      <c r="H1484" s="164" t="s">
        <v>8</v>
      </c>
      <c r="I1484" s="165">
        <v>1.4396</v>
      </c>
      <c r="J1484" s="166">
        <v>20.309999999999999</v>
      </c>
      <c r="K1484" s="167">
        <v>29.23</v>
      </c>
    </row>
    <row r="1485" spans="1:11" hidden="1">
      <c r="A1485" s="192" t="s">
        <v>1449</v>
      </c>
      <c r="B1485" s="192" t="s">
        <v>1450</v>
      </c>
      <c r="C1485" s="192" t="s">
        <v>20</v>
      </c>
      <c r="D1485" s="192">
        <v>93358</v>
      </c>
      <c r="E1485" s="193" t="s">
        <v>1016</v>
      </c>
      <c r="F1485" s="380" t="s">
        <v>1550</v>
      </c>
      <c r="G1485" s="381"/>
      <c r="H1485" s="164" t="s">
        <v>44</v>
      </c>
      <c r="I1485" s="165">
        <v>2.6200000000000001E-2</v>
      </c>
      <c r="J1485" s="166">
        <v>63.37</v>
      </c>
      <c r="K1485" s="167">
        <v>1.66</v>
      </c>
    </row>
    <row r="1486" spans="1:11" ht="24" hidden="1">
      <c r="A1486" s="192" t="s">
        <v>1449</v>
      </c>
      <c r="B1486" s="192" t="s">
        <v>1450</v>
      </c>
      <c r="C1486" s="192" t="s">
        <v>20</v>
      </c>
      <c r="D1486" s="192">
        <v>94210</v>
      </c>
      <c r="E1486" s="193" t="s">
        <v>1802</v>
      </c>
      <c r="F1486" s="380" t="s">
        <v>1657</v>
      </c>
      <c r="G1486" s="381"/>
      <c r="H1486" s="164" t="s">
        <v>8</v>
      </c>
      <c r="I1486" s="165">
        <v>1.4396</v>
      </c>
      <c r="J1486" s="166">
        <v>56.78</v>
      </c>
      <c r="K1486" s="167">
        <v>81.739999999999995</v>
      </c>
    </row>
    <row r="1487" spans="1:11" ht="24" hidden="1">
      <c r="A1487" s="192" t="s">
        <v>1449</v>
      </c>
      <c r="B1487" s="192" t="s">
        <v>1450</v>
      </c>
      <c r="C1487" s="192" t="s">
        <v>20</v>
      </c>
      <c r="D1487" s="192">
        <v>94559</v>
      </c>
      <c r="E1487" s="193" t="s">
        <v>1803</v>
      </c>
      <c r="F1487" s="380" t="s">
        <v>1708</v>
      </c>
      <c r="G1487" s="381"/>
      <c r="H1487" s="164" t="s">
        <v>8</v>
      </c>
      <c r="I1487" s="165">
        <v>7.5499999999999998E-2</v>
      </c>
      <c r="J1487" s="166">
        <v>779.26</v>
      </c>
      <c r="K1487" s="167">
        <v>58.83</v>
      </c>
    </row>
    <row r="1488" spans="1:11" ht="24" hidden="1">
      <c r="A1488" s="192" t="s">
        <v>1449</v>
      </c>
      <c r="B1488" s="192" t="s">
        <v>1450</v>
      </c>
      <c r="C1488" s="192" t="s">
        <v>20</v>
      </c>
      <c r="D1488" s="192">
        <v>95240</v>
      </c>
      <c r="E1488" s="193" t="s">
        <v>733</v>
      </c>
      <c r="F1488" s="380" t="s">
        <v>1506</v>
      </c>
      <c r="G1488" s="381"/>
      <c r="H1488" s="164" t="s">
        <v>8</v>
      </c>
      <c r="I1488" s="165">
        <v>6.0000000000000001E-3</v>
      </c>
      <c r="J1488" s="166">
        <v>17.87</v>
      </c>
      <c r="K1488" s="167">
        <v>0.1</v>
      </c>
    </row>
    <row r="1489" spans="1:11" ht="24" hidden="1">
      <c r="A1489" s="192" t="s">
        <v>1449</v>
      </c>
      <c r="B1489" s="192" t="s">
        <v>1450</v>
      </c>
      <c r="C1489" s="192" t="s">
        <v>20</v>
      </c>
      <c r="D1489" s="192">
        <v>95241</v>
      </c>
      <c r="E1489" s="193" t="s">
        <v>1804</v>
      </c>
      <c r="F1489" s="380" t="s">
        <v>1506</v>
      </c>
      <c r="G1489" s="381"/>
      <c r="H1489" s="164" t="s">
        <v>8</v>
      </c>
      <c r="I1489" s="165">
        <v>1.4396</v>
      </c>
      <c r="J1489" s="166">
        <v>29.8</v>
      </c>
      <c r="K1489" s="167">
        <v>42.9</v>
      </c>
    </row>
    <row r="1490" spans="1:11" ht="24" hidden="1">
      <c r="A1490" s="192" t="s">
        <v>1449</v>
      </c>
      <c r="B1490" s="192" t="s">
        <v>1450</v>
      </c>
      <c r="C1490" s="192" t="s">
        <v>20</v>
      </c>
      <c r="D1490" s="192">
        <v>95805</v>
      </c>
      <c r="E1490" s="193" t="s">
        <v>1805</v>
      </c>
      <c r="F1490" s="380" t="s">
        <v>1590</v>
      </c>
      <c r="G1490" s="381"/>
      <c r="H1490" s="164" t="s">
        <v>31</v>
      </c>
      <c r="I1490" s="165">
        <v>5.04E-2</v>
      </c>
      <c r="J1490" s="166">
        <v>21.86</v>
      </c>
      <c r="K1490" s="167">
        <v>1.1000000000000001</v>
      </c>
    </row>
    <row r="1491" spans="1:11" ht="24" hidden="1">
      <c r="A1491" s="192" t="s">
        <v>1449</v>
      </c>
      <c r="B1491" s="192" t="s">
        <v>1450</v>
      </c>
      <c r="C1491" s="192" t="s">
        <v>20</v>
      </c>
      <c r="D1491" s="192">
        <v>95811</v>
      </c>
      <c r="E1491" s="193" t="s">
        <v>1806</v>
      </c>
      <c r="F1491" s="380" t="s">
        <v>1590</v>
      </c>
      <c r="G1491" s="381"/>
      <c r="H1491" s="164" t="s">
        <v>31</v>
      </c>
      <c r="I1491" s="165">
        <v>2.52E-2</v>
      </c>
      <c r="J1491" s="166">
        <v>15.1</v>
      </c>
      <c r="K1491" s="167">
        <v>0.38</v>
      </c>
    </row>
    <row r="1492" spans="1:11" hidden="1">
      <c r="A1492" s="192" t="s">
        <v>1449</v>
      </c>
      <c r="B1492" s="192" t="s">
        <v>1450</v>
      </c>
      <c r="C1492" s="192" t="s">
        <v>20</v>
      </c>
      <c r="D1492" s="192">
        <v>96995</v>
      </c>
      <c r="E1492" s="193" t="s">
        <v>1807</v>
      </c>
      <c r="F1492" s="380" t="s">
        <v>1550</v>
      </c>
      <c r="G1492" s="381"/>
      <c r="H1492" s="164" t="s">
        <v>44</v>
      </c>
      <c r="I1492" s="165">
        <v>6.7000000000000002E-3</v>
      </c>
      <c r="J1492" s="166">
        <v>38.42</v>
      </c>
      <c r="K1492" s="167">
        <v>0.25</v>
      </c>
    </row>
    <row r="1493" spans="1:11" ht="24" hidden="1">
      <c r="A1493" s="192" t="s">
        <v>1449</v>
      </c>
      <c r="B1493" s="192" t="s">
        <v>1450</v>
      </c>
      <c r="C1493" s="192" t="s">
        <v>20</v>
      </c>
      <c r="D1493" s="192">
        <v>97586</v>
      </c>
      <c r="E1493" s="193" t="s">
        <v>1808</v>
      </c>
      <c r="F1493" s="380" t="s">
        <v>1590</v>
      </c>
      <c r="G1493" s="381"/>
      <c r="H1493" s="164" t="s">
        <v>31</v>
      </c>
      <c r="I1493" s="165">
        <v>0.1007</v>
      </c>
      <c r="J1493" s="166">
        <v>150.69999999999999</v>
      </c>
      <c r="K1493" s="167">
        <v>15.17</v>
      </c>
    </row>
    <row r="1494" spans="1:11" ht="24" hidden="1">
      <c r="A1494" s="192" t="s">
        <v>1449</v>
      </c>
      <c r="B1494" s="192" t="s">
        <v>1450</v>
      </c>
      <c r="C1494" s="192" t="s">
        <v>20</v>
      </c>
      <c r="D1494" s="192">
        <v>97593</v>
      </c>
      <c r="E1494" s="193" t="s">
        <v>1809</v>
      </c>
      <c r="F1494" s="380" t="s">
        <v>1590</v>
      </c>
      <c r="G1494" s="381"/>
      <c r="H1494" s="164" t="s">
        <v>31</v>
      </c>
      <c r="I1494" s="165">
        <v>2.52E-2</v>
      </c>
      <c r="J1494" s="166">
        <v>131.03</v>
      </c>
      <c r="K1494" s="167">
        <v>3.3</v>
      </c>
    </row>
    <row r="1495" spans="1:11" hidden="1">
      <c r="A1495" s="192" t="s">
        <v>1449</v>
      </c>
      <c r="B1495" s="192" t="s">
        <v>1450</v>
      </c>
      <c r="C1495" s="192" t="s">
        <v>20</v>
      </c>
      <c r="D1495" s="192">
        <v>97611</v>
      </c>
      <c r="E1495" s="193" t="s">
        <v>1810</v>
      </c>
      <c r="F1495" s="380" t="s">
        <v>1590</v>
      </c>
      <c r="G1495" s="381"/>
      <c r="H1495" s="164" t="s">
        <v>31</v>
      </c>
      <c r="I1495" s="165">
        <v>2.52E-2</v>
      </c>
      <c r="J1495" s="166">
        <v>17.18</v>
      </c>
      <c r="K1495" s="167">
        <v>0.43</v>
      </c>
    </row>
    <row r="1496" spans="1:11" ht="24" hidden="1">
      <c r="A1496" s="192" t="s">
        <v>1449</v>
      </c>
      <c r="B1496" s="192" t="s">
        <v>1450</v>
      </c>
      <c r="C1496" s="192" t="s">
        <v>20</v>
      </c>
      <c r="D1496" s="192">
        <v>98441</v>
      </c>
      <c r="E1496" s="193" t="s">
        <v>1811</v>
      </c>
      <c r="F1496" s="380" t="s">
        <v>1787</v>
      </c>
      <c r="G1496" s="381"/>
      <c r="H1496" s="164" t="s">
        <v>8</v>
      </c>
      <c r="I1496" s="165">
        <v>0.35170000000000001</v>
      </c>
      <c r="J1496" s="166">
        <v>147.05000000000001</v>
      </c>
      <c r="K1496" s="167">
        <v>51.71</v>
      </c>
    </row>
    <row r="1497" spans="1:11" ht="24" hidden="1">
      <c r="A1497" s="192" t="s">
        <v>1449</v>
      </c>
      <c r="B1497" s="192" t="s">
        <v>1450</v>
      </c>
      <c r="C1497" s="192" t="s">
        <v>20</v>
      </c>
      <c r="D1497" s="192">
        <v>98442</v>
      </c>
      <c r="E1497" s="193" t="s">
        <v>1812</v>
      </c>
      <c r="F1497" s="380" t="s">
        <v>1787</v>
      </c>
      <c r="G1497" s="381"/>
      <c r="H1497" s="164" t="s">
        <v>8</v>
      </c>
      <c r="I1497" s="165">
        <v>0.40479999999999999</v>
      </c>
      <c r="J1497" s="166">
        <v>149.52000000000001</v>
      </c>
      <c r="K1497" s="167">
        <v>60.52</v>
      </c>
    </row>
    <row r="1498" spans="1:11" ht="24" hidden="1">
      <c r="A1498" s="192" t="s">
        <v>1449</v>
      </c>
      <c r="B1498" s="192" t="s">
        <v>1450</v>
      </c>
      <c r="C1498" s="192" t="s">
        <v>20</v>
      </c>
      <c r="D1498" s="192">
        <v>98443</v>
      </c>
      <c r="E1498" s="193" t="s">
        <v>1813</v>
      </c>
      <c r="F1498" s="380" t="s">
        <v>1787</v>
      </c>
      <c r="G1498" s="381"/>
      <c r="H1498" s="164" t="s">
        <v>8</v>
      </c>
      <c r="I1498" s="165">
        <v>2.81E-2</v>
      </c>
      <c r="J1498" s="166">
        <v>131.83000000000001</v>
      </c>
      <c r="K1498" s="167">
        <v>3.7</v>
      </c>
    </row>
    <row r="1499" spans="1:11" ht="24" hidden="1">
      <c r="A1499" s="192" t="s">
        <v>1449</v>
      </c>
      <c r="B1499" s="192" t="s">
        <v>1450</v>
      </c>
      <c r="C1499" s="192" t="s">
        <v>20</v>
      </c>
      <c r="D1499" s="192">
        <v>98444</v>
      </c>
      <c r="E1499" s="193" t="s">
        <v>1814</v>
      </c>
      <c r="F1499" s="380" t="s">
        <v>1787</v>
      </c>
      <c r="G1499" s="381"/>
      <c r="H1499" s="164" t="s">
        <v>8</v>
      </c>
      <c r="I1499" s="165">
        <v>3.2300000000000002E-2</v>
      </c>
      <c r="J1499" s="166">
        <v>133.59</v>
      </c>
      <c r="K1499" s="167">
        <v>4.3099999999999996</v>
      </c>
    </row>
    <row r="1500" spans="1:11" ht="24" hidden="1">
      <c r="A1500" s="192" t="s">
        <v>1449</v>
      </c>
      <c r="B1500" s="192" t="s">
        <v>1450</v>
      </c>
      <c r="C1500" s="192" t="s">
        <v>20</v>
      </c>
      <c r="D1500" s="192">
        <v>98445</v>
      </c>
      <c r="E1500" s="193" t="s">
        <v>1815</v>
      </c>
      <c r="F1500" s="380" t="s">
        <v>1787</v>
      </c>
      <c r="G1500" s="381"/>
      <c r="H1500" s="164" t="s">
        <v>8</v>
      </c>
      <c r="I1500" s="165">
        <v>0.54949999999999999</v>
      </c>
      <c r="J1500" s="166">
        <v>172.93</v>
      </c>
      <c r="K1500" s="167">
        <v>95.02</v>
      </c>
    </row>
    <row r="1501" spans="1:11" ht="24" hidden="1">
      <c r="A1501" s="192" t="s">
        <v>1449</v>
      </c>
      <c r="B1501" s="192" t="s">
        <v>1450</v>
      </c>
      <c r="C1501" s="192" t="s">
        <v>20</v>
      </c>
      <c r="D1501" s="192">
        <v>98446</v>
      </c>
      <c r="E1501" s="193" t="s">
        <v>1816</v>
      </c>
      <c r="F1501" s="380" t="s">
        <v>1787</v>
      </c>
      <c r="G1501" s="381"/>
      <c r="H1501" s="164" t="s">
        <v>8</v>
      </c>
      <c r="I1501" s="165">
        <v>0.4284</v>
      </c>
      <c r="J1501" s="166">
        <v>215.48</v>
      </c>
      <c r="K1501" s="167">
        <v>92.31</v>
      </c>
    </row>
    <row r="1502" spans="1:11" ht="24" hidden="1">
      <c r="A1502" s="192" t="s">
        <v>1449</v>
      </c>
      <c r="B1502" s="192" t="s">
        <v>1450</v>
      </c>
      <c r="C1502" s="192" t="s">
        <v>20</v>
      </c>
      <c r="D1502" s="192">
        <v>98447</v>
      </c>
      <c r="E1502" s="193" t="s">
        <v>1817</v>
      </c>
      <c r="F1502" s="380" t="s">
        <v>1787</v>
      </c>
      <c r="G1502" s="381"/>
      <c r="H1502" s="164" t="s">
        <v>8</v>
      </c>
      <c r="I1502" s="165">
        <v>4.3900000000000002E-2</v>
      </c>
      <c r="J1502" s="166">
        <v>151.68</v>
      </c>
      <c r="K1502" s="167">
        <v>6.65</v>
      </c>
    </row>
    <row r="1503" spans="1:11" ht="24" hidden="1">
      <c r="A1503" s="192" t="s">
        <v>1449</v>
      </c>
      <c r="B1503" s="192" t="s">
        <v>1450</v>
      </c>
      <c r="C1503" s="192" t="s">
        <v>20</v>
      </c>
      <c r="D1503" s="192">
        <v>98448</v>
      </c>
      <c r="E1503" s="193" t="s">
        <v>1818</v>
      </c>
      <c r="F1503" s="380" t="s">
        <v>1787</v>
      </c>
      <c r="G1503" s="381"/>
      <c r="H1503" s="164" t="s">
        <v>8</v>
      </c>
      <c r="I1503" s="165">
        <v>3.4200000000000001E-2</v>
      </c>
      <c r="J1503" s="166">
        <v>184.89</v>
      </c>
      <c r="K1503" s="167">
        <v>6.32</v>
      </c>
    </row>
    <row r="1504" spans="1:11" ht="24" hidden="1">
      <c r="A1504" s="192" t="s">
        <v>1449</v>
      </c>
      <c r="B1504" s="192" t="s">
        <v>1450</v>
      </c>
      <c r="C1504" s="192" t="s">
        <v>20</v>
      </c>
      <c r="D1504" s="192">
        <v>101165</v>
      </c>
      <c r="E1504" s="193" t="s">
        <v>1819</v>
      </c>
      <c r="F1504" s="380" t="s">
        <v>1506</v>
      </c>
      <c r="G1504" s="381"/>
      <c r="H1504" s="164" t="s">
        <v>44</v>
      </c>
      <c r="I1504" s="165">
        <v>2.69E-2</v>
      </c>
      <c r="J1504" s="166">
        <v>855.99</v>
      </c>
      <c r="K1504" s="167">
        <v>23.02</v>
      </c>
    </row>
    <row r="1505" spans="1:11" ht="24" hidden="1">
      <c r="A1505" s="192" t="s">
        <v>1449</v>
      </c>
      <c r="B1505" s="192" t="s">
        <v>1450</v>
      </c>
      <c r="C1505" s="192" t="s">
        <v>20</v>
      </c>
      <c r="D1505" s="192">
        <v>101876</v>
      </c>
      <c r="E1505" s="193" t="s">
        <v>1820</v>
      </c>
      <c r="F1505" s="380" t="s">
        <v>1590</v>
      </c>
      <c r="G1505" s="381"/>
      <c r="H1505" s="164" t="s">
        <v>31</v>
      </c>
      <c r="I1505" s="165">
        <v>2.52E-2</v>
      </c>
      <c r="J1505" s="166">
        <v>74.95</v>
      </c>
      <c r="K1505" s="167">
        <v>1.88</v>
      </c>
    </row>
    <row r="1506" spans="1:11" ht="24" hidden="1">
      <c r="A1506" s="192" t="s">
        <v>1449</v>
      </c>
      <c r="B1506" s="192" t="s">
        <v>1450</v>
      </c>
      <c r="C1506" s="192" t="s">
        <v>20</v>
      </c>
      <c r="D1506" s="192">
        <v>101891</v>
      </c>
      <c r="E1506" s="193" t="s">
        <v>1821</v>
      </c>
      <c r="F1506" s="380" t="s">
        <v>1590</v>
      </c>
      <c r="G1506" s="381"/>
      <c r="H1506" s="164" t="s">
        <v>31</v>
      </c>
      <c r="I1506" s="165">
        <v>5.04E-2</v>
      </c>
      <c r="J1506" s="166">
        <v>28.95</v>
      </c>
      <c r="K1506" s="167">
        <v>1.45</v>
      </c>
    </row>
    <row r="1507" spans="1:11" hidden="1">
      <c r="E1507" s="194"/>
      <c r="F1507" s="194"/>
      <c r="I1507" s="168"/>
      <c r="J1507" s="169"/>
      <c r="K1507" s="170"/>
    </row>
    <row r="1508" spans="1:11" hidden="1">
      <c r="E1508" s="194"/>
      <c r="F1508" s="194"/>
      <c r="I1508" s="168"/>
      <c r="J1508" s="169"/>
      <c r="K1508" s="170"/>
    </row>
    <row r="1509" spans="1:11" ht="20.100000000000001" hidden="1" customHeight="1">
      <c r="A1509" s="187"/>
      <c r="B1509" s="188"/>
      <c r="C1509" s="188" t="s">
        <v>20</v>
      </c>
      <c r="D1509" s="188">
        <v>94993</v>
      </c>
      <c r="E1509" s="189" t="s">
        <v>878</v>
      </c>
      <c r="F1509" s="382" t="s">
        <v>1441</v>
      </c>
      <c r="G1509" s="383"/>
      <c r="H1509" s="156" t="s">
        <v>8</v>
      </c>
      <c r="I1509" s="157"/>
      <c r="J1509" s="158"/>
      <c r="K1509" s="159">
        <v>96.62</v>
      </c>
    </row>
    <row r="1510" spans="1:11" hidden="1">
      <c r="B1510" s="190" t="s">
        <v>1442</v>
      </c>
      <c r="C1510" s="190" t="s">
        <v>1443</v>
      </c>
      <c r="D1510" s="190" t="s">
        <v>1</v>
      </c>
      <c r="E1510" s="191" t="s">
        <v>1444</v>
      </c>
      <c r="F1510" s="384" t="s">
        <v>1445</v>
      </c>
      <c r="G1510" s="385"/>
      <c r="H1510" s="160" t="s">
        <v>1446</v>
      </c>
      <c r="I1510" s="161" t="s">
        <v>1345</v>
      </c>
      <c r="J1510" s="162" t="s">
        <v>1447</v>
      </c>
      <c r="K1510" s="163" t="s">
        <v>1448</v>
      </c>
    </row>
    <row r="1511" spans="1:11" hidden="1">
      <c r="A1511" s="192" t="s">
        <v>1449</v>
      </c>
      <c r="B1511" s="192" t="s">
        <v>1455</v>
      </c>
      <c r="C1511" s="192" t="s">
        <v>20</v>
      </c>
      <c r="D1511" s="192">
        <v>4517</v>
      </c>
      <c r="E1511" s="193" t="s">
        <v>1822</v>
      </c>
      <c r="F1511" s="380" t="s">
        <v>1457</v>
      </c>
      <c r="G1511" s="381"/>
      <c r="H1511" s="164" t="s">
        <v>54</v>
      </c>
      <c r="I1511" s="165">
        <v>0.45</v>
      </c>
      <c r="J1511" s="166">
        <v>4.0599999999999996</v>
      </c>
      <c r="K1511" s="167">
        <v>1.82</v>
      </c>
    </row>
    <row r="1512" spans="1:11" hidden="1">
      <c r="A1512" s="192" t="s">
        <v>1449</v>
      </c>
      <c r="B1512" s="192" t="s">
        <v>1455</v>
      </c>
      <c r="C1512" s="192" t="s">
        <v>20</v>
      </c>
      <c r="D1512" s="192">
        <v>5068</v>
      </c>
      <c r="E1512" s="193" t="s">
        <v>1823</v>
      </c>
      <c r="F1512" s="380" t="s">
        <v>1457</v>
      </c>
      <c r="G1512" s="381"/>
      <c r="H1512" s="164" t="s">
        <v>63</v>
      </c>
      <c r="I1512" s="165">
        <v>2.4E-2</v>
      </c>
      <c r="J1512" s="166">
        <v>26.35</v>
      </c>
      <c r="K1512" s="167">
        <v>0.63</v>
      </c>
    </row>
    <row r="1513" spans="1:11" ht="24" hidden="1">
      <c r="A1513" s="192" t="s">
        <v>1449</v>
      </c>
      <c r="B1513" s="192" t="s">
        <v>1455</v>
      </c>
      <c r="C1513" s="192" t="s">
        <v>20</v>
      </c>
      <c r="D1513" s="192">
        <v>7156</v>
      </c>
      <c r="E1513" s="193" t="s">
        <v>1824</v>
      </c>
      <c r="F1513" s="380" t="s">
        <v>1457</v>
      </c>
      <c r="G1513" s="381"/>
      <c r="H1513" s="164" t="s">
        <v>8</v>
      </c>
      <c r="I1513" s="165">
        <v>1.0815999999999999</v>
      </c>
      <c r="J1513" s="166">
        <v>40.79</v>
      </c>
      <c r="K1513" s="167">
        <v>44.11</v>
      </c>
    </row>
    <row r="1514" spans="1:11" ht="24" hidden="1">
      <c r="A1514" s="192" t="s">
        <v>1449</v>
      </c>
      <c r="B1514" s="192" t="s">
        <v>1455</v>
      </c>
      <c r="C1514" s="192" t="s">
        <v>20</v>
      </c>
      <c r="D1514" s="192">
        <v>34492</v>
      </c>
      <c r="E1514" s="193" t="s">
        <v>1825</v>
      </c>
      <c r="F1514" s="380" t="s">
        <v>1457</v>
      </c>
      <c r="G1514" s="381"/>
      <c r="H1514" s="164" t="s">
        <v>44</v>
      </c>
      <c r="I1514" s="165">
        <v>7.3899999999999993E-2</v>
      </c>
      <c r="J1514" s="166">
        <v>595</v>
      </c>
      <c r="K1514" s="167">
        <v>43.97</v>
      </c>
    </row>
    <row r="1515" spans="1:11" hidden="1">
      <c r="A1515" s="192" t="s">
        <v>1449</v>
      </c>
      <c r="B1515" s="192" t="s">
        <v>1450</v>
      </c>
      <c r="C1515" s="192" t="s">
        <v>20</v>
      </c>
      <c r="D1515" s="192">
        <v>88262</v>
      </c>
      <c r="E1515" s="193" t="s">
        <v>1684</v>
      </c>
      <c r="F1515" s="380" t="s">
        <v>1463</v>
      </c>
      <c r="G1515" s="381"/>
      <c r="H1515" s="164" t="s">
        <v>34</v>
      </c>
      <c r="I1515" s="165">
        <v>9.7600000000000006E-2</v>
      </c>
      <c r="J1515" s="166">
        <v>19.739999999999998</v>
      </c>
      <c r="K1515" s="167">
        <v>1.92</v>
      </c>
    </row>
    <row r="1516" spans="1:11" hidden="1">
      <c r="A1516" s="192" t="s">
        <v>1449</v>
      </c>
      <c r="B1516" s="192" t="s">
        <v>1450</v>
      </c>
      <c r="C1516" s="192" t="s">
        <v>20</v>
      </c>
      <c r="D1516" s="192">
        <v>88309</v>
      </c>
      <c r="E1516" s="193" t="s">
        <v>1462</v>
      </c>
      <c r="F1516" s="380" t="s">
        <v>1463</v>
      </c>
      <c r="G1516" s="381"/>
      <c r="H1516" s="164" t="s">
        <v>34</v>
      </c>
      <c r="I1516" s="165">
        <v>7.2700000000000001E-2</v>
      </c>
      <c r="J1516" s="166">
        <v>19.98</v>
      </c>
      <c r="K1516" s="167">
        <v>1.45</v>
      </c>
    </row>
    <row r="1517" spans="1:11" hidden="1">
      <c r="A1517" s="192" t="s">
        <v>1449</v>
      </c>
      <c r="B1517" s="192" t="s">
        <v>1450</v>
      </c>
      <c r="C1517" s="192" t="s">
        <v>20</v>
      </c>
      <c r="D1517" s="192">
        <v>88316</v>
      </c>
      <c r="E1517" s="193" t="s">
        <v>1464</v>
      </c>
      <c r="F1517" s="380" t="s">
        <v>1463</v>
      </c>
      <c r="G1517" s="381"/>
      <c r="H1517" s="164" t="s">
        <v>34</v>
      </c>
      <c r="I1517" s="165">
        <v>0.1704</v>
      </c>
      <c r="J1517" s="166">
        <v>16.02</v>
      </c>
      <c r="K1517" s="167">
        <v>2.72</v>
      </c>
    </row>
    <row r="1518" spans="1:11" hidden="1">
      <c r="E1518" s="194"/>
      <c r="F1518" s="194"/>
      <c r="I1518" s="168"/>
      <c r="J1518" s="169"/>
      <c r="K1518" s="170"/>
    </row>
    <row r="1519" spans="1:11" hidden="1">
      <c r="E1519" s="194"/>
      <c r="F1519" s="194"/>
      <c r="I1519" s="168"/>
      <c r="J1519" s="169"/>
      <c r="K1519" s="170"/>
    </row>
    <row r="1520" spans="1:11" ht="20.100000000000001" hidden="1" customHeight="1">
      <c r="A1520" s="187"/>
      <c r="B1520" s="188"/>
      <c r="C1520" s="188" t="s">
        <v>20</v>
      </c>
      <c r="D1520" s="188">
        <v>93212</v>
      </c>
      <c r="E1520" s="189" t="s">
        <v>21</v>
      </c>
      <c r="F1520" s="382" t="s">
        <v>1787</v>
      </c>
      <c r="G1520" s="383"/>
      <c r="H1520" s="156" t="s">
        <v>8</v>
      </c>
      <c r="I1520" s="157"/>
      <c r="J1520" s="158"/>
      <c r="K1520" s="159">
        <v>1012.42</v>
      </c>
    </row>
    <row r="1521" spans="1:11" hidden="1">
      <c r="B1521" s="190" t="s">
        <v>1442</v>
      </c>
      <c r="C1521" s="190" t="s">
        <v>1443</v>
      </c>
      <c r="D1521" s="190" t="s">
        <v>1</v>
      </c>
      <c r="E1521" s="191" t="s">
        <v>1444</v>
      </c>
      <c r="F1521" s="384" t="s">
        <v>1445</v>
      </c>
      <c r="G1521" s="385"/>
      <c r="H1521" s="160" t="s">
        <v>1446</v>
      </c>
      <c r="I1521" s="161" t="s">
        <v>1345</v>
      </c>
      <c r="J1521" s="162" t="s">
        <v>1447</v>
      </c>
      <c r="K1521" s="163" t="s">
        <v>1448</v>
      </c>
    </row>
    <row r="1522" spans="1:11" ht="36" hidden="1">
      <c r="A1522" s="192" t="s">
        <v>1449</v>
      </c>
      <c r="B1522" s="192" t="s">
        <v>1455</v>
      </c>
      <c r="C1522" s="192" t="s">
        <v>20</v>
      </c>
      <c r="D1522" s="192">
        <v>3080</v>
      </c>
      <c r="E1522" s="193" t="s">
        <v>1826</v>
      </c>
      <c r="F1522" s="380" t="s">
        <v>1457</v>
      </c>
      <c r="G1522" s="381"/>
      <c r="H1522" s="164" t="s">
        <v>1827</v>
      </c>
      <c r="I1522" s="165">
        <v>3.4799999999999998E-2</v>
      </c>
      <c r="J1522" s="166">
        <v>79.900000000000006</v>
      </c>
      <c r="K1522" s="167">
        <v>2.78</v>
      </c>
    </row>
    <row r="1523" spans="1:11" hidden="1">
      <c r="A1523" s="192" t="s">
        <v>1449</v>
      </c>
      <c r="B1523" s="192" t="s">
        <v>1455</v>
      </c>
      <c r="C1523" s="192" t="s">
        <v>20</v>
      </c>
      <c r="D1523" s="192">
        <v>3659</v>
      </c>
      <c r="E1523" s="193" t="s">
        <v>1828</v>
      </c>
      <c r="F1523" s="380" t="s">
        <v>1457</v>
      </c>
      <c r="G1523" s="381"/>
      <c r="H1523" s="164" t="s">
        <v>31</v>
      </c>
      <c r="I1523" s="165">
        <v>1.7399999999999999E-2</v>
      </c>
      <c r="J1523" s="166">
        <v>23.05</v>
      </c>
      <c r="K1523" s="167">
        <v>0.4</v>
      </c>
    </row>
    <row r="1524" spans="1:11" hidden="1">
      <c r="A1524" s="192" t="s">
        <v>1449</v>
      </c>
      <c r="B1524" s="192" t="s">
        <v>1455</v>
      </c>
      <c r="C1524" s="192" t="s">
        <v>20</v>
      </c>
      <c r="D1524" s="192">
        <v>3670</v>
      </c>
      <c r="E1524" s="193" t="s">
        <v>1829</v>
      </c>
      <c r="F1524" s="380" t="s">
        <v>1457</v>
      </c>
      <c r="G1524" s="381"/>
      <c r="H1524" s="164" t="s">
        <v>31</v>
      </c>
      <c r="I1524" s="165">
        <v>3.4799999999999998E-2</v>
      </c>
      <c r="J1524" s="166">
        <v>30.66</v>
      </c>
      <c r="K1524" s="167">
        <v>1.06</v>
      </c>
    </row>
    <row r="1525" spans="1:11" ht="24" hidden="1">
      <c r="A1525" s="192" t="s">
        <v>1449</v>
      </c>
      <c r="B1525" s="192" t="s">
        <v>1455</v>
      </c>
      <c r="C1525" s="192" t="s">
        <v>20</v>
      </c>
      <c r="D1525" s="192">
        <v>11587</v>
      </c>
      <c r="E1525" s="193" t="s">
        <v>1793</v>
      </c>
      <c r="F1525" s="380" t="s">
        <v>1457</v>
      </c>
      <c r="G1525" s="381"/>
      <c r="H1525" s="164" t="s">
        <v>8</v>
      </c>
      <c r="I1525" s="165">
        <v>0.97619999999999996</v>
      </c>
      <c r="J1525" s="166">
        <v>101.36</v>
      </c>
      <c r="K1525" s="167">
        <v>98.94</v>
      </c>
    </row>
    <row r="1526" spans="1:11" hidden="1">
      <c r="A1526" s="192" t="s">
        <v>1449</v>
      </c>
      <c r="B1526" s="192" t="s">
        <v>1455</v>
      </c>
      <c r="C1526" s="192" t="s">
        <v>20</v>
      </c>
      <c r="D1526" s="192">
        <v>11697</v>
      </c>
      <c r="E1526" s="193" t="s">
        <v>1830</v>
      </c>
      <c r="F1526" s="380" t="s">
        <v>1457</v>
      </c>
      <c r="G1526" s="381"/>
      <c r="H1526" s="164" t="s">
        <v>31</v>
      </c>
      <c r="I1526" s="165">
        <v>1.7399999999999999E-2</v>
      </c>
      <c r="J1526" s="166">
        <v>810.71</v>
      </c>
      <c r="K1526" s="167">
        <v>14.1</v>
      </c>
    </row>
    <row r="1527" spans="1:11" hidden="1">
      <c r="A1527" s="192" t="s">
        <v>1449</v>
      </c>
      <c r="B1527" s="192" t="s">
        <v>1455</v>
      </c>
      <c r="C1527" s="192" t="s">
        <v>20</v>
      </c>
      <c r="D1527" s="192">
        <v>11712</v>
      </c>
      <c r="E1527" s="193" t="s">
        <v>1655</v>
      </c>
      <c r="F1527" s="380" t="s">
        <v>1457</v>
      </c>
      <c r="G1527" s="381"/>
      <c r="H1527" s="164" t="s">
        <v>31</v>
      </c>
      <c r="I1527" s="165">
        <v>3.4799999999999998E-2</v>
      </c>
      <c r="J1527" s="166">
        <v>50.61</v>
      </c>
      <c r="K1527" s="167">
        <v>1.76</v>
      </c>
    </row>
    <row r="1528" spans="1:11" ht="24" hidden="1">
      <c r="A1528" s="192" t="s">
        <v>1449</v>
      </c>
      <c r="B1528" s="192" t="s">
        <v>1455</v>
      </c>
      <c r="C1528" s="192" t="s">
        <v>20</v>
      </c>
      <c r="D1528" s="192">
        <v>21112</v>
      </c>
      <c r="E1528" s="193" t="s">
        <v>1831</v>
      </c>
      <c r="F1528" s="380" t="s">
        <v>1457</v>
      </c>
      <c r="G1528" s="381"/>
      <c r="H1528" s="164" t="s">
        <v>31</v>
      </c>
      <c r="I1528" s="165">
        <v>1.7399999999999999E-2</v>
      </c>
      <c r="J1528" s="166">
        <v>152.36000000000001</v>
      </c>
      <c r="K1528" s="167">
        <v>2.65</v>
      </c>
    </row>
    <row r="1529" spans="1:11" ht="24" hidden="1">
      <c r="A1529" s="192" t="s">
        <v>1449</v>
      </c>
      <c r="B1529" s="192" t="s">
        <v>1455</v>
      </c>
      <c r="C1529" s="192" t="s">
        <v>20</v>
      </c>
      <c r="D1529" s="192">
        <v>43777</v>
      </c>
      <c r="E1529" s="193" t="s">
        <v>1832</v>
      </c>
      <c r="F1529" s="380" t="s">
        <v>1457</v>
      </c>
      <c r="G1529" s="381"/>
      <c r="H1529" s="164" t="s">
        <v>379</v>
      </c>
      <c r="I1529" s="165">
        <v>4.4761799999999997E-2</v>
      </c>
      <c r="J1529" s="166">
        <v>288.37</v>
      </c>
      <c r="K1529" s="167">
        <v>12.9</v>
      </c>
    </row>
    <row r="1530" spans="1:11" hidden="1">
      <c r="A1530" s="192" t="s">
        <v>1449</v>
      </c>
      <c r="B1530" s="192" t="s">
        <v>1450</v>
      </c>
      <c r="C1530" s="192" t="s">
        <v>20</v>
      </c>
      <c r="D1530" s="192">
        <v>86888</v>
      </c>
      <c r="E1530" s="193" t="s">
        <v>1833</v>
      </c>
      <c r="F1530" s="380" t="s">
        <v>1485</v>
      </c>
      <c r="G1530" s="381"/>
      <c r="H1530" s="164" t="s">
        <v>31</v>
      </c>
      <c r="I1530" s="165">
        <v>5.2200000000000003E-2</v>
      </c>
      <c r="J1530" s="166">
        <v>475.52</v>
      </c>
      <c r="K1530" s="167">
        <v>24.82</v>
      </c>
    </row>
    <row r="1531" spans="1:11" ht="36" hidden="1">
      <c r="A1531" s="192" t="s">
        <v>1449</v>
      </c>
      <c r="B1531" s="192" t="s">
        <v>1450</v>
      </c>
      <c r="C1531" s="192" t="s">
        <v>20</v>
      </c>
      <c r="D1531" s="192">
        <v>86943</v>
      </c>
      <c r="E1531" s="193" t="s">
        <v>1834</v>
      </c>
      <c r="F1531" s="380" t="s">
        <v>1485</v>
      </c>
      <c r="G1531" s="381"/>
      <c r="H1531" s="164" t="s">
        <v>31</v>
      </c>
      <c r="I1531" s="165">
        <v>5.2200000000000003E-2</v>
      </c>
      <c r="J1531" s="166">
        <v>255.36</v>
      </c>
      <c r="K1531" s="167">
        <v>13.32</v>
      </c>
    </row>
    <row r="1532" spans="1:11" ht="24" hidden="1">
      <c r="A1532" s="192" t="s">
        <v>1449</v>
      </c>
      <c r="B1532" s="192" t="s">
        <v>1450</v>
      </c>
      <c r="C1532" s="192" t="s">
        <v>20</v>
      </c>
      <c r="D1532" s="192">
        <v>87548</v>
      </c>
      <c r="E1532" s="193" t="s">
        <v>1835</v>
      </c>
      <c r="F1532" s="380" t="s">
        <v>1453</v>
      </c>
      <c r="G1532" s="381"/>
      <c r="H1532" s="164" t="s">
        <v>8</v>
      </c>
      <c r="I1532" s="165">
        <v>0.18940000000000001</v>
      </c>
      <c r="J1532" s="166">
        <v>22.63</v>
      </c>
      <c r="K1532" s="167">
        <v>4.28</v>
      </c>
    </row>
    <row r="1533" spans="1:11" ht="24" hidden="1">
      <c r="A1533" s="192" t="s">
        <v>1449</v>
      </c>
      <c r="B1533" s="192" t="s">
        <v>1450</v>
      </c>
      <c r="C1533" s="192" t="s">
        <v>20</v>
      </c>
      <c r="D1533" s="192">
        <v>87777</v>
      </c>
      <c r="E1533" s="193" t="s">
        <v>1836</v>
      </c>
      <c r="F1533" s="380" t="s">
        <v>1453</v>
      </c>
      <c r="G1533" s="381"/>
      <c r="H1533" s="164" t="s">
        <v>8</v>
      </c>
      <c r="I1533" s="165">
        <v>0.1681</v>
      </c>
      <c r="J1533" s="166">
        <v>48.12</v>
      </c>
      <c r="K1533" s="167">
        <v>8.08</v>
      </c>
    </row>
    <row r="1534" spans="1:11" ht="24" hidden="1">
      <c r="A1534" s="192" t="s">
        <v>1449</v>
      </c>
      <c r="B1534" s="192" t="s">
        <v>1450</v>
      </c>
      <c r="C1534" s="192" t="s">
        <v>20</v>
      </c>
      <c r="D1534" s="192">
        <v>87877</v>
      </c>
      <c r="E1534" s="193" t="s">
        <v>1837</v>
      </c>
      <c r="F1534" s="380" t="s">
        <v>1453</v>
      </c>
      <c r="G1534" s="381"/>
      <c r="H1534" s="164" t="s">
        <v>8</v>
      </c>
      <c r="I1534" s="165">
        <v>0.76790000000000003</v>
      </c>
      <c r="J1534" s="166">
        <v>10.75</v>
      </c>
      <c r="K1534" s="167">
        <v>8.25</v>
      </c>
    </row>
    <row r="1535" spans="1:11" ht="24" hidden="1">
      <c r="A1535" s="192" t="s">
        <v>1449</v>
      </c>
      <c r="B1535" s="192" t="s">
        <v>1450</v>
      </c>
      <c r="C1535" s="192" t="s">
        <v>20</v>
      </c>
      <c r="D1535" s="192">
        <v>87903</v>
      </c>
      <c r="E1535" s="193" t="s">
        <v>1838</v>
      </c>
      <c r="F1535" s="380" t="s">
        <v>1453</v>
      </c>
      <c r="G1535" s="381"/>
      <c r="H1535" s="164" t="s">
        <v>8</v>
      </c>
      <c r="I1535" s="165">
        <v>0.1681</v>
      </c>
      <c r="J1535" s="166">
        <v>12.87</v>
      </c>
      <c r="K1535" s="167">
        <v>2.16</v>
      </c>
    </row>
    <row r="1536" spans="1:11" hidden="1">
      <c r="A1536" s="192" t="s">
        <v>1449</v>
      </c>
      <c r="B1536" s="192" t="s">
        <v>1450</v>
      </c>
      <c r="C1536" s="192" t="s">
        <v>20</v>
      </c>
      <c r="D1536" s="192">
        <v>88489</v>
      </c>
      <c r="E1536" s="193" t="s">
        <v>228</v>
      </c>
      <c r="F1536" s="380" t="s">
        <v>1533</v>
      </c>
      <c r="G1536" s="381"/>
      <c r="H1536" s="164" t="s">
        <v>8</v>
      </c>
      <c r="I1536" s="165">
        <v>2.4441999999999999</v>
      </c>
      <c r="J1536" s="166">
        <v>15.19</v>
      </c>
      <c r="K1536" s="167">
        <v>37.119999999999997</v>
      </c>
    </row>
    <row r="1537" spans="1:11" ht="36" hidden="1">
      <c r="A1537" s="192" t="s">
        <v>1449</v>
      </c>
      <c r="B1537" s="192" t="s">
        <v>1450</v>
      </c>
      <c r="C1537" s="192" t="s">
        <v>20</v>
      </c>
      <c r="D1537" s="192">
        <v>89171</v>
      </c>
      <c r="E1537" s="193" t="s">
        <v>1839</v>
      </c>
      <c r="F1537" s="380" t="s">
        <v>1441</v>
      </c>
      <c r="G1537" s="381"/>
      <c r="H1537" s="164" t="s">
        <v>8</v>
      </c>
      <c r="I1537" s="165">
        <v>0.46279999999999999</v>
      </c>
      <c r="J1537" s="166">
        <v>50.4</v>
      </c>
      <c r="K1537" s="167">
        <v>23.32</v>
      </c>
    </row>
    <row r="1538" spans="1:11" ht="36" hidden="1">
      <c r="A1538" s="192" t="s">
        <v>1449</v>
      </c>
      <c r="B1538" s="192" t="s">
        <v>1450</v>
      </c>
      <c r="C1538" s="192" t="s">
        <v>20</v>
      </c>
      <c r="D1538" s="192">
        <v>89173</v>
      </c>
      <c r="E1538" s="193" t="s">
        <v>861</v>
      </c>
      <c r="F1538" s="380" t="s">
        <v>1453</v>
      </c>
      <c r="G1538" s="381"/>
      <c r="H1538" s="164" t="s">
        <v>8</v>
      </c>
      <c r="I1538" s="165">
        <v>0.76790000000000003</v>
      </c>
      <c r="J1538" s="166">
        <v>32.479999999999997</v>
      </c>
      <c r="K1538" s="167">
        <v>24.94</v>
      </c>
    </row>
    <row r="1539" spans="1:11" ht="24" hidden="1">
      <c r="A1539" s="192" t="s">
        <v>1449</v>
      </c>
      <c r="B1539" s="192" t="s">
        <v>1450</v>
      </c>
      <c r="C1539" s="192" t="s">
        <v>20</v>
      </c>
      <c r="D1539" s="192">
        <v>89709</v>
      </c>
      <c r="E1539" s="193" t="s">
        <v>1082</v>
      </c>
      <c r="F1539" s="380" t="s">
        <v>1485</v>
      </c>
      <c r="G1539" s="381"/>
      <c r="H1539" s="164" t="s">
        <v>31</v>
      </c>
      <c r="I1539" s="165">
        <v>6.9599999999999995E-2</v>
      </c>
      <c r="J1539" s="166">
        <v>20.67</v>
      </c>
      <c r="K1539" s="167">
        <v>1.43</v>
      </c>
    </row>
    <row r="1540" spans="1:11" ht="24" hidden="1">
      <c r="A1540" s="192" t="s">
        <v>1449</v>
      </c>
      <c r="B1540" s="192" t="s">
        <v>1450</v>
      </c>
      <c r="C1540" s="192" t="s">
        <v>20</v>
      </c>
      <c r="D1540" s="192">
        <v>89711</v>
      </c>
      <c r="E1540" s="193" t="s">
        <v>1125</v>
      </c>
      <c r="F1540" s="380" t="s">
        <v>1485</v>
      </c>
      <c r="G1540" s="381"/>
      <c r="H1540" s="164" t="s">
        <v>54</v>
      </c>
      <c r="I1540" s="165">
        <v>0.16309999999999999</v>
      </c>
      <c r="J1540" s="166">
        <v>18.55</v>
      </c>
      <c r="K1540" s="167">
        <v>3.02</v>
      </c>
    </row>
    <row r="1541" spans="1:11" ht="24" hidden="1">
      <c r="A1541" s="192" t="s">
        <v>1449</v>
      </c>
      <c r="B1541" s="192" t="s">
        <v>1450</v>
      </c>
      <c r="C1541" s="192" t="s">
        <v>20</v>
      </c>
      <c r="D1541" s="192">
        <v>89712</v>
      </c>
      <c r="E1541" s="193" t="s">
        <v>1127</v>
      </c>
      <c r="F1541" s="380" t="s">
        <v>1485</v>
      </c>
      <c r="G1541" s="381"/>
      <c r="H1541" s="164" t="s">
        <v>54</v>
      </c>
      <c r="I1541" s="165">
        <v>0.2235</v>
      </c>
      <c r="J1541" s="166">
        <v>25.01</v>
      </c>
      <c r="K1541" s="167">
        <v>5.58</v>
      </c>
    </row>
    <row r="1542" spans="1:11" ht="24" hidden="1">
      <c r="A1542" s="192" t="s">
        <v>1449</v>
      </c>
      <c r="B1542" s="192" t="s">
        <v>1450</v>
      </c>
      <c r="C1542" s="192" t="s">
        <v>20</v>
      </c>
      <c r="D1542" s="192">
        <v>89714</v>
      </c>
      <c r="E1542" s="193" t="s">
        <v>1840</v>
      </c>
      <c r="F1542" s="380" t="s">
        <v>1485</v>
      </c>
      <c r="G1542" s="381"/>
      <c r="H1542" s="164" t="s">
        <v>54</v>
      </c>
      <c r="I1542" s="165">
        <v>4.7E-2</v>
      </c>
      <c r="J1542" s="166">
        <v>38.06</v>
      </c>
      <c r="K1542" s="167">
        <v>1.78</v>
      </c>
    </row>
    <row r="1543" spans="1:11" ht="24" hidden="1">
      <c r="A1543" s="192" t="s">
        <v>1449</v>
      </c>
      <c r="B1543" s="192" t="s">
        <v>1450</v>
      </c>
      <c r="C1543" s="192" t="s">
        <v>20</v>
      </c>
      <c r="D1543" s="192">
        <v>89724</v>
      </c>
      <c r="E1543" s="193" t="s">
        <v>1101</v>
      </c>
      <c r="F1543" s="380" t="s">
        <v>1485</v>
      </c>
      <c r="G1543" s="381"/>
      <c r="H1543" s="164" t="s">
        <v>31</v>
      </c>
      <c r="I1543" s="165">
        <v>0.17399999999999999</v>
      </c>
      <c r="J1543" s="166">
        <v>11.85</v>
      </c>
      <c r="K1543" s="167">
        <v>2.06</v>
      </c>
    </row>
    <row r="1544" spans="1:11" ht="24" hidden="1">
      <c r="A1544" s="192" t="s">
        <v>1449</v>
      </c>
      <c r="B1544" s="192" t="s">
        <v>1450</v>
      </c>
      <c r="C1544" s="192" t="s">
        <v>20</v>
      </c>
      <c r="D1544" s="192">
        <v>89731</v>
      </c>
      <c r="E1544" s="193" t="s">
        <v>1103</v>
      </c>
      <c r="F1544" s="380" t="s">
        <v>1485</v>
      </c>
      <c r="G1544" s="381"/>
      <c r="H1544" s="164" t="s">
        <v>31</v>
      </c>
      <c r="I1544" s="165">
        <v>1.7399999999999999E-2</v>
      </c>
      <c r="J1544" s="166">
        <v>14.09</v>
      </c>
      <c r="K1544" s="167">
        <v>0.24</v>
      </c>
    </row>
    <row r="1545" spans="1:11" ht="24" hidden="1">
      <c r="A1545" s="192" t="s">
        <v>1449</v>
      </c>
      <c r="B1545" s="192" t="s">
        <v>1450</v>
      </c>
      <c r="C1545" s="192" t="s">
        <v>20</v>
      </c>
      <c r="D1545" s="192">
        <v>89748</v>
      </c>
      <c r="E1545" s="193" t="s">
        <v>1131</v>
      </c>
      <c r="F1545" s="380" t="s">
        <v>1485</v>
      </c>
      <c r="G1545" s="381"/>
      <c r="H1545" s="164" t="s">
        <v>31</v>
      </c>
      <c r="I1545" s="165">
        <v>5.2200000000000003E-2</v>
      </c>
      <c r="J1545" s="166">
        <v>48.8</v>
      </c>
      <c r="K1545" s="167">
        <v>2.54</v>
      </c>
    </row>
    <row r="1546" spans="1:11" ht="24" hidden="1">
      <c r="A1546" s="192" t="s">
        <v>1449</v>
      </c>
      <c r="B1546" s="192" t="s">
        <v>1450</v>
      </c>
      <c r="C1546" s="192" t="s">
        <v>20</v>
      </c>
      <c r="D1546" s="192">
        <v>89784</v>
      </c>
      <c r="E1546" s="193" t="s">
        <v>1221</v>
      </c>
      <c r="F1546" s="380" t="s">
        <v>1485</v>
      </c>
      <c r="G1546" s="381"/>
      <c r="H1546" s="164" t="s">
        <v>31</v>
      </c>
      <c r="I1546" s="165">
        <v>1.7399999999999999E-2</v>
      </c>
      <c r="J1546" s="166">
        <v>25</v>
      </c>
      <c r="K1546" s="167">
        <v>0.43</v>
      </c>
    </row>
    <row r="1547" spans="1:11" ht="24" hidden="1">
      <c r="A1547" s="192" t="s">
        <v>1449</v>
      </c>
      <c r="B1547" s="192" t="s">
        <v>1450</v>
      </c>
      <c r="C1547" s="192" t="s">
        <v>20</v>
      </c>
      <c r="D1547" s="192">
        <v>89957</v>
      </c>
      <c r="E1547" s="193" t="s">
        <v>1841</v>
      </c>
      <c r="F1547" s="380" t="s">
        <v>1485</v>
      </c>
      <c r="G1547" s="381"/>
      <c r="H1547" s="164" t="s">
        <v>31</v>
      </c>
      <c r="I1547" s="165">
        <v>0.17399999999999999</v>
      </c>
      <c r="J1547" s="166">
        <v>120.76</v>
      </c>
      <c r="K1547" s="167">
        <v>21.01</v>
      </c>
    </row>
    <row r="1548" spans="1:11" ht="24" hidden="1">
      <c r="A1548" s="192" t="s">
        <v>1449</v>
      </c>
      <c r="B1548" s="192" t="s">
        <v>1450</v>
      </c>
      <c r="C1548" s="192" t="s">
        <v>20</v>
      </c>
      <c r="D1548" s="192">
        <v>89970</v>
      </c>
      <c r="E1548" s="193" t="s">
        <v>1842</v>
      </c>
      <c r="F1548" s="380" t="s">
        <v>1485</v>
      </c>
      <c r="G1548" s="381"/>
      <c r="H1548" s="164" t="s">
        <v>31</v>
      </c>
      <c r="I1548" s="165">
        <v>6.9599999999999995E-2</v>
      </c>
      <c r="J1548" s="166">
        <v>40.86</v>
      </c>
      <c r="K1548" s="167">
        <v>2.84</v>
      </c>
    </row>
    <row r="1549" spans="1:11" hidden="1">
      <c r="A1549" s="192" t="s">
        <v>1449</v>
      </c>
      <c r="B1549" s="192" t="s">
        <v>1450</v>
      </c>
      <c r="C1549" s="192" t="s">
        <v>20</v>
      </c>
      <c r="D1549" s="192">
        <v>90443</v>
      </c>
      <c r="E1549" s="193" t="s">
        <v>1843</v>
      </c>
      <c r="F1549" s="380" t="s">
        <v>1485</v>
      </c>
      <c r="G1549" s="381"/>
      <c r="H1549" s="164" t="s">
        <v>54</v>
      </c>
      <c r="I1549" s="165">
        <v>7.22E-2</v>
      </c>
      <c r="J1549" s="166">
        <v>10.07</v>
      </c>
      <c r="K1549" s="167">
        <v>0.72</v>
      </c>
    </row>
    <row r="1550" spans="1:11" ht="24" hidden="1">
      <c r="A1550" s="192" t="s">
        <v>1449</v>
      </c>
      <c r="B1550" s="192" t="s">
        <v>1450</v>
      </c>
      <c r="C1550" s="192" t="s">
        <v>20</v>
      </c>
      <c r="D1550" s="192">
        <v>90466</v>
      </c>
      <c r="E1550" s="193" t="s">
        <v>1844</v>
      </c>
      <c r="F1550" s="380" t="s">
        <v>1485</v>
      </c>
      <c r="G1550" s="381"/>
      <c r="H1550" s="164" t="s">
        <v>54</v>
      </c>
      <c r="I1550" s="165">
        <v>7.22E-2</v>
      </c>
      <c r="J1550" s="166">
        <v>10.79</v>
      </c>
      <c r="K1550" s="167">
        <v>0.77</v>
      </c>
    </row>
    <row r="1551" spans="1:11" ht="24" hidden="1">
      <c r="A1551" s="192" t="s">
        <v>1449</v>
      </c>
      <c r="B1551" s="192" t="s">
        <v>1450</v>
      </c>
      <c r="C1551" s="192" t="s">
        <v>20</v>
      </c>
      <c r="D1551" s="192">
        <v>90822</v>
      </c>
      <c r="E1551" s="193" t="s">
        <v>1845</v>
      </c>
      <c r="F1551" s="380" t="s">
        <v>1708</v>
      </c>
      <c r="G1551" s="381"/>
      <c r="H1551" s="164" t="s">
        <v>31</v>
      </c>
      <c r="I1551" s="165">
        <v>3.4799999999999998E-2</v>
      </c>
      <c r="J1551" s="166">
        <v>385.88</v>
      </c>
      <c r="K1551" s="167">
        <v>13.42</v>
      </c>
    </row>
    <row r="1552" spans="1:11" ht="36" hidden="1">
      <c r="A1552" s="192" t="s">
        <v>1449</v>
      </c>
      <c r="B1552" s="192" t="s">
        <v>1450</v>
      </c>
      <c r="C1552" s="192" t="s">
        <v>20</v>
      </c>
      <c r="D1552" s="192">
        <v>91170</v>
      </c>
      <c r="E1552" s="193" t="s">
        <v>1794</v>
      </c>
      <c r="F1552" s="380" t="s">
        <v>1485</v>
      </c>
      <c r="G1552" s="381"/>
      <c r="H1552" s="164" t="s">
        <v>54</v>
      </c>
      <c r="I1552" s="165">
        <v>0.4612</v>
      </c>
      <c r="J1552" s="166">
        <v>2.9</v>
      </c>
      <c r="K1552" s="167">
        <v>1.33</v>
      </c>
    </row>
    <row r="1553" spans="1:11" ht="24" hidden="1">
      <c r="A1553" s="192" t="s">
        <v>1449</v>
      </c>
      <c r="B1553" s="192" t="s">
        <v>1450</v>
      </c>
      <c r="C1553" s="192" t="s">
        <v>20</v>
      </c>
      <c r="D1553" s="192">
        <v>91173</v>
      </c>
      <c r="E1553" s="193" t="s">
        <v>1795</v>
      </c>
      <c r="F1553" s="380" t="s">
        <v>1485</v>
      </c>
      <c r="G1553" s="381"/>
      <c r="H1553" s="164" t="s">
        <v>54</v>
      </c>
      <c r="I1553" s="165">
        <v>0.1827</v>
      </c>
      <c r="J1553" s="166">
        <v>1.47</v>
      </c>
      <c r="K1553" s="167">
        <v>0.26</v>
      </c>
    </row>
    <row r="1554" spans="1:11" ht="24" hidden="1">
      <c r="A1554" s="192" t="s">
        <v>1449</v>
      </c>
      <c r="B1554" s="192" t="s">
        <v>1450</v>
      </c>
      <c r="C1554" s="192" t="s">
        <v>20</v>
      </c>
      <c r="D1554" s="192">
        <v>91305</v>
      </c>
      <c r="E1554" s="193" t="s">
        <v>1846</v>
      </c>
      <c r="F1554" s="380" t="s">
        <v>1708</v>
      </c>
      <c r="G1554" s="381"/>
      <c r="H1554" s="164" t="s">
        <v>31</v>
      </c>
      <c r="I1554" s="165">
        <v>5.2200000000000003E-2</v>
      </c>
      <c r="J1554" s="166">
        <v>110.11</v>
      </c>
      <c r="K1554" s="167">
        <v>5.74</v>
      </c>
    </row>
    <row r="1555" spans="1:11" ht="24" hidden="1">
      <c r="A1555" s="192" t="s">
        <v>1449</v>
      </c>
      <c r="B1555" s="192" t="s">
        <v>1450</v>
      </c>
      <c r="C1555" s="192" t="s">
        <v>20</v>
      </c>
      <c r="D1555" s="192">
        <v>91862</v>
      </c>
      <c r="E1555" s="193" t="s">
        <v>1796</v>
      </c>
      <c r="F1555" s="380" t="s">
        <v>1590</v>
      </c>
      <c r="G1555" s="381"/>
      <c r="H1555" s="164" t="s">
        <v>54</v>
      </c>
      <c r="I1555" s="165">
        <v>0.33069999999999999</v>
      </c>
      <c r="J1555" s="166">
        <v>9.3000000000000007</v>
      </c>
      <c r="K1555" s="167">
        <v>3.07</v>
      </c>
    </row>
    <row r="1556" spans="1:11" ht="24" hidden="1">
      <c r="A1556" s="192" t="s">
        <v>1449</v>
      </c>
      <c r="B1556" s="192" t="s">
        <v>1450</v>
      </c>
      <c r="C1556" s="192" t="s">
        <v>20</v>
      </c>
      <c r="D1556" s="192">
        <v>91863</v>
      </c>
      <c r="E1556" s="193" t="s">
        <v>1847</v>
      </c>
      <c r="F1556" s="380" t="s">
        <v>1590</v>
      </c>
      <c r="G1556" s="381"/>
      <c r="H1556" s="164" t="s">
        <v>54</v>
      </c>
      <c r="I1556" s="165">
        <v>0.1305</v>
      </c>
      <c r="J1556" s="166">
        <v>10.92</v>
      </c>
      <c r="K1556" s="167">
        <v>1.42</v>
      </c>
    </row>
    <row r="1557" spans="1:11" ht="24" hidden="1">
      <c r="A1557" s="192" t="s">
        <v>1449</v>
      </c>
      <c r="B1557" s="192" t="s">
        <v>1450</v>
      </c>
      <c r="C1557" s="192" t="s">
        <v>20</v>
      </c>
      <c r="D1557" s="192">
        <v>91870</v>
      </c>
      <c r="E1557" s="193" t="s">
        <v>1797</v>
      </c>
      <c r="F1557" s="380" t="s">
        <v>1590</v>
      </c>
      <c r="G1557" s="381"/>
      <c r="H1557" s="164" t="s">
        <v>54</v>
      </c>
      <c r="I1557" s="165">
        <v>0.15659999999999999</v>
      </c>
      <c r="J1557" s="166">
        <v>9.6999999999999993</v>
      </c>
      <c r="K1557" s="167">
        <v>1.51</v>
      </c>
    </row>
    <row r="1558" spans="1:11" ht="24" hidden="1">
      <c r="A1558" s="192" t="s">
        <v>1449</v>
      </c>
      <c r="B1558" s="192" t="s">
        <v>1450</v>
      </c>
      <c r="C1558" s="192" t="s">
        <v>20</v>
      </c>
      <c r="D1558" s="192">
        <v>91871</v>
      </c>
      <c r="E1558" s="193" t="s">
        <v>1848</v>
      </c>
      <c r="F1558" s="380" t="s">
        <v>1590</v>
      </c>
      <c r="G1558" s="381"/>
      <c r="H1558" s="164" t="s">
        <v>54</v>
      </c>
      <c r="I1558" s="165">
        <v>2.6100000000000002E-2</v>
      </c>
      <c r="J1558" s="166">
        <v>11.36</v>
      </c>
      <c r="K1558" s="167">
        <v>0.28999999999999998</v>
      </c>
    </row>
    <row r="1559" spans="1:11" ht="24" hidden="1">
      <c r="A1559" s="192" t="s">
        <v>1449</v>
      </c>
      <c r="B1559" s="192" t="s">
        <v>1450</v>
      </c>
      <c r="C1559" s="192" t="s">
        <v>20</v>
      </c>
      <c r="D1559" s="192">
        <v>91875</v>
      </c>
      <c r="E1559" s="193" t="s">
        <v>1849</v>
      </c>
      <c r="F1559" s="380" t="s">
        <v>1590</v>
      </c>
      <c r="G1559" s="381"/>
      <c r="H1559" s="164" t="s">
        <v>31</v>
      </c>
      <c r="I1559" s="165">
        <v>3.4799999999999998E-2</v>
      </c>
      <c r="J1559" s="166">
        <v>5.3</v>
      </c>
      <c r="K1559" s="167">
        <v>0.18</v>
      </c>
    </row>
    <row r="1560" spans="1:11" ht="24" hidden="1">
      <c r="A1560" s="192" t="s">
        <v>1449</v>
      </c>
      <c r="B1560" s="192" t="s">
        <v>1450</v>
      </c>
      <c r="C1560" s="192" t="s">
        <v>20</v>
      </c>
      <c r="D1560" s="192">
        <v>91882</v>
      </c>
      <c r="E1560" s="193" t="s">
        <v>1850</v>
      </c>
      <c r="F1560" s="380" t="s">
        <v>1590</v>
      </c>
      <c r="G1560" s="381"/>
      <c r="H1560" s="164" t="s">
        <v>31</v>
      </c>
      <c r="I1560" s="165">
        <v>3.4799999999999998E-2</v>
      </c>
      <c r="J1560" s="166">
        <v>6.26</v>
      </c>
      <c r="K1560" s="167">
        <v>0.21</v>
      </c>
    </row>
    <row r="1561" spans="1:11" ht="24" hidden="1">
      <c r="A1561" s="192" t="s">
        <v>1449</v>
      </c>
      <c r="B1561" s="192" t="s">
        <v>1450</v>
      </c>
      <c r="C1561" s="192" t="s">
        <v>20</v>
      </c>
      <c r="D1561" s="192">
        <v>91890</v>
      </c>
      <c r="E1561" s="193" t="s">
        <v>1851</v>
      </c>
      <c r="F1561" s="380" t="s">
        <v>1590</v>
      </c>
      <c r="G1561" s="381"/>
      <c r="H1561" s="164" t="s">
        <v>31</v>
      </c>
      <c r="I1561" s="165">
        <v>1.7399999999999999E-2</v>
      </c>
      <c r="J1561" s="166">
        <v>8.94</v>
      </c>
      <c r="K1561" s="167">
        <v>0.15</v>
      </c>
    </row>
    <row r="1562" spans="1:11" ht="24" hidden="1">
      <c r="A1562" s="192" t="s">
        <v>1449</v>
      </c>
      <c r="B1562" s="192" t="s">
        <v>1450</v>
      </c>
      <c r="C1562" s="192" t="s">
        <v>20</v>
      </c>
      <c r="D1562" s="192">
        <v>91911</v>
      </c>
      <c r="E1562" s="193" t="s">
        <v>1798</v>
      </c>
      <c r="F1562" s="380" t="s">
        <v>1590</v>
      </c>
      <c r="G1562" s="381"/>
      <c r="H1562" s="164" t="s">
        <v>31</v>
      </c>
      <c r="I1562" s="165">
        <v>6.9599999999999995E-2</v>
      </c>
      <c r="J1562" s="166">
        <v>10.99</v>
      </c>
      <c r="K1562" s="167">
        <v>0.76</v>
      </c>
    </row>
    <row r="1563" spans="1:11" ht="24" hidden="1">
      <c r="A1563" s="192" t="s">
        <v>1449</v>
      </c>
      <c r="B1563" s="192" t="s">
        <v>1450</v>
      </c>
      <c r="C1563" s="192" t="s">
        <v>20</v>
      </c>
      <c r="D1563" s="192">
        <v>91924</v>
      </c>
      <c r="E1563" s="193" t="s">
        <v>409</v>
      </c>
      <c r="F1563" s="380" t="s">
        <v>1590</v>
      </c>
      <c r="G1563" s="381"/>
      <c r="H1563" s="164" t="s">
        <v>54</v>
      </c>
      <c r="I1563" s="165">
        <v>1.2529999999999999</v>
      </c>
      <c r="J1563" s="166">
        <v>2.57</v>
      </c>
      <c r="K1563" s="167">
        <v>3.22</v>
      </c>
    </row>
    <row r="1564" spans="1:11" ht="24" hidden="1">
      <c r="A1564" s="192" t="s">
        <v>1449</v>
      </c>
      <c r="B1564" s="192" t="s">
        <v>1450</v>
      </c>
      <c r="C1564" s="192" t="s">
        <v>20</v>
      </c>
      <c r="D1564" s="192">
        <v>91926</v>
      </c>
      <c r="E1564" s="193" t="s">
        <v>265</v>
      </c>
      <c r="F1564" s="380" t="s">
        <v>1590</v>
      </c>
      <c r="G1564" s="381"/>
      <c r="H1564" s="164" t="s">
        <v>54</v>
      </c>
      <c r="I1564" s="165">
        <v>0.46989999999999998</v>
      </c>
      <c r="J1564" s="166">
        <v>3.76</v>
      </c>
      <c r="K1564" s="167">
        <v>1.76</v>
      </c>
    </row>
    <row r="1565" spans="1:11" ht="24" hidden="1">
      <c r="A1565" s="192" t="s">
        <v>1449</v>
      </c>
      <c r="B1565" s="192" t="s">
        <v>1450</v>
      </c>
      <c r="C1565" s="192" t="s">
        <v>20</v>
      </c>
      <c r="D1565" s="192">
        <v>91928</v>
      </c>
      <c r="E1565" s="193" t="s">
        <v>263</v>
      </c>
      <c r="F1565" s="380" t="s">
        <v>1590</v>
      </c>
      <c r="G1565" s="381"/>
      <c r="H1565" s="164" t="s">
        <v>54</v>
      </c>
      <c r="I1565" s="165">
        <v>1.0442</v>
      </c>
      <c r="J1565" s="166">
        <v>5.86</v>
      </c>
      <c r="K1565" s="167">
        <v>6.11</v>
      </c>
    </row>
    <row r="1566" spans="1:11" hidden="1">
      <c r="A1566" s="192" t="s">
        <v>1449</v>
      </c>
      <c r="B1566" s="192" t="s">
        <v>1450</v>
      </c>
      <c r="C1566" s="192" t="s">
        <v>20</v>
      </c>
      <c r="D1566" s="192">
        <v>91937</v>
      </c>
      <c r="E1566" s="193" t="s">
        <v>312</v>
      </c>
      <c r="F1566" s="380" t="s">
        <v>1590</v>
      </c>
      <c r="G1566" s="381"/>
      <c r="H1566" s="164" t="s">
        <v>31</v>
      </c>
      <c r="I1566" s="165">
        <v>0.13919999999999999</v>
      </c>
      <c r="J1566" s="166">
        <v>9.86</v>
      </c>
      <c r="K1566" s="167">
        <v>1.37</v>
      </c>
    </row>
    <row r="1567" spans="1:11" ht="24" hidden="1">
      <c r="A1567" s="192" t="s">
        <v>1449</v>
      </c>
      <c r="B1567" s="192" t="s">
        <v>1450</v>
      </c>
      <c r="C1567" s="192" t="s">
        <v>20</v>
      </c>
      <c r="D1567" s="192">
        <v>91959</v>
      </c>
      <c r="E1567" s="193" t="s">
        <v>1852</v>
      </c>
      <c r="F1567" s="380" t="s">
        <v>1590</v>
      </c>
      <c r="G1567" s="381"/>
      <c r="H1567" s="164" t="s">
        <v>31</v>
      </c>
      <c r="I1567" s="165">
        <v>1.7399999999999999E-2</v>
      </c>
      <c r="J1567" s="166">
        <v>33.72</v>
      </c>
      <c r="K1567" s="167">
        <v>0.57999999999999996</v>
      </c>
    </row>
    <row r="1568" spans="1:11" ht="24" hidden="1">
      <c r="A1568" s="192" t="s">
        <v>1449</v>
      </c>
      <c r="B1568" s="192" t="s">
        <v>1450</v>
      </c>
      <c r="C1568" s="192" t="s">
        <v>20</v>
      </c>
      <c r="D1568" s="192">
        <v>91967</v>
      </c>
      <c r="E1568" s="193" t="s">
        <v>322</v>
      </c>
      <c r="F1568" s="380" t="s">
        <v>1590</v>
      </c>
      <c r="G1568" s="381"/>
      <c r="H1568" s="164" t="s">
        <v>31</v>
      </c>
      <c r="I1568" s="165">
        <v>1.7399999999999999E-2</v>
      </c>
      <c r="J1568" s="166">
        <v>46.19</v>
      </c>
      <c r="K1568" s="167">
        <v>0.8</v>
      </c>
    </row>
    <row r="1569" spans="1:11" ht="24" hidden="1">
      <c r="A1569" s="192" t="s">
        <v>1449</v>
      </c>
      <c r="B1569" s="192" t="s">
        <v>1450</v>
      </c>
      <c r="C1569" s="192" t="s">
        <v>20</v>
      </c>
      <c r="D1569" s="192">
        <v>92000</v>
      </c>
      <c r="E1569" s="193" t="s">
        <v>1799</v>
      </c>
      <c r="F1569" s="380" t="s">
        <v>1590</v>
      </c>
      <c r="G1569" s="381"/>
      <c r="H1569" s="164" t="s">
        <v>31</v>
      </c>
      <c r="I1569" s="165">
        <v>3.4799999999999998E-2</v>
      </c>
      <c r="J1569" s="166">
        <v>22.49</v>
      </c>
      <c r="K1569" s="167">
        <v>0.78</v>
      </c>
    </row>
    <row r="1570" spans="1:11" ht="24" hidden="1">
      <c r="A1570" s="192" t="s">
        <v>1449</v>
      </c>
      <c r="B1570" s="192" t="s">
        <v>1450</v>
      </c>
      <c r="C1570" s="192" t="s">
        <v>20</v>
      </c>
      <c r="D1570" s="192">
        <v>92543</v>
      </c>
      <c r="E1570" s="193" t="s">
        <v>1801</v>
      </c>
      <c r="F1570" s="380" t="s">
        <v>1657</v>
      </c>
      <c r="G1570" s="381"/>
      <c r="H1570" s="164" t="s">
        <v>8</v>
      </c>
      <c r="I1570" s="165">
        <v>1.3566</v>
      </c>
      <c r="J1570" s="166">
        <v>20.309999999999999</v>
      </c>
      <c r="K1570" s="167">
        <v>27.55</v>
      </c>
    </row>
    <row r="1571" spans="1:11" ht="24" hidden="1">
      <c r="A1571" s="192" t="s">
        <v>1449</v>
      </c>
      <c r="B1571" s="192" t="s">
        <v>1450</v>
      </c>
      <c r="C1571" s="192" t="s">
        <v>20</v>
      </c>
      <c r="D1571" s="192">
        <v>92981</v>
      </c>
      <c r="E1571" s="193" t="s">
        <v>1853</v>
      </c>
      <c r="F1571" s="380" t="s">
        <v>1590</v>
      </c>
      <c r="G1571" s="381"/>
      <c r="H1571" s="164" t="s">
        <v>54</v>
      </c>
      <c r="I1571" s="165">
        <v>0.2611</v>
      </c>
      <c r="J1571" s="166">
        <v>15.18</v>
      </c>
      <c r="K1571" s="167">
        <v>3.96</v>
      </c>
    </row>
    <row r="1572" spans="1:11" hidden="1">
      <c r="A1572" s="192" t="s">
        <v>1449</v>
      </c>
      <c r="B1572" s="192" t="s">
        <v>1450</v>
      </c>
      <c r="C1572" s="192" t="s">
        <v>20</v>
      </c>
      <c r="D1572" s="192">
        <v>93358</v>
      </c>
      <c r="E1572" s="193" t="s">
        <v>1016</v>
      </c>
      <c r="F1572" s="380" t="s">
        <v>1550</v>
      </c>
      <c r="G1572" s="381"/>
      <c r="H1572" s="164" t="s">
        <v>44</v>
      </c>
      <c r="I1572" s="165">
        <v>2.7900000000000001E-2</v>
      </c>
      <c r="J1572" s="166">
        <v>63.37</v>
      </c>
      <c r="K1572" s="167">
        <v>1.76</v>
      </c>
    </row>
    <row r="1573" spans="1:11" ht="24" hidden="1">
      <c r="A1573" s="192" t="s">
        <v>1449</v>
      </c>
      <c r="B1573" s="192" t="s">
        <v>1450</v>
      </c>
      <c r="C1573" s="192" t="s">
        <v>20</v>
      </c>
      <c r="D1573" s="192">
        <v>94210</v>
      </c>
      <c r="E1573" s="193" t="s">
        <v>1802</v>
      </c>
      <c r="F1573" s="380" t="s">
        <v>1657</v>
      </c>
      <c r="G1573" s="381"/>
      <c r="H1573" s="164" t="s">
        <v>8</v>
      </c>
      <c r="I1573" s="165">
        <v>1.3566</v>
      </c>
      <c r="J1573" s="166">
        <v>56.78</v>
      </c>
      <c r="K1573" s="167">
        <v>77.02</v>
      </c>
    </row>
    <row r="1574" spans="1:11" ht="24" hidden="1">
      <c r="A1574" s="192" t="s">
        <v>1449</v>
      </c>
      <c r="B1574" s="192" t="s">
        <v>1450</v>
      </c>
      <c r="C1574" s="192" t="s">
        <v>20</v>
      </c>
      <c r="D1574" s="192">
        <v>94559</v>
      </c>
      <c r="E1574" s="193" t="s">
        <v>1803</v>
      </c>
      <c r="F1574" s="380" t="s">
        <v>1708</v>
      </c>
      <c r="G1574" s="381"/>
      <c r="H1574" s="164" t="s">
        <v>8</v>
      </c>
      <c r="I1574" s="165">
        <v>9.0499999999999997E-2</v>
      </c>
      <c r="J1574" s="166">
        <v>779.26</v>
      </c>
      <c r="K1574" s="167">
        <v>70.52</v>
      </c>
    </row>
    <row r="1575" spans="1:11" ht="24" hidden="1">
      <c r="A1575" s="192" t="s">
        <v>1449</v>
      </c>
      <c r="B1575" s="192" t="s">
        <v>1450</v>
      </c>
      <c r="C1575" s="192" t="s">
        <v>20</v>
      </c>
      <c r="D1575" s="192">
        <v>95240</v>
      </c>
      <c r="E1575" s="193" t="s">
        <v>733</v>
      </c>
      <c r="F1575" s="380" t="s">
        <v>1506</v>
      </c>
      <c r="G1575" s="381"/>
      <c r="H1575" s="164" t="s">
        <v>8</v>
      </c>
      <c r="I1575" s="165">
        <v>6.4000000000000003E-3</v>
      </c>
      <c r="J1575" s="166">
        <v>17.87</v>
      </c>
      <c r="K1575" s="167">
        <v>0.11</v>
      </c>
    </row>
    <row r="1576" spans="1:11" ht="24" hidden="1">
      <c r="A1576" s="192" t="s">
        <v>1449</v>
      </c>
      <c r="B1576" s="192" t="s">
        <v>1450</v>
      </c>
      <c r="C1576" s="192" t="s">
        <v>20</v>
      </c>
      <c r="D1576" s="192">
        <v>95241</v>
      </c>
      <c r="E1576" s="193" t="s">
        <v>1804</v>
      </c>
      <c r="F1576" s="380" t="s">
        <v>1506</v>
      </c>
      <c r="G1576" s="381"/>
      <c r="H1576" s="164" t="s">
        <v>8</v>
      </c>
      <c r="I1576" s="165">
        <v>1.3328</v>
      </c>
      <c r="J1576" s="166">
        <v>29.8</v>
      </c>
      <c r="K1576" s="167">
        <v>39.71</v>
      </c>
    </row>
    <row r="1577" spans="1:11" ht="24" hidden="1">
      <c r="A1577" s="192" t="s">
        <v>1449</v>
      </c>
      <c r="B1577" s="192" t="s">
        <v>1450</v>
      </c>
      <c r="C1577" s="192" t="s">
        <v>20</v>
      </c>
      <c r="D1577" s="192">
        <v>95805</v>
      </c>
      <c r="E1577" s="193" t="s">
        <v>1805</v>
      </c>
      <c r="F1577" s="380" t="s">
        <v>1590</v>
      </c>
      <c r="G1577" s="381"/>
      <c r="H1577" s="164" t="s">
        <v>31</v>
      </c>
      <c r="I1577" s="165">
        <v>1.7399999999999999E-2</v>
      </c>
      <c r="J1577" s="166">
        <v>21.86</v>
      </c>
      <c r="K1577" s="167">
        <v>0.38</v>
      </c>
    </row>
    <row r="1578" spans="1:11" ht="24" hidden="1">
      <c r="A1578" s="192" t="s">
        <v>1449</v>
      </c>
      <c r="B1578" s="192" t="s">
        <v>1450</v>
      </c>
      <c r="C1578" s="192" t="s">
        <v>20</v>
      </c>
      <c r="D1578" s="192">
        <v>95811</v>
      </c>
      <c r="E1578" s="193" t="s">
        <v>1806</v>
      </c>
      <c r="F1578" s="380" t="s">
        <v>1590</v>
      </c>
      <c r="G1578" s="381"/>
      <c r="H1578" s="164" t="s">
        <v>31</v>
      </c>
      <c r="I1578" s="165">
        <v>5.2200000000000003E-2</v>
      </c>
      <c r="J1578" s="166">
        <v>15.1</v>
      </c>
      <c r="K1578" s="167">
        <v>0.78</v>
      </c>
    </row>
    <row r="1579" spans="1:11" hidden="1">
      <c r="A1579" s="192" t="s">
        <v>1449</v>
      </c>
      <c r="B1579" s="192" t="s">
        <v>1450</v>
      </c>
      <c r="C1579" s="192" t="s">
        <v>20</v>
      </c>
      <c r="D1579" s="192">
        <v>96985</v>
      </c>
      <c r="E1579" s="193" t="s">
        <v>1024</v>
      </c>
      <c r="F1579" s="380" t="s">
        <v>1590</v>
      </c>
      <c r="G1579" s="381"/>
      <c r="H1579" s="164" t="s">
        <v>31</v>
      </c>
      <c r="I1579" s="165">
        <v>5.2200000000000003E-2</v>
      </c>
      <c r="J1579" s="166">
        <v>79.92</v>
      </c>
      <c r="K1579" s="167">
        <v>4.17</v>
      </c>
    </row>
    <row r="1580" spans="1:11" hidden="1">
      <c r="A1580" s="192" t="s">
        <v>1449</v>
      </c>
      <c r="B1580" s="192" t="s">
        <v>1450</v>
      </c>
      <c r="C1580" s="192" t="s">
        <v>20</v>
      </c>
      <c r="D1580" s="192">
        <v>96995</v>
      </c>
      <c r="E1580" s="193" t="s">
        <v>1807</v>
      </c>
      <c r="F1580" s="380" t="s">
        <v>1550</v>
      </c>
      <c r="G1580" s="381"/>
      <c r="H1580" s="164" t="s">
        <v>44</v>
      </c>
      <c r="I1580" s="165">
        <v>7.1999999999999998E-3</v>
      </c>
      <c r="J1580" s="166">
        <v>38.42</v>
      </c>
      <c r="K1580" s="167">
        <v>0.27</v>
      </c>
    </row>
    <row r="1581" spans="1:11" ht="24" hidden="1">
      <c r="A1581" s="192" t="s">
        <v>1449</v>
      </c>
      <c r="B1581" s="192" t="s">
        <v>1450</v>
      </c>
      <c r="C1581" s="192" t="s">
        <v>20</v>
      </c>
      <c r="D1581" s="192">
        <v>97586</v>
      </c>
      <c r="E1581" s="193" t="s">
        <v>1808</v>
      </c>
      <c r="F1581" s="380" t="s">
        <v>1590</v>
      </c>
      <c r="G1581" s="381"/>
      <c r="H1581" s="164" t="s">
        <v>31</v>
      </c>
      <c r="I1581" s="165">
        <v>0.13919999999999999</v>
      </c>
      <c r="J1581" s="166">
        <v>150.69999999999999</v>
      </c>
      <c r="K1581" s="167">
        <v>20.97</v>
      </c>
    </row>
    <row r="1582" spans="1:11" ht="24" hidden="1">
      <c r="A1582" s="192" t="s">
        <v>1449</v>
      </c>
      <c r="B1582" s="192" t="s">
        <v>1450</v>
      </c>
      <c r="C1582" s="192" t="s">
        <v>20</v>
      </c>
      <c r="D1582" s="192">
        <v>97886</v>
      </c>
      <c r="E1582" s="193" t="s">
        <v>1854</v>
      </c>
      <c r="F1582" s="380" t="s">
        <v>1590</v>
      </c>
      <c r="G1582" s="381"/>
      <c r="H1582" s="164" t="s">
        <v>31</v>
      </c>
      <c r="I1582" s="165">
        <v>5.2200000000000003E-2</v>
      </c>
      <c r="J1582" s="166">
        <v>156.03</v>
      </c>
      <c r="K1582" s="167">
        <v>8.14</v>
      </c>
    </row>
    <row r="1583" spans="1:11" ht="24" hidden="1">
      <c r="A1583" s="192" t="s">
        <v>1449</v>
      </c>
      <c r="B1583" s="192" t="s">
        <v>1450</v>
      </c>
      <c r="C1583" s="192" t="s">
        <v>20</v>
      </c>
      <c r="D1583" s="192">
        <v>97906</v>
      </c>
      <c r="E1583" s="193" t="s">
        <v>1855</v>
      </c>
      <c r="F1583" s="380" t="s">
        <v>1485</v>
      </c>
      <c r="G1583" s="381"/>
      <c r="H1583" s="164" t="s">
        <v>31</v>
      </c>
      <c r="I1583" s="165">
        <v>3.4799999999999998E-2</v>
      </c>
      <c r="J1583" s="166">
        <v>398.49</v>
      </c>
      <c r="K1583" s="167">
        <v>13.86</v>
      </c>
    </row>
    <row r="1584" spans="1:11" ht="24" hidden="1">
      <c r="A1584" s="192" t="s">
        <v>1449</v>
      </c>
      <c r="B1584" s="192" t="s">
        <v>1450</v>
      </c>
      <c r="C1584" s="192" t="s">
        <v>20</v>
      </c>
      <c r="D1584" s="192">
        <v>98441</v>
      </c>
      <c r="E1584" s="193" t="s">
        <v>1811</v>
      </c>
      <c r="F1584" s="380" t="s">
        <v>1787</v>
      </c>
      <c r="G1584" s="381"/>
      <c r="H1584" s="164" t="s">
        <v>8</v>
      </c>
      <c r="I1584" s="165">
        <v>0.26119999999999999</v>
      </c>
      <c r="J1584" s="166">
        <v>147.05000000000001</v>
      </c>
      <c r="K1584" s="167">
        <v>38.4</v>
      </c>
    </row>
    <row r="1585" spans="1:11" ht="24" hidden="1">
      <c r="A1585" s="192" t="s">
        <v>1449</v>
      </c>
      <c r="B1585" s="192" t="s">
        <v>1450</v>
      </c>
      <c r="C1585" s="192" t="s">
        <v>20</v>
      </c>
      <c r="D1585" s="192">
        <v>98442</v>
      </c>
      <c r="E1585" s="193" t="s">
        <v>1812</v>
      </c>
      <c r="F1585" s="380" t="s">
        <v>1787</v>
      </c>
      <c r="G1585" s="381"/>
      <c r="H1585" s="164" t="s">
        <v>8</v>
      </c>
      <c r="I1585" s="165">
        <v>0.30070000000000002</v>
      </c>
      <c r="J1585" s="166">
        <v>149.52000000000001</v>
      </c>
      <c r="K1585" s="167">
        <v>44.96</v>
      </c>
    </row>
    <row r="1586" spans="1:11" ht="24" hidden="1">
      <c r="A1586" s="192" t="s">
        <v>1449</v>
      </c>
      <c r="B1586" s="192" t="s">
        <v>1450</v>
      </c>
      <c r="C1586" s="192" t="s">
        <v>20</v>
      </c>
      <c r="D1586" s="192">
        <v>98443</v>
      </c>
      <c r="E1586" s="193" t="s">
        <v>1813</v>
      </c>
      <c r="F1586" s="380" t="s">
        <v>1787</v>
      </c>
      <c r="G1586" s="381"/>
      <c r="H1586" s="164" t="s">
        <v>8</v>
      </c>
      <c r="I1586" s="165">
        <v>8.3000000000000004E-2</v>
      </c>
      <c r="J1586" s="166">
        <v>131.83000000000001</v>
      </c>
      <c r="K1586" s="167">
        <v>10.94</v>
      </c>
    </row>
    <row r="1587" spans="1:11" ht="24" hidden="1">
      <c r="A1587" s="192" t="s">
        <v>1449</v>
      </c>
      <c r="B1587" s="192" t="s">
        <v>1450</v>
      </c>
      <c r="C1587" s="192" t="s">
        <v>20</v>
      </c>
      <c r="D1587" s="192">
        <v>98444</v>
      </c>
      <c r="E1587" s="193" t="s">
        <v>1814</v>
      </c>
      <c r="F1587" s="380" t="s">
        <v>1787</v>
      </c>
      <c r="G1587" s="381"/>
      <c r="H1587" s="164" t="s">
        <v>8</v>
      </c>
      <c r="I1587" s="165">
        <v>9.5600000000000004E-2</v>
      </c>
      <c r="J1587" s="166">
        <v>133.59</v>
      </c>
      <c r="K1587" s="167">
        <v>12.77</v>
      </c>
    </row>
    <row r="1588" spans="1:11" ht="24" hidden="1">
      <c r="A1588" s="192" t="s">
        <v>1449</v>
      </c>
      <c r="B1588" s="192" t="s">
        <v>1450</v>
      </c>
      <c r="C1588" s="192" t="s">
        <v>20</v>
      </c>
      <c r="D1588" s="192">
        <v>98445</v>
      </c>
      <c r="E1588" s="193" t="s">
        <v>1815</v>
      </c>
      <c r="F1588" s="380" t="s">
        <v>1787</v>
      </c>
      <c r="G1588" s="381"/>
      <c r="H1588" s="164" t="s">
        <v>8</v>
      </c>
      <c r="I1588" s="165">
        <v>0.40810000000000002</v>
      </c>
      <c r="J1588" s="166">
        <v>172.93</v>
      </c>
      <c r="K1588" s="167">
        <v>70.569999999999993</v>
      </c>
    </row>
    <row r="1589" spans="1:11" ht="24" hidden="1">
      <c r="A1589" s="192" t="s">
        <v>1449</v>
      </c>
      <c r="B1589" s="192" t="s">
        <v>1450</v>
      </c>
      <c r="C1589" s="192" t="s">
        <v>20</v>
      </c>
      <c r="D1589" s="192">
        <v>98446</v>
      </c>
      <c r="E1589" s="193" t="s">
        <v>1816</v>
      </c>
      <c r="F1589" s="380" t="s">
        <v>1787</v>
      </c>
      <c r="G1589" s="381"/>
      <c r="H1589" s="164" t="s">
        <v>8</v>
      </c>
      <c r="I1589" s="165">
        <v>0.31819999999999998</v>
      </c>
      <c r="J1589" s="166">
        <v>215.48</v>
      </c>
      <c r="K1589" s="167">
        <v>68.56</v>
      </c>
    </row>
    <row r="1590" spans="1:11" ht="24" hidden="1">
      <c r="A1590" s="192" t="s">
        <v>1449</v>
      </c>
      <c r="B1590" s="192" t="s">
        <v>1450</v>
      </c>
      <c r="C1590" s="192" t="s">
        <v>20</v>
      </c>
      <c r="D1590" s="192">
        <v>98447</v>
      </c>
      <c r="E1590" s="193" t="s">
        <v>1817</v>
      </c>
      <c r="F1590" s="380" t="s">
        <v>1787</v>
      </c>
      <c r="G1590" s="381"/>
      <c r="H1590" s="164" t="s">
        <v>8</v>
      </c>
      <c r="I1590" s="165">
        <v>0.12970000000000001</v>
      </c>
      <c r="J1590" s="166">
        <v>151.68</v>
      </c>
      <c r="K1590" s="167">
        <v>19.670000000000002</v>
      </c>
    </row>
    <row r="1591" spans="1:11" ht="24" hidden="1">
      <c r="A1591" s="192" t="s">
        <v>1449</v>
      </c>
      <c r="B1591" s="192" t="s">
        <v>1450</v>
      </c>
      <c r="C1591" s="192" t="s">
        <v>20</v>
      </c>
      <c r="D1591" s="192">
        <v>98448</v>
      </c>
      <c r="E1591" s="193" t="s">
        <v>1818</v>
      </c>
      <c r="F1591" s="380" t="s">
        <v>1787</v>
      </c>
      <c r="G1591" s="381"/>
      <c r="H1591" s="164" t="s">
        <v>8</v>
      </c>
      <c r="I1591" s="165">
        <v>0.1011</v>
      </c>
      <c r="J1591" s="166">
        <v>184.89</v>
      </c>
      <c r="K1591" s="167">
        <v>18.690000000000001</v>
      </c>
    </row>
    <row r="1592" spans="1:11" ht="24" hidden="1">
      <c r="A1592" s="192" t="s">
        <v>1449</v>
      </c>
      <c r="B1592" s="192" t="s">
        <v>1450</v>
      </c>
      <c r="C1592" s="192" t="s">
        <v>20</v>
      </c>
      <c r="D1592" s="192">
        <v>98679</v>
      </c>
      <c r="E1592" s="193" t="s">
        <v>1856</v>
      </c>
      <c r="F1592" s="380" t="s">
        <v>1441</v>
      </c>
      <c r="G1592" s="381"/>
      <c r="H1592" s="164" t="s">
        <v>8</v>
      </c>
      <c r="I1592" s="165">
        <v>0.51339999999999997</v>
      </c>
      <c r="J1592" s="166">
        <v>35.71</v>
      </c>
      <c r="K1592" s="167">
        <v>18.329999999999998</v>
      </c>
    </row>
    <row r="1593" spans="1:11" hidden="1">
      <c r="A1593" s="192" t="s">
        <v>1449</v>
      </c>
      <c r="B1593" s="192" t="s">
        <v>1450</v>
      </c>
      <c r="C1593" s="192" t="s">
        <v>20</v>
      </c>
      <c r="D1593" s="192">
        <v>100860</v>
      </c>
      <c r="E1593" s="193" t="s">
        <v>1298</v>
      </c>
      <c r="F1593" s="380" t="s">
        <v>1485</v>
      </c>
      <c r="G1593" s="381"/>
      <c r="H1593" s="164" t="s">
        <v>31</v>
      </c>
      <c r="I1593" s="165">
        <v>6.9599999999999995E-2</v>
      </c>
      <c r="J1593" s="166">
        <v>98.39</v>
      </c>
      <c r="K1593" s="167">
        <v>6.84</v>
      </c>
    </row>
    <row r="1594" spans="1:11" ht="24" hidden="1">
      <c r="A1594" s="192" t="s">
        <v>1449</v>
      </c>
      <c r="B1594" s="192" t="s">
        <v>1450</v>
      </c>
      <c r="C1594" s="192" t="s">
        <v>20</v>
      </c>
      <c r="D1594" s="192">
        <v>101165</v>
      </c>
      <c r="E1594" s="193" t="s">
        <v>1819</v>
      </c>
      <c r="F1594" s="380" t="s">
        <v>1506</v>
      </c>
      <c r="G1594" s="381"/>
      <c r="H1594" s="164" t="s">
        <v>44</v>
      </c>
      <c r="I1594" s="165">
        <v>2.86E-2</v>
      </c>
      <c r="J1594" s="166">
        <v>855.99</v>
      </c>
      <c r="K1594" s="167">
        <v>24.48</v>
      </c>
    </row>
    <row r="1595" spans="1:11" ht="24" hidden="1">
      <c r="A1595" s="192" t="s">
        <v>1449</v>
      </c>
      <c r="B1595" s="192" t="s">
        <v>1450</v>
      </c>
      <c r="C1595" s="192" t="s">
        <v>20</v>
      </c>
      <c r="D1595" s="192">
        <v>101876</v>
      </c>
      <c r="E1595" s="193" t="s">
        <v>1820</v>
      </c>
      <c r="F1595" s="380" t="s">
        <v>1590</v>
      </c>
      <c r="G1595" s="381"/>
      <c r="H1595" s="164" t="s">
        <v>31</v>
      </c>
      <c r="I1595" s="165">
        <v>1.7399999999999999E-2</v>
      </c>
      <c r="J1595" s="166">
        <v>74.95</v>
      </c>
      <c r="K1595" s="167">
        <v>1.3</v>
      </c>
    </row>
    <row r="1596" spans="1:11" ht="24" hidden="1">
      <c r="A1596" s="192" t="s">
        <v>1449</v>
      </c>
      <c r="B1596" s="192" t="s">
        <v>1450</v>
      </c>
      <c r="C1596" s="192" t="s">
        <v>20</v>
      </c>
      <c r="D1596" s="192">
        <v>101891</v>
      </c>
      <c r="E1596" s="193" t="s">
        <v>1821</v>
      </c>
      <c r="F1596" s="380" t="s">
        <v>1590</v>
      </c>
      <c r="G1596" s="381"/>
      <c r="H1596" s="164" t="s">
        <v>31</v>
      </c>
      <c r="I1596" s="165">
        <v>0.10440000000000001</v>
      </c>
      <c r="J1596" s="166">
        <v>28.95</v>
      </c>
      <c r="K1596" s="167">
        <v>3.02</v>
      </c>
    </row>
    <row r="1597" spans="1:11" ht="24" hidden="1">
      <c r="A1597" s="192" t="s">
        <v>1449</v>
      </c>
      <c r="B1597" s="192" t="s">
        <v>1450</v>
      </c>
      <c r="C1597" s="192" t="s">
        <v>20</v>
      </c>
      <c r="D1597" s="192">
        <v>103328</v>
      </c>
      <c r="E1597" s="193" t="s">
        <v>1857</v>
      </c>
      <c r="F1597" s="380" t="s">
        <v>1513</v>
      </c>
      <c r="G1597" s="381"/>
      <c r="H1597" s="164" t="s">
        <v>8</v>
      </c>
      <c r="I1597" s="165">
        <v>0.46750000000000003</v>
      </c>
      <c r="J1597" s="166">
        <v>82.22</v>
      </c>
      <c r="K1597" s="167">
        <v>38.43</v>
      </c>
    </row>
    <row r="1598" spans="1:11" hidden="1">
      <c r="E1598" s="194"/>
      <c r="F1598" s="194"/>
      <c r="I1598" s="168"/>
      <c r="J1598" s="169"/>
      <c r="K1598" s="170"/>
    </row>
    <row r="1599" spans="1:11" hidden="1">
      <c r="E1599" s="194"/>
      <c r="F1599" s="194"/>
      <c r="I1599" s="168"/>
      <c r="J1599" s="169"/>
      <c r="K1599" s="170"/>
    </row>
    <row r="1600" spans="1:11" ht="20.100000000000001" hidden="1" customHeight="1">
      <c r="A1600" s="187"/>
      <c r="B1600" s="188"/>
      <c r="C1600" s="188" t="s">
        <v>20</v>
      </c>
      <c r="D1600" s="188">
        <v>96386</v>
      </c>
      <c r="E1600" s="189" t="s">
        <v>46</v>
      </c>
      <c r="F1600" s="382" t="s">
        <v>1550</v>
      </c>
      <c r="G1600" s="383"/>
      <c r="H1600" s="156" t="s">
        <v>44</v>
      </c>
      <c r="I1600" s="157"/>
      <c r="J1600" s="158"/>
      <c r="K1600" s="159">
        <v>7.27</v>
      </c>
    </row>
    <row r="1601" spans="1:11" hidden="1">
      <c r="B1601" s="190" t="s">
        <v>1442</v>
      </c>
      <c r="C1601" s="190" t="s">
        <v>1443</v>
      </c>
      <c r="D1601" s="190" t="s">
        <v>1</v>
      </c>
      <c r="E1601" s="191" t="s">
        <v>1444</v>
      </c>
      <c r="F1601" s="384" t="s">
        <v>1445</v>
      </c>
      <c r="G1601" s="385"/>
      <c r="H1601" s="160" t="s">
        <v>1446</v>
      </c>
      <c r="I1601" s="161" t="s">
        <v>1345</v>
      </c>
      <c r="J1601" s="162" t="s">
        <v>1447</v>
      </c>
      <c r="K1601" s="163" t="s">
        <v>1448</v>
      </c>
    </row>
    <row r="1602" spans="1:11" ht="36" hidden="1">
      <c r="A1602" s="192" t="s">
        <v>1449</v>
      </c>
      <c r="B1602" s="192" t="s">
        <v>1450</v>
      </c>
      <c r="C1602" s="192" t="s">
        <v>20</v>
      </c>
      <c r="D1602" s="192">
        <v>5901</v>
      </c>
      <c r="E1602" s="193" t="s">
        <v>1552</v>
      </c>
      <c r="F1602" s="380" t="s">
        <v>1466</v>
      </c>
      <c r="G1602" s="381"/>
      <c r="H1602" s="164" t="s">
        <v>1467</v>
      </c>
      <c r="I1602" s="165">
        <v>4.0000000000000001E-3</v>
      </c>
      <c r="J1602" s="166">
        <v>319.08999999999997</v>
      </c>
      <c r="K1602" s="167">
        <v>1.27</v>
      </c>
    </row>
    <row r="1603" spans="1:11" ht="36" hidden="1">
      <c r="A1603" s="192" t="s">
        <v>1449</v>
      </c>
      <c r="B1603" s="192" t="s">
        <v>1450</v>
      </c>
      <c r="C1603" s="192" t="s">
        <v>20</v>
      </c>
      <c r="D1603" s="192">
        <v>5903</v>
      </c>
      <c r="E1603" s="193" t="s">
        <v>1553</v>
      </c>
      <c r="F1603" s="380" t="s">
        <v>1466</v>
      </c>
      <c r="G1603" s="381"/>
      <c r="H1603" s="164" t="s">
        <v>1554</v>
      </c>
      <c r="I1603" s="165">
        <v>1.6E-2</v>
      </c>
      <c r="J1603" s="166">
        <v>49.85</v>
      </c>
      <c r="K1603" s="167">
        <v>0.79</v>
      </c>
    </row>
    <row r="1604" spans="1:11" ht="24" hidden="1">
      <c r="A1604" s="192" t="s">
        <v>1449</v>
      </c>
      <c r="B1604" s="192" t="s">
        <v>1450</v>
      </c>
      <c r="C1604" s="192" t="s">
        <v>20</v>
      </c>
      <c r="D1604" s="192">
        <v>5932</v>
      </c>
      <c r="E1604" s="193" t="s">
        <v>1858</v>
      </c>
      <c r="F1604" s="380" t="s">
        <v>1466</v>
      </c>
      <c r="G1604" s="381"/>
      <c r="H1604" s="164" t="s">
        <v>1467</v>
      </c>
      <c r="I1604" s="165">
        <v>6.0000000000000001E-3</v>
      </c>
      <c r="J1604" s="166">
        <v>238.76</v>
      </c>
      <c r="K1604" s="167">
        <v>1.43</v>
      </c>
    </row>
    <row r="1605" spans="1:11" ht="24" hidden="1">
      <c r="A1605" s="192" t="s">
        <v>1449</v>
      </c>
      <c r="B1605" s="192" t="s">
        <v>1450</v>
      </c>
      <c r="C1605" s="192" t="s">
        <v>20</v>
      </c>
      <c r="D1605" s="192">
        <v>5934</v>
      </c>
      <c r="E1605" s="193" t="s">
        <v>1859</v>
      </c>
      <c r="F1605" s="380" t="s">
        <v>1466</v>
      </c>
      <c r="G1605" s="381"/>
      <c r="H1605" s="164" t="s">
        <v>1554</v>
      </c>
      <c r="I1605" s="165">
        <v>1.4999999999999999E-2</v>
      </c>
      <c r="J1605" s="166">
        <v>71.58</v>
      </c>
      <c r="K1605" s="167">
        <v>1.07</v>
      </c>
    </row>
    <row r="1606" spans="1:11" hidden="1">
      <c r="A1606" s="192" t="s">
        <v>1449</v>
      </c>
      <c r="B1606" s="192" t="s">
        <v>1450</v>
      </c>
      <c r="C1606" s="192" t="s">
        <v>20</v>
      </c>
      <c r="D1606" s="192">
        <v>88316</v>
      </c>
      <c r="E1606" s="193" t="s">
        <v>1464</v>
      </c>
      <c r="F1606" s="380" t="s">
        <v>1463</v>
      </c>
      <c r="G1606" s="381"/>
      <c r="H1606" s="164" t="s">
        <v>34</v>
      </c>
      <c r="I1606" s="165">
        <v>2.1000000000000001E-2</v>
      </c>
      <c r="J1606" s="166">
        <v>16.02</v>
      </c>
      <c r="K1606" s="167">
        <v>0.33</v>
      </c>
    </row>
    <row r="1607" spans="1:11" ht="24" hidden="1">
      <c r="A1607" s="192" t="s">
        <v>1449</v>
      </c>
      <c r="B1607" s="192" t="s">
        <v>1450</v>
      </c>
      <c r="C1607" s="192" t="s">
        <v>20</v>
      </c>
      <c r="D1607" s="192">
        <v>96463</v>
      </c>
      <c r="E1607" s="193" t="s">
        <v>1860</v>
      </c>
      <c r="F1607" s="380" t="s">
        <v>1466</v>
      </c>
      <c r="G1607" s="381"/>
      <c r="H1607" s="164" t="s">
        <v>1467</v>
      </c>
      <c r="I1607" s="165">
        <v>3.0000000000000001E-3</v>
      </c>
      <c r="J1607" s="166">
        <v>216.84</v>
      </c>
      <c r="K1607" s="167">
        <v>0.65</v>
      </c>
    </row>
    <row r="1608" spans="1:11" ht="24" hidden="1">
      <c r="A1608" s="192" t="s">
        <v>1449</v>
      </c>
      <c r="B1608" s="192" t="s">
        <v>1450</v>
      </c>
      <c r="C1608" s="192" t="s">
        <v>20</v>
      </c>
      <c r="D1608" s="192">
        <v>96464</v>
      </c>
      <c r="E1608" s="193" t="s">
        <v>1861</v>
      </c>
      <c r="F1608" s="380" t="s">
        <v>1466</v>
      </c>
      <c r="G1608" s="381"/>
      <c r="H1608" s="164" t="s">
        <v>1554</v>
      </c>
      <c r="I1608" s="165">
        <v>2.3E-2</v>
      </c>
      <c r="J1608" s="166">
        <v>75.64</v>
      </c>
      <c r="K1608" s="167">
        <v>1.73</v>
      </c>
    </row>
    <row r="1609" spans="1:11" hidden="1">
      <c r="E1609" s="194"/>
      <c r="F1609" s="194"/>
      <c r="I1609" s="168"/>
      <c r="J1609" s="169"/>
      <c r="K1609" s="170"/>
    </row>
    <row r="1610" spans="1:11" hidden="1">
      <c r="E1610" s="194"/>
      <c r="F1610" s="194"/>
      <c r="I1610" s="168"/>
      <c r="J1610" s="169"/>
      <c r="K1610" s="170"/>
    </row>
    <row r="1611" spans="1:11" ht="20.100000000000001" hidden="1" customHeight="1">
      <c r="A1611" s="187"/>
      <c r="B1611" s="188"/>
      <c r="C1611" s="188" t="s">
        <v>20</v>
      </c>
      <c r="D1611" s="188">
        <v>101905</v>
      </c>
      <c r="E1611" s="189" t="s">
        <v>415</v>
      </c>
      <c r="F1611" s="382" t="s">
        <v>1470</v>
      </c>
      <c r="G1611" s="383"/>
      <c r="H1611" s="156" t="s">
        <v>31</v>
      </c>
      <c r="I1611" s="157"/>
      <c r="J1611" s="158"/>
      <c r="K1611" s="159">
        <v>199.11</v>
      </c>
    </row>
    <row r="1612" spans="1:11" hidden="1">
      <c r="B1612" s="190" t="s">
        <v>1442</v>
      </c>
      <c r="C1612" s="190" t="s">
        <v>1443</v>
      </c>
      <c r="D1612" s="190" t="s">
        <v>1</v>
      </c>
      <c r="E1612" s="191" t="s">
        <v>1444</v>
      </c>
      <c r="F1612" s="384" t="s">
        <v>1445</v>
      </c>
      <c r="G1612" s="385"/>
      <c r="H1612" s="160" t="s">
        <v>1446</v>
      </c>
      <c r="I1612" s="161" t="s">
        <v>1345</v>
      </c>
      <c r="J1612" s="162" t="s">
        <v>1447</v>
      </c>
      <c r="K1612" s="163" t="s">
        <v>1448</v>
      </c>
    </row>
    <row r="1613" spans="1:11" ht="24" hidden="1">
      <c r="A1613" s="192" t="s">
        <v>1449</v>
      </c>
      <c r="B1613" s="192" t="s">
        <v>1455</v>
      </c>
      <c r="C1613" s="192" t="s">
        <v>20</v>
      </c>
      <c r="D1613" s="192">
        <v>4350</v>
      </c>
      <c r="E1613" s="193" t="s">
        <v>1471</v>
      </c>
      <c r="F1613" s="380" t="s">
        <v>1457</v>
      </c>
      <c r="G1613" s="381"/>
      <c r="H1613" s="164" t="s">
        <v>31</v>
      </c>
      <c r="I1613" s="165">
        <v>2</v>
      </c>
      <c r="J1613" s="166">
        <v>0.69</v>
      </c>
      <c r="K1613" s="167">
        <v>1.38</v>
      </c>
    </row>
    <row r="1614" spans="1:11" hidden="1">
      <c r="A1614" s="192" t="s">
        <v>1449</v>
      </c>
      <c r="B1614" s="192" t="s">
        <v>1455</v>
      </c>
      <c r="C1614" s="192" t="s">
        <v>20</v>
      </c>
      <c r="D1614" s="192">
        <v>10886</v>
      </c>
      <c r="E1614" s="193" t="s">
        <v>1790</v>
      </c>
      <c r="F1614" s="380" t="s">
        <v>1457</v>
      </c>
      <c r="G1614" s="381"/>
      <c r="H1614" s="164" t="s">
        <v>31</v>
      </c>
      <c r="I1614" s="165">
        <v>1</v>
      </c>
      <c r="J1614" s="166">
        <v>181.12</v>
      </c>
      <c r="K1614" s="167">
        <v>181.12</v>
      </c>
    </row>
    <row r="1615" spans="1:11" hidden="1">
      <c r="A1615" s="192" t="s">
        <v>1449</v>
      </c>
      <c r="B1615" s="192" t="s">
        <v>1450</v>
      </c>
      <c r="C1615" s="192" t="s">
        <v>20</v>
      </c>
      <c r="D1615" s="192">
        <v>88248</v>
      </c>
      <c r="E1615" s="193" t="s">
        <v>1477</v>
      </c>
      <c r="F1615" s="380" t="s">
        <v>1463</v>
      </c>
      <c r="G1615" s="381"/>
      <c r="H1615" s="164" t="s">
        <v>34</v>
      </c>
      <c r="I1615" s="165">
        <v>0.45739999999999997</v>
      </c>
      <c r="J1615" s="166">
        <v>16.45</v>
      </c>
      <c r="K1615" s="167">
        <v>7.52</v>
      </c>
    </row>
    <row r="1616" spans="1:11" hidden="1">
      <c r="A1616" s="192" t="s">
        <v>1449</v>
      </c>
      <c r="B1616" s="192" t="s">
        <v>1450</v>
      </c>
      <c r="C1616" s="192" t="s">
        <v>20</v>
      </c>
      <c r="D1616" s="192">
        <v>88267</v>
      </c>
      <c r="E1616" s="193" t="s">
        <v>1478</v>
      </c>
      <c r="F1616" s="380" t="s">
        <v>1463</v>
      </c>
      <c r="G1616" s="381"/>
      <c r="H1616" s="164" t="s">
        <v>34</v>
      </c>
      <c r="I1616" s="165">
        <v>0.45739999999999997</v>
      </c>
      <c r="J1616" s="166">
        <v>19.88</v>
      </c>
      <c r="K1616" s="167">
        <v>9.09</v>
      </c>
    </row>
    <row r="1617" spans="1:11" hidden="1">
      <c r="E1617" s="194"/>
      <c r="F1617" s="194"/>
      <c r="I1617" s="168"/>
      <c r="J1617" s="169"/>
      <c r="K1617" s="170"/>
    </row>
    <row r="1618" spans="1:11" hidden="1">
      <c r="E1618" s="194"/>
      <c r="F1618" s="194"/>
      <c r="I1618" s="168"/>
      <c r="J1618" s="169"/>
      <c r="K1618" s="170"/>
    </row>
    <row r="1619" spans="1:11" ht="20.100000000000001" hidden="1" customHeight="1">
      <c r="A1619" s="187"/>
      <c r="B1619" s="188"/>
      <c r="C1619" s="188" t="s">
        <v>20</v>
      </c>
      <c r="D1619" s="188">
        <v>101907</v>
      </c>
      <c r="E1619" s="189" t="s">
        <v>413</v>
      </c>
      <c r="F1619" s="382" t="s">
        <v>1470</v>
      </c>
      <c r="G1619" s="383"/>
      <c r="H1619" s="156" t="s">
        <v>31</v>
      </c>
      <c r="I1619" s="157"/>
      <c r="J1619" s="158"/>
      <c r="K1619" s="159">
        <v>638.99</v>
      </c>
    </row>
    <row r="1620" spans="1:11" hidden="1">
      <c r="B1620" s="190" t="s">
        <v>1442</v>
      </c>
      <c r="C1620" s="190" t="s">
        <v>1443</v>
      </c>
      <c r="D1620" s="190" t="s">
        <v>1</v>
      </c>
      <c r="E1620" s="191" t="s">
        <v>1444</v>
      </c>
      <c r="F1620" s="384" t="s">
        <v>1445</v>
      </c>
      <c r="G1620" s="385"/>
      <c r="H1620" s="160" t="s">
        <v>1446</v>
      </c>
      <c r="I1620" s="161" t="s">
        <v>1345</v>
      </c>
      <c r="J1620" s="162" t="s">
        <v>1447</v>
      </c>
      <c r="K1620" s="163" t="s">
        <v>1448</v>
      </c>
    </row>
    <row r="1621" spans="1:11" ht="24" hidden="1">
      <c r="A1621" s="192" t="s">
        <v>1449</v>
      </c>
      <c r="B1621" s="192" t="s">
        <v>1455</v>
      </c>
      <c r="C1621" s="192" t="s">
        <v>20</v>
      </c>
      <c r="D1621" s="192">
        <v>4350</v>
      </c>
      <c r="E1621" s="193" t="s">
        <v>1471</v>
      </c>
      <c r="F1621" s="380" t="s">
        <v>1457</v>
      </c>
      <c r="G1621" s="381"/>
      <c r="H1621" s="164" t="s">
        <v>31</v>
      </c>
      <c r="I1621" s="165">
        <v>2</v>
      </c>
      <c r="J1621" s="166">
        <v>0.69</v>
      </c>
      <c r="K1621" s="167">
        <v>1.38</v>
      </c>
    </row>
    <row r="1622" spans="1:11" hidden="1">
      <c r="A1622" s="192" t="s">
        <v>1449</v>
      </c>
      <c r="B1622" s="192" t="s">
        <v>1455</v>
      </c>
      <c r="C1622" s="192" t="s">
        <v>20</v>
      </c>
      <c r="D1622" s="192">
        <v>10889</v>
      </c>
      <c r="E1622" s="193" t="s">
        <v>1862</v>
      </c>
      <c r="F1622" s="380" t="s">
        <v>1457</v>
      </c>
      <c r="G1622" s="381"/>
      <c r="H1622" s="164" t="s">
        <v>31</v>
      </c>
      <c r="I1622" s="165">
        <v>1</v>
      </c>
      <c r="J1622" s="166">
        <v>621</v>
      </c>
      <c r="K1622" s="167">
        <v>621</v>
      </c>
    </row>
    <row r="1623" spans="1:11" hidden="1">
      <c r="A1623" s="192" t="s">
        <v>1449</v>
      </c>
      <c r="B1623" s="192" t="s">
        <v>1450</v>
      </c>
      <c r="C1623" s="192" t="s">
        <v>20</v>
      </c>
      <c r="D1623" s="192">
        <v>88248</v>
      </c>
      <c r="E1623" s="193" t="s">
        <v>1477</v>
      </c>
      <c r="F1623" s="380" t="s">
        <v>1463</v>
      </c>
      <c r="G1623" s="381"/>
      <c r="H1623" s="164" t="s">
        <v>34</v>
      </c>
      <c r="I1623" s="165">
        <v>0.45739999999999997</v>
      </c>
      <c r="J1623" s="166">
        <v>16.45</v>
      </c>
      <c r="K1623" s="167">
        <v>7.52</v>
      </c>
    </row>
    <row r="1624" spans="1:11" hidden="1">
      <c r="A1624" s="192" t="s">
        <v>1449</v>
      </c>
      <c r="B1624" s="192" t="s">
        <v>1450</v>
      </c>
      <c r="C1624" s="192" t="s">
        <v>20</v>
      </c>
      <c r="D1624" s="192">
        <v>88267</v>
      </c>
      <c r="E1624" s="193" t="s">
        <v>1478</v>
      </c>
      <c r="F1624" s="380" t="s">
        <v>1463</v>
      </c>
      <c r="G1624" s="381"/>
      <c r="H1624" s="164" t="s">
        <v>34</v>
      </c>
      <c r="I1624" s="165">
        <v>0.45739999999999997</v>
      </c>
      <c r="J1624" s="166">
        <v>19.88</v>
      </c>
      <c r="K1624" s="167">
        <v>9.09</v>
      </c>
    </row>
    <row r="1625" spans="1:11" hidden="1">
      <c r="E1625" s="194"/>
      <c r="F1625" s="194"/>
      <c r="I1625" s="168"/>
      <c r="J1625" s="169"/>
      <c r="K1625" s="170"/>
    </row>
    <row r="1626" spans="1:11" hidden="1">
      <c r="E1626" s="194"/>
      <c r="F1626" s="194"/>
      <c r="I1626" s="168"/>
      <c r="J1626" s="169"/>
      <c r="K1626" s="170"/>
    </row>
    <row r="1627" spans="1:11" ht="20.100000000000001" hidden="1" customHeight="1">
      <c r="A1627" s="187"/>
      <c r="B1627" s="188"/>
      <c r="C1627" s="188" t="s">
        <v>20</v>
      </c>
      <c r="D1627" s="188">
        <v>101909</v>
      </c>
      <c r="E1627" s="189" t="s">
        <v>417</v>
      </c>
      <c r="F1627" s="382" t="s">
        <v>1470</v>
      </c>
      <c r="G1627" s="383"/>
      <c r="H1627" s="156" t="s">
        <v>31</v>
      </c>
      <c r="I1627" s="157"/>
      <c r="J1627" s="158"/>
      <c r="K1627" s="159">
        <v>224.99</v>
      </c>
    </row>
    <row r="1628" spans="1:11" hidden="1">
      <c r="B1628" s="190" t="s">
        <v>1442</v>
      </c>
      <c r="C1628" s="190" t="s">
        <v>1443</v>
      </c>
      <c r="D1628" s="190" t="s">
        <v>1</v>
      </c>
      <c r="E1628" s="191" t="s">
        <v>1444</v>
      </c>
      <c r="F1628" s="384" t="s">
        <v>1445</v>
      </c>
      <c r="G1628" s="385"/>
      <c r="H1628" s="160" t="s">
        <v>1446</v>
      </c>
      <c r="I1628" s="161" t="s">
        <v>1345</v>
      </c>
      <c r="J1628" s="162" t="s">
        <v>1447</v>
      </c>
      <c r="K1628" s="163" t="s">
        <v>1448</v>
      </c>
    </row>
    <row r="1629" spans="1:11" ht="24" hidden="1">
      <c r="A1629" s="192" t="s">
        <v>1449</v>
      </c>
      <c r="B1629" s="192" t="s">
        <v>1455</v>
      </c>
      <c r="C1629" s="192" t="s">
        <v>20</v>
      </c>
      <c r="D1629" s="192">
        <v>4350</v>
      </c>
      <c r="E1629" s="193" t="s">
        <v>1471</v>
      </c>
      <c r="F1629" s="380" t="s">
        <v>1457</v>
      </c>
      <c r="G1629" s="381"/>
      <c r="H1629" s="164" t="s">
        <v>31</v>
      </c>
      <c r="I1629" s="165">
        <v>2</v>
      </c>
      <c r="J1629" s="166">
        <v>0.69</v>
      </c>
      <c r="K1629" s="167">
        <v>1.38</v>
      </c>
    </row>
    <row r="1630" spans="1:11" hidden="1">
      <c r="A1630" s="192" t="s">
        <v>1449</v>
      </c>
      <c r="B1630" s="192" t="s">
        <v>1455</v>
      </c>
      <c r="C1630" s="192" t="s">
        <v>20</v>
      </c>
      <c r="D1630" s="192">
        <v>10892</v>
      </c>
      <c r="E1630" s="193" t="s">
        <v>1863</v>
      </c>
      <c r="F1630" s="380" t="s">
        <v>1457</v>
      </c>
      <c r="G1630" s="381"/>
      <c r="H1630" s="164" t="s">
        <v>31</v>
      </c>
      <c r="I1630" s="165">
        <v>1</v>
      </c>
      <c r="J1630" s="166">
        <v>207</v>
      </c>
      <c r="K1630" s="167">
        <v>207</v>
      </c>
    </row>
    <row r="1631" spans="1:11" hidden="1">
      <c r="A1631" s="192" t="s">
        <v>1449</v>
      </c>
      <c r="B1631" s="192" t="s">
        <v>1450</v>
      </c>
      <c r="C1631" s="192" t="s">
        <v>20</v>
      </c>
      <c r="D1631" s="192">
        <v>88248</v>
      </c>
      <c r="E1631" s="193" t="s">
        <v>1477</v>
      </c>
      <c r="F1631" s="380" t="s">
        <v>1463</v>
      </c>
      <c r="G1631" s="381"/>
      <c r="H1631" s="164" t="s">
        <v>34</v>
      </c>
      <c r="I1631" s="165">
        <v>0.45739999999999997</v>
      </c>
      <c r="J1631" s="166">
        <v>16.45</v>
      </c>
      <c r="K1631" s="167">
        <v>7.52</v>
      </c>
    </row>
    <row r="1632" spans="1:11" hidden="1">
      <c r="A1632" s="192" t="s">
        <v>1449</v>
      </c>
      <c r="B1632" s="192" t="s">
        <v>1450</v>
      </c>
      <c r="C1632" s="192" t="s">
        <v>20</v>
      </c>
      <c r="D1632" s="192">
        <v>88267</v>
      </c>
      <c r="E1632" s="193" t="s">
        <v>1478</v>
      </c>
      <c r="F1632" s="380" t="s">
        <v>1463</v>
      </c>
      <c r="G1632" s="381"/>
      <c r="H1632" s="164" t="s">
        <v>34</v>
      </c>
      <c r="I1632" s="165">
        <v>0.45739999999999997</v>
      </c>
      <c r="J1632" s="166">
        <v>19.88</v>
      </c>
      <c r="K1632" s="167">
        <v>9.09</v>
      </c>
    </row>
    <row r="1633" spans="1:11" hidden="1">
      <c r="E1633" s="194"/>
      <c r="F1633" s="194"/>
      <c r="I1633" s="168"/>
      <c r="J1633" s="169"/>
      <c r="K1633" s="170"/>
    </row>
    <row r="1634" spans="1:11" hidden="1">
      <c r="E1634" s="194"/>
      <c r="F1634" s="194"/>
      <c r="I1634" s="168"/>
      <c r="J1634" s="169"/>
      <c r="K1634" s="170"/>
    </row>
    <row r="1635" spans="1:11" s="198" customFormat="1" ht="47.25">
      <c r="A1635" s="195"/>
      <c r="B1635" s="196"/>
      <c r="C1635" s="196" t="s">
        <v>5</v>
      </c>
      <c r="D1635" s="196" t="s">
        <v>97</v>
      </c>
      <c r="E1635" s="197" t="s">
        <v>98</v>
      </c>
      <c r="F1635" s="386" t="s">
        <v>1468</v>
      </c>
      <c r="G1635" s="387"/>
      <c r="H1635" s="171" t="s">
        <v>8</v>
      </c>
      <c r="I1635" s="172"/>
      <c r="J1635" s="173"/>
      <c r="K1635" s="174">
        <f>SUM(K1637:K1647)</f>
        <v>0</v>
      </c>
    </row>
    <row r="1636" spans="1:11" s="198" customFormat="1" ht="15.75">
      <c r="B1636" s="199" t="s">
        <v>1442</v>
      </c>
      <c r="C1636" s="199" t="s">
        <v>1443</v>
      </c>
      <c r="D1636" s="199" t="s">
        <v>1</v>
      </c>
      <c r="E1636" s="200" t="s">
        <v>1444</v>
      </c>
      <c r="F1636" s="378" t="s">
        <v>1445</v>
      </c>
      <c r="G1636" s="379"/>
      <c r="H1636" s="175" t="s">
        <v>1446</v>
      </c>
      <c r="I1636" s="176" t="s">
        <v>1345</v>
      </c>
      <c r="J1636" s="177" t="s">
        <v>1447</v>
      </c>
      <c r="K1636" s="178" t="s">
        <v>1448</v>
      </c>
    </row>
    <row r="1637" spans="1:11" s="192" customFormat="1" ht="12">
      <c r="A1637" s="192" t="s">
        <v>1449</v>
      </c>
      <c r="B1637" s="192" t="s">
        <v>1450</v>
      </c>
      <c r="C1637" s="192" t="s">
        <v>20</v>
      </c>
      <c r="D1637" s="192">
        <v>88309</v>
      </c>
      <c r="E1637" s="193" t="s">
        <v>1462</v>
      </c>
      <c r="F1637" s="380" t="s">
        <v>1463</v>
      </c>
      <c r="G1637" s="381"/>
      <c r="H1637" s="164" t="s">
        <v>34</v>
      </c>
      <c r="I1637" s="165">
        <v>0.15</v>
      </c>
      <c r="J1637" s="166"/>
      <c r="K1637" s="167">
        <f>J1637*I1637</f>
        <v>0</v>
      </c>
    </row>
    <row r="1638" spans="1:11" s="192" customFormat="1" ht="12">
      <c r="A1638" s="192" t="s">
        <v>1449</v>
      </c>
      <c r="B1638" s="192" t="s">
        <v>1450</v>
      </c>
      <c r="C1638" s="192" t="s">
        <v>20</v>
      </c>
      <c r="D1638" s="192">
        <v>88316</v>
      </c>
      <c r="E1638" s="193" t="s">
        <v>1464</v>
      </c>
      <c r="F1638" s="380" t="s">
        <v>1463</v>
      </c>
      <c r="G1638" s="381"/>
      <c r="H1638" s="164" t="s">
        <v>34</v>
      </c>
      <c r="I1638" s="165">
        <v>0.15</v>
      </c>
      <c r="J1638" s="166"/>
      <c r="K1638" s="167">
        <f t="shared" ref="K1638:K1647" si="28">J1638*I1638</f>
        <v>0</v>
      </c>
    </row>
    <row r="1639" spans="1:11" s="192" customFormat="1" ht="24">
      <c r="A1639" s="192" t="s">
        <v>1449</v>
      </c>
      <c r="B1639" s="192" t="s">
        <v>1450</v>
      </c>
      <c r="C1639" s="192" t="s">
        <v>20</v>
      </c>
      <c r="D1639" s="192">
        <v>92445</v>
      </c>
      <c r="E1639" s="193" t="s">
        <v>1864</v>
      </c>
      <c r="F1639" s="380" t="s">
        <v>1506</v>
      </c>
      <c r="G1639" s="381"/>
      <c r="H1639" s="164" t="s">
        <v>8</v>
      </c>
      <c r="I1639" s="165">
        <v>6.7000000000000004E-2</v>
      </c>
      <c r="J1639" s="166"/>
      <c r="K1639" s="167">
        <f t="shared" si="28"/>
        <v>0</v>
      </c>
    </row>
    <row r="1640" spans="1:11" s="192" customFormat="1" ht="24">
      <c r="A1640" s="192" t="s">
        <v>1449</v>
      </c>
      <c r="B1640" s="192" t="s">
        <v>1455</v>
      </c>
      <c r="C1640" s="192" t="s">
        <v>20</v>
      </c>
      <c r="D1640" s="192">
        <v>34479</v>
      </c>
      <c r="E1640" s="193" t="s">
        <v>1865</v>
      </c>
      <c r="F1640" s="380" t="s">
        <v>1457</v>
      </c>
      <c r="G1640" s="381"/>
      <c r="H1640" s="164" t="s">
        <v>44</v>
      </c>
      <c r="I1640" s="165">
        <v>0.13339999999999999</v>
      </c>
      <c r="J1640" s="166"/>
      <c r="K1640" s="167">
        <f t="shared" si="28"/>
        <v>0</v>
      </c>
    </row>
    <row r="1641" spans="1:11" s="192" customFormat="1" ht="24">
      <c r="A1641" s="192" t="s">
        <v>1449</v>
      </c>
      <c r="B1641" s="192" t="s">
        <v>1450</v>
      </c>
      <c r="C1641" s="192" t="s">
        <v>20</v>
      </c>
      <c r="D1641" s="192">
        <v>92769</v>
      </c>
      <c r="E1641" s="193" t="s">
        <v>1866</v>
      </c>
      <c r="F1641" s="380" t="s">
        <v>1506</v>
      </c>
      <c r="G1641" s="381"/>
      <c r="H1641" s="164" t="s">
        <v>63</v>
      </c>
      <c r="I1641" s="165">
        <v>1.3169</v>
      </c>
      <c r="J1641" s="166"/>
      <c r="K1641" s="167">
        <f t="shared" si="28"/>
        <v>0</v>
      </c>
    </row>
    <row r="1642" spans="1:11" s="192" customFormat="1" ht="24">
      <c r="A1642" s="192" t="s">
        <v>1449</v>
      </c>
      <c r="B1642" s="192" t="s">
        <v>1450</v>
      </c>
      <c r="C1642" s="192" t="s">
        <v>20</v>
      </c>
      <c r="D1642" s="192">
        <v>92768</v>
      </c>
      <c r="E1642" s="193" t="s">
        <v>1867</v>
      </c>
      <c r="F1642" s="380" t="s">
        <v>1506</v>
      </c>
      <c r="G1642" s="381"/>
      <c r="H1642" s="164" t="s">
        <v>63</v>
      </c>
      <c r="I1642" s="165">
        <v>0.94799999999999995</v>
      </c>
      <c r="J1642" s="166"/>
      <c r="K1642" s="167">
        <f t="shared" si="28"/>
        <v>0</v>
      </c>
    </row>
    <row r="1643" spans="1:11" s="192" customFormat="1" ht="24">
      <c r="A1643" s="192" t="s">
        <v>1449</v>
      </c>
      <c r="B1643" s="192" t="s">
        <v>1450</v>
      </c>
      <c r="C1643" s="192" t="s">
        <v>20</v>
      </c>
      <c r="D1643" s="192">
        <v>92770</v>
      </c>
      <c r="E1643" s="193" t="s">
        <v>1868</v>
      </c>
      <c r="F1643" s="380" t="s">
        <v>1506</v>
      </c>
      <c r="G1643" s="381"/>
      <c r="H1643" s="164" t="s">
        <v>63</v>
      </c>
      <c r="I1643" s="165">
        <v>4.3169000000000004</v>
      </c>
      <c r="J1643" s="166"/>
      <c r="K1643" s="167">
        <f t="shared" si="28"/>
        <v>0</v>
      </c>
    </row>
    <row r="1644" spans="1:11" s="192" customFormat="1" ht="24">
      <c r="A1644" s="192" t="s">
        <v>1449</v>
      </c>
      <c r="B1644" s="192" t="s">
        <v>1450</v>
      </c>
      <c r="C1644" s="192" t="s">
        <v>20</v>
      </c>
      <c r="D1644" s="192">
        <v>100952</v>
      </c>
      <c r="E1644" s="193" t="s">
        <v>1869</v>
      </c>
      <c r="F1644" s="380" t="s">
        <v>1668</v>
      </c>
      <c r="G1644" s="381"/>
      <c r="H1644" s="164" t="s">
        <v>616</v>
      </c>
      <c r="I1644" s="165">
        <v>25.373699999999999</v>
      </c>
      <c r="J1644" s="166"/>
      <c r="K1644" s="167">
        <f t="shared" si="28"/>
        <v>0</v>
      </c>
    </row>
    <row r="1645" spans="1:11" s="192" customFormat="1" ht="12">
      <c r="A1645" s="192" t="s">
        <v>1449</v>
      </c>
      <c r="B1645" s="192" t="s">
        <v>1450</v>
      </c>
      <c r="C1645" s="192" t="s">
        <v>20</v>
      </c>
      <c r="D1645" s="192">
        <v>89994</v>
      </c>
      <c r="E1645" s="193" t="s">
        <v>1870</v>
      </c>
      <c r="F1645" s="380" t="s">
        <v>1506</v>
      </c>
      <c r="G1645" s="381"/>
      <c r="H1645" s="164" t="s">
        <v>44</v>
      </c>
      <c r="I1645" s="165">
        <v>6.0000000000000001E-3</v>
      </c>
      <c r="J1645" s="166"/>
      <c r="K1645" s="167">
        <f t="shared" si="28"/>
        <v>0</v>
      </c>
    </row>
    <row r="1646" spans="1:11" s="192" customFormat="1" ht="24">
      <c r="A1646" s="192" t="s">
        <v>1449</v>
      </c>
      <c r="B1646" s="192" t="s">
        <v>1450</v>
      </c>
      <c r="C1646" s="192" t="s">
        <v>20</v>
      </c>
      <c r="D1646" s="192">
        <v>89272</v>
      </c>
      <c r="E1646" s="193" t="s">
        <v>1871</v>
      </c>
      <c r="F1646" s="380" t="s">
        <v>1466</v>
      </c>
      <c r="G1646" s="381"/>
      <c r="H1646" s="164" t="s">
        <v>1467</v>
      </c>
      <c r="I1646" s="165">
        <v>4.1000000000000002E-2</v>
      </c>
      <c r="J1646" s="166"/>
      <c r="K1646" s="167">
        <f t="shared" si="28"/>
        <v>0</v>
      </c>
    </row>
    <row r="1647" spans="1:11" s="192" customFormat="1" ht="24">
      <c r="A1647" s="192" t="s">
        <v>1449</v>
      </c>
      <c r="B1647" s="192" t="s">
        <v>1450</v>
      </c>
      <c r="C1647" s="192" t="s">
        <v>20</v>
      </c>
      <c r="D1647" s="192">
        <v>89273</v>
      </c>
      <c r="E1647" s="193" t="s">
        <v>1872</v>
      </c>
      <c r="F1647" s="380" t="s">
        <v>1466</v>
      </c>
      <c r="G1647" s="381"/>
      <c r="H1647" s="164" t="s">
        <v>1554</v>
      </c>
      <c r="I1647" s="165">
        <v>0.12</v>
      </c>
      <c r="J1647" s="166"/>
      <c r="K1647" s="167">
        <f t="shared" si="28"/>
        <v>0</v>
      </c>
    </row>
    <row r="1648" spans="1:11">
      <c r="E1648" s="194"/>
      <c r="F1648" s="194"/>
      <c r="I1648" s="168"/>
      <c r="J1648" s="169"/>
      <c r="K1648" s="170"/>
    </row>
    <row r="1649" spans="1:11">
      <c r="E1649" s="194"/>
      <c r="F1649" s="194"/>
      <c r="I1649" s="168"/>
      <c r="J1649" s="169"/>
      <c r="K1649" s="170"/>
    </row>
    <row r="1650" spans="1:11" s="198" customFormat="1" ht="31.5">
      <c r="A1650" s="195"/>
      <c r="B1650" s="196"/>
      <c r="C1650" s="196" t="s">
        <v>5</v>
      </c>
      <c r="D1650" s="196" t="s">
        <v>919</v>
      </c>
      <c r="E1650" s="197" t="s">
        <v>920</v>
      </c>
      <c r="F1650" s="386" t="s">
        <v>1468</v>
      </c>
      <c r="G1650" s="387"/>
      <c r="H1650" s="171" t="s">
        <v>8</v>
      </c>
      <c r="I1650" s="172"/>
      <c r="J1650" s="173"/>
      <c r="K1650" s="174">
        <f>SUM(K1652:K1662)</f>
        <v>0</v>
      </c>
    </row>
    <row r="1651" spans="1:11" s="198" customFormat="1" ht="15.75">
      <c r="B1651" s="199" t="s">
        <v>1442</v>
      </c>
      <c r="C1651" s="199" t="s">
        <v>1443</v>
      </c>
      <c r="D1651" s="199" t="s">
        <v>1</v>
      </c>
      <c r="E1651" s="200" t="s">
        <v>1444</v>
      </c>
      <c r="F1651" s="378" t="s">
        <v>1445</v>
      </c>
      <c r="G1651" s="379"/>
      <c r="H1651" s="175" t="s">
        <v>1446</v>
      </c>
      <c r="I1651" s="176" t="s">
        <v>1345</v>
      </c>
      <c r="J1651" s="177" t="s">
        <v>1447</v>
      </c>
      <c r="K1651" s="178" t="s">
        <v>1448</v>
      </c>
    </row>
    <row r="1652" spans="1:11" s="192" customFormat="1" ht="12">
      <c r="A1652" s="192" t="s">
        <v>1449</v>
      </c>
      <c r="B1652" s="192" t="s">
        <v>1450</v>
      </c>
      <c r="C1652" s="192" t="s">
        <v>20</v>
      </c>
      <c r="D1652" s="192">
        <v>88309</v>
      </c>
      <c r="E1652" s="193" t="s">
        <v>1462</v>
      </c>
      <c r="F1652" s="380" t="s">
        <v>1463</v>
      </c>
      <c r="G1652" s="381"/>
      <c r="H1652" s="164" t="s">
        <v>34</v>
      </c>
      <c r="I1652" s="165">
        <v>0.12</v>
      </c>
      <c r="J1652" s="166"/>
      <c r="K1652" s="167">
        <f>J1652*I1652</f>
        <v>0</v>
      </c>
    </row>
    <row r="1653" spans="1:11" s="192" customFormat="1" ht="12">
      <c r="A1653" s="192" t="s">
        <v>1449</v>
      </c>
      <c r="B1653" s="192" t="s">
        <v>1450</v>
      </c>
      <c r="C1653" s="192" t="s">
        <v>20</v>
      </c>
      <c r="D1653" s="192">
        <v>88316</v>
      </c>
      <c r="E1653" s="193" t="s">
        <v>1464</v>
      </c>
      <c r="F1653" s="380" t="s">
        <v>1463</v>
      </c>
      <c r="G1653" s="381"/>
      <c r="H1653" s="164" t="s">
        <v>34</v>
      </c>
      <c r="I1653" s="165">
        <v>0.12</v>
      </c>
      <c r="J1653" s="166"/>
      <c r="K1653" s="167">
        <f t="shared" ref="K1653:K1662" si="29">J1653*I1653</f>
        <v>0</v>
      </c>
    </row>
    <row r="1654" spans="1:11" s="192" customFormat="1" ht="24">
      <c r="A1654" s="192" t="s">
        <v>1449</v>
      </c>
      <c r="B1654" s="192" t="s">
        <v>1450</v>
      </c>
      <c r="C1654" s="192" t="s">
        <v>20</v>
      </c>
      <c r="D1654" s="192">
        <v>92445</v>
      </c>
      <c r="E1654" s="193" t="s">
        <v>1864</v>
      </c>
      <c r="F1654" s="380" t="s">
        <v>1506</v>
      </c>
      <c r="G1654" s="381"/>
      <c r="H1654" s="164" t="s">
        <v>8</v>
      </c>
      <c r="I1654" s="165">
        <v>0.375</v>
      </c>
      <c r="J1654" s="166"/>
      <c r="K1654" s="167">
        <f t="shared" si="29"/>
        <v>0</v>
      </c>
    </row>
    <row r="1655" spans="1:11" s="192" customFormat="1" ht="24">
      <c r="A1655" s="192" t="s">
        <v>1449</v>
      </c>
      <c r="B1655" s="192" t="s">
        <v>1455</v>
      </c>
      <c r="C1655" s="192" t="s">
        <v>20</v>
      </c>
      <c r="D1655" s="192">
        <v>34479</v>
      </c>
      <c r="E1655" s="193" t="s">
        <v>1865</v>
      </c>
      <c r="F1655" s="380" t="s">
        <v>1457</v>
      </c>
      <c r="G1655" s="381"/>
      <c r="H1655" s="164" t="s">
        <v>44</v>
      </c>
      <c r="I1655" s="165">
        <v>0.08</v>
      </c>
      <c r="J1655" s="166"/>
      <c r="K1655" s="167">
        <f t="shared" si="29"/>
        <v>0</v>
      </c>
    </row>
    <row r="1656" spans="1:11" s="192" customFormat="1" ht="24">
      <c r="A1656" s="192" t="s">
        <v>1449</v>
      </c>
      <c r="B1656" s="192" t="s">
        <v>1450</v>
      </c>
      <c r="C1656" s="192" t="s">
        <v>20</v>
      </c>
      <c r="D1656" s="192">
        <v>92769</v>
      </c>
      <c r="E1656" s="193" t="s">
        <v>1866</v>
      </c>
      <c r="F1656" s="380" t="s">
        <v>1506</v>
      </c>
      <c r="G1656" s="381"/>
      <c r="H1656" s="164" t="s">
        <v>63</v>
      </c>
      <c r="I1656" s="165">
        <v>1.3169</v>
      </c>
      <c r="J1656" s="166"/>
      <c r="K1656" s="167">
        <f t="shared" si="29"/>
        <v>0</v>
      </c>
    </row>
    <row r="1657" spans="1:11" s="192" customFormat="1" ht="24">
      <c r="A1657" s="192" t="s">
        <v>1449</v>
      </c>
      <c r="B1657" s="192" t="s">
        <v>1450</v>
      </c>
      <c r="C1657" s="192" t="s">
        <v>20</v>
      </c>
      <c r="D1657" s="192">
        <v>92768</v>
      </c>
      <c r="E1657" s="193" t="s">
        <v>1867</v>
      </c>
      <c r="F1657" s="380" t="s">
        <v>1506</v>
      </c>
      <c r="G1657" s="381"/>
      <c r="H1657" s="164" t="s">
        <v>63</v>
      </c>
      <c r="I1657" s="165">
        <v>0.94799999999999995</v>
      </c>
      <c r="J1657" s="166"/>
      <c r="K1657" s="167">
        <f t="shared" si="29"/>
        <v>0</v>
      </c>
    </row>
    <row r="1658" spans="1:11" s="192" customFormat="1" ht="24">
      <c r="A1658" s="192" t="s">
        <v>1449</v>
      </c>
      <c r="B1658" s="192" t="s">
        <v>1450</v>
      </c>
      <c r="C1658" s="192" t="s">
        <v>20</v>
      </c>
      <c r="D1658" s="192">
        <v>92770</v>
      </c>
      <c r="E1658" s="193" t="s">
        <v>1868</v>
      </c>
      <c r="F1658" s="380" t="s">
        <v>1506</v>
      </c>
      <c r="G1658" s="381"/>
      <c r="H1658" s="164" t="s">
        <v>63</v>
      </c>
      <c r="I1658" s="165">
        <v>4.3169000000000004</v>
      </c>
      <c r="J1658" s="166"/>
      <c r="K1658" s="167">
        <f t="shared" si="29"/>
        <v>0</v>
      </c>
    </row>
    <row r="1659" spans="1:11" s="192" customFormat="1" ht="24">
      <c r="A1659" s="192" t="s">
        <v>1449</v>
      </c>
      <c r="B1659" s="192" t="s">
        <v>1450</v>
      </c>
      <c r="C1659" s="192" t="s">
        <v>20</v>
      </c>
      <c r="D1659" s="192">
        <v>100952</v>
      </c>
      <c r="E1659" s="193" t="s">
        <v>1869</v>
      </c>
      <c r="F1659" s="380" t="s">
        <v>1668</v>
      </c>
      <c r="G1659" s="381"/>
      <c r="H1659" s="164" t="s">
        <v>616</v>
      </c>
      <c r="I1659" s="165">
        <v>15.881600000000001</v>
      </c>
      <c r="J1659" s="166"/>
      <c r="K1659" s="167">
        <f t="shared" si="29"/>
        <v>0</v>
      </c>
    </row>
    <row r="1660" spans="1:11" s="192" customFormat="1" ht="12">
      <c r="A1660" s="192" t="s">
        <v>1449</v>
      </c>
      <c r="B1660" s="192" t="s">
        <v>1450</v>
      </c>
      <c r="C1660" s="192" t="s">
        <v>20</v>
      </c>
      <c r="D1660" s="192">
        <v>89994</v>
      </c>
      <c r="E1660" s="193" t="s">
        <v>1870</v>
      </c>
      <c r="F1660" s="380" t="s">
        <v>1506</v>
      </c>
      <c r="G1660" s="381"/>
      <c r="H1660" s="164" t="s">
        <v>44</v>
      </c>
      <c r="I1660" s="165">
        <v>2.0999999999999999E-3</v>
      </c>
      <c r="J1660" s="166"/>
      <c r="K1660" s="167">
        <f t="shared" si="29"/>
        <v>0</v>
      </c>
    </row>
    <row r="1661" spans="1:11" s="192" customFormat="1" ht="24">
      <c r="A1661" s="192" t="s">
        <v>1449</v>
      </c>
      <c r="B1661" s="192" t="s">
        <v>1450</v>
      </c>
      <c r="C1661" s="192" t="s">
        <v>20</v>
      </c>
      <c r="D1661" s="192">
        <v>89272</v>
      </c>
      <c r="E1661" s="193" t="s">
        <v>1871</v>
      </c>
      <c r="F1661" s="380" t="s">
        <v>1466</v>
      </c>
      <c r="G1661" s="381"/>
      <c r="H1661" s="164" t="s">
        <v>1467</v>
      </c>
      <c r="I1661" s="165">
        <v>4.1000000000000002E-2</v>
      </c>
      <c r="J1661" s="166"/>
      <c r="K1661" s="167">
        <f t="shared" si="29"/>
        <v>0</v>
      </c>
    </row>
    <row r="1662" spans="1:11" s="192" customFormat="1" ht="24">
      <c r="A1662" s="192" t="s">
        <v>1449</v>
      </c>
      <c r="B1662" s="192" t="s">
        <v>1450</v>
      </c>
      <c r="C1662" s="192" t="s">
        <v>20</v>
      </c>
      <c r="D1662" s="192">
        <v>89273</v>
      </c>
      <c r="E1662" s="193" t="s">
        <v>1872</v>
      </c>
      <c r="F1662" s="380" t="s">
        <v>1466</v>
      </c>
      <c r="G1662" s="381"/>
      <c r="H1662" s="164" t="s">
        <v>1554</v>
      </c>
      <c r="I1662" s="165">
        <v>0.12</v>
      </c>
      <c r="J1662" s="166"/>
      <c r="K1662" s="167">
        <f t="shared" si="29"/>
        <v>0</v>
      </c>
    </row>
    <row r="1663" spans="1:11">
      <c r="E1663" s="194"/>
      <c r="F1663" s="194"/>
      <c r="I1663" s="168"/>
      <c r="J1663" s="169"/>
      <c r="K1663" s="170"/>
    </row>
    <row r="1664" spans="1:11">
      <c r="E1664" s="194"/>
      <c r="F1664" s="194"/>
      <c r="I1664" s="168"/>
      <c r="J1664" s="169"/>
      <c r="K1664" s="170"/>
    </row>
    <row r="1665" spans="1:11" s="198" customFormat="1" ht="31.5">
      <c r="A1665" s="195"/>
      <c r="B1665" s="196"/>
      <c r="C1665" s="196" t="s">
        <v>5</v>
      </c>
      <c r="D1665" s="196" t="s">
        <v>94</v>
      </c>
      <c r="E1665" s="197" t="s">
        <v>95</v>
      </c>
      <c r="F1665" s="386" t="s">
        <v>1506</v>
      </c>
      <c r="G1665" s="387"/>
      <c r="H1665" s="171" t="s">
        <v>44</v>
      </c>
      <c r="I1665" s="172"/>
      <c r="J1665" s="173"/>
      <c r="K1665" s="174">
        <f>SUM(K1667:K1688)</f>
        <v>0</v>
      </c>
    </row>
    <row r="1666" spans="1:11" s="198" customFormat="1" ht="15.75">
      <c r="B1666" s="199" t="s">
        <v>1442</v>
      </c>
      <c r="C1666" s="199" t="s">
        <v>1443</v>
      </c>
      <c r="D1666" s="199" t="s">
        <v>1</v>
      </c>
      <c r="E1666" s="200" t="s">
        <v>1444</v>
      </c>
      <c r="F1666" s="378" t="s">
        <v>1445</v>
      </c>
      <c r="G1666" s="379"/>
      <c r="H1666" s="175" t="s">
        <v>1446</v>
      </c>
      <c r="I1666" s="176" t="s">
        <v>1345</v>
      </c>
      <c r="J1666" s="177" t="s">
        <v>1447</v>
      </c>
      <c r="K1666" s="178" t="s">
        <v>1448</v>
      </c>
    </row>
    <row r="1667" spans="1:11" s="192" customFormat="1" ht="12">
      <c r="A1667" s="192" t="s">
        <v>1449</v>
      </c>
      <c r="B1667" s="192" t="s">
        <v>1455</v>
      </c>
      <c r="C1667" s="192" t="s">
        <v>20</v>
      </c>
      <c r="D1667" s="192">
        <v>39397</v>
      </c>
      <c r="E1667" s="193" t="s">
        <v>1873</v>
      </c>
      <c r="F1667" s="380" t="s">
        <v>1457</v>
      </c>
      <c r="G1667" s="381"/>
      <c r="H1667" s="164" t="s">
        <v>1461</v>
      </c>
      <c r="I1667" s="165">
        <v>0.1222</v>
      </c>
      <c r="J1667" s="166"/>
      <c r="K1667" s="167">
        <f>J1667*I1667</f>
        <v>0</v>
      </c>
    </row>
    <row r="1668" spans="1:11" s="192" customFormat="1" ht="12">
      <c r="A1668" s="192" t="s">
        <v>1449</v>
      </c>
      <c r="B1668" s="192" t="s">
        <v>1455</v>
      </c>
      <c r="C1668" s="192" t="s">
        <v>20</v>
      </c>
      <c r="D1668" s="192">
        <v>4517</v>
      </c>
      <c r="E1668" s="193" t="s">
        <v>1822</v>
      </c>
      <c r="F1668" s="380" t="s">
        <v>1457</v>
      </c>
      <c r="G1668" s="381"/>
      <c r="H1668" s="164" t="s">
        <v>54</v>
      </c>
      <c r="I1668" s="165">
        <v>6.6340000000000003</v>
      </c>
      <c r="J1668" s="166"/>
      <c r="K1668" s="167">
        <f t="shared" ref="K1668:K1688" si="30">J1668*I1668</f>
        <v>0</v>
      </c>
    </row>
    <row r="1669" spans="1:11" s="192" customFormat="1" ht="12">
      <c r="A1669" s="192" t="s">
        <v>1449</v>
      </c>
      <c r="B1669" s="192" t="s">
        <v>1455</v>
      </c>
      <c r="C1669" s="192" t="s">
        <v>20</v>
      </c>
      <c r="D1669" s="192">
        <v>20247</v>
      </c>
      <c r="E1669" s="193" t="s">
        <v>1874</v>
      </c>
      <c r="F1669" s="380" t="s">
        <v>1457</v>
      </c>
      <c r="G1669" s="381"/>
      <c r="H1669" s="164" t="s">
        <v>63</v>
      </c>
      <c r="I1669" s="165">
        <v>0.30559999999999998</v>
      </c>
      <c r="J1669" s="166"/>
      <c r="K1669" s="167">
        <f t="shared" si="30"/>
        <v>0</v>
      </c>
    </row>
    <row r="1670" spans="1:11" s="192" customFormat="1" ht="12">
      <c r="A1670" s="192" t="s">
        <v>1449</v>
      </c>
      <c r="B1670" s="192" t="s">
        <v>1450</v>
      </c>
      <c r="C1670" s="192" t="s">
        <v>20</v>
      </c>
      <c r="D1670" s="192">
        <v>88239</v>
      </c>
      <c r="E1670" s="193" t="s">
        <v>1875</v>
      </c>
      <c r="F1670" s="380" t="s">
        <v>1463</v>
      </c>
      <c r="G1670" s="381"/>
      <c r="H1670" s="164" t="s">
        <v>34</v>
      </c>
      <c r="I1670" s="165">
        <v>1</v>
      </c>
      <c r="J1670" s="166"/>
      <c r="K1670" s="167">
        <f t="shared" si="30"/>
        <v>0</v>
      </c>
    </row>
    <row r="1671" spans="1:11" s="192" customFormat="1" ht="12">
      <c r="A1671" s="192" t="s">
        <v>1449</v>
      </c>
      <c r="B1671" s="192" t="s">
        <v>1450</v>
      </c>
      <c r="C1671" s="192" t="s">
        <v>20</v>
      </c>
      <c r="D1671" s="192">
        <v>88261</v>
      </c>
      <c r="E1671" s="193" t="s">
        <v>1876</v>
      </c>
      <c r="F1671" s="380" t="s">
        <v>1463</v>
      </c>
      <c r="G1671" s="381"/>
      <c r="H1671" s="164" t="s">
        <v>34</v>
      </c>
      <c r="I1671" s="165">
        <v>4.08</v>
      </c>
      <c r="J1671" s="166"/>
      <c r="K1671" s="167">
        <f t="shared" si="30"/>
        <v>0</v>
      </c>
    </row>
    <row r="1672" spans="1:11" s="192" customFormat="1" ht="24">
      <c r="A1672" s="192" t="s">
        <v>1449</v>
      </c>
      <c r="B1672" s="192" t="s">
        <v>1450</v>
      </c>
      <c r="C1672" s="192" t="s">
        <v>20</v>
      </c>
      <c r="D1672" s="192">
        <v>91693</v>
      </c>
      <c r="E1672" s="193" t="s">
        <v>1877</v>
      </c>
      <c r="F1672" s="380" t="s">
        <v>1466</v>
      </c>
      <c r="G1672" s="381"/>
      <c r="H1672" s="164" t="s">
        <v>1554</v>
      </c>
      <c r="I1672" s="165">
        <v>0.49</v>
      </c>
      <c r="J1672" s="166"/>
      <c r="K1672" s="167">
        <f t="shared" si="30"/>
        <v>0</v>
      </c>
    </row>
    <row r="1673" spans="1:11" s="192" customFormat="1" ht="24">
      <c r="A1673" s="192" t="s">
        <v>1449</v>
      </c>
      <c r="B1673" s="192" t="s">
        <v>1455</v>
      </c>
      <c r="C1673" s="192" t="s">
        <v>20</v>
      </c>
      <c r="D1673" s="192">
        <v>34479</v>
      </c>
      <c r="E1673" s="193" t="s">
        <v>1865</v>
      </c>
      <c r="F1673" s="380" t="s">
        <v>1457</v>
      </c>
      <c r="G1673" s="381"/>
      <c r="H1673" s="164" t="s">
        <v>44</v>
      </c>
      <c r="I1673" s="165">
        <v>1.05</v>
      </c>
      <c r="J1673" s="166"/>
      <c r="K1673" s="167">
        <f t="shared" si="30"/>
        <v>0</v>
      </c>
    </row>
    <row r="1674" spans="1:11" s="192" customFormat="1" ht="12">
      <c r="A1674" s="192" t="s">
        <v>1449</v>
      </c>
      <c r="B1674" s="192" t="s">
        <v>1450</v>
      </c>
      <c r="C1674" s="192" t="s">
        <v>20</v>
      </c>
      <c r="D1674" s="192">
        <v>103673</v>
      </c>
      <c r="E1674" s="193" t="s">
        <v>1878</v>
      </c>
      <c r="F1674" s="380" t="s">
        <v>1506</v>
      </c>
      <c r="G1674" s="381"/>
      <c r="H1674" s="164" t="s">
        <v>44</v>
      </c>
      <c r="I1674" s="165">
        <v>1.05</v>
      </c>
      <c r="J1674" s="166"/>
      <c r="K1674" s="167">
        <f t="shared" si="30"/>
        <v>0</v>
      </c>
    </row>
    <row r="1675" spans="1:11" s="192" customFormat="1" ht="24">
      <c r="A1675" s="192" t="s">
        <v>1449</v>
      </c>
      <c r="B1675" s="192" t="s">
        <v>1450</v>
      </c>
      <c r="C1675" s="192" t="s">
        <v>20</v>
      </c>
      <c r="D1675" s="192">
        <v>100952</v>
      </c>
      <c r="E1675" s="193" t="s">
        <v>1869</v>
      </c>
      <c r="F1675" s="380" t="s">
        <v>1668</v>
      </c>
      <c r="G1675" s="381"/>
      <c r="H1675" s="164" t="s">
        <v>616</v>
      </c>
      <c r="I1675" s="165">
        <v>150.446</v>
      </c>
      <c r="J1675" s="166"/>
      <c r="K1675" s="167">
        <f t="shared" si="30"/>
        <v>0</v>
      </c>
    </row>
    <row r="1676" spans="1:11" s="192" customFormat="1" ht="24">
      <c r="A1676" s="192" t="s">
        <v>1449</v>
      </c>
      <c r="B1676" s="192" t="s">
        <v>1450</v>
      </c>
      <c r="C1676" s="192" t="s">
        <v>20</v>
      </c>
      <c r="D1676" s="192">
        <v>92264</v>
      </c>
      <c r="E1676" s="193" t="s">
        <v>1879</v>
      </c>
      <c r="F1676" s="380" t="s">
        <v>1506</v>
      </c>
      <c r="G1676" s="381"/>
      <c r="H1676" s="164" t="s">
        <v>8</v>
      </c>
      <c r="I1676" s="165">
        <v>0.43180000000000002</v>
      </c>
      <c r="J1676" s="166"/>
      <c r="K1676" s="167">
        <f t="shared" si="30"/>
        <v>0</v>
      </c>
    </row>
    <row r="1677" spans="1:11" s="192" customFormat="1" ht="12">
      <c r="A1677" s="192" t="s">
        <v>1449</v>
      </c>
      <c r="B1677" s="192" t="s">
        <v>1450</v>
      </c>
      <c r="C1677" s="192" t="s">
        <v>20</v>
      </c>
      <c r="D1677" s="192">
        <v>88309</v>
      </c>
      <c r="E1677" s="193" t="s">
        <v>1462</v>
      </c>
      <c r="F1677" s="380" t="s">
        <v>1463</v>
      </c>
      <c r="G1677" s="381"/>
      <c r="H1677" s="164" t="s">
        <v>34</v>
      </c>
      <c r="I1677" s="165">
        <v>1.077</v>
      </c>
      <c r="J1677" s="166"/>
      <c r="K1677" s="167">
        <f t="shared" si="30"/>
        <v>0</v>
      </c>
    </row>
    <row r="1678" spans="1:11" s="192" customFormat="1" ht="12">
      <c r="A1678" s="192" t="s">
        <v>1449</v>
      </c>
      <c r="B1678" s="192" t="s">
        <v>1450</v>
      </c>
      <c r="C1678" s="192" t="s">
        <v>20</v>
      </c>
      <c r="D1678" s="192">
        <v>88316</v>
      </c>
      <c r="E1678" s="193" t="s">
        <v>1464</v>
      </c>
      <c r="F1678" s="380" t="s">
        <v>1463</v>
      </c>
      <c r="G1678" s="381"/>
      <c r="H1678" s="164" t="s">
        <v>34</v>
      </c>
      <c r="I1678" s="165">
        <v>2.153</v>
      </c>
      <c r="J1678" s="166"/>
      <c r="K1678" s="167">
        <f t="shared" si="30"/>
        <v>0</v>
      </c>
    </row>
    <row r="1679" spans="1:11" s="192" customFormat="1" ht="24">
      <c r="A1679" s="192" t="s">
        <v>1449</v>
      </c>
      <c r="B1679" s="192" t="s">
        <v>1450</v>
      </c>
      <c r="C1679" s="192" t="s">
        <v>20</v>
      </c>
      <c r="D1679" s="192">
        <v>89272</v>
      </c>
      <c r="E1679" s="193" t="s">
        <v>1871</v>
      </c>
      <c r="F1679" s="380" t="s">
        <v>1466</v>
      </c>
      <c r="G1679" s="381"/>
      <c r="H1679" s="164" t="s">
        <v>1467</v>
      </c>
      <c r="I1679" s="165">
        <v>0.2</v>
      </c>
      <c r="J1679" s="166"/>
      <c r="K1679" s="167">
        <f t="shared" si="30"/>
        <v>0</v>
      </c>
    </row>
    <row r="1680" spans="1:11" s="192" customFormat="1" ht="24">
      <c r="A1680" s="192" t="s">
        <v>1449</v>
      </c>
      <c r="B1680" s="192" t="s">
        <v>1450</v>
      </c>
      <c r="C1680" s="192" t="s">
        <v>20</v>
      </c>
      <c r="D1680" s="192">
        <v>89273</v>
      </c>
      <c r="E1680" s="193" t="s">
        <v>1872</v>
      </c>
      <c r="F1680" s="380" t="s">
        <v>1466</v>
      </c>
      <c r="G1680" s="381"/>
      <c r="H1680" s="164" t="s">
        <v>1554</v>
      </c>
      <c r="I1680" s="165">
        <v>0.2</v>
      </c>
      <c r="J1680" s="166"/>
      <c r="K1680" s="167">
        <f t="shared" si="30"/>
        <v>0</v>
      </c>
    </row>
    <row r="1681" spans="1:11" s="192" customFormat="1" ht="12">
      <c r="A1681" s="192" t="s">
        <v>1449</v>
      </c>
      <c r="B1681" s="192" t="s">
        <v>1450</v>
      </c>
      <c r="C1681" s="192" t="s">
        <v>20</v>
      </c>
      <c r="D1681" s="192">
        <v>89993</v>
      </c>
      <c r="E1681" s="193" t="s">
        <v>1880</v>
      </c>
      <c r="F1681" s="380" t="s">
        <v>1506</v>
      </c>
      <c r="G1681" s="381"/>
      <c r="H1681" s="164" t="s">
        <v>44</v>
      </c>
      <c r="I1681" s="165">
        <v>0.1333</v>
      </c>
      <c r="J1681" s="166"/>
      <c r="K1681" s="167">
        <f t="shared" si="30"/>
        <v>0</v>
      </c>
    </row>
    <row r="1682" spans="1:11" s="192" customFormat="1" ht="24">
      <c r="A1682" s="192" t="s">
        <v>1449</v>
      </c>
      <c r="B1682" s="192" t="s">
        <v>1450</v>
      </c>
      <c r="C1682" s="192" t="s">
        <v>20</v>
      </c>
      <c r="D1682" s="192">
        <v>92759</v>
      </c>
      <c r="E1682" s="193" t="s">
        <v>580</v>
      </c>
      <c r="F1682" s="380" t="s">
        <v>1506</v>
      </c>
      <c r="G1682" s="381"/>
      <c r="H1682" s="164" t="s">
        <v>63</v>
      </c>
      <c r="I1682" s="165">
        <v>24</v>
      </c>
      <c r="J1682" s="166"/>
      <c r="K1682" s="167">
        <f t="shared" si="30"/>
        <v>0</v>
      </c>
    </row>
    <row r="1683" spans="1:11" s="192" customFormat="1" ht="24">
      <c r="A1683" s="192" t="s">
        <v>1449</v>
      </c>
      <c r="B1683" s="192" t="s">
        <v>1450</v>
      </c>
      <c r="C1683" s="192" t="s">
        <v>20</v>
      </c>
      <c r="D1683" s="192">
        <v>92760</v>
      </c>
      <c r="E1683" s="193" t="s">
        <v>1881</v>
      </c>
      <c r="F1683" s="380" t="s">
        <v>1506</v>
      </c>
      <c r="G1683" s="381"/>
      <c r="H1683" s="164" t="s">
        <v>63</v>
      </c>
      <c r="I1683" s="165">
        <v>24</v>
      </c>
      <c r="J1683" s="166"/>
      <c r="K1683" s="167">
        <f t="shared" si="30"/>
        <v>0</v>
      </c>
    </row>
    <row r="1684" spans="1:11" s="192" customFormat="1" ht="24">
      <c r="A1684" s="192" t="s">
        <v>1449</v>
      </c>
      <c r="B1684" s="192" t="s">
        <v>1450</v>
      </c>
      <c r="C1684" s="192" t="s">
        <v>20</v>
      </c>
      <c r="D1684" s="192">
        <v>92761</v>
      </c>
      <c r="E1684" s="193" t="s">
        <v>631</v>
      </c>
      <c r="F1684" s="380" t="s">
        <v>1506</v>
      </c>
      <c r="G1684" s="381"/>
      <c r="H1684" s="164" t="s">
        <v>63</v>
      </c>
      <c r="I1684" s="165">
        <v>32</v>
      </c>
      <c r="J1684" s="166"/>
      <c r="K1684" s="167">
        <f t="shared" si="30"/>
        <v>0</v>
      </c>
    </row>
    <row r="1685" spans="1:11" s="192" customFormat="1" ht="24">
      <c r="A1685" s="192" t="s">
        <v>1449</v>
      </c>
      <c r="B1685" s="192" t="s">
        <v>1450</v>
      </c>
      <c r="C1685" s="192" t="s">
        <v>20</v>
      </c>
      <c r="D1685" s="192">
        <v>92762</v>
      </c>
      <c r="E1685" s="193" t="s">
        <v>633</v>
      </c>
      <c r="F1685" s="380" t="s">
        <v>1506</v>
      </c>
      <c r="G1685" s="381"/>
      <c r="H1685" s="164" t="s">
        <v>63</v>
      </c>
      <c r="I1685" s="165">
        <v>32</v>
      </c>
      <c r="J1685" s="166"/>
      <c r="K1685" s="167">
        <f t="shared" si="30"/>
        <v>0</v>
      </c>
    </row>
    <row r="1686" spans="1:11" s="192" customFormat="1" ht="24">
      <c r="A1686" s="192" t="s">
        <v>1449</v>
      </c>
      <c r="B1686" s="192" t="s">
        <v>1450</v>
      </c>
      <c r="C1686" s="192" t="s">
        <v>20</v>
      </c>
      <c r="D1686" s="192">
        <v>92763</v>
      </c>
      <c r="E1686" s="193" t="s">
        <v>642</v>
      </c>
      <c r="F1686" s="380" t="s">
        <v>1506</v>
      </c>
      <c r="G1686" s="381"/>
      <c r="H1686" s="164" t="s">
        <v>63</v>
      </c>
      <c r="I1686" s="165">
        <v>16</v>
      </c>
      <c r="J1686" s="166"/>
      <c r="K1686" s="167">
        <f t="shared" si="30"/>
        <v>0</v>
      </c>
    </row>
    <row r="1687" spans="1:11" s="192" customFormat="1" ht="24">
      <c r="A1687" s="192" t="s">
        <v>1449</v>
      </c>
      <c r="B1687" s="192" t="s">
        <v>1450</v>
      </c>
      <c r="C1687" s="192" t="s">
        <v>20</v>
      </c>
      <c r="D1687" s="192">
        <v>92764</v>
      </c>
      <c r="E1687" s="193" t="s">
        <v>1882</v>
      </c>
      <c r="F1687" s="380" t="s">
        <v>1506</v>
      </c>
      <c r="G1687" s="381"/>
      <c r="H1687" s="164" t="s">
        <v>63</v>
      </c>
      <c r="I1687" s="165">
        <v>16</v>
      </c>
      <c r="J1687" s="166"/>
      <c r="K1687" s="167">
        <f t="shared" si="30"/>
        <v>0</v>
      </c>
    </row>
    <row r="1688" spans="1:11" s="192" customFormat="1" ht="24">
      <c r="A1688" s="192" t="s">
        <v>1449</v>
      </c>
      <c r="B1688" s="192" t="s">
        <v>1450</v>
      </c>
      <c r="C1688" s="192" t="s">
        <v>20</v>
      </c>
      <c r="D1688" s="192">
        <v>92765</v>
      </c>
      <c r="E1688" s="193" t="s">
        <v>1883</v>
      </c>
      <c r="F1688" s="380" t="s">
        <v>1506</v>
      </c>
      <c r="G1688" s="381"/>
      <c r="H1688" s="164" t="s">
        <v>63</v>
      </c>
      <c r="I1688" s="165">
        <v>16</v>
      </c>
      <c r="J1688" s="166"/>
      <c r="K1688" s="167">
        <f t="shared" si="30"/>
        <v>0</v>
      </c>
    </row>
    <row r="1689" spans="1:11">
      <c r="E1689" s="194"/>
      <c r="F1689" s="194"/>
      <c r="I1689" s="168"/>
      <c r="J1689" s="169"/>
      <c r="K1689" s="170"/>
    </row>
    <row r="1690" spans="1:11">
      <c r="E1690" s="194"/>
      <c r="F1690" s="194"/>
      <c r="I1690" s="168"/>
      <c r="J1690" s="169"/>
      <c r="K1690" s="170"/>
    </row>
    <row r="1691" spans="1:11" ht="20.100000000000001" hidden="1" customHeight="1">
      <c r="A1691" s="187"/>
      <c r="B1691" s="188"/>
      <c r="C1691" s="188" t="s">
        <v>20</v>
      </c>
      <c r="D1691" s="188">
        <v>96532</v>
      </c>
      <c r="E1691" s="189" t="s">
        <v>600</v>
      </c>
      <c r="F1691" s="382" t="s">
        <v>1506</v>
      </c>
      <c r="G1691" s="383"/>
      <c r="H1691" s="156" t="s">
        <v>8</v>
      </c>
      <c r="I1691" s="157"/>
      <c r="J1691" s="158"/>
      <c r="K1691" s="159">
        <v>189.69</v>
      </c>
    </row>
    <row r="1692" spans="1:11" hidden="1">
      <c r="B1692" s="190" t="s">
        <v>1442</v>
      </c>
      <c r="C1692" s="190" t="s">
        <v>1443</v>
      </c>
      <c r="D1692" s="190" t="s">
        <v>1</v>
      </c>
      <c r="E1692" s="191" t="s">
        <v>1444</v>
      </c>
      <c r="F1692" s="384" t="s">
        <v>1445</v>
      </c>
      <c r="G1692" s="385"/>
      <c r="H1692" s="160" t="s">
        <v>1446</v>
      </c>
      <c r="I1692" s="161" t="s">
        <v>1345</v>
      </c>
      <c r="J1692" s="162" t="s">
        <v>1447</v>
      </c>
      <c r="K1692" s="163" t="s">
        <v>1448</v>
      </c>
    </row>
    <row r="1693" spans="1:11" hidden="1">
      <c r="A1693" s="192" t="s">
        <v>1449</v>
      </c>
      <c r="B1693" s="192" t="s">
        <v>1455</v>
      </c>
      <c r="C1693" s="192" t="s">
        <v>20</v>
      </c>
      <c r="D1693" s="192">
        <v>2692</v>
      </c>
      <c r="E1693" s="193" t="s">
        <v>1696</v>
      </c>
      <c r="F1693" s="380" t="s">
        <v>1457</v>
      </c>
      <c r="G1693" s="381"/>
      <c r="H1693" s="164" t="s">
        <v>1461</v>
      </c>
      <c r="I1693" s="165">
        <v>1.7000000000000001E-2</v>
      </c>
      <c r="J1693" s="166">
        <v>7.77</v>
      </c>
      <c r="K1693" s="167">
        <v>0.13</v>
      </c>
    </row>
    <row r="1694" spans="1:11" hidden="1">
      <c r="A1694" s="192" t="s">
        <v>1449</v>
      </c>
      <c r="B1694" s="192" t="s">
        <v>1455</v>
      </c>
      <c r="C1694" s="192" t="s">
        <v>20</v>
      </c>
      <c r="D1694" s="192">
        <v>4517</v>
      </c>
      <c r="E1694" s="193" t="s">
        <v>1822</v>
      </c>
      <c r="F1694" s="380" t="s">
        <v>1457</v>
      </c>
      <c r="G1694" s="381"/>
      <c r="H1694" s="164" t="s">
        <v>54</v>
      </c>
      <c r="I1694" s="165">
        <v>8.8879999999999999</v>
      </c>
      <c r="J1694" s="166">
        <v>4.0599999999999996</v>
      </c>
      <c r="K1694" s="167">
        <v>36.08</v>
      </c>
    </row>
    <row r="1695" spans="1:11" hidden="1">
      <c r="A1695" s="192" t="s">
        <v>1449</v>
      </c>
      <c r="B1695" s="192" t="s">
        <v>1455</v>
      </c>
      <c r="C1695" s="192" t="s">
        <v>20</v>
      </c>
      <c r="D1695" s="192">
        <v>5073</v>
      </c>
      <c r="E1695" s="193" t="s">
        <v>1884</v>
      </c>
      <c r="F1695" s="380" t="s">
        <v>1457</v>
      </c>
      <c r="G1695" s="381"/>
      <c r="H1695" s="164" t="s">
        <v>63</v>
      </c>
      <c r="I1695" s="165">
        <v>9.0999999999999998E-2</v>
      </c>
      <c r="J1695" s="166">
        <v>26.85</v>
      </c>
      <c r="K1695" s="167">
        <v>2.44</v>
      </c>
    </row>
    <row r="1696" spans="1:11" hidden="1">
      <c r="A1696" s="192" t="s">
        <v>1449</v>
      </c>
      <c r="B1696" s="192" t="s">
        <v>1455</v>
      </c>
      <c r="C1696" s="192" t="s">
        <v>20</v>
      </c>
      <c r="D1696" s="192">
        <v>5074</v>
      </c>
      <c r="E1696" s="193" t="s">
        <v>1885</v>
      </c>
      <c r="F1696" s="380" t="s">
        <v>1457</v>
      </c>
      <c r="G1696" s="381"/>
      <c r="H1696" s="164" t="s">
        <v>63</v>
      </c>
      <c r="I1696" s="165">
        <v>3.1E-2</v>
      </c>
      <c r="J1696" s="166">
        <v>29.52</v>
      </c>
      <c r="K1696" s="167">
        <v>0.91</v>
      </c>
    </row>
    <row r="1697" spans="1:11" hidden="1">
      <c r="A1697" s="192" t="s">
        <v>1449</v>
      </c>
      <c r="B1697" s="192" t="s">
        <v>1455</v>
      </c>
      <c r="C1697" s="192" t="s">
        <v>20</v>
      </c>
      <c r="D1697" s="192">
        <v>6189</v>
      </c>
      <c r="E1697" s="193" t="s">
        <v>1886</v>
      </c>
      <c r="F1697" s="380" t="s">
        <v>1457</v>
      </c>
      <c r="G1697" s="381"/>
      <c r="H1697" s="164" t="s">
        <v>54</v>
      </c>
      <c r="I1697" s="165">
        <v>2.4630000000000001</v>
      </c>
      <c r="J1697" s="166">
        <v>24.54</v>
      </c>
      <c r="K1697" s="167">
        <v>60.44</v>
      </c>
    </row>
    <row r="1698" spans="1:11" hidden="1">
      <c r="A1698" s="192" t="s">
        <v>1449</v>
      </c>
      <c r="B1698" s="192" t="s">
        <v>1455</v>
      </c>
      <c r="C1698" s="192" t="s">
        <v>20</v>
      </c>
      <c r="D1698" s="192">
        <v>40304</v>
      </c>
      <c r="E1698" s="193" t="s">
        <v>1887</v>
      </c>
      <c r="F1698" s="380" t="s">
        <v>1457</v>
      </c>
      <c r="G1698" s="381"/>
      <c r="H1698" s="164" t="s">
        <v>63</v>
      </c>
      <c r="I1698" s="165">
        <v>0.01</v>
      </c>
      <c r="J1698" s="166">
        <v>32.520000000000003</v>
      </c>
      <c r="K1698" s="167">
        <v>0.32</v>
      </c>
    </row>
    <row r="1699" spans="1:11" hidden="1">
      <c r="A1699" s="192" t="s">
        <v>1449</v>
      </c>
      <c r="B1699" s="192" t="s">
        <v>1450</v>
      </c>
      <c r="C1699" s="192" t="s">
        <v>20</v>
      </c>
      <c r="D1699" s="192">
        <v>88239</v>
      </c>
      <c r="E1699" s="193" t="s">
        <v>1875</v>
      </c>
      <c r="F1699" s="380" t="s">
        <v>1463</v>
      </c>
      <c r="G1699" s="381"/>
      <c r="H1699" s="164" t="s">
        <v>34</v>
      </c>
      <c r="I1699" s="165">
        <v>1.196</v>
      </c>
      <c r="J1699" s="166">
        <v>16.850000000000001</v>
      </c>
      <c r="K1699" s="167">
        <v>20.149999999999999</v>
      </c>
    </row>
    <row r="1700" spans="1:11" hidden="1">
      <c r="A1700" s="192" t="s">
        <v>1449</v>
      </c>
      <c r="B1700" s="192" t="s">
        <v>1450</v>
      </c>
      <c r="C1700" s="192" t="s">
        <v>20</v>
      </c>
      <c r="D1700" s="192">
        <v>88262</v>
      </c>
      <c r="E1700" s="193" t="s">
        <v>1684</v>
      </c>
      <c r="F1700" s="380" t="s">
        <v>1463</v>
      </c>
      <c r="G1700" s="381"/>
      <c r="H1700" s="164" t="s">
        <v>34</v>
      </c>
      <c r="I1700" s="165">
        <v>3.3180000000000001</v>
      </c>
      <c r="J1700" s="166">
        <v>19.739999999999998</v>
      </c>
      <c r="K1700" s="167">
        <v>65.489999999999995</v>
      </c>
    </row>
    <row r="1701" spans="1:11" ht="24" hidden="1">
      <c r="A1701" s="192" t="s">
        <v>1449</v>
      </c>
      <c r="B1701" s="192" t="s">
        <v>1450</v>
      </c>
      <c r="C1701" s="192" t="s">
        <v>20</v>
      </c>
      <c r="D1701" s="192">
        <v>91692</v>
      </c>
      <c r="E1701" s="193" t="s">
        <v>1888</v>
      </c>
      <c r="F1701" s="380" t="s">
        <v>1466</v>
      </c>
      <c r="G1701" s="381"/>
      <c r="H1701" s="164" t="s">
        <v>1467</v>
      </c>
      <c r="I1701" s="165">
        <v>0.153</v>
      </c>
      <c r="J1701" s="166">
        <v>16.920000000000002</v>
      </c>
      <c r="K1701" s="167">
        <v>2.58</v>
      </c>
    </row>
    <row r="1702" spans="1:11" ht="24" hidden="1">
      <c r="A1702" s="192" t="s">
        <v>1449</v>
      </c>
      <c r="B1702" s="192" t="s">
        <v>1450</v>
      </c>
      <c r="C1702" s="192" t="s">
        <v>20</v>
      </c>
      <c r="D1702" s="192">
        <v>91693</v>
      </c>
      <c r="E1702" s="193" t="s">
        <v>1877</v>
      </c>
      <c r="F1702" s="380" t="s">
        <v>1466</v>
      </c>
      <c r="G1702" s="381"/>
      <c r="H1702" s="164" t="s">
        <v>1554</v>
      </c>
      <c r="I1702" s="165">
        <v>7.4999999999999997E-2</v>
      </c>
      <c r="J1702" s="166">
        <v>15.36</v>
      </c>
      <c r="K1702" s="167">
        <v>1.1499999999999999</v>
      </c>
    </row>
    <row r="1703" spans="1:11" hidden="1">
      <c r="E1703" s="194"/>
      <c r="F1703" s="194"/>
      <c r="I1703" s="168"/>
      <c r="J1703" s="169"/>
      <c r="K1703" s="170"/>
    </row>
    <row r="1704" spans="1:11" hidden="1">
      <c r="E1704" s="194"/>
      <c r="F1704" s="194"/>
      <c r="I1704" s="168"/>
      <c r="J1704" s="169"/>
      <c r="K1704" s="170"/>
    </row>
    <row r="1705" spans="1:11" ht="20.100000000000001" hidden="1" customHeight="1">
      <c r="A1705" s="187"/>
      <c r="B1705" s="188"/>
      <c r="C1705" s="188" t="s">
        <v>20</v>
      </c>
      <c r="D1705" s="188">
        <v>96533</v>
      </c>
      <c r="E1705" s="189" t="s">
        <v>503</v>
      </c>
      <c r="F1705" s="382" t="s">
        <v>1506</v>
      </c>
      <c r="G1705" s="383"/>
      <c r="H1705" s="156" t="s">
        <v>8</v>
      </c>
      <c r="I1705" s="157"/>
      <c r="J1705" s="158"/>
      <c r="K1705" s="159">
        <v>103.01</v>
      </c>
    </row>
    <row r="1706" spans="1:11" hidden="1">
      <c r="B1706" s="190" t="s">
        <v>1442</v>
      </c>
      <c r="C1706" s="190" t="s">
        <v>1443</v>
      </c>
      <c r="D1706" s="190" t="s">
        <v>1</v>
      </c>
      <c r="E1706" s="191" t="s">
        <v>1444</v>
      </c>
      <c r="F1706" s="384" t="s">
        <v>1445</v>
      </c>
      <c r="G1706" s="385"/>
      <c r="H1706" s="160" t="s">
        <v>1446</v>
      </c>
      <c r="I1706" s="161" t="s">
        <v>1345</v>
      </c>
      <c r="J1706" s="162" t="s">
        <v>1447</v>
      </c>
      <c r="K1706" s="163" t="s">
        <v>1448</v>
      </c>
    </row>
    <row r="1707" spans="1:11" hidden="1">
      <c r="A1707" s="192" t="s">
        <v>1449</v>
      </c>
      <c r="B1707" s="192" t="s">
        <v>1455</v>
      </c>
      <c r="C1707" s="192" t="s">
        <v>20</v>
      </c>
      <c r="D1707" s="192">
        <v>2692</v>
      </c>
      <c r="E1707" s="193" t="s">
        <v>1696</v>
      </c>
      <c r="F1707" s="380" t="s">
        <v>1457</v>
      </c>
      <c r="G1707" s="381"/>
      <c r="H1707" s="164" t="s">
        <v>1461</v>
      </c>
      <c r="I1707" s="165">
        <v>1.7000000000000001E-2</v>
      </c>
      <c r="J1707" s="166">
        <v>7.77</v>
      </c>
      <c r="K1707" s="167">
        <v>0.13</v>
      </c>
    </row>
    <row r="1708" spans="1:11" hidden="1">
      <c r="A1708" s="192" t="s">
        <v>1449</v>
      </c>
      <c r="B1708" s="192" t="s">
        <v>1455</v>
      </c>
      <c r="C1708" s="192" t="s">
        <v>20</v>
      </c>
      <c r="D1708" s="192">
        <v>4491</v>
      </c>
      <c r="E1708" s="193" t="s">
        <v>1889</v>
      </c>
      <c r="F1708" s="380" t="s">
        <v>1457</v>
      </c>
      <c r="G1708" s="381"/>
      <c r="H1708" s="164" t="s">
        <v>54</v>
      </c>
      <c r="I1708" s="165">
        <v>1.1659999999999999</v>
      </c>
      <c r="J1708" s="166">
        <v>11.61</v>
      </c>
      <c r="K1708" s="167">
        <v>13.53</v>
      </c>
    </row>
    <row r="1709" spans="1:11" hidden="1">
      <c r="A1709" s="192" t="s">
        <v>1449</v>
      </c>
      <c r="B1709" s="192" t="s">
        <v>1455</v>
      </c>
      <c r="C1709" s="192" t="s">
        <v>20</v>
      </c>
      <c r="D1709" s="192">
        <v>4517</v>
      </c>
      <c r="E1709" s="193" t="s">
        <v>1822</v>
      </c>
      <c r="F1709" s="380" t="s">
        <v>1457</v>
      </c>
      <c r="G1709" s="381"/>
      <c r="H1709" s="164" t="s">
        <v>54</v>
      </c>
      <c r="I1709" s="165">
        <v>1.093</v>
      </c>
      <c r="J1709" s="166">
        <v>4.0599999999999996</v>
      </c>
      <c r="K1709" s="167">
        <v>4.43</v>
      </c>
    </row>
    <row r="1710" spans="1:11" hidden="1">
      <c r="A1710" s="192" t="s">
        <v>1449</v>
      </c>
      <c r="B1710" s="192" t="s">
        <v>1455</v>
      </c>
      <c r="C1710" s="192" t="s">
        <v>20</v>
      </c>
      <c r="D1710" s="192">
        <v>5073</v>
      </c>
      <c r="E1710" s="193" t="s">
        <v>1884</v>
      </c>
      <c r="F1710" s="380" t="s">
        <v>1457</v>
      </c>
      <c r="G1710" s="381"/>
      <c r="H1710" s="164" t="s">
        <v>63</v>
      </c>
      <c r="I1710" s="165">
        <v>4.9000000000000002E-2</v>
      </c>
      <c r="J1710" s="166">
        <v>26.85</v>
      </c>
      <c r="K1710" s="167">
        <v>1.31</v>
      </c>
    </row>
    <row r="1711" spans="1:11" hidden="1">
      <c r="A1711" s="192" t="s">
        <v>1449</v>
      </c>
      <c r="B1711" s="192" t="s">
        <v>1455</v>
      </c>
      <c r="C1711" s="192" t="s">
        <v>20</v>
      </c>
      <c r="D1711" s="192">
        <v>6189</v>
      </c>
      <c r="E1711" s="193" t="s">
        <v>1886</v>
      </c>
      <c r="F1711" s="380" t="s">
        <v>1457</v>
      </c>
      <c r="G1711" s="381"/>
      <c r="H1711" s="164" t="s">
        <v>54</v>
      </c>
      <c r="I1711" s="165">
        <v>1.9430000000000001</v>
      </c>
      <c r="J1711" s="166">
        <v>24.54</v>
      </c>
      <c r="K1711" s="167">
        <v>47.68</v>
      </c>
    </row>
    <row r="1712" spans="1:11" hidden="1">
      <c r="A1712" s="192" t="s">
        <v>1449</v>
      </c>
      <c r="B1712" s="192" t="s">
        <v>1455</v>
      </c>
      <c r="C1712" s="192" t="s">
        <v>20</v>
      </c>
      <c r="D1712" s="192">
        <v>40304</v>
      </c>
      <c r="E1712" s="193" t="s">
        <v>1887</v>
      </c>
      <c r="F1712" s="380" t="s">
        <v>1457</v>
      </c>
      <c r="G1712" s="381"/>
      <c r="H1712" s="164" t="s">
        <v>63</v>
      </c>
      <c r="I1712" s="165">
        <v>3.4000000000000002E-2</v>
      </c>
      <c r="J1712" s="166">
        <v>32.520000000000003</v>
      </c>
      <c r="K1712" s="167">
        <v>1.1000000000000001</v>
      </c>
    </row>
    <row r="1713" spans="1:11" hidden="1">
      <c r="A1713" s="192" t="s">
        <v>1449</v>
      </c>
      <c r="B1713" s="192" t="s">
        <v>1450</v>
      </c>
      <c r="C1713" s="192" t="s">
        <v>20</v>
      </c>
      <c r="D1713" s="192">
        <v>88239</v>
      </c>
      <c r="E1713" s="193" t="s">
        <v>1875</v>
      </c>
      <c r="F1713" s="380" t="s">
        <v>1463</v>
      </c>
      <c r="G1713" s="381"/>
      <c r="H1713" s="164" t="s">
        <v>34</v>
      </c>
      <c r="I1713" s="165">
        <v>0.5</v>
      </c>
      <c r="J1713" s="166">
        <v>16.850000000000001</v>
      </c>
      <c r="K1713" s="167">
        <v>8.42</v>
      </c>
    </row>
    <row r="1714" spans="1:11" hidden="1">
      <c r="A1714" s="192" t="s">
        <v>1449</v>
      </c>
      <c r="B1714" s="192" t="s">
        <v>1450</v>
      </c>
      <c r="C1714" s="192" t="s">
        <v>20</v>
      </c>
      <c r="D1714" s="192">
        <v>88262</v>
      </c>
      <c r="E1714" s="193" t="s">
        <v>1684</v>
      </c>
      <c r="F1714" s="380" t="s">
        <v>1463</v>
      </c>
      <c r="G1714" s="381"/>
      <c r="H1714" s="164" t="s">
        <v>34</v>
      </c>
      <c r="I1714" s="165">
        <v>1.2889999999999999</v>
      </c>
      <c r="J1714" s="166">
        <v>19.739999999999998</v>
      </c>
      <c r="K1714" s="167">
        <v>25.44</v>
      </c>
    </row>
    <row r="1715" spans="1:11" ht="24" hidden="1">
      <c r="A1715" s="192" t="s">
        <v>1449</v>
      </c>
      <c r="B1715" s="192" t="s">
        <v>1450</v>
      </c>
      <c r="C1715" s="192" t="s">
        <v>20</v>
      </c>
      <c r="D1715" s="192">
        <v>91692</v>
      </c>
      <c r="E1715" s="193" t="s">
        <v>1888</v>
      </c>
      <c r="F1715" s="380" t="s">
        <v>1466</v>
      </c>
      <c r="G1715" s="381"/>
      <c r="H1715" s="164" t="s">
        <v>1467</v>
      </c>
      <c r="I1715" s="165">
        <v>3.2000000000000001E-2</v>
      </c>
      <c r="J1715" s="166">
        <v>16.920000000000002</v>
      </c>
      <c r="K1715" s="167">
        <v>0.54</v>
      </c>
    </row>
    <row r="1716" spans="1:11" ht="24" hidden="1">
      <c r="A1716" s="192" t="s">
        <v>1449</v>
      </c>
      <c r="B1716" s="192" t="s">
        <v>1450</v>
      </c>
      <c r="C1716" s="192" t="s">
        <v>20</v>
      </c>
      <c r="D1716" s="192">
        <v>91693</v>
      </c>
      <c r="E1716" s="193" t="s">
        <v>1877</v>
      </c>
      <c r="F1716" s="380" t="s">
        <v>1466</v>
      </c>
      <c r="G1716" s="381"/>
      <c r="H1716" s="164" t="s">
        <v>1554</v>
      </c>
      <c r="I1716" s="165">
        <v>2.8000000000000001E-2</v>
      </c>
      <c r="J1716" s="166">
        <v>15.36</v>
      </c>
      <c r="K1716" s="167">
        <v>0.43</v>
      </c>
    </row>
    <row r="1717" spans="1:11" hidden="1">
      <c r="E1717" s="194"/>
      <c r="F1717" s="194"/>
      <c r="I1717" s="168"/>
      <c r="J1717" s="169"/>
      <c r="K1717" s="170"/>
    </row>
    <row r="1718" spans="1:11" hidden="1">
      <c r="E1718" s="194"/>
      <c r="F1718" s="194"/>
      <c r="I1718" s="168"/>
      <c r="J1718" s="169"/>
      <c r="K1718" s="170"/>
    </row>
    <row r="1719" spans="1:11" s="198" customFormat="1" ht="47.25">
      <c r="A1719" s="195"/>
      <c r="B1719" s="196"/>
      <c r="C1719" s="196" t="s">
        <v>5</v>
      </c>
      <c r="D1719" s="196" t="s">
        <v>91</v>
      </c>
      <c r="E1719" s="197" t="s">
        <v>92</v>
      </c>
      <c r="F1719" s="386" t="s">
        <v>1506</v>
      </c>
      <c r="G1719" s="387"/>
      <c r="H1719" s="171" t="s">
        <v>44</v>
      </c>
      <c r="I1719" s="172"/>
      <c r="J1719" s="173"/>
      <c r="K1719" s="174">
        <f>SUM(K1721:K1741)</f>
        <v>0</v>
      </c>
    </row>
    <row r="1720" spans="1:11" s="198" customFormat="1" ht="15.75">
      <c r="B1720" s="199" t="s">
        <v>1442</v>
      </c>
      <c r="C1720" s="199" t="s">
        <v>1443</v>
      </c>
      <c r="D1720" s="199" t="s">
        <v>1</v>
      </c>
      <c r="E1720" s="200" t="s">
        <v>1444</v>
      </c>
      <c r="F1720" s="378" t="s">
        <v>1445</v>
      </c>
      <c r="G1720" s="379"/>
      <c r="H1720" s="175" t="s">
        <v>1446</v>
      </c>
      <c r="I1720" s="176" t="s">
        <v>1345</v>
      </c>
      <c r="J1720" s="177" t="s">
        <v>1447</v>
      </c>
      <c r="K1720" s="178" t="s">
        <v>1448</v>
      </c>
    </row>
    <row r="1721" spans="1:11" s="192" customFormat="1" ht="12">
      <c r="A1721" s="192" t="s">
        <v>1449</v>
      </c>
      <c r="B1721" s="192" t="s">
        <v>1455</v>
      </c>
      <c r="C1721" s="192" t="s">
        <v>20</v>
      </c>
      <c r="D1721" s="192">
        <v>39397</v>
      </c>
      <c r="E1721" s="193" t="s">
        <v>1873</v>
      </c>
      <c r="F1721" s="380" t="s">
        <v>1457</v>
      </c>
      <c r="G1721" s="381"/>
      <c r="H1721" s="164" t="s">
        <v>1461</v>
      </c>
      <c r="I1721" s="165">
        <v>0.1222</v>
      </c>
      <c r="J1721" s="166"/>
      <c r="K1721" s="167">
        <f>J1721*I1721</f>
        <v>0</v>
      </c>
    </row>
    <row r="1722" spans="1:11" s="192" customFormat="1" ht="12">
      <c r="A1722" s="192" t="s">
        <v>1449</v>
      </c>
      <c r="B1722" s="192" t="s">
        <v>1455</v>
      </c>
      <c r="C1722" s="192" t="s">
        <v>20</v>
      </c>
      <c r="D1722" s="192">
        <v>4517</v>
      </c>
      <c r="E1722" s="193" t="s">
        <v>1822</v>
      </c>
      <c r="F1722" s="380" t="s">
        <v>1457</v>
      </c>
      <c r="G1722" s="381"/>
      <c r="H1722" s="164" t="s">
        <v>54</v>
      </c>
      <c r="I1722" s="165">
        <v>6.6340000000000003</v>
      </c>
      <c r="J1722" s="166"/>
      <c r="K1722" s="167">
        <f t="shared" ref="K1722:K1741" si="31">J1722*I1722</f>
        <v>0</v>
      </c>
    </row>
    <row r="1723" spans="1:11" s="192" customFormat="1" ht="12">
      <c r="A1723" s="192" t="s">
        <v>1449</v>
      </c>
      <c r="B1723" s="192" t="s">
        <v>1455</v>
      </c>
      <c r="C1723" s="192" t="s">
        <v>20</v>
      </c>
      <c r="D1723" s="192">
        <v>20247</v>
      </c>
      <c r="E1723" s="193" t="s">
        <v>1874</v>
      </c>
      <c r="F1723" s="380" t="s">
        <v>1457</v>
      </c>
      <c r="G1723" s="381"/>
      <c r="H1723" s="164" t="s">
        <v>63</v>
      </c>
      <c r="I1723" s="165">
        <v>0.30559999999999998</v>
      </c>
      <c r="J1723" s="166"/>
      <c r="K1723" s="167">
        <f t="shared" si="31"/>
        <v>0</v>
      </c>
    </row>
    <row r="1724" spans="1:11" s="192" customFormat="1" ht="12">
      <c r="A1724" s="192" t="s">
        <v>1449</v>
      </c>
      <c r="B1724" s="192" t="s">
        <v>1450</v>
      </c>
      <c r="C1724" s="192" t="s">
        <v>20</v>
      </c>
      <c r="D1724" s="192">
        <v>88239</v>
      </c>
      <c r="E1724" s="193" t="s">
        <v>1875</v>
      </c>
      <c r="F1724" s="380" t="s">
        <v>1463</v>
      </c>
      <c r="G1724" s="381"/>
      <c r="H1724" s="164" t="s">
        <v>34</v>
      </c>
      <c r="I1724" s="165">
        <v>0.81779999999999997</v>
      </c>
      <c r="J1724" s="166"/>
      <c r="K1724" s="167">
        <f t="shared" si="31"/>
        <v>0</v>
      </c>
    </row>
    <row r="1725" spans="1:11" s="192" customFormat="1" ht="12">
      <c r="A1725" s="192" t="s">
        <v>1449</v>
      </c>
      <c r="B1725" s="192" t="s">
        <v>1450</v>
      </c>
      <c r="C1725" s="192" t="s">
        <v>20</v>
      </c>
      <c r="D1725" s="192">
        <v>88261</v>
      </c>
      <c r="E1725" s="193" t="s">
        <v>1876</v>
      </c>
      <c r="F1725" s="380" t="s">
        <v>1463</v>
      </c>
      <c r="G1725" s="381"/>
      <c r="H1725" s="164" t="s">
        <v>34</v>
      </c>
      <c r="I1725" s="165">
        <v>4.08</v>
      </c>
      <c r="J1725" s="166"/>
      <c r="K1725" s="167">
        <f t="shared" si="31"/>
        <v>0</v>
      </c>
    </row>
    <row r="1726" spans="1:11" s="192" customFormat="1" ht="24">
      <c r="A1726" s="192" t="s">
        <v>1449</v>
      </c>
      <c r="B1726" s="192" t="s">
        <v>1450</v>
      </c>
      <c r="C1726" s="192" t="s">
        <v>20</v>
      </c>
      <c r="D1726" s="192">
        <v>91693</v>
      </c>
      <c r="E1726" s="193" t="s">
        <v>1877</v>
      </c>
      <c r="F1726" s="380" t="s">
        <v>1466</v>
      </c>
      <c r="G1726" s="381"/>
      <c r="H1726" s="164" t="s">
        <v>1554</v>
      </c>
      <c r="I1726" s="165">
        <v>0.49</v>
      </c>
      <c r="J1726" s="166"/>
      <c r="K1726" s="167">
        <f t="shared" si="31"/>
        <v>0</v>
      </c>
    </row>
    <row r="1727" spans="1:11" s="192" customFormat="1" ht="24">
      <c r="A1727" s="192" t="s">
        <v>1449</v>
      </c>
      <c r="B1727" s="192" t="s">
        <v>1455</v>
      </c>
      <c r="C1727" s="192" t="s">
        <v>20</v>
      </c>
      <c r="D1727" s="192">
        <v>34479</v>
      </c>
      <c r="E1727" s="193" t="s">
        <v>1865</v>
      </c>
      <c r="F1727" s="380" t="s">
        <v>1457</v>
      </c>
      <c r="G1727" s="381"/>
      <c r="H1727" s="164" t="s">
        <v>44</v>
      </c>
      <c r="I1727" s="165">
        <v>1.05</v>
      </c>
      <c r="J1727" s="166"/>
      <c r="K1727" s="167">
        <f t="shared" si="31"/>
        <v>0</v>
      </c>
    </row>
    <row r="1728" spans="1:11" s="192" customFormat="1" ht="12">
      <c r="A1728" s="192" t="s">
        <v>1449</v>
      </c>
      <c r="B1728" s="192" t="s">
        <v>1450</v>
      </c>
      <c r="C1728" s="192" t="s">
        <v>20</v>
      </c>
      <c r="D1728" s="192">
        <v>103673</v>
      </c>
      <c r="E1728" s="193" t="s">
        <v>1878</v>
      </c>
      <c r="F1728" s="380" t="s">
        <v>1506</v>
      </c>
      <c r="G1728" s="381"/>
      <c r="H1728" s="164" t="s">
        <v>44</v>
      </c>
      <c r="I1728" s="165">
        <v>1.05</v>
      </c>
      <c r="J1728" s="166"/>
      <c r="K1728" s="167">
        <f t="shared" si="31"/>
        <v>0</v>
      </c>
    </row>
    <row r="1729" spans="1:11" s="192" customFormat="1" ht="24">
      <c r="A1729" s="192" t="s">
        <v>1449</v>
      </c>
      <c r="B1729" s="192" t="s">
        <v>1450</v>
      </c>
      <c r="C1729" s="192" t="s">
        <v>20</v>
      </c>
      <c r="D1729" s="192">
        <v>100952</v>
      </c>
      <c r="E1729" s="193" t="s">
        <v>1869</v>
      </c>
      <c r="F1729" s="380" t="s">
        <v>1668</v>
      </c>
      <c r="G1729" s="381"/>
      <c r="H1729" s="164" t="s">
        <v>616</v>
      </c>
      <c r="I1729" s="165">
        <v>150.446</v>
      </c>
      <c r="J1729" s="166"/>
      <c r="K1729" s="167">
        <f t="shared" si="31"/>
        <v>0</v>
      </c>
    </row>
    <row r="1730" spans="1:11" s="192" customFormat="1" ht="24">
      <c r="A1730" s="192" t="s">
        <v>1449</v>
      </c>
      <c r="B1730" s="192" t="s">
        <v>1450</v>
      </c>
      <c r="C1730" s="192" t="s">
        <v>20</v>
      </c>
      <c r="D1730" s="192">
        <v>92264</v>
      </c>
      <c r="E1730" s="193" t="s">
        <v>1879</v>
      </c>
      <c r="F1730" s="380" t="s">
        <v>1506</v>
      </c>
      <c r="G1730" s="381"/>
      <c r="H1730" s="164" t="s">
        <v>8</v>
      </c>
      <c r="I1730" s="165">
        <v>1.2917000000000001</v>
      </c>
      <c r="J1730" s="166"/>
      <c r="K1730" s="167">
        <f t="shared" si="31"/>
        <v>0</v>
      </c>
    </row>
    <row r="1731" spans="1:11" s="192" customFormat="1" ht="12">
      <c r="A1731" s="192" t="s">
        <v>1449</v>
      </c>
      <c r="B1731" s="192" t="s">
        <v>1450</v>
      </c>
      <c r="C1731" s="192" t="s">
        <v>20</v>
      </c>
      <c r="D1731" s="192">
        <v>88309</v>
      </c>
      <c r="E1731" s="193" t="s">
        <v>1462</v>
      </c>
      <c r="F1731" s="380" t="s">
        <v>1463</v>
      </c>
      <c r="G1731" s="381"/>
      <c r="H1731" s="164" t="s">
        <v>34</v>
      </c>
      <c r="I1731" s="165">
        <v>1.077</v>
      </c>
      <c r="J1731" s="166"/>
      <c r="K1731" s="167">
        <f t="shared" si="31"/>
        <v>0</v>
      </c>
    </row>
    <row r="1732" spans="1:11" s="192" customFormat="1" ht="12">
      <c r="A1732" s="192" t="s">
        <v>1449</v>
      </c>
      <c r="B1732" s="192" t="s">
        <v>1450</v>
      </c>
      <c r="C1732" s="192" t="s">
        <v>20</v>
      </c>
      <c r="D1732" s="192">
        <v>88316</v>
      </c>
      <c r="E1732" s="193" t="s">
        <v>1464</v>
      </c>
      <c r="F1732" s="380" t="s">
        <v>1463</v>
      </c>
      <c r="G1732" s="381"/>
      <c r="H1732" s="164" t="s">
        <v>34</v>
      </c>
      <c r="I1732" s="165">
        <v>2.153</v>
      </c>
      <c r="J1732" s="166"/>
      <c r="K1732" s="167">
        <f t="shared" si="31"/>
        <v>0</v>
      </c>
    </row>
    <row r="1733" spans="1:11" s="192" customFormat="1" ht="24">
      <c r="A1733" s="192" t="s">
        <v>1449</v>
      </c>
      <c r="B1733" s="192" t="s">
        <v>1450</v>
      </c>
      <c r="C1733" s="192" t="s">
        <v>20</v>
      </c>
      <c r="D1733" s="192">
        <v>89272</v>
      </c>
      <c r="E1733" s="193" t="s">
        <v>1871</v>
      </c>
      <c r="F1733" s="380" t="s">
        <v>1466</v>
      </c>
      <c r="G1733" s="381"/>
      <c r="H1733" s="164" t="s">
        <v>1467</v>
      </c>
      <c r="I1733" s="165">
        <v>0.33</v>
      </c>
      <c r="J1733" s="166"/>
      <c r="K1733" s="167">
        <f t="shared" si="31"/>
        <v>0</v>
      </c>
    </row>
    <row r="1734" spans="1:11" s="192" customFormat="1" ht="24">
      <c r="A1734" s="192" t="s">
        <v>1449</v>
      </c>
      <c r="B1734" s="192" t="s">
        <v>1450</v>
      </c>
      <c r="C1734" s="192" t="s">
        <v>20</v>
      </c>
      <c r="D1734" s="192">
        <v>89273</v>
      </c>
      <c r="E1734" s="193" t="s">
        <v>1872</v>
      </c>
      <c r="F1734" s="380" t="s">
        <v>1466</v>
      </c>
      <c r="G1734" s="381"/>
      <c r="H1734" s="164" t="s">
        <v>1554</v>
      </c>
      <c r="I1734" s="165">
        <v>0.16500000000000001</v>
      </c>
      <c r="J1734" s="166"/>
      <c r="K1734" s="167">
        <f t="shared" si="31"/>
        <v>0</v>
      </c>
    </row>
    <row r="1735" spans="1:11" s="192" customFormat="1" ht="24">
      <c r="A1735" s="192" t="s">
        <v>1449</v>
      </c>
      <c r="B1735" s="192" t="s">
        <v>1450</v>
      </c>
      <c r="C1735" s="192" t="s">
        <v>20</v>
      </c>
      <c r="D1735" s="192">
        <v>92759</v>
      </c>
      <c r="E1735" s="193" t="s">
        <v>580</v>
      </c>
      <c r="F1735" s="380" t="s">
        <v>1506</v>
      </c>
      <c r="G1735" s="381"/>
      <c r="H1735" s="164" t="s">
        <v>63</v>
      </c>
      <c r="I1735" s="165">
        <v>25.5</v>
      </c>
      <c r="J1735" s="166"/>
      <c r="K1735" s="167">
        <f t="shared" si="31"/>
        <v>0</v>
      </c>
    </row>
    <row r="1736" spans="1:11" s="192" customFormat="1" ht="24">
      <c r="A1736" s="192" t="s">
        <v>1449</v>
      </c>
      <c r="B1736" s="192" t="s">
        <v>1450</v>
      </c>
      <c r="C1736" s="192" t="s">
        <v>20</v>
      </c>
      <c r="D1736" s="192">
        <v>92760</v>
      </c>
      <c r="E1736" s="193" t="s">
        <v>1881</v>
      </c>
      <c r="F1736" s="380" t="s">
        <v>1506</v>
      </c>
      <c r="G1736" s="381"/>
      <c r="H1736" s="164" t="s">
        <v>63</v>
      </c>
      <c r="I1736" s="165">
        <v>25.5</v>
      </c>
      <c r="J1736" s="166"/>
      <c r="K1736" s="167">
        <f t="shared" si="31"/>
        <v>0</v>
      </c>
    </row>
    <row r="1737" spans="1:11" s="192" customFormat="1" ht="24">
      <c r="A1737" s="192" t="s">
        <v>1449</v>
      </c>
      <c r="B1737" s="192" t="s">
        <v>1450</v>
      </c>
      <c r="C1737" s="192" t="s">
        <v>20</v>
      </c>
      <c r="D1737" s="192">
        <v>92761</v>
      </c>
      <c r="E1737" s="193" t="s">
        <v>631</v>
      </c>
      <c r="F1737" s="380" t="s">
        <v>1506</v>
      </c>
      <c r="G1737" s="381"/>
      <c r="H1737" s="164" t="s">
        <v>63</v>
      </c>
      <c r="I1737" s="165">
        <v>34</v>
      </c>
      <c r="J1737" s="166"/>
      <c r="K1737" s="167">
        <f t="shared" si="31"/>
        <v>0</v>
      </c>
    </row>
    <row r="1738" spans="1:11" s="192" customFormat="1" ht="24">
      <c r="A1738" s="192" t="s">
        <v>1449</v>
      </c>
      <c r="B1738" s="192" t="s">
        <v>1450</v>
      </c>
      <c r="C1738" s="192" t="s">
        <v>20</v>
      </c>
      <c r="D1738" s="192">
        <v>92762</v>
      </c>
      <c r="E1738" s="193" t="s">
        <v>633</v>
      </c>
      <c r="F1738" s="380" t="s">
        <v>1506</v>
      </c>
      <c r="G1738" s="381"/>
      <c r="H1738" s="164" t="s">
        <v>63</v>
      </c>
      <c r="I1738" s="165">
        <v>34</v>
      </c>
      <c r="J1738" s="166"/>
      <c r="K1738" s="167">
        <f t="shared" si="31"/>
        <v>0</v>
      </c>
    </row>
    <row r="1739" spans="1:11" s="192" customFormat="1" ht="24">
      <c r="A1739" s="192" t="s">
        <v>1449</v>
      </c>
      <c r="B1739" s="192" t="s">
        <v>1450</v>
      </c>
      <c r="C1739" s="192" t="s">
        <v>20</v>
      </c>
      <c r="D1739" s="192">
        <v>92763</v>
      </c>
      <c r="E1739" s="193" t="s">
        <v>642</v>
      </c>
      <c r="F1739" s="380" t="s">
        <v>1506</v>
      </c>
      <c r="G1739" s="381"/>
      <c r="H1739" s="164" t="s">
        <v>63</v>
      </c>
      <c r="I1739" s="165">
        <v>17</v>
      </c>
      <c r="J1739" s="166"/>
      <c r="K1739" s="167">
        <f t="shared" si="31"/>
        <v>0</v>
      </c>
    </row>
    <row r="1740" spans="1:11" s="192" customFormat="1" ht="24">
      <c r="A1740" s="192" t="s">
        <v>1449</v>
      </c>
      <c r="B1740" s="192" t="s">
        <v>1450</v>
      </c>
      <c r="C1740" s="192" t="s">
        <v>20</v>
      </c>
      <c r="D1740" s="192">
        <v>92764</v>
      </c>
      <c r="E1740" s="193" t="s">
        <v>1882</v>
      </c>
      <c r="F1740" s="380" t="s">
        <v>1506</v>
      </c>
      <c r="G1740" s="381"/>
      <c r="H1740" s="164" t="s">
        <v>63</v>
      </c>
      <c r="I1740" s="165">
        <v>17</v>
      </c>
      <c r="J1740" s="166"/>
      <c r="K1740" s="167">
        <f t="shared" si="31"/>
        <v>0</v>
      </c>
    </row>
    <row r="1741" spans="1:11" s="192" customFormat="1" ht="24">
      <c r="A1741" s="192" t="s">
        <v>1449</v>
      </c>
      <c r="B1741" s="192" t="s">
        <v>1450</v>
      </c>
      <c r="C1741" s="192" t="s">
        <v>20</v>
      </c>
      <c r="D1741" s="192">
        <v>92765</v>
      </c>
      <c r="E1741" s="193" t="s">
        <v>1883</v>
      </c>
      <c r="F1741" s="380" t="s">
        <v>1506</v>
      </c>
      <c r="G1741" s="381"/>
      <c r="H1741" s="164" t="s">
        <v>63</v>
      </c>
      <c r="I1741" s="165">
        <v>17</v>
      </c>
      <c r="J1741" s="166"/>
      <c r="K1741" s="167">
        <f t="shared" si="31"/>
        <v>0</v>
      </c>
    </row>
    <row r="1742" spans="1:11">
      <c r="E1742" s="194"/>
      <c r="F1742" s="194"/>
      <c r="I1742" s="168"/>
      <c r="J1742" s="169"/>
      <c r="K1742" s="170"/>
    </row>
    <row r="1743" spans="1:11">
      <c r="E1743" s="194"/>
      <c r="F1743" s="194"/>
      <c r="I1743" s="168"/>
      <c r="J1743" s="169"/>
      <c r="K1743" s="170"/>
    </row>
    <row r="1744" spans="1:11" s="198" customFormat="1" ht="31.5">
      <c r="A1744" s="195"/>
      <c r="B1744" s="196"/>
      <c r="C1744" s="196" t="s">
        <v>5</v>
      </c>
      <c r="D1744" s="196" t="s">
        <v>208</v>
      </c>
      <c r="E1744" s="197" t="s">
        <v>209</v>
      </c>
      <c r="F1744" s="386" t="s">
        <v>1708</v>
      </c>
      <c r="G1744" s="387"/>
      <c r="H1744" s="171" t="s">
        <v>171</v>
      </c>
      <c r="I1744" s="172"/>
      <c r="J1744" s="173"/>
      <c r="K1744" s="174">
        <f>K1746</f>
        <v>0</v>
      </c>
    </row>
    <row r="1745" spans="1:11" s="198" customFormat="1" ht="15.75">
      <c r="B1745" s="199" t="s">
        <v>1442</v>
      </c>
      <c r="C1745" s="199" t="s">
        <v>1443</v>
      </c>
      <c r="D1745" s="199" t="s">
        <v>1</v>
      </c>
      <c r="E1745" s="200" t="s">
        <v>1444</v>
      </c>
      <c r="F1745" s="378" t="s">
        <v>1445</v>
      </c>
      <c r="G1745" s="379"/>
      <c r="H1745" s="175" t="s">
        <v>1446</v>
      </c>
      <c r="I1745" s="176" t="s">
        <v>1345</v>
      </c>
      <c r="J1745" s="177" t="s">
        <v>1447</v>
      </c>
      <c r="K1745" s="178" t="s">
        <v>1448</v>
      </c>
    </row>
    <row r="1746" spans="1:11" s="192" customFormat="1" ht="12">
      <c r="A1746" s="192" t="s">
        <v>1449</v>
      </c>
      <c r="B1746" s="287" t="s">
        <v>1455</v>
      </c>
      <c r="C1746" s="287" t="s">
        <v>5</v>
      </c>
      <c r="D1746" s="287" t="s">
        <v>1890</v>
      </c>
      <c r="E1746" s="288" t="s">
        <v>209</v>
      </c>
      <c r="F1746" s="388" t="s">
        <v>1457</v>
      </c>
      <c r="G1746" s="388"/>
      <c r="H1746" s="289" t="s">
        <v>8</v>
      </c>
      <c r="I1746" s="290">
        <v>7.92</v>
      </c>
      <c r="J1746" s="291">
        <f>'Mapa de Cotação'!J23</f>
        <v>0</v>
      </c>
      <c r="K1746" s="292">
        <f>J1746*I1746</f>
        <v>0</v>
      </c>
    </row>
    <row r="1747" spans="1:11">
      <c r="E1747" s="194"/>
      <c r="F1747" s="194"/>
      <c r="I1747" s="168"/>
      <c r="J1747" s="169"/>
      <c r="K1747" s="170"/>
    </row>
    <row r="1748" spans="1:11">
      <c r="E1748" s="194"/>
      <c r="F1748" s="194"/>
      <c r="I1748" s="168"/>
      <c r="J1748" s="169"/>
      <c r="K1748" s="170"/>
    </row>
    <row r="1749" spans="1:11" s="198" customFormat="1" ht="31.5">
      <c r="A1749" s="195"/>
      <c r="B1749" s="196"/>
      <c r="C1749" s="196" t="s">
        <v>5</v>
      </c>
      <c r="D1749" s="196" t="s">
        <v>202</v>
      </c>
      <c r="E1749" s="197" t="s">
        <v>203</v>
      </c>
      <c r="F1749" s="386" t="s">
        <v>1708</v>
      </c>
      <c r="G1749" s="387"/>
      <c r="H1749" s="171" t="s">
        <v>171</v>
      </c>
      <c r="I1749" s="172"/>
      <c r="J1749" s="173"/>
      <c r="K1749" s="174">
        <f>K1751</f>
        <v>0</v>
      </c>
    </row>
    <row r="1750" spans="1:11" s="198" customFormat="1" ht="15.75">
      <c r="B1750" s="199" t="s">
        <v>1442</v>
      </c>
      <c r="C1750" s="199" t="s">
        <v>1443</v>
      </c>
      <c r="D1750" s="199" t="s">
        <v>1</v>
      </c>
      <c r="E1750" s="200" t="s">
        <v>1444</v>
      </c>
      <c r="F1750" s="378" t="s">
        <v>1445</v>
      </c>
      <c r="G1750" s="379"/>
      <c r="H1750" s="175" t="s">
        <v>1446</v>
      </c>
      <c r="I1750" s="176" t="s">
        <v>1345</v>
      </c>
      <c r="J1750" s="177" t="s">
        <v>1447</v>
      </c>
      <c r="K1750" s="178" t="s">
        <v>1448</v>
      </c>
    </row>
    <row r="1751" spans="1:11" s="192" customFormat="1" ht="12">
      <c r="A1751" s="192" t="s">
        <v>1449</v>
      </c>
      <c r="B1751" s="287" t="s">
        <v>1455</v>
      </c>
      <c r="C1751" s="287" t="s">
        <v>5</v>
      </c>
      <c r="D1751" s="287" t="s">
        <v>1891</v>
      </c>
      <c r="E1751" s="288" t="s">
        <v>1892</v>
      </c>
      <c r="F1751" s="388" t="s">
        <v>1457</v>
      </c>
      <c r="G1751" s="388"/>
      <c r="H1751" s="289" t="s">
        <v>171</v>
      </c>
      <c r="I1751" s="290">
        <v>1</v>
      </c>
      <c r="J1751" s="291">
        <f>'Mapa de Cotação'!J26</f>
        <v>0</v>
      </c>
      <c r="K1751" s="292">
        <f>J1751*I1751</f>
        <v>0</v>
      </c>
    </row>
    <row r="1752" spans="1:11">
      <c r="E1752" s="194"/>
      <c r="F1752" s="194"/>
      <c r="I1752" s="168"/>
      <c r="J1752" s="169"/>
      <c r="K1752" s="170"/>
    </row>
    <row r="1753" spans="1:11">
      <c r="E1753" s="194"/>
      <c r="F1753" s="194"/>
      <c r="I1753" s="168"/>
      <c r="J1753" s="169"/>
      <c r="K1753" s="170"/>
    </row>
    <row r="1754" spans="1:11" s="198" customFormat="1" ht="31.5">
      <c r="A1754" s="195"/>
      <c r="B1754" s="196"/>
      <c r="C1754" s="196" t="s">
        <v>5</v>
      </c>
      <c r="D1754" s="196" t="s">
        <v>205</v>
      </c>
      <c r="E1754" s="197" t="s">
        <v>206</v>
      </c>
      <c r="F1754" s="386" t="s">
        <v>1708</v>
      </c>
      <c r="G1754" s="387"/>
      <c r="H1754" s="171" t="s">
        <v>171</v>
      </c>
      <c r="I1754" s="172"/>
      <c r="J1754" s="173"/>
      <c r="K1754" s="174">
        <f>K1756</f>
        <v>0</v>
      </c>
    </row>
    <row r="1755" spans="1:11" s="198" customFormat="1" ht="15.75">
      <c r="B1755" s="199" t="s">
        <v>1442</v>
      </c>
      <c r="C1755" s="199" t="s">
        <v>1443</v>
      </c>
      <c r="D1755" s="199" t="s">
        <v>1</v>
      </c>
      <c r="E1755" s="200" t="s">
        <v>1444</v>
      </c>
      <c r="F1755" s="378" t="s">
        <v>1445</v>
      </c>
      <c r="G1755" s="379"/>
      <c r="H1755" s="175" t="s">
        <v>1446</v>
      </c>
      <c r="I1755" s="176" t="s">
        <v>1345</v>
      </c>
      <c r="J1755" s="177" t="s">
        <v>1447</v>
      </c>
      <c r="K1755" s="178" t="s">
        <v>1448</v>
      </c>
    </row>
    <row r="1756" spans="1:11" s="192" customFormat="1" ht="12">
      <c r="A1756" s="192" t="s">
        <v>1449</v>
      </c>
      <c r="B1756" s="287" t="s">
        <v>1455</v>
      </c>
      <c r="C1756" s="287" t="s">
        <v>5</v>
      </c>
      <c r="D1756" s="287" t="s">
        <v>1893</v>
      </c>
      <c r="E1756" s="288" t="s">
        <v>206</v>
      </c>
      <c r="F1756" s="388" t="s">
        <v>1457</v>
      </c>
      <c r="G1756" s="388"/>
      <c r="H1756" s="289" t="s">
        <v>171</v>
      </c>
      <c r="I1756" s="290">
        <v>1</v>
      </c>
      <c r="J1756" s="291">
        <f>'Mapa de Cotação'!J29</f>
        <v>0</v>
      </c>
      <c r="K1756" s="292">
        <f>J1756*I1756</f>
        <v>0</v>
      </c>
    </row>
    <row r="1757" spans="1:11">
      <c r="E1757" s="194"/>
      <c r="F1757" s="194"/>
      <c r="I1757" s="168"/>
      <c r="J1757" s="169"/>
      <c r="K1757" s="170"/>
    </row>
    <row r="1758" spans="1:11">
      <c r="E1758" s="194"/>
      <c r="F1758" s="194"/>
      <c r="I1758" s="168"/>
      <c r="J1758" s="169"/>
      <c r="K1758" s="170"/>
    </row>
    <row r="1759" spans="1:11" s="198" customFormat="1" ht="47.25">
      <c r="A1759" s="195"/>
      <c r="B1759" s="196"/>
      <c r="C1759" s="196" t="s">
        <v>5</v>
      </c>
      <c r="D1759" s="196" t="s">
        <v>1162</v>
      </c>
      <c r="E1759" s="197" t="s">
        <v>1163</v>
      </c>
      <c r="F1759" s="386" t="s">
        <v>1485</v>
      </c>
      <c r="G1759" s="387"/>
      <c r="H1759" s="171" t="s">
        <v>31</v>
      </c>
      <c r="I1759" s="172"/>
      <c r="J1759" s="173"/>
      <c r="K1759" s="174">
        <f>SUM(K1761:K1780)</f>
        <v>0</v>
      </c>
    </row>
    <row r="1760" spans="1:11" s="198" customFormat="1" ht="15.75">
      <c r="B1760" s="199" t="s">
        <v>1442</v>
      </c>
      <c r="C1760" s="199" t="s">
        <v>1443</v>
      </c>
      <c r="D1760" s="199" t="s">
        <v>1</v>
      </c>
      <c r="E1760" s="200" t="s">
        <v>1444</v>
      </c>
      <c r="F1760" s="378" t="s">
        <v>1445</v>
      </c>
      <c r="G1760" s="379"/>
      <c r="H1760" s="175" t="s">
        <v>1446</v>
      </c>
      <c r="I1760" s="176" t="s">
        <v>1345</v>
      </c>
      <c r="J1760" s="177" t="s">
        <v>1447</v>
      </c>
      <c r="K1760" s="178" t="s">
        <v>1448</v>
      </c>
    </row>
    <row r="1761" spans="1:11" s="192" customFormat="1" ht="12">
      <c r="A1761" s="192" t="s">
        <v>1449</v>
      </c>
      <c r="B1761" s="192" t="s">
        <v>1455</v>
      </c>
      <c r="C1761" s="192" t="s">
        <v>20</v>
      </c>
      <c r="D1761" s="192">
        <v>2692</v>
      </c>
      <c r="E1761" s="193" t="s">
        <v>1696</v>
      </c>
      <c r="F1761" s="380" t="s">
        <v>1457</v>
      </c>
      <c r="G1761" s="381"/>
      <c r="H1761" s="164" t="s">
        <v>1461</v>
      </c>
      <c r="I1761" s="165">
        <v>0.12175</v>
      </c>
      <c r="J1761" s="166"/>
      <c r="K1761" s="167">
        <f>J1761*I1761</f>
        <v>0</v>
      </c>
    </row>
    <row r="1762" spans="1:11" s="192" customFormat="1" ht="12">
      <c r="A1762" s="192" t="s">
        <v>1449</v>
      </c>
      <c r="B1762" s="192" t="s">
        <v>1455</v>
      </c>
      <c r="C1762" s="192" t="s">
        <v>20</v>
      </c>
      <c r="D1762" s="192">
        <v>4491</v>
      </c>
      <c r="E1762" s="193" t="s">
        <v>1889</v>
      </c>
      <c r="F1762" s="380" t="s">
        <v>1457</v>
      </c>
      <c r="G1762" s="381"/>
      <c r="H1762" s="164" t="s">
        <v>54</v>
      </c>
      <c r="I1762" s="165">
        <v>2.6150000000000002</v>
      </c>
      <c r="J1762" s="166"/>
      <c r="K1762" s="167">
        <f t="shared" ref="K1762:K1780" si="32">J1762*I1762</f>
        <v>0</v>
      </c>
    </row>
    <row r="1763" spans="1:11" s="192" customFormat="1" ht="12">
      <c r="A1763" s="192" t="s">
        <v>1449</v>
      </c>
      <c r="B1763" s="192" t="s">
        <v>1455</v>
      </c>
      <c r="C1763" s="192" t="s">
        <v>20</v>
      </c>
      <c r="D1763" s="192">
        <v>4517</v>
      </c>
      <c r="E1763" s="193" t="s">
        <v>1822</v>
      </c>
      <c r="F1763" s="380" t="s">
        <v>1457</v>
      </c>
      <c r="G1763" s="381"/>
      <c r="H1763" s="164" t="s">
        <v>54</v>
      </c>
      <c r="I1763" s="165">
        <v>3.1103000000000001</v>
      </c>
      <c r="J1763" s="166"/>
      <c r="K1763" s="167">
        <f t="shared" si="32"/>
        <v>0</v>
      </c>
    </row>
    <row r="1764" spans="1:11" s="192" customFormat="1" ht="12">
      <c r="A1764" s="192" t="s">
        <v>1449</v>
      </c>
      <c r="B1764" s="192" t="s">
        <v>1455</v>
      </c>
      <c r="C1764" s="192" t="s">
        <v>20</v>
      </c>
      <c r="D1764" s="192">
        <v>4720</v>
      </c>
      <c r="E1764" s="193" t="s">
        <v>1894</v>
      </c>
      <c r="F1764" s="380" t="s">
        <v>1457</v>
      </c>
      <c r="G1764" s="381"/>
      <c r="H1764" s="164" t="s">
        <v>44</v>
      </c>
      <c r="I1764" s="165">
        <v>19.68</v>
      </c>
      <c r="J1764" s="166"/>
      <c r="K1764" s="167">
        <f t="shared" si="32"/>
        <v>0</v>
      </c>
    </row>
    <row r="1765" spans="1:11" s="192" customFormat="1" ht="12">
      <c r="A1765" s="192" t="s">
        <v>1449</v>
      </c>
      <c r="B1765" s="192" t="s">
        <v>1455</v>
      </c>
      <c r="C1765" s="192" t="s">
        <v>20</v>
      </c>
      <c r="D1765" s="192">
        <v>5069</v>
      </c>
      <c r="E1765" s="193" t="s">
        <v>1895</v>
      </c>
      <c r="F1765" s="380" t="s">
        <v>1457</v>
      </c>
      <c r="G1765" s="381"/>
      <c r="H1765" s="164" t="s">
        <v>63</v>
      </c>
      <c r="I1765" s="165">
        <v>0.2757</v>
      </c>
      <c r="J1765" s="166"/>
      <c r="K1765" s="167">
        <f t="shared" si="32"/>
        <v>0</v>
      </c>
    </row>
    <row r="1766" spans="1:11" s="192" customFormat="1" ht="36">
      <c r="A1766" s="192" t="s">
        <v>1449</v>
      </c>
      <c r="B1766" s="192" t="s">
        <v>1450</v>
      </c>
      <c r="C1766" s="192" t="s">
        <v>20</v>
      </c>
      <c r="D1766" s="192">
        <v>5678</v>
      </c>
      <c r="E1766" s="193" t="s">
        <v>1634</v>
      </c>
      <c r="F1766" s="380" t="s">
        <v>1466</v>
      </c>
      <c r="G1766" s="381"/>
      <c r="H1766" s="164" t="s">
        <v>1467</v>
      </c>
      <c r="I1766" s="165">
        <v>6.0796000000000001</v>
      </c>
      <c r="J1766" s="166"/>
      <c r="K1766" s="167">
        <f t="shared" si="32"/>
        <v>0</v>
      </c>
    </row>
    <row r="1767" spans="1:11" s="192" customFormat="1" ht="36">
      <c r="A1767" s="192" t="s">
        <v>1449</v>
      </c>
      <c r="B1767" s="192" t="s">
        <v>1450</v>
      </c>
      <c r="C1767" s="192" t="s">
        <v>20</v>
      </c>
      <c r="D1767" s="192">
        <v>5679</v>
      </c>
      <c r="E1767" s="193" t="s">
        <v>1635</v>
      </c>
      <c r="F1767" s="380" t="s">
        <v>1466</v>
      </c>
      <c r="G1767" s="381"/>
      <c r="H1767" s="164" t="s">
        <v>1554</v>
      </c>
      <c r="I1767" s="165">
        <v>12.388999999999999</v>
      </c>
      <c r="J1767" s="166"/>
      <c r="K1767" s="167">
        <f t="shared" si="32"/>
        <v>0</v>
      </c>
    </row>
    <row r="1768" spans="1:11" s="192" customFormat="1" ht="12">
      <c r="A1768" s="192" t="s">
        <v>1449</v>
      </c>
      <c r="B1768" s="192" t="s">
        <v>1455</v>
      </c>
      <c r="C1768" s="192" t="s">
        <v>20</v>
      </c>
      <c r="D1768" s="192">
        <v>6193</v>
      </c>
      <c r="E1768" s="193" t="s">
        <v>1789</v>
      </c>
      <c r="F1768" s="380" t="s">
        <v>1457</v>
      </c>
      <c r="G1768" s="381"/>
      <c r="H1768" s="164" t="s">
        <v>54</v>
      </c>
      <c r="I1768" s="165">
        <v>9.7551000000000005</v>
      </c>
      <c r="J1768" s="166"/>
      <c r="K1768" s="167">
        <f t="shared" si="32"/>
        <v>0</v>
      </c>
    </row>
    <row r="1769" spans="1:11" s="192" customFormat="1" ht="12">
      <c r="A1769" s="192" t="s">
        <v>1449</v>
      </c>
      <c r="B1769" s="192" t="s">
        <v>1455</v>
      </c>
      <c r="C1769" s="192" t="s">
        <v>20</v>
      </c>
      <c r="D1769" s="192">
        <v>7258</v>
      </c>
      <c r="E1769" s="193" t="s">
        <v>1625</v>
      </c>
      <c r="F1769" s="380" t="s">
        <v>1457</v>
      </c>
      <c r="G1769" s="381"/>
      <c r="H1769" s="164" t="s">
        <v>31</v>
      </c>
      <c r="I1769" s="165">
        <v>10094.736999999999</v>
      </c>
      <c r="J1769" s="166"/>
      <c r="K1769" s="167">
        <f t="shared" si="32"/>
        <v>0</v>
      </c>
    </row>
    <row r="1770" spans="1:11" s="192" customFormat="1" ht="24">
      <c r="A1770" s="192" t="s">
        <v>1449</v>
      </c>
      <c r="B1770" s="192" t="s">
        <v>1450</v>
      </c>
      <c r="C1770" s="192" t="s">
        <v>20</v>
      </c>
      <c r="D1770" s="192">
        <v>87316</v>
      </c>
      <c r="E1770" s="193" t="s">
        <v>1642</v>
      </c>
      <c r="F1770" s="380" t="s">
        <v>1463</v>
      </c>
      <c r="G1770" s="381"/>
      <c r="H1770" s="164" t="s">
        <v>44</v>
      </c>
      <c r="I1770" s="165">
        <v>0.72153</v>
      </c>
      <c r="J1770" s="166"/>
      <c r="K1770" s="167">
        <f t="shared" si="32"/>
        <v>0</v>
      </c>
    </row>
    <row r="1771" spans="1:11" s="192" customFormat="1" ht="12">
      <c r="A1771" s="192" t="s">
        <v>1449</v>
      </c>
      <c r="B1771" s="192" t="s">
        <v>1450</v>
      </c>
      <c r="C1771" s="192" t="s">
        <v>20</v>
      </c>
      <c r="D1771" s="192">
        <v>88309</v>
      </c>
      <c r="E1771" s="193" t="s">
        <v>1462</v>
      </c>
      <c r="F1771" s="380" t="s">
        <v>1463</v>
      </c>
      <c r="G1771" s="381"/>
      <c r="H1771" s="164" t="s">
        <v>34</v>
      </c>
      <c r="I1771" s="165">
        <v>279.42200000000003</v>
      </c>
      <c r="J1771" s="166"/>
      <c r="K1771" s="167">
        <f t="shared" si="32"/>
        <v>0</v>
      </c>
    </row>
    <row r="1772" spans="1:11" s="192" customFormat="1" ht="12">
      <c r="A1772" s="192" t="s">
        <v>1449</v>
      </c>
      <c r="B1772" s="192" t="s">
        <v>1450</v>
      </c>
      <c r="C1772" s="192" t="s">
        <v>20</v>
      </c>
      <c r="D1772" s="192">
        <v>88316</v>
      </c>
      <c r="E1772" s="193" t="s">
        <v>1464</v>
      </c>
      <c r="F1772" s="380" t="s">
        <v>1463</v>
      </c>
      <c r="G1772" s="381"/>
      <c r="H1772" s="164" t="s">
        <v>34</v>
      </c>
      <c r="I1772" s="165">
        <v>196.10069999999999</v>
      </c>
      <c r="J1772" s="166"/>
      <c r="K1772" s="167">
        <f t="shared" si="32"/>
        <v>0</v>
      </c>
    </row>
    <row r="1773" spans="1:11" s="192" customFormat="1" ht="24">
      <c r="A1773" s="192" t="s">
        <v>1449</v>
      </c>
      <c r="B1773" s="192" t="s">
        <v>1450</v>
      </c>
      <c r="C1773" s="192" t="s">
        <v>20</v>
      </c>
      <c r="D1773" s="192">
        <v>88628</v>
      </c>
      <c r="E1773" s="193" t="s">
        <v>1637</v>
      </c>
      <c r="F1773" s="380" t="s">
        <v>1463</v>
      </c>
      <c r="G1773" s="381"/>
      <c r="H1773" s="164" t="s">
        <v>44</v>
      </c>
      <c r="I1773" s="165">
        <v>9.0015000000000001</v>
      </c>
      <c r="J1773" s="166"/>
      <c r="K1773" s="167">
        <f t="shared" si="32"/>
        <v>0</v>
      </c>
    </row>
    <row r="1774" spans="1:11" s="192" customFormat="1" ht="12">
      <c r="A1774" s="192" t="s">
        <v>1449</v>
      </c>
      <c r="B1774" s="192" t="s">
        <v>1450</v>
      </c>
      <c r="C1774" s="192" t="s">
        <v>20</v>
      </c>
      <c r="D1774" s="192">
        <v>89995</v>
      </c>
      <c r="E1774" s="193" t="s">
        <v>1896</v>
      </c>
      <c r="F1774" s="380" t="s">
        <v>1506</v>
      </c>
      <c r="G1774" s="381"/>
      <c r="H1774" s="164" t="s">
        <v>44</v>
      </c>
      <c r="I1774" s="165">
        <v>1.8142</v>
      </c>
      <c r="J1774" s="166"/>
      <c r="K1774" s="167">
        <f t="shared" si="32"/>
        <v>0</v>
      </c>
    </row>
    <row r="1775" spans="1:11" s="192" customFormat="1" ht="12">
      <c r="A1775" s="192" t="s">
        <v>1449</v>
      </c>
      <c r="B1775" s="192" t="s">
        <v>1450</v>
      </c>
      <c r="C1775" s="192" t="s">
        <v>20</v>
      </c>
      <c r="D1775" s="192">
        <v>89998</v>
      </c>
      <c r="E1775" s="193" t="s">
        <v>1897</v>
      </c>
      <c r="F1775" s="380" t="s">
        <v>1506</v>
      </c>
      <c r="G1775" s="381"/>
      <c r="H1775" s="164" t="s">
        <v>63</v>
      </c>
      <c r="I1775" s="165">
        <v>55.970199999999998</v>
      </c>
      <c r="J1775" s="166"/>
      <c r="K1775" s="167">
        <f t="shared" si="32"/>
        <v>0</v>
      </c>
    </row>
    <row r="1776" spans="1:11" s="192" customFormat="1" ht="24">
      <c r="A1776" s="192" t="s">
        <v>1449</v>
      </c>
      <c r="B1776" s="192" t="s">
        <v>1450</v>
      </c>
      <c r="C1776" s="192" t="s">
        <v>20</v>
      </c>
      <c r="D1776" s="192">
        <v>94970</v>
      </c>
      <c r="E1776" s="193" t="s">
        <v>1646</v>
      </c>
      <c r="F1776" s="380" t="s">
        <v>1506</v>
      </c>
      <c r="G1776" s="381"/>
      <c r="H1776" s="164" t="s">
        <v>44</v>
      </c>
      <c r="I1776" s="165">
        <v>7.1019199999999998</v>
      </c>
      <c r="J1776" s="166"/>
      <c r="K1776" s="167">
        <f t="shared" si="32"/>
        <v>0</v>
      </c>
    </row>
    <row r="1777" spans="1:11" s="192" customFormat="1" ht="24">
      <c r="A1777" s="192" t="s">
        <v>1449</v>
      </c>
      <c r="B1777" s="192" t="s">
        <v>1450</v>
      </c>
      <c r="C1777" s="192" t="s">
        <v>20</v>
      </c>
      <c r="D1777" s="192">
        <v>96536</v>
      </c>
      <c r="E1777" s="193" t="s">
        <v>1898</v>
      </c>
      <c r="F1777" s="380" t="s">
        <v>1506</v>
      </c>
      <c r="G1777" s="381"/>
      <c r="H1777" s="164" t="s">
        <v>8</v>
      </c>
      <c r="I1777" s="165">
        <v>18.142720000000001</v>
      </c>
      <c r="J1777" s="166"/>
      <c r="K1777" s="167">
        <f t="shared" si="32"/>
        <v>0</v>
      </c>
    </row>
    <row r="1778" spans="1:11" s="192" customFormat="1" ht="24">
      <c r="A1778" s="192" t="s">
        <v>1449</v>
      </c>
      <c r="B1778" s="192" t="s">
        <v>1450</v>
      </c>
      <c r="C1778" s="192" t="s">
        <v>20</v>
      </c>
      <c r="D1778" s="192">
        <v>97735</v>
      </c>
      <c r="E1778" s="193" t="s">
        <v>1639</v>
      </c>
      <c r="F1778" s="380" t="s">
        <v>1506</v>
      </c>
      <c r="G1778" s="381"/>
      <c r="H1778" s="164" t="s">
        <v>44</v>
      </c>
      <c r="I1778" s="165">
        <v>4.9585100000000004</v>
      </c>
      <c r="J1778" s="166"/>
      <c r="K1778" s="167">
        <f t="shared" si="32"/>
        <v>0</v>
      </c>
    </row>
    <row r="1779" spans="1:11" s="192" customFormat="1" ht="24">
      <c r="A1779" s="192" t="s">
        <v>1449</v>
      </c>
      <c r="B1779" s="192" t="s">
        <v>1450</v>
      </c>
      <c r="C1779" s="192" t="s">
        <v>20</v>
      </c>
      <c r="D1779" s="192">
        <v>101624</v>
      </c>
      <c r="E1779" s="193" t="s">
        <v>1640</v>
      </c>
      <c r="F1779" s="380" t="s">
        <v>1550</v>
      </c>
      <c r="G1779" s="381"/>
      <c r="H1779" s="164" t="s">
        <v>44</v>
      </c>
      <c r="I1779" s="165">
        <v>3.3450000000000002</v>
      </c>
      <c r="J1779" s="166"/>
      <c r="K1779" s="167">
        <f t="shared" si="32"/>
        <v>0</v>
      </c>
    </row>
    <row r="1780" spans="1:11" s="192" customFormat="1" ht="24">
      <c r="A1780" s="192" t="s">
        <v>1449</v>
      </c>
      <c r="B1780" s="192" t="s">
        <v>1450</v>
      </c>
      <c r="C1780" s="192" t="s">
        <v>20</v>
      </c>
      <c r="D1780" s="192">
        <v>92767</v>
      </c>
      <c r="E1780" s="193" t="s">
        <v>1899</v>
      </c>
      <c r="F1780" s="380" t="s">
        <v>1506</v>
      </c>
      <c r="G1780" s="381"/>
      <c r="H1780" s="164" t="s">
        <v>63</v>
      </c>
      <c r="I1780" s="165">
        <v>188.54183</v>
      </c>
      <c r="J1780" s="166"/>
      <c r="K1780" s="167">
        <f t="shared" si="32"/>
        <v>0</v>
      </c>
    </row>
    <row r="1781" spans="1:11">
      <c r="E1781" s="194"/>
      <c r="F1781" s="194"/>
      <c r="I1781" s="168"/>
      <c r="J1781" s="169"/>
      <c r="K1781" s="170"/>
    </row>
    <row r="1782" spans="1:11">
      <c r="E1782" s="194"/>
      <c r="F1782" s="194"/>
      <c r="I1782" s="168"/>
      <c r="J1782" s="169"/>
      <c r="K1782" s="170"/>
    </row>
    <row r="1783" spans="1:11" s="198" customFormat="1" ht="31.5">
      <c r="A1783" s="195"/>
      <c r="B1783" s="196"/>
      <c r="C1783" s="196" t="s">
        <v>5</v>
      </c>
      <c r="D1783" s="196" t="s">
        <v>662</v>
      </c>
      <c r="E1783" s="197" t="s">
        <v>663</v>
      </c>
      <c r="F1783" s="386" t="s">
        <v>1506</v>
      </c>
      <c r="G1783" s="387"/>
      <c r="H1783" s="171" t="s">
        <v>8</v>
      </c>
      <c r="I1783" s="172"/>
      <c r="J1783" s="173"/>
      <c r="K1783" s="174">
        <f>SUM(K1785:K1789)</f>
        <v>0</v>
      </c>
    </row>
    <row r="1784" spans="1:11" s="198" customFormat="1" ht="15.75">
      <c r="B1784" s="199" t="s">
        <v>1442</v>
      </c>
      <c r="C1784" s="199" t="s">
        <v>1443</v>
      </c>
      <c r="D1784" s="199" t="s">
        <v>1</v>
      </c>
      <c r="E1784" s="200" t="s">
        <v>1444</v>
      </c>
      <c r="F1784" s="378" t="s">
        <v>1445</v>
      </c>
      <c r="G1784" s="379"/>
      <c r="H1784" s="175" t="s">
        <v>1446</v>
      </c>
      <c r="I1784" s="176" t="s">
        <v>1345</v>
      </c>
      <c r="J1784" s="177" t="s">
        <v>1447</v>
      </c>
      <c r="K1784" s="178" t="s">
        <v>1448</v>
      </c>
    </row>
    <row r="1785" spans="1:11" s="192" customFormat="1" ht="12">
      <c r="A1785" s="192" t="s">
        <v>1449</v>
      </c>
      <c r="B1785" s="192" t="s">
        <v>1455</v>
      </c>
      <c r="C1785" s="192" t="s">
        <v>20</v>
      </c>
      <c r="D1785" s="192">
        <v>4509</v>
      </c>
      <c r="E1785" s="193" t="s">
        <v>1900</v>
      </c>
      <c r="F1785" s="380" t="s">
        <v>1457</v>
      </c>
      <c r="G1785" s="381"/>
      <c r="H1785" s="164" t="s">
        <v>54</v>
      </c>
      <c r="I1785" s="165">
        <v>0.93</v>
      </c>
      <c r="J1785" s="166"/>
      <c r="K1785" s="167">
        <f>J1785*I1785</f>
        <v>0</v>
      </c>
    </row>
    <row r="1786" spans="1:11" s="192" customFormat="1" ht="12">
      <c r="A1786" s="192" t="s">
        <v>1449</v>
      </c>
      <c r="B1786" s="192" t="s">
        <v>1455</v>
      </c>
      <c r="C1786" s="192" t="s">
        <v>20</v>
      </c>
      <c r="D1786" s="192">
        <v>5061</v>
      </c>
      <c r="E1786" s="193" t="s">
        <v>1660</v>
      </c>
      <c r="F1786" s="380" t="s">
        <v>1457</v>
      </c>
      <c r="G1786" s="381"/>
      <c r="H1786" s="164" t="s">
        <v>63</v>
      </c>
      <c r="I1786" s="165">
        <v>3.0000000000000001E-3</v>
      </c>
      <c r="J1786" s="166"/>
      <c r="K1786" s="167">
        <f t="shared" ref="K1786:K1789" si="33">J1786*I1786</f>
        <v>0</v>
      </c>
    </row>
    <row r="1787" spans="1:11" s="192" customFormat="1" ht="12">
      <c r="A1787" s="192" t="s">
        <v>1449</v>
      </c>
      <c r="B1787" s="192" t="s">
        <v>1455</v>
      </c>
      <c r="C1787" s="192" t="s">
        <v>20</v>
      </c>
      <c r="D1787" s="192">
        <v>6189</v>
      </c>
      <c r="E1787" s="193" t="s">
        <v>1886</v>
      </c>
      <c r="F1787" s="380" t="s">
        <v>1457</v>
      </c>
      <c r="G1787" s="381"/>
      <c r="H1787" s="164" t="s">
        <v>54</v>
      </c>
      <c r="I1787" s="165">
        <v>1.32</v>
      </c>
      <c r="J1787" s="166"/>
      <c r="K1787" s="167">
        <f t="shared" si="33"/>
        <v>0</v>
      </c>
    </row>
    <row r="1788" spans="1:11" s="192" customFormat="1" ht="12">
      <c r="A1788" s="192" t="s">
        <v>1449</v>
      </c>
      <c r="B1788" s="192" t="s">
        <v>1450</v>
      </c>
      <c r="C1788" s="192" t="s">
        <v>20</v>
      </c>
      <c r="D1788" s="192">
        <v>88239</v>
      </c>
      <c r="E1788" s="193" t="s">
        <v>1875</v>
      </c>
      <c r="F1788" s="380" t="s">
        <v>1463</v>
      </c>
      <c r="G1788" s="381"/>
      <c r="H1788" s="164" t="s">
        <v>34</v>
      </c>
      <c r="I1788" s="165">
        <v>0.27</v>
      </c>
      <c r="J1788" s="166"/>
      <c r="K1788" s="167">
        <f t="shared" si="33"/>
        <v>0</v>
      </c>
    </row>
    <row r="1789" spans="1:11" s="192" customFormat="1" ht="12">
      <c r="A1789" s="192" t="s">
        <v>1449</v>
      </c>
      <c r="B1789" s="192" t="s">
        <v>1450</v>
      </c>
      <c r="C1789" s="192" t="s">
        <v>20</v>
      </c>
      <c r="D1789" s="192">
        <v>88262</v>
      </c>
      <c r="E1789" s="193" t="s">
        <v>1684</v>
      </c>
      <c r="F1789" s="380" t="s">
        <v>1463</v>
      </c>
      <c r="G1789" s="381"/>
      <c r="H1789" s="164" t="s">
        <v>34</v>
      </c>
      <c r="I1789" s="165">
        <v>1.0669999999999999</v>
      </c>
      <c r="J1789" s="166"/>
      <c r="K1789" s="167">
        <f t="shared" si="33"/>
        <v>0</v>
      </c>
    </row>
    <row r="1790" spans="1:11">
      <c r="E1790" s="194"/>
      <c r="F1790" s="194"/>
      <c r="I1790" s="168"/>
      <c r="J1790" s="169"/>
      <c r="K1790" s="170"/>
    </row>
    <row r="1791" spans="1:11">
      <c r="E1791" s="194"/>
      <c r="F1791" s="194"/>
      <c r="I1791" s="168"/>
      <c r="J1791" s="169"/>
      <c r="K1791" s="170"/>
    </row>
    <row r="1792" spans="1:11" s="198" customFormat="1" ht="47.25">
      <c r="A1792" s="195"/>
      <c r="B1792" s="196"/>
      <c r="C1792" s="196" t="s">
        <v>5</v>
      </c>
      <c r="D1792" s="196" t="s">
        <v>443</v>
      </c>
      <c r="E1792" s="197" t="s">
        <v>444</v>
      </c>
      <c r="F1792" s="386" t="s">
        <v>1463</v>
      </c>
      <c r="G1792" s="387"/>
      <c r="H1792" s="171" t="s">
        <v>8</v>
      </c>
      <c r="I1792" s="172"/>
      <c r="J1792" s="173"/>
      <c r="K1792" s="174">
        <f>SUM(K1794:K1800)</f>
        <v>0</v>
      </c>
    </row>
    <row r="1793" spans="1:11" s="198" customFormat="1" ht="15.75">
      <c r="B1793" s="199" t="s">
        <v>1442</v>
      </c>
      <c r="C1793" s="199" t="s">
        <v>1443</v>
      </c>
      <c r="D1793" s="199" t="s">
        <v>1</v>
      </c>
      <c r="E1793" s="200" t="s">
        <v>1444</v>
      </c>
      <c r="F1793" s="378" t="s">
        <v>1445</v>
      </c>
      <c r="G1793" s="379"/>
      <c r="H1793" s="175" t="s">
        <v>1446</v>
      </c>
      <c r="I1793" s="176" t="s">
        <v>1345</v>
      </c>
      <c r="J1793" s="177" t="s">
        <v>1447</v>
      </c>
      <c r="K1793" s="178" t="s">
        <v>1448</v>
      </c>
    </row>
    <row r="1794" spans="1:11" s="192" customFormat="1" ht="12">
      <c r="A1794" s="192" t="s">
        <v>1449</v>
      </c>
      <c r="B1794" s="192" t="s">
        <v>1450</v>
      </c>
      <c r="C1794" s="192" t="s">
        <v>20</v>
      </c>
      <c r="D1794" s="192">
        <v>88309</v>
      </c>
      <c r="E1794" s="193" t="s">
        <v>1462</v>
      </c>
      <c r="F1794" s="380" t="s">
        <v>1463</v>
      </c>
      <c r="G1794" s="381"/>
      <c r="H1794" s="164" t="s">
        <v>34</v>
      </c>
      <c r="I1794" s="165">
        <v>0.93700000000000006</v>
      </c>
      <c r="J1794" s="166"/>
      <c r="K1794" s="167">
        <f>J1794*I1794</f>
        <v>0</v>
      </c>
    </row>
    <row r="1795" spans="1:11" s="192" customFormat="1" ht="12">
      <c r="A1795" s="192" t="s">
        <v>1449</v>
      </c>
      <c r="B1795" s="192" t="s">
        <v>1450</v>
      </c>
      <c r="C1795" s="192" t="s">
        <v>20</v>
      </c>
      <c r="D1795" s="192">
        <v>88316</v>
      </c>
      <c r="E1795" s="193" t="s">
        <v>1464</v>
      </c>
      <c r="F1795" s="380" t="s">
        <v>1463</v>
      </c>
      <c r="G1795" s="381"/>
      <c r="H1795" s="164" t="s">
        <v>34</v>
      </c>
      <c r="I1795" s="165">
        <v>0.71799999999999997</v>
      </c>
      <c r="J1795" s="166"/>
      <c r="K1795" s="167">
        <f t="shared" ref="K1795:K1800" si="34">J1795*I1795</f>
        <v>0</v>
      </c>
    </row>
    <row r="1796" spans="1:11" s="192" customFormat="1" ht="24">
      <c r="A1796" s="192" t="s">
        <v>1449</v>
      </c>
      <c r="B1796" s="192" t="s">
        <v>1450</v>
      </c>
      <c r="C1796" s="192" t="s">
        <v>20</v>
      </c>
      <c r="D1796" s="192">
        <v>97084</v>
      </c>
      <c r="E1796" s="193" t="s">
        <v>1901</v>
      </c>
      <c r="F1796" s="380" t="s">
        <v>1506</v>
      </c>
      <c r="G1796" s="381"/>
      <c r="H1796" s="164" t="s">
        <v>8</v>
      </c>
      <c r="I1796" s="165">
        <v>1</v>
      </c>
      <c r="J1796" s="166"/>
      <c r="K1796" s="167">
        <f t="shared" si="34"/>
        <v>0</v>
      </c>
    </row>
    <row r="1797" spans="1:11" s="192" customFormat="1" ht="24">
      <c r="A1797" s="192" t="s">
        <v>1449</v>
      </c>
      <c r="B1797" s="192" t="s">
        <v>1450</v>
      </c>
      <c r="C1797" s="192" t="s">
        <v>20</v>
      </c>
      <c r="D1797" s="192">
        <v>95240</v>
      </c>
      <c r="E1797" s="193" t="s">
        <v>733</v>
      </c>
      <c r="F1797" s="380" t="s">
        <v>1506</v>
      </c>
      <c r="G1797" s="381"/>
      <c r="H1797" s="164" t="s">
        <v>8</v>
      </c>
      <c r="I1797" s="165">
        <v>1</v>
      </c>
      <c r="J1797" s="166"/>
      <c r="K1797" s="167">
        <f t="shared" si="34"/>
        <v>0</v>
      </c>
    </row>
    <row r="1798" spans="1:11" s="192" customFormat="1" ht="12">
      <c r="A1798" s="192" t="s">
        <v>1449</v>
      </c>
      <c r="B1798" s="192" t="s">
        <v>1455</v>
      </c>
      <c r="C1798" s="192" t="s">
        <v>20</v>
      </c>
      <c r="D1798" s="192">
        <v>1379</v>
      </c>
      <c r="E1798" s="193" t="s">
        <v>1456</v>
      </c>
      <c r="F1798" s="380" t="s">
        <v>1457</v>
      </c>
      <c r="G1798" s="381"/>
      <c r="H1798" s="164" t="s">
        <v>63</v>
      </c>
      <c r="I1798" s="165">
        <v>0.96</v>
      </c>
      <c r="J1798" s="166"/>
      <c r="K1798" s="167">
        <f t="shared" si="34"/>
        <v>0</v>
      </c>
    </row>
    <row r="1799" spans="1:11" s="192" customFormat="1" ht="12">
      <c r="A1799" s="192" t="s">
        <v>1449</v>
      </c>
      <c r="B1799" s="192" t="s">
        <v>1455</v>
      </c>
      <c r="C1799" s="192" t="s">
        <v>20</v>
      </c>
      <c r="D1799" s="192">
        <v>37595</v>
      </c>
      <c r="E1799" s="193" t="s">
        <v>1902</v>
      </c>
      <c r="F1799" s="380" t="s">
        <v>1457</v>
      </c>
      <c r="G1799" s="381"/>
      <c r="H1799" s="164" t="s">
        <v>63</v>
      </c>
      <c r="I1799" s="165">
        <v>5</v>
      </c>
      <c r="J1799" s="166"/>
      <c r="K1799" s="167">
        <f t="shared" si="34"/>
        <v>0</v>
      </c>
    </row>
    <row r="1800" spans="1:11" s="192" customFormat="1" ht="12">
      <c r="A1800" s="192" t="s">
        <v>1449</v>
      </c>
      <c r="B1800" s="287" t="s">
        <v>1455</v>
      </c>
      <c r="C1800" s="287" t="s">
        <v>5</v>
      </c>
      <c r="D1800" s="287" t="s">
        <v>1903</v>
      </c>
      <c r="E1800" s="288" t="s">
        <v>1904</v>
      </c>
      <c r="F1800" s="388" t="s">
        <v>1457</v>
      </c>
      <c r="G1800" s="389"/>
      <c r="H1800" s="289" t="s">
        <v>8</v>
      </c>
      <c r="I1800" s="290">
        <v>1</v>
      </c>
      <c r="J1800" s="291">
        <f>'Mapa de Cotação'!J32</f>
        <v>0</v>
      </c>
      <c r="K1800" s="292">
        <f t="shared" si="34"/>
        <v>0</v>
      </c>
    </row>
    <row r="1801" spans="1:11">
      <c r="E1801" s="194"/>
      <c r="F1801" s="194"/>
      <c r="I1801" s="168"/>
      <c r="J1801" s="169"/>
      <c r="K1801" s="170"/>
    </row>
    <row r="1802" spans="1:11">
      <c r="E1802" s="194"/>
      <c r="F1802" s="194"/>
      <c r="I1802" s="168"/>
      <c r="J1802" s="169"/>
      <c r="K1802" s="170"/>
    </row>
    <row r="1803" spans="1:11" s="198" customFormat="1" ht="47.25">
      <c r="A1803" s="195"/>
      <c r="B1803" s="196"/>
      <c r="C1803" s="196" t="s">
        <v>5</v>
      </c>
      <c r="D1803" s="196" t="s">
        <v>215</v>
      </c>
      <c r="E1803" s="197" t="s">
        <v>216</v>
      </c>
      <c r="F1803" s="386" t="s">
        <v>1463</v>
      </c>
      <c r="G1803" s="387"/>
      <c r="H1803" s="171" t="s">
        <v>8</v>
      </c>
      <c r="I1803" s="172"/>
      <c r="J1803" s="173"/>
      <c r="K1803" s="174">
        <f>SUM(K1805:K1811)</f>
        <v>0</v>
      </c>
    </row>
    <row r="1804" spans="1:11" s="198" customFormat="1" ht="15.75">
      <c r="B1804" s="199" t="s">
        <v>1442</v>
      </c>
      <c r="C1804" s="199" t="s">
        <v>1443</v>
      </c>
      <c r="D1804" s="199" t="s">
        <v>1</v>
      </c>
      <c r="E1804" s="200" t="s">
        <v>1444</v>
      </c>
      <c r="F1804" s="378" t="s">
        <v>1445</v>
      </c>
      <c r="G1804" s="379"/>
      <c r="H1804" s="175" t="s">
        <v>1446</v>
      </c>
      <c r="I1804" s="176" t="s">
        <v>1345</v>
      </c>
      <c r="J1804" s="177" t="s">
        <v>1447</v>
      </c>
      <c r="K1804" s="178" t="s">
        <v>1448</v>
      </c>
    </row>
    <row r="1805" spans="1:11" s="192" customFormat="1" ht="12">
      <c r="A1805" s="192" t="s">
        <v>1449</v>
      </c>
      <c r="B1805" s="192" t="s">
        <v>1450</v>
      </c>
      <c r="C1805" s="192" t="s">
        <v>20</v>
      </c>
      <c r="D1805" s="192">
        <v>88309</v>
      </c>
      <c r="E1805" s="193" t="s">
        <v>1462</v>
      </c>
      <c r="F1805" s="380" t="s">
        <v>1463</v>
      </c>
      <c r="G1805" s="381"/>
      <c r="H1805" s="164" t="s">
        <v>34</v>
      </c>
      <c r="I1805" s="165">
        <v>0.93700000000000006</v>
      </c>
      <c r="J1805" s="166"/>
      <c r="K1805" s="167">
        <f>J1805*I1805</f>
        <v>0</v>
      </c>
    </row>
    <row r="1806" spans="1:11" s="192" customFormat="1" ht="12">
      <c r="A1806" s="192" t="s">
        <v>1449</v>
      </c>
      <c r="B1806" s="192" t="s">
        <v>1450</v>
      </c>
      <c r="C1806" s="192" t="s">
        <v>20</v>
      </c>
      <c r="D1806" s="192">
        <v>88316</v>
      </c>
      <c r="E1806" s="193" t="s">
        <v>1464</v>
      </c>
      <c r="F1806" s="380" t="s">
        <v>1463</v>
      </c>
      <c r="G1806" s="381"/>
      <c r="H1806" s="164" t="s">
        <v>34</v>
      </c>
      <c r="I1806" s="165">
        <v>0.71799999999999997</v>
      </c>
      <c r="J1806" s="166"/>
      <c r="K1806" s="167">
        <f t="shared" ref="K1806:K1811" si="35">J1806*I1806</f>
        <v>0</v>
      </c>
    </row>
    <row r="1807" spans="1:11" s="192" customFormat="1" ht="24">
      <c r="A1807" s="192" t="s">
        <v>1449</v>
      </c>
      <c r="B1807" s="192" t="s">
        <v>1450</v>
      </c>
      <c r="C1807" s="192" t="s">
        <v>20</v>
      </c>
      <c r="D1807" s="192">
        <v>97084</v>
      </c>
      <c r="E1807" s="193" t="s">
        <v>1901</v>
      </c>
      <c r="F1807" s="380" t="s">
        <v>1506</v>
      </c>
      <c r="G1807" s="381"/>
      <c r="H1807" s="164" t="s">
        <v>8</v>
      </c>
      <c r="I1807" s="165">
        <v>1</v>
      </c>
      <c r="J1807" s="166"/>
      <c r="K1807" s="167">
        <f t="shared" si="35"/>
        <v>0</v>
      </c>
    </row>
    <row r="1808" spans="1:11" s="192" customFormat="1" ht="24">
      <c r="A1808" s="192" t="s">
        <v>1449</v>
      </c>
      <c r="B1808" s="192" t="s">
        <v>1450</v>
      </c>
      <c r="C1808" s="192" t="s">
        <v>20</v>
      </c>
      <c r="D1808" s="192">
        <v>95240</v>
      </c>
      <c r="E1808" s="193" t="s">
        <v>733</v>
      </c>
      <c r="F1808" s="380" t="s">
        <v>1506</v>
      </c>
      <c r="G1808" s="381"/>
      <c r="H1808" s="164" t="s">
        <v>8</v>
      </c>
      <c r="I1808" s="165">
        <v>1</v>
      </c>
      <c r="J1808" s="166"/>
      <c r="K1808" s="167">
        <f t="shared" si="35"/>
        <v>0</v>
      </c>
    </row>
    <row r="1809" spans="1:11" s="192" customFormat="1" ht="12">
      <c r="A1809" s="192" t="s">
        <v>1449</v>
      </c>
      <c r="B1809" s="192" t="s">
        <v>1455</v>
      </c>
      <c r="C1809" s="192" t="s">
        <v>20</v>
      </c>
      <c r="D1809" s="192">
        <v>1379</v>
      </c>
      <c r="E1809" s="193" t="s">
        <v>1456</v>
      </c>
      <c r="F1809" s="380" t="s">
        <v>1457</v>
      </c>
      <c r="G1809" s="381"/>
      <c r="H1809" s="164" t="s">
        <v>63</v>
      </c>
      <c r="I1809" s="165">
        <v>0.96</v>
      </c>
      <c r="J1809" s="166"/>
      <c r="K1809" s="167">
        <f t="shared" si="35"/>
        <v>0</v>
      </c>
    </row>
    <row r="1810" spans="1:11" s="192" customFormat="1" ht="12">
      <c r="A1810" s="192" t="s">
        <v>1449</v>
      </c>
      <c r="B1810" s="192" t="s">
        <v>1455</v>
      </c>
      <c r="C1810" s="192" t="s">
        <v>20</v>
      </c>
      <c r="D1810" s="192">
        <v>37595</v>
      </c>
      <c r="E1810" s="193" t="s">
        <v>1902</v>
      </c>
      <c r="F1810" s="380" t="s">
        <v>1457</v>
      </c>
      <c r="G1810" s="381"/>
      <c r="H1810" s="164" t="s">
        <v>63</v>
      </c>
      <c r="I1810" s="165">
        <v>4.8600000000000003</v>
      </c>
      <c r="J1810" s="166"/>
      <c r="K1810" s="167">
        <f t="shared" si="35"/>
        <v>0</v>
      </c>
    </row>
    <row r="1811" spans="1:11" s="192" customFormat="1" ht="12">
      <c r="A1811" s="192" t="s">
        <v>1449</v>
      </c>
      <c r="B1811" s="287" t="s">
        <v>1455</v>
      </c>
      <c r="C1811" s="287" t="s">
        <v>5</v>
      </c>
      <c r="D1811" s="287" t="s">
        <v>1905</v>
      </c>
      <c r="E1811" s="288" t="s">
        <v>1906</v>
      </c>
      <c r="F1811" s="388" t="s">
        <v>1457</v>
      </c>
      <c r="G1811" s="389"/>
      <c r="H1811" s="289" t="s">
        <v>31</v>
      </c>
      <c r="I1811" s="290">
        <v>16</v>
      </c>
      <c r="J1811" s="291">
        <f>'Mapa de Cotação'!J35</f>
        <v>0</v>
      </c>
      <c r="K1811" s="292">
        <f t="shared" si="35"/>
        <v>0</v>
      </c>
    </row>
    <row r="1812" spans="1:11">
      <c r="E1812" s="194"/>
      <c r="F1812" s="194"/>
      <c r="I1812" s="168"/>
      <c r="J1812" s="169"/>
      <c r="K1812" s="170"/>
    </row>
    <row r="1813" spans="1:11">
      <c r="E1813" s="194"/>
      <c r="F1813" s="194"/>
      <c r="I1813" s="168"/>
      <c r="J1813" s="169"/>
      <c r="K1813" s="170"/>
    </row>
    <row r="1814" spans="1:11" ht="20.100000000000001" hidden="1" customHeight="1">
      <c r="A1814" s="187"/>
      <c r="B1814" s="188"/>
      <c r="C1814" s="188" t="s">
        <v>166</v>
      </c>
      <c r="D1814" s="188">
        <v>12740</v>
      </c>
      <c r="E1814" s="189" t="s">
        <v>1034</v>
      </c>
      <c r="F1814" s="382" t="s">
        <v>1468</v>
      </c>
      <c r="G1814" s="383"/>
      <c r="H1814" s="156" t="s">
        <v>350</v>
      </c>
      <c r="I1814" s="157"/>
      <c r="J1814" s="158"/>
      <c r="K1814" s="159">
        <v>17.09</v>
      </c>
    </row>
    <row r="1815" spans="1:11" hidden="1">
      <c r="B1815" s="190" t="s">
        <v>1442</v>
      </c>
      <c r="C1815" s="190" t="s">
        <v>1443</v>
      </c>
      <c r="D1815" s="190" t="s">
        <v>1</v>
      </c>
      <c r="E1815" s="191" t="s">
        <v>1444</v>
      </c>
      <c r="F1815" s="384" t="s">
        <v>1445</v>
      </c>
      <c r="G1815" s="385"/>
      <c r="H1815" s="160" t="s">
        <v>1446</v>
      </c>
      <c r="I1815" s="161" t="s">
        <v>1345</v>
      </c>
      <c r="J1815" s="162" t="s">
        <v>1447</v>
      </c>
      <c r="K1815" s="163" t="s">
        <v>1448</v>
      </c>
    </row>
    <row r="1816" spans="1:11" hidden="1">
      <c r="A1816" s="192" t="s">
        <v>1449</v>
      </c>
      <c r="B1816" s="192" t="s">
        <v>1455</v>
      </c>
      <c r="C1816" s="192" t="s">
        <v>166</v>
      </c>
      <c r="D1816" s="192">
        <v>11095</v>
      </c>
      <c r="E1816" s="193" t="s">
        <v>1907</v>
      </c>
      <c r="F1816" s="380" t="s">
        <v>1457</v>
      </c>
      <c r="G1816" s="381"/>
      <c r="H1816" s="164" t="s">
        <v>350</v>
      </c>
      <c r="I1816" s="165">
        <v>1</v>
      </c>
      <c r="J1816" s="166">
        <v>13.67</v>
      </c>
      <c r="K1816" s="167">
        <v>13.67</v>
      </c>
    </row>
    <row r="1817" spans="1:11" hidden="1">
      <c r="A1817" s="192" t="s">
        <v>1449</v>
      </c>
      <c r="B1817" s="192" t="s">
        <v>1455</v>
      </c>
      <c r="C1817" s="192" t="s">
        <v>20</v>
      </c>
      <c r="D1817" s="192">
        <v>2436</v>
      </c>
      <c r="E1817" s="193" t="s">
        <v>1617</v>
      </c>
      <c r="F1817" s="380" t="s">
        <v>1570</v>
      </c>
      <c r="G1817" s="381"/>
      <c r="H1817" s="164" t="s">
        <v>34</v>
      </c>
      <c r="I1817" s="165">
        <v>0.18</v>
      </c>
      <c r="J1817" s="166">
        <v>15.33</v>
      </c>
      <c r="K1817" s="167">
        <v>2.76</v>
      </c>
    </row>
    <row r="1818" spans="1:11" hidden="1">
      <c r="A1818" s="192" t="s">
        <v>1449</v>
      </c>
      <c r="B1818" s="192" t="s">
        <v>1450</v>
      </c>
      <c r="C1818" s="192" t="s">
        <v>166</v>
      </c>
      <c r="D1818" s="192">
        <v>10552</v>
      </c>
      <c r="E1818" s="193" t="s">
        <v>1618</v>
      </c>
      <c r="F1818" s="380" t="s">
        <v>1468</v>
      </c>
      <c r="G1818" s="381"/>
      <c r="H1818" s="164" t="s">
        <v>1582</v>
      </c>
      <c r="I1818" s="165">
        <v>0.18</v>
      </c>
      <c r="J1818" s="166">
        <v>3.64</v>
      </c>
      <c r="K1818" s="167">
        <v>0.66</v>
      </c>
    </row>
    <row r="1819" spans="1:11" hidden="1">
      <c r="E1819" s="194"/>
      <c r="F1819" s="194"/>
      <c r="I1819" s="168"/>
      <c r="J1819" s="169"/>
      <c r="K1819" s="170"/>
    </row>
    <row r="1820" spans="1:11" hidden="1">
      <c r="E1820" s="194"/>
      <c r="F1820" s="194"/>
      <c r="I1820" s="168"/>
      <c r="J1820" s="169"/>
      <c r="K1820" s="170"/>
    </row>
    <row r="1821" spans="1:11" s="198" customFormat="1" ht="31.5">
      <c r="A1821" s="195"/>
      <c r="B1821" s="196"/>
      <c r="C1821" s="196" t="s">
        <v>5</v>
      </c>
      <c r="D1821" s="196" t="s">
        <v>387</v>
      </c>
      <c r="E1821" s="197" t="s">
        <v>388</v>
      </c>
      <c r="F1821" s="386" t="s">
        <v>1468</v>
      </c>
      <c r="G1821" s="387"/>
      <c r="H1821" s="171" t="s">
        <v>31</v>
      </c>
      <c r="I1821" s="172"/>
      <c r="J1821" s="173"/>
      <c r="K1821" s="174">
        <f>SUM(K1823:K1825)</f>
        <v>0</v>
      </c>
    </row>
    <row r="1822" spans="1:11" s="198" customFormat="1" ht="15.75">
      <c r="B1822" s="199" t="s">
        <v>1442</v>
      </c>
      <c r="C1822" s="199" t="s">
        <v>1443</v>
      </c>
      <c r="D1822" s="199" t="s">
        <v>1</v>
      </c>
      <c r="E1822" s="200" t="s">
        <v>1444</v>
      </c>
      <c r="F1822" s="378" t="s">
        <v>1445</v>
      </c>
      <c r="G1822" s="379"/>
      <c r="H1822" s="175" t="s">
        <v>1446</v>
      </c>
      <c r="I1822" s="176" t="s">
        <v>1345</v>
      </c>
      <c r="J1822" s="177" t="s">
        <v>1447</v>
      </c>
      <c r="K1822" s="178" t="s">
        <v>1448</v>
      </c>
    </row>
    <row r="1823" spans="1:11" s="192" customFormat="1" ht="12">
      <c r="A1823" s="192" t="s">
        <v>1449</v>
      </c>
      <c r="B1823" s="192" t="s">
        <v>1450</v>
      </c>
      <c r="C1823" s="192" t="s">
        <v>20</v>
      </c>
      <c r="D1823" s="192">
        <v>88264</v>
      </c>
      <c r="E1823" s="193" t="s">
        <v>1594</v>
      </c>
      <c r="F1823" s="380" t="s">
        <v>1463</v>
      </c>
      <c r="G1823" s="381"/>
      <c r="H1823" s="164" t="s">
        <v>34</v>
      </c>
      <c r="I1823" s="165">
        <v>0.5</v>
      </c>
      <c r="J1823" s="166"/>
      <c r="K1823" s="167">
        <f>J1823*I1823</f>
        <v>0</v>
      </c>
    </row>
    <row r="1824" spans="1:11" s="192" customFormat="1" ht="12">
      <c r="A1824" s="192" t="s">
        <v>1449</v>
      </c>
      <c r="B1824" s="192" t="s">
        <v>1450</v>
      </c>
      <c r="C1824" s="192" t="s">
        <v>20</v>
      </c>
      <c r="D1824" s="192">
        <v>88316</v>
      </c>
      <c r="E1824" s="193" t="s">
        <v>1464</v>
      </c>
      <c r="F1824" s="380" t="s">
        <v>1463</v>
      </c>
      <c r="G1824" s="381"/>
      <c r="H1824" s="164" t="s">
        <v>34</v>
      </c>
      <c r="I1824" s="165">
        <v>0.5</v>
      </c>
      <c r="J1824" s="166"/>
      <c r="K1824" s="167">
        <f t="shared" ref="K1824:K1825" si="36">J1824*I1824</f>
        <v>0</v>
      </c>
    </row>
    <row r="1825" spans="1:11" s="192" customFormat="1" ht="12">
      <c r="A1825" s="192" t="s">
        <v>1449</v>
      </c>
      <c r="B1825" s="287" t="s">
        <v>1455</v>
      </c>
      <c r="C1825" s="287" t="s">
        <v>5</v>
      </c>
      <c r="D1825" s="287" t="s">
        <v>1908</v>
      </c>
      <c r="E1825" s="288" t="s">
        <v>1909</v>
      </c>
      <c r="F1825" s="388" t="s">
        <v>1744</v>
      </c>
      <c r="G1825" s="389"/>
      <c r="H1825" s="289" t="s">
        <v>31</v>
      </c>
      <c r="I1825" s="290">
        <v>1</v>
      </c>
      <c r="J1825" s="291">
        <f>'Mapa de Cotação'!J38</f>
        <v>0</v>
      </c>
      <c r="K1825" s="292">
        <f t="shared" si="36"/>
        <v>0</v>
      </c>
    </row>
    <row r="1826" spans="1:11">
      <c r="E1826" s="194"/>
      <c r="F1826" s="194"/>
      <c r="I1826" s="168"/>
      <c r="J1826" s="169"/>
      <c r="K1826" s="170"/>
    </row>
    <row r="1827" spans="1:11">
      <c r="E1827" s="194"/>
      <c r="F1827" s="194"/>
      <c r="I1827" s="168"/>
      <c r="J1827" s="169"/>
      <c r="K1827" s="170"/>
    </row>
    <row r="1828" spans="1:11" ht="20.100000000000001" hidden="1" customHeight="1">
      <c r="A1828" s="187"/>
      <c r="B1828" s="188"/>
      <c r="C1828" s="188" t="s">
        <v>166</v>
      </c>
      <c r="D1828" s="188">
        <v>1510</v>
      </c>
      <c r="E1828" s="189" t="s">
        <v>991</v>
      </c>
      <c r="F1828" s="382" t="s">
        <v>1468</v>
      </c>
      <c r="G1828" s="383"/>
      <c r="H1828" s="156" t="s">
        <v>251</v>
      </c>
      <c r="I1828" s="157"/>
      <c r="J1828" s="158"/>
      <c r="K1828" s="159">
        <v>261.73</v>
      </c>
    </row>
    <row r="1829" spans="1:11" hidden="1">
      <c r="B1829" s="190" t="s">
        <v>1442</v>
      </c>
      <c r="C1829" s="190" t="s">
        <v>1443</v>
      </c>
      <c r="D1829" s="190" t="s">
        <v>1</v>
      </c>
      <c r="E1829" s="191" t="s">
        <v>1444</v>
      </c>
      <c r="F1829" s="384" t="s">
        <v>1445</v>
      </c>
      <c r="G1829" s="385"/>
      <c r="H1829" s="160" t="s">
        <v>1446</v>
      </c>
      <c r="I1829" s="161" t="s">
        <v>1345</v>
      </c>
      <c r="J1829" s="162" t="s">
        <v>1447</v>
      </c>
      <c r="K1829" s="163" t="s">
        <v>1448</v>
      </c>
    </row>
    <row r="1830" spans="1:11" hidden="1">
      <c r="A1830" s="192" t="s">
        <v>1449</v>
      </c>
      <c r="B1830" s="192" t="s">
        <v>1455</v>
      </c>
      <c r="C1830" s="192" t="s">
        <v>166</v>
      </c>
      <c r="D1830" s="192">
        <v>981</v>
      </c>
      <c r="E1830" s="193" t="s">
        <v>1910</v>
      </c>
      <c r="F1830" s="380" t="s">
        <v>1457</v>
      </c>
      <c r="G1830" s="381"/>
      <c r="H1830" s="164" t="s">
        <v>350</v>
      </c>
      <c r="I1830" s="165">
        <v>2.82</v>
      </c>
      <c r="J1830" s="166">
        <v>0.22</v>
      </c>
      <c r="K1830" s="167">
        <v>0.62</v>
      </c>
    </row>
    <row r="1831" spans="1:11" hidden="1">
      <c r="A1831" s="192" t="s">
        <v>1449</v>
      </c>
      <c r="B1831" s="192" t="s">
        <v>1455</v>
      </c>
      <c r="C1831" s="192" t="s">
        <v>166</v>
      </c>
      <c r="D1831" s="192">
        <v>7959</v>
      </c>
      <c r="E1831" s="193" t="s">
        <v>1911</v>
      </c>
      <c r="F1831" s="380" t="s">
        <v>1457</v>
      </c>
      <c r="G1831" s="381"/>
      <c r="H1831" s="164" t="s">
        <v>251</v>
      </c>
      <c r="I1831" s="165">
        <v>1</v>
      </c>
      <c r="J1831" s="166">
        <v>64.400000000000006</v>
      </c>
      <c r="K1831" s="167">
        <v>64.400000000000006</v>
      </c>
    </row>
    <row r="1832" spans="1:11" hidden="1">
      <c r="A1832" s="192" t="s">
        <v>1449</v>
      </c>
      <c r="B1832" s="192" t="s">
        <v>1455</v>
      </c>
      <c r="C1832" s="192" t="s">
        <v>20</v>
      </c>
      <c r="D1832" s="192">
        <v>2696</v>
      </c>
      <c r="E1832" s="193" t="s">
        <v>1579</v>
      </c>
      <c r="F1832" s="380" t="s">
        <v>1570</v>
      </c>
      <c r="G1832" s="381"/>
      <c r="H1832" s="164" t="s">
        <v>34</v>
      </c>
      <c r="I1832" s="165">
        <v>1.1499999999999999</v>
      </c>
      <c r="J1832" s="166">
        <v>15.33</v>
      </c>
      <c r="K1832" s="167">
        <v>17.63</v>
      </c>
    </row>
    <row r="1833" spans="1:11" hidden="1">
      <c r="A1833" s="192" t="s">
        <v>1449</v>
      </c>
      <c r="B1833" s="192" t="s">
        <v>1455</v>
      </c>
      <c r="C1833" s="192" t="s">
        <v>20</v>
      </c>
      <c r="D1833" s="192">
        <v>6111</v>
      </c>
      <c r="E1833" s="193" t="s">
        <v>1580</v>
      </c>
      <c r="F1833" s="380" t="s">
        <v>1570</v>
      </c>
      <c r="G1833" s="381"/>
      <c r="H1833" s="164" t="s">
        <v>34</v>
      </c>
      <c r="I1833" s="165">
        <v>1.1499999999999999</v>
      </c>
      <c r="J1833" s="166">
        <v>11.05</v>
      </c>
      <c r="K1833" s="167">
        <v>12.71</v>
      </c>
    </row>
    <row r="1834" spans="1:11" ht="24" hidden="1">
      <c r="A1834" s="192" t="s">
        <v>1449</v>
      </c>
      <c r="B1834" s="192" t="s">
        <v>1455</v>
      </c>
      <c r="C1834" s="192" t="s">
        <v>20</v>
      </c>
      <c r="D1834" s="192">
        <v>20974</v>
      </c>
      <c r="E1834" s="193" t="s">
        <v>1912</v>
      </c>
      <c r="F1834" s="380" t="s">
        <v>1457</v>
      </c>
      <c r="G1834" s="381"/>
      <c r="H1834" s="164" t="s">
        <v>31</v>
      </c>
      <c r="I1834" s="165">
        <v>1</v>
      </c>
      <c r="J1834" s="166">
        <v>157.71</v>
      </c>
      <c r="K1834" s="167">
        <v>157.71</v>
      </c>
    </row>
    <row r="1835" spans="1:11" hidden="1">
      <c r="A1835" s="192" t="s">
        <v>1449</v>
      </c>
      <c r="B1835" s="192" t="s">
        <v>1450</v>
      </c>
      <c r="C1835" s="192" t="s">
        <v>166</v>
      </c>
      <c r="D1835" s="192">
        <v>10549</v>
      </c>
      <c r="E1835" s="193" t="s">
        <v>1581</v>
      </c>
      <c r="F1835" s="380" t="s">
        <v>1468</v>
      </c>
      <c r="G1835" s="381"/>
      <c r="H1835" s="164" t="s">
        <v>1582</v>
      </c>
      <c r="I1835" s="165">
        <v>1.1499999999999999</v>
      </c>
      <c r="J1835" s="166">
        <v>3.81</v>
      </c>
      <c r="K1835" s="167">
        <v>4.38</v>
      </c>
    </row>
    <row r="1836" spans="1:11" hidden="1">
      <c r="A1836" s="192" t="s">
        <v>1449</v>
      </c>
      <c r="B1836" s="192" t="s">
        <v>1450</v>
      </c>
      <c r="C1836" s="192" t="s">
        <v>166</v>
      </c>
      <c r="D1836" s="192">
        <v>10554</v>
      </c>
      <c r="E1836" s="193" t="s">
        <v>1583</v>
      </c>
      <c r="F1836" s="380" t="s">
        <v>1468</v>
      </c>
      <c r="G1836" s="381"/>
      <c r="H1836" s="164" t="s">
        <v>1582</v>
      </c>
      <c r="I1836" s="165">
        <v>1.1499999999999999</v>
      </c>
      <c r="J1836" s="166">
        <v>3.72</v>
      </c>
      <c r="K1836" s="167">
        <v>4.28</v>
      </c>
    </row>
    <row r="1837" spans="1:11" hidden="1">
      <c r="E1837" s="194"/>
      <c r="F1837" s="194"/>
      <c r="I1837" s="168"/>
      <c r="J1837" s="169"/>
      <c r="K1837" s="170"/>
    </row>
    <row r="1838" spans="1:11" hidden="1">
      <c r="E1838" s="194"/>
      <c r="F1838" s="194"/>
      <c r="I1838" s="168"/>
      <c r="J1838" s="169"/>
      <c r="K1838" s="170"/>
    </row>
    <row r="1839" spans="1:11" s="198" customFormat="1" ht="15.75">
      <c r="A1839" s="195"/>
      <c r="B1839" s="196"/>
      <c r="C1839" s="196" t="s">
        <v>5</v>
      </c>
      <c r="D1839" s="196" t="s">
        <v>396</v>
      </c>
      <c r="E1839" s="197" t="s">
        <v>397</v>
      </c>
      <c r="F1839" s="386" t="s">
        <v>1468</v>
      </c>
      <c r="G1839" s="387"/>
      <c r="H1839" s="171" t="s">
        <v>31</v>
      </c>
      <c r="I1839" s="172"/>
      <c r="J1839" s="173"/>
      <c r="K1839" s="174">
        <f>SUM(K1841:K1842)</f>
        <v>0</v>
      </c>
    </row>
    <row r="1840" spans="1:11" s="198" customFormat="1" ht="15.75">
      <c r="B1840" s="199" t="s">
        <v>1442</v>
      </c>
      <c r="C1840" s="199" t="s">
        <v>1443</v>
      </c>
      <c r="D1840" s="199" t="s">
        <v>1</v>
      </c>
      <c r="E1840" s="200" t="s">
        <v>1444</v>
      </c>
      <c r="F1840" s="378" t="s">
        <v>1445</v>
      </c>
      <c r="G1840" s="379"/>
      <c r="H1840" s="175" t="s">
        <v>1446</v>
      </c>
      <c r="I1840" s="176" t="s">
        <v>1345</v>
      </c>
      <c r="J1840" s="177" t="s">
        <v>1447</v>
      </c>
      <c r="K1840" s="178" t="s">
        <v>1448</v>
      </c>
    </row>
    <row r="1841" spans="1:11" s="192" customFormat="1" ht="12">
      <c r="A1841" s="192" t="s">
        <v>1449</v>
      </c>
      <c r="B1841" s="192" t="s">
        <v>1450</v>
      </c>
      <c r="C1841" s="192" t="s">
        <v>20</v>
      </c>
      <c r="D1841" s="192">
        <v>88264</v>
      </c>
      <c r="E1841" s="193" t="s">
        <v>1594</v>
      </c>
      <c r="F1841" s="380" t="s">
        <v>1463</v>
      </c>
      <c r="G1841" s="381"/>
      <c r="H1841" s="164" t="s">
        <v>34</v>
      </c>
      <c r="I1841" s="165">
        <v>6</v>
      </c>
      <c r="J1841" s="166"/>
      <c r="K1841" s="167">
        <f>J1841*I1841</f>
        <v>0</v>
      </c>
    </row>
    <row r="1842" spans="1:11" s="192" customFormat="1" ht="12">
      <c r="A1842" s="192" t="s">
        <v>1449</v>
      </c>
      <c r="B1842" s="192" t="s">
        <v>1455</v>
      </c>
      <c r="C1842" s="192" t="s">
        <v>166</v>
      </c>
      <c r="D1842" s="192">
        <v>276</v>
      </c>
      <c r="E1842" s="193" t="s">
        <v>1913</v>
      </c>
      <c r="F1842" s="380" t="s">
        <v>1457</v>
      </c>
      <c r="G1842" s="381"/>
      <c r="H1842" s="164" t="s">
        <v>251</v>
      </c>
      <c r="I1842" s="165">
        <v>1</v>
      </c>
      <c r="J1842" s="166"/>
      <c r="K1842" s="167">
        <f>J1842*I1842</f>
        <v>0</v>
      </c>
    </row>
    <row r="1843" spans="1:11">
      <c r="E1843" s="194"/>
      <c r="F1843" s="194"/>
      <c r="I1843" s="168"/>
      <c r="J1843" s="169"/>
      <c r="K1843" s="170"/>
    </row>
    <row r="1844" spans="1:11">
      <c r="E1844" s="194"/>
      <c r="F1844" s="194"/>
      <c r="I1844" s="168"/>
      <c r="J1844" s="169"/>
      <c r="K1844" s="170"/>
    </row>
    <row r="1845" spans="1:11" s="198" customFormat="1" ht="15.75">
      <c r="A1845" s="195"/>
      <c r="B1845" s="196"/>
      <c r="C1845" s="196" t="s">
        <v>5</v>
      </c>
      <c r="D1845" s="196" t="s">
        <v>393</v>
      </c>
      <c r="E1845" s="197" t="s">
        <v>394</v>
      </c>
      <c r="F1845" s="386" t="s">
        <v>1468</v>
      </c>
      <c r="G1845" s="387"/>
      <c r="H1845" s="171" t="s">
        <v>31</v>
      </c>
      <c r="I1845" s="172"/>
      <c r="J1845" s="173"/>
      <c r="K1845" s="174">
        <f>SUM(K1847:K1848)</f>
        <v>0</v>
      </c>
    </row>
    <row r="1846" spans="1:11" s="198" customFormat="1" ht="15.75">
      <c r="B1846" s="199" t="s">
        <v>1442</v>
      </c>
      <c r="C1846" s="199" t="s">
        <v>1443</v>
      </c>
      <c r="D1846" s="199" t="s">
        <v>1</v>
      </c>
      <c r="E1846" s="200" t="s">
        <v>1444</v>
      </c>
      <c r="F1846" s="378" t="s">
        <v>1445</v>
      </c>
      <c r="G1846" s="379"/>
      <c r="H1846" s="175" t="s">
        <v>1446</v>
      </c>
      <c r="I1846" s="176" t="s">
        <v>1345</v>
      </c>
      <c r="J1846" s="177" t="s">
        <v>1447</v>
      </c>
      <c r="K1846" s="178" t="s">
        <v>1448</v>
      </c>
    </row>
    <row r="1847" spans="1:11" s="192" customFormat="1" ht="12">
      <c r="A1847" s="192" t="s">
        <v>1449</v>
      </c>
      <c r="B1847" s="192" t="s">
        <v>1450</v>
      </c>
      <c r="C1847" s="192" t="s">
        <v>20</v>
      </c>
      <c r="D1847" s="192">
        <v>88264</v>
      </c>
      <c r="E1847" s="193" t="s">
        <v>1594</v>
      </c>
      <c r="F1847" s="380" t="s">
        <v>1463</v>
      </c>
      <c r="G1847" s="381"/>
      <c r="H1847" s="164" t="s">
        <v>34</v>
      </c>
      <c r="I1847" s="165">
        <v>1</v>
      </c>
      <c r="J1847" s="166"/>
      <c r="K1847" s="167">
        <f>J1847*I1847</f>
        <v>0</v>
      </c>
    </row>
    <row r="1848" spans="1:11" s="192" customFormat="1" ht="12">
      <c r="A1848" s="192" t="s">
        <v>1449</v>
      </c>
      <c r="B1848" s="287" t="s">
        <v>1455</v>
      </c>
      <c r="C1848" s="287" t="s">
        <v>5</v>
      </c>
      <c r="D1848" s="287" t="s">
        <v>1914</v>
      </c>
      <c r="E1848" s="288" t="s">
        <v>1915</v>
      </c>
      <c r="F1848" s="388" t="s">
        <v>1744</v>
      </c>
      <c r="G1848" s="389"/>
      <c r="H1848" s="289" t="s">
        <v>31</v>
      </c>
      <c r="I1848" s="290">
        <v>1</v>
      </c>
      <c r="J1848" s="291">
        <f>'Mapa de Cotação'!J41</f>
        <v>0</v>
      </c>
      <c r="K1848" s="292">
        <f>J1848*I1848</f>
        <v>0</v>
      </c>
    </row>
    <row r="1849" spans="1:11">
      <c r="E1849" s="194"/>
      <c r="F1849" s="194"/>
      <c r="I1849" s="168"/>
      <c r="J1849" s="169"/>
      <c r="K1849" s="170"/>
    </row>
    <row r="1850" spans="1:11">
      <c r="E1850" s="194"/>
      <c r="F1850" s="194"/>
      <c r="I1850" s="168"/>
      <c r="J1850" s="169"/>
      <c r="K1850" s="170"/>
    </row>
    <row r="1851" spans="1:11" ht="20.100000000000001" hidden="1" customHeight="1">
      <c r="A1851" s="187"/>
      <c r="B1851" s="188"/>
      <c r="C1851" s="188" t="s">
        <v>166</v>
      </c>
      <c r="D1851" s="188">
        <v>12599</v>
      </c>
      <c r="E1851" s="189" t="s">
        <v>799</v>
      </c>
      <c r="F1851" s="382" t="s">
        <v>1468</v>
      </c>
      <c r="G1851" s="383"/>
      <c r="H1851" s="156" t="s">
        <v>251</v>
      </c>
      <c r="I1851" s="157"/>
      <c r="J1851" s="158"/>
      <c r="K1851" s="159">
        <v>121.26</v>
      </c>
    </row>
    <row r="1852" spans="1:11" hidden="1">
      <c r="B1852" s="190" t="s">
        <v>1442</v>
      </c>
      <c r="C1852" s="190" t="s">
        <v>1443</v>
      </c>
      <c r="D1852" s="190" t="s">
        <v>1</v>
      </c>
      <c r="E1852" s="191" t="s">
        <v>1444</v>
      </c>
      <c r="F1852" s="384" t="s">
        <v>1445</v>
      </c>
      <c r="G1852" s="385"/>
      <c r="H1852" s="160" t="s">
        <v>1446</v>
      </c>
      <c r="I1852" s="161" t="s">
        <v>1345</v>
      </c>
      <c r="J1852" s="162" t="s">
        <v>1447</v>
      </c>
      <c r="K1852" s="163" t="s">
        <v>1448</v>
      </c>
    </row>
    <row r="1853" spans="1:11" hidden="1">
      <c r="A1853" s="192" t="s">
        <v>1449</v>
      </c>
      <c r="B1853" s="192" t="s">
        <v>1455</v>
      </c>
      <c r="C1853" s="192" t="s">
        <v>166</v>
      </c>
      <c r="D1853" s="192">
        <v>13399</v>
      </c>
      <c r="E1853" s="193" t="s">
        <v>1916</v>
      </c>
      <c r="F1853" s="380" t="s">
        <v>1457</v>
      </c>
      <c r="G1853" s="381"/>
      <c r="H1853" s="164" t="s">
        <v>251</v>
      </c>
      <c r="I1853" s="165">
        <v>1</v>
      </c>
      <c r="J1853" s="166">
        <v>107.73</v>
      </c>
      <c r="K1853" s="167">
        <v>107.73</v>
      </c>
    </row>
    <row r="1854" spans="1:11" hidden="1">
      <c r="A1854" s="192" t="s">
        <v>1449</v>
      </c>
      <c r="B1854" s="192" t="s">
        <v>1455</v>
      </c>
      <c r="C1854" s="192" t="s">
        <v>20</v>
      </c>
      <c r="D1854" s="192">
        <v>2436</v>
      </c>
      <c r="E1854" s="193" t="s">
        <v>1617</v>
      </c>
      <c r="F1854" s="380" t="s">
        <v>1570</v>
      </c>
      <c r="G1854" s="381"/>
      <c r="H1854" s="164" t="s">
        <v>34</v>
      </c>
      <c r="I1854" s="165">
        <v>0.4</v>
      </c>
      <c r="J1854" s="166">
        <v>15.33</v>
      </c>
      <c r="K1854" s="167">
        <v>6.13</v>
      </c>
    </row>
    <row r="1855" spans="1:11" hidden="1">
      <c r="A1855" s="192" t="s">
        <v>1449</v>
      </c>
      <c r="B1855" s="192" t="s">
        <v>1455</v>
      </c>
      <c r="C1855" s="192" t="s">
        <v>20</v>
      </c>
      <c r="D1855" s="192">
        <v>6111</v>
      </c>
      <c r="E1855" s="193" t="s">
        <v>1580</v>
      </c>
      <c r="F1855" s="380" t="s">
        <v>1570</v>
      </c>
      <c r="G1855" s="381"/>
      <c r="H1855" s="164" t="s">
        <v>34</v>
      </c>
      <c r="I1855" s="165">
        <v>0.4</v>
      </c>
      <c r="J1855" s="166">
        <v>11.05</v>
      </c>
      <c r="K1855" s="167">
        <v>4.42</v>
      </c>
    </row>
    <row r="1856" spans="1:11" hidden="1">
      <c r="A1856" s="192" t="s">
        <v>1449</v>
      </c>
      <c r="B1856" s="192" t="s">
        <v>1450</v>
      </c>
      <c r="C1856" s="192" t="s">
        <v>166</v>
      </c>
      <c r="D1856" s="192">
        <v>10549</v>
      </c>
      <c r="E1856" s="193" t="s">
        <v>1581</v>
      </c>
      <c r="F1856" s="380" t="s">
        <v>1468</v>
      </c>
      <c r="G1856" s="381"/>
      <c r="H1856" s="164" t="s">
        <v>1582</v>
      </c>
      <c r="I1856" s="165">
        <v>0.4</v>
      </c>
      <c r="J1856" s="166">
        <v>3.81</v>
      </c>
      <c r="K1856" s="167">
        <v>1.52</v>
      </c>
    </row>
    <row r="1857" spans="1:11" hidden="1">
      <c r="A1857" s="192" t="s">
        <v>1449</v>
      </c>
      <c r="B1857" s="192" t="s">
        <v>1450</v>
      </c>
      <c r="C1857" s="192" t="s">
        <v>166</v>
      </c>
      <c r="D1857" s="192">
        <v>10552</v>
      </c>
      <c r="E1857" s="193" t="s">
        <v>1618</v>
      </c>
      <c r="F1857" s="380" t="s">
        <v>1468</v>
      </c>
      <c r="G1857" s="381"/>
      <c r="H1857" s="164" t="s">
        <v>1582</v>
      </c>
      <c r="I1857" s="165">
        <v>0.4</v>
      </c>
      <c r="J1857" s="166">
        <v>3.64</v>
      </c>
      <c r="K1857" s="167">
        <v>1.46</v>
      </c>
    </row>
    <row r="1858" spans="1:11" hidden="1">
      <c r="E1858" s="194"/>
      <c r="F1858" s="194"/>
      <c r="I1858" s="168"/>
      <c r="J1858" s="169"/>
      <c r="K1858" s="170"/>
    </row>
    <row r="1859" spans="1:11" hidden="1">
      <c r="E1859" s="194"/>
      <c r="F1859" s="194"/>
      <c r="I1859" s="168"/>
      <c r="J1859" s="169"/>
      <c r="K1859" s="170"/>
    </row>
    <row r="1860" spans="1:11" ht="20.100000000000001" hidden="1" customHeight="1">
      <c r="A1860" s="187"/>
      <c r="B1860" s="188"/>
      <c r="C1860" s="188" t="s">
        <v>166</v>
      </c>
      <c r="D1860" s="188">
        <v>764</v>
      </c>
      <c r="E1860" s="189" t="s">
        <v>349</v>
      </c>
      <c r="F1860" s="382" t="s">
        <v>1468</v>
      </c>
      <c r="G1860" s="383"/>
      <c r="H1860" s="156" t="s">
        <v>350</v>
      </c>
      <c r="I1860" s="157"/>
      <c r="J1860" s="158"/>
      <c r="K1860" s="159">
        <v>116.3</v>
      </c>
    </row>
    <row r="1861" spans="1:11" hidden="1">
      <c r="B1861" s="190" t="s">
        <v>1442</v>
      </c>
      <c r="C1861" s="190" t="s">
        <v>1443</v>
      </c>
      <c r="D1861" s="190" t="s">
        <v>1</v>
      </c>
      <c r="E1861" s="191" t="s">
        <v>1444</v>
      </c>
      <c r="F1861" s="384" t="s">
        <v>1445</v>
      </c>
      <c r="G1861" s="385"/>
      <c r="H1861" s="160" t="s">
        <v>1446</v>
      </c>
      <c r="I1861" s="161" t="s">
        <v>1345</v>
      </c>
      <c r="J1861" s="162" t="s">
        <v>1447</v>
      </c>
      <c r="K1861" s="163" t="s">
        <v>1448</v>
      </c>
    </row>
    <row r="1862" spans="1:11" hidden="1">
      <c r="A1862" s="192" t="s">
        <v>1449</v>
      </c>
      <c r="B1862" s="192" t="s">
        <v>1455</v>
      </c>
      <c r="C1862" s="192" t="s">
        <v>166</v>
      </c>
      <c r="D1862" s="192">
        <v>862</v>
      </c>
      <c r="E1862" s="193" t="s">
        <v>1917</v>
      </c>
      <c r="F1862" s="380" t="s">
        <v>1457</v>
      </c>
      <c r="G1862" s="381"/>
      <c r="H1862" s="164" t="s">
        <v>350</v>
      </c>
      <c r="I1862" s="165">
        <v>1</v>
      </c>
      <c r="J1862" s="166">
        <v>96</v>
      </c>
      <c r="K1862" s="167">
        <v>96</v>
      </c>
    </row>
    <row r="1863" spans="1:11" hidden="1">
      <c r="A1863" s="192" t="s">
        <v>1449</v>
      </c>
      <c r="B1863" s="192" t="s">
        <v>1455</v>
      </c>
      <c r="C1863" s="192" t="s">
        <v>20</v>
      </c>
      <c r="D1863" s="192">
        <v>2436</v>
      </c>
      <c r="E1863" s="193" t="s">
        <v>1617</v>
      </c>
      <c r="F1863" s="380" t="s">
        <v>1570</v>
      </c>
      <c r="G1863" s="381"/>
      <c r="H1863" s="164" t="s">
        <v>34</v>
      </c>
      <c r="I1863" s="165">
        <v>0.6</v>
      </c>
      <c r="J1863" s="166">
        <v>15.33</v>
      </c>
      <c r="K1863" s="167">
        <v>9.1999999999999993</v>
      </c>
    </row>
    <row r="1864" spans="1:11" hidden="1">
      <c r="A1864" s="192" t="s">
        <v>1449</v>
      </c>
      <c r="B1864" s="192" t="s">
        <v>1455</v>
      </c>
      <c r="C1864" s="192" t="s">
        <v>20</v>
      </c>
      <c r="D1864" s="192">
        <v>6111</v>
      </c>
      <c r="E1864" s="193" t="s">
        <v>1580</v>
      </c>
      <c r="F1864" s="380" t="s">
        <v>1570</v>
      </c>
      <c r="G1864" s="381"/>
      <c r="H1864" s="164" t="s">
        <v>34</v>
      </c>
      <c r="I1864" s="165">
        <v>0.6</v>
      </c>
      <c r="J1864" s="166">
        <v>11.05</v>
      </c>
      <c r="K1864" s="167">
        <v>6.63</v>
      </c>
    </row>
    <row r="1865" spans="1:11" hidden="1">
      <c r="A1865" s="192" t="s">
        <v>1449</v>
      </c>
      <c r="B1865" s="192" t="s">
        <v>1450</v>
      </c>
      <c r="C1865" s="192" t="s">
        <v>166</v>
      </c>
      <c r="D1865" s="192">
        <v>10549</v>
      </c>
      <c r="E1865" s="193" t="s">
        <v>1581</v>
      </c>
      <c r="F1865" s="380" t="s">
        <v>1468</v>
      </c>
      <c r="G1865" s="381"/>
      <c r="H1865" s="164" t="s">
        <v>1582</v>
      </c>
      <c r="I1865" s="165">
        <v>0.6</v>
      </c>
      <c r="J1865" s="166">
        <v>3.81</v>
      </c>
      <c r="K1865" s="167">
        <v>2.29</v>
      </c>
    </row>
    <row r="1866" spans="1:11" hidden="1">
      <c r="A1866" s="192" t="s">
        <v>1449</v>
      </c>
      <c r="B1866" s="192" t="s">
        <v>1450</v>
      </c>
      <c r="C1866" s="192" t="s">
        <v>166</v>
      </c>
      <c r="D1866" s="192">
        <v>10552</v>
      </c>
      <c r="E1866" s="193" t="s">
        <v>1618</v>
      </c>
      <c r="F1866" s="380" t="s">
        <v>1468</v>
      </c>
      <c r="G1866" s="381"/>
      <c r="H1866" s="164" t="s">
        <v>1582</v>
      </c>
      <c r="I1866" s="165">
        <v>0.6</v>
      </c>
      <c r="J1866" s="166">
        <v>3.64</v>
      </c>
      <c r="K1866" s="167">
        <v>2.1800000000000002</v>
      </c>
    </row>
    <row r="1867" spans="1:11" hidden="1">
      <c r="E1867" s="194"/>
      <c r="F1867" s="194"/>
      <c r="I1867" s="168"/>
      <c r="J1867" s="169"/>
      <c r="K1867" s="170"/>
    </row>
    <row r="1868" spans="1:11" hidden="1">
      <c r="E1868" s="194"/>
      <c r="F1868" s="194"/>
      <c r="I1868" s="168"/>
      <c r="J1868" s="169"/>
      <c r="K1868" s="170"/>
    </row>
    <row r="1869" spans="1:11" ht="20.100000000000001" hidden="1" customHeight="1">
      <c r="A1869" s="187"/>
      <c r="B1869" s="188"/>
      <c r="C1869" s="188" t="s">
        <v>166</v>
      </c>
      <c r="D1869" s="188">
        <v>685</v>
      </c>
      <c r="E1869" s="189" t="s">
        <v>803</v>
      </c>
      <c r="F1869" s="382" t="s">
        <v>1468</v>
      </c>
      <c r="G1869" s="383"/>
      <c r="H1869" s="156" t="s">
        <v>251</v>
      </c>
      <c r="I1869" s="157"/>
      <c r="J1869" s="158"/>
      <c r="K1869" s="159">
        <v>4.37</v>
      </c>
    </row>
    <row r="1870" spans="1:11" hidden="1">
      <c r="B1870" s="190" t="s">
        <v>1442</v>
      </c>
      <c r="C1870" s="190" t="s">
        <v>1443</v>
      </c>
      <c r="D1870" s="190" t="s">
        <v>1</v>
      </c>
      <c r="E1870" s="191" t="s">
        <v>1444</v>
      </c>
      <c r="F1870" s="384" t="s">
        <v>1445</v>
      </c>
      <c r="G1870" s="385"/>
      <c r="H1870" s="160" t="s">
        <v>1446</v>
      </c>
      <c r="I1870" s="161" t="s">
        <v>1345</v>
      </c>
      <c r="J1870" s="162" t="s">
        <v>1447</v>
      </c>
      <c r="K1870" s="163" t="s">
        <v>1448</v>
      </c>
    </row>
    <row r="1871" spans="1:11" hidden="1">
      <c r="A1871" s="192" t="s">
        <v>1449</v>
      </c>
      <c r="B1871" s="192" t="s">
        <v>1455</v>
      </c>
      <c r="C1871" s="192" t="s">
        <v>166</v>
      </c>
      <c r="D1871" s="192">
        <v>1676</v>
      </c>
      <c r="E1871" s="193" t="s">
        <v>1918</v>
      </c>
      <c r="F1871" s="380" t="s">
        <v>1457</v>
      </c>
      <c r="G1871" s="381"/>
      <c r="H1871" s="164" t="s">
        <v>251</v>
      </c>
      <c r="I1871" s="165">
        <v>1</v>
      </c>
      <c r="J1871" s="166">
        <v>0.99</v>
      </c>
      <c r="K1871" s="167">
        <v>0.99</v>
      </c>
    </row>
    <row r="1872" spans="1:11" hidden="1">
      <c r="A1872" s="192" t="s">
        <v>1449</v>
      </c>
      <c r="B1872" s="192" t="s">
        <v>1455</v>
      </c>
      <c r="C1872" s="192" t="s">
        <v>20</v>
      </c>
      <c r="D1872" s="192">
        <v>2436</v>
      </c>
      <c r="E1872" s="193" t="s">
        <v>1617</v>
      </c>
      <c r="F1872" s="380" t="s">
        <v>1570</v>
      </c>
      <c r="G1872" s="381"/>
      <c r="H1872" s="164" t="s">
        <v>34</v>
      </c>
      <c r="I1872" s="165">
        <v>0.1</v>
      </c>
      <c r="J1872" s="166">
        <v>15.33</v>
      </c>
      <c r="K1872" s="167">
        <v>1.53</v>
      </c>
    </row>
    <row r="1873" spans="1:11" hidden="1">
      <c r="A1873" s="192" t="s">
        <v>1449</v>
      </c>
      <c r="B1873" s="192" t="s">
        <v>1455</v>
      </c>
      <c r="C1873" s="192" t="s">
        <v>20</v>
      </c>
      <c r="D1873" s="192">
        <v>6111</v>
      </c>
      <c r="E1873" s="193" t="s">
        <v>1580</v>
      </c>
      <c r="F1873" s="380" t="s">
        <v>1570</v>
      </c>
      <c r="G1873" s="381"/>
      <c r="H1873" s="164" t="s">
        <v>34</v>
      </c>
      <c r="I1873" s="165">
        <v>0.1</v>
      </c>
      <c r="J1873" s="166">
        <v>11.05</v>
      </c>
      <c r="K1873" s="167">
        <v>1.1100000000000001</v>
      </c>
    </row>
    <row r="1874" spans="1:11" hidden="1">
      <c r="A1874" s="192" t="s">
        <v>1449</v>
      </c>
      <c r="B1874" s="192" t="s">
        <v>1450</v>
      </c>
      <c r="C1874" s="192" t="s">
        <v>166</v>
      </c>
      <c r="D1874" s="192">
        <v>10549</v>
      </c>
      <c r="E1874" s="193" t="s">
        <v>1581</v>
      </c>
      <c r="F1874" s="380" t="s">
        <v>1468</v>
      </c>
      <c r="G1874" s="381"/>
      <c r="H1874" s="164" t="s">
        <v>1582</v>
      </c>
      <c r="I1874" s="165">
        <v>0.1</v>
      </c>
      <c r="J1874" s="166">
        <v>3.81</v>
      </c>
      <c r="K1874" s="167">
        <v>0.38</v>
      </c>
    </row>
    <row r="1875" spans="1:11" hidden="1">
      <c r="A1875" s="192" t="s">
        <v>1449</v>
      </c>
      <c r="B1875" s="192" t="s">
        <v>1450</v>
      </c>
      <c r="C1875" s="192" t="s">
        <v>166</v>
      </c>
      <c r="D1875" s="192">
        <v>10552</v>
      </c>
      <c r="E1875" s="193" t="s">
        <v>1618</v>
      </c>
      <c r="F1875" s="380" t="s">
        <v>1468</v>
      </c>
      <c r="G1875" s="381"/>
      <c r="H1875" s="164" t="s">
        <v>1582</v>
      </c>
      <c r="I1875" s="165">
        <v>0.1</v>
      </c>
      <c r="J1875" s="166">
        <v>3.64</v>
      </c>
      <c r="K1875" s="167">
        <v>0.36</v>
      </c>
    </row>
    <row r="1876" spans="1:11" hidden="1">
      <c r="E1876" s="194"/>
      <c r="F1876" s="194"/>
      <c r="I1876" s="168"/>
      <c r="J1876" s="169"/>
      <c r="K1876" s="170"/>
    </row>
    <row r="1877" spans="1:11" hidden="1">
      <c r="E1877" s="194"/>
      <c r="F1877" s="194"/>
      <c r="I1877" s="168"/>
      <c r="J1877" s="169"/>
      <c r="K1877" s="170"/>
    </row>
    <row r="1878" spans="1:11" ht="20.100000000000001" hidden="1" customHeight="1">
      <c r="A1878" s="187"/>
      <c r="B1878" s="188"/>
      <c r="C1878" s="188" t="s">
        <v>166</v>
      </c>
      <c r="D1878" s="188">
        <v>11230</v>
      </c>
      <c r="E1878" s="189" t="s">
        <v>364</v>
      </c>
      <c r="F1878" s="382" t="s">
        <v>1468</v>
      </c>
      <c r="G1878" s="383"/>
      <c r="H1878" s="156" t="s">
        <v>251</v>
      </c>
      <c r="I1878" s="157"/>
      <c r="J1878" s="158"/>
      <c r="K1878" s="159">
        <v>27.79</v>
      </c>
    </row>
    <row r="1879" spans="1:11" hidden="1">
      <c r="B1879" s="190" t="s">
        <v>1442</v>
      </c>
      <c r="C1879" s="190" t="s">
        <v>1443</v>
      </c>
      <c r="D1879" s="190" t="s">
        <v>1</v>
      </c>
      <c r="E1879" s="191" t="s">
        <v>1444</v>
      </c>
      <c r="F1879" s="384" t="s">
        <v>1445</v>
      </c>
      <c r="G1879" s="385"/>
      <c r="H1879" s="160" t="s">
        <v>1446</v>
      </c>
      <c r="I1879" s="161" t="s">
        <v>1345</v>
      </c>
      <c r="J1879" s="162" t="s">
        <v>1447</v>
      </c>
      <c r="K1879" s="163" t="s">
        <v>1448</v>
      </c>
    </row>
    <row r="1880" spans="1:11" hidden="1">
      <c r="A1880" s="192" t="s">
        <v>1449</v>
      </c>
      <c r="B1880" s="192" t="s">
        <v>1455</v>
      </c>
      <c r="C1880" s="192" t="s">
        <v>166</v>
      </c>
      <c r="D1880" s="192">
        <v>49</v>
      </c>
      <c r="E1880" s="193" t="s">
        <v>1919</v>
      </c>
      <c r="F1880" s="380" t="s">
        <v>1570</v>
      </c>
      <c r="G1880" s="381"/>
      <c r="H1880" s="164" t="s">
        <v>1582</v>
      </c>
      <c r="I1880" s="165">
        <v>0.2</v>
      </c>
      <c r="J1880" s="166">
        <v>14.254799999999999</v>
      </c>
      <c r="K1880" s="167">
        <v>2.85</v>
      </c>
    </row>
    <row r="1881" spans="1:11" hidden="1">
      <c r="A1881" s="192" t="s">
        <v>1449</v>
      </c>
      <c r="B1881" s="192" t="s">
        <v>1455</v>
      </c>
      <c r="C1881" s="192" t="s">
        <v>166</v>
      </c>
      <c r="D1881" s="192">
        <v>6639</v>
      </c>
      <c r="E1881" s="193" t="s">
        <v>1920</v>
      </c>
      <c r="F1881" s="380" t="s">
        <v>1457</v>
      </c>
      <c r="G1881" s="381"/>
      <c r="H1881" s="164" t="s">
        <v>251</v>
      </c>
      <c r="I1881" s="165">
        <v>1</v>
      </c>
      <c r="J1881" s="166">
        <v>21.24</v>
      </c>
      <c r="K1881" s="167">
        <v>21.24</v>
      </c>
    </row>
    <row r="1882" spans="1:11" hidden="1">
      <c r="A1882" s="192" t="s">
        <v>1449</v>
      </c>
      <c r="B1882" s="192" t="s">
        <v>1455</v>
      </c>
      <c r="C1882" s="192" t="s">
        <v>20</v>
      </c>
      <c r="D1882" s="192">
        <v>6111</v>
      </c>
      <c r="E1882" s="193" t="s">
        <v>1580</v>
      </c>
      <c r="F1882" s="380" t="s">
        <v>1570</v>
      </c>
      <c r="G1882" s="381"/>
      <c r="H1882" s="164" t="s">
        <v>34</v>
      </c>
      <c r="I1882" s="165">
        <v>0.2</v>
      </c>
      <c r="J1882" s="166">
        <v>11.05</v>
      </c>
      <c r="K1882" s="167">
        <v>2.21</v>
      </c>
    </row>
    <row r="1883" spans="1:11" hidden="1">
      <c r="A1883" s="192" t="s">
        <v>1449</v>
      </c>
      <c r="B1883" s="192" t="s">
        <v>1450</v>
      </c>
      <c r="C1883" s="192" t="s">
        <v>166</v>
      </c>
      <c r="D1883" s="192">
        <v>10549</v>
      </c>
      <c r="E1883" s="193" t="s">
        <v>1581</v>
      </c>
      <c r="F1883" s="380" t="s">
        <v>1468</v>
      </c>
      <c r="G1883" s="381"/>
      <c r="H1883" s="164" t="s">
        <v>1582</v>
      </c>
      <c r="I1883" s="165">
        <v>0.2</v>
      </c>
      <c r="J1883" s="166">
        <v>3.81</v>
      </c>
      <c r="K1883" s="167">
        <v>0.76</v>
      </c>
    </row>
    <row r="1884" spans="1:11" hidden="1">
      <c r="A1884" s="192" t="s">
        <v>1449</v>
      </c>
      <c r="B1884" s="192" t="s">
        <v>1450</v>
      </c>
      <c r="C1884" s="192" t="s">
        <v>166</v>
      </c>
      <c r="D1884" s="192">
        <v>10592</v>
      </c>
      <c r="E1884" s="193" t="s">
        <v>1921</v>
      </c>
      <c r="F1884" s="380" t="s">
        <v>1468</v>
      </c>
      <c r="G1884" s="381"/>
      <c r="H1884" s="164" t="s">
        <v>1582</v>
      </c>
      <c r="I1884" s="165">
        <v>0.2</v>
      </c>
      <c r="J1884" s="166">
        <v>3.64</v>
      </c>
      <c r="K1884" s="167">
        <v>0.73</v>
      </c>
    </row>
    <row r="1885" spans="1:11" hidden="1">
      <c r="E1885" s="194"/>
      <c r="F1885" s="194"/>
      <c r="I1885" s="168"/>
      <c r="J1885" s="169"/>
      <c r="K1885" s="170"/>
    </row>
    <row r="1886" spans="1:11" hidden="1">
      <c r="E1886" s="194"/>
      <c r="F1886" s="194"/>
      <c r="I1886" s="168"/>
      <c r="J1886" s="169"/>
      <c r="K1886" s="170"/>
    </row>
    <row r="1887" spans="1:11" s="198" customFormat="1" ht="31.5">
      <c r="A1887" s="195"/>
      <c r="B1887" s="196"/>
      <c r="C1887" s="196" t="s">
        <v>5</v>
      </c>
      <c r="D1887" s="196" t="s">
        <v>399</v>
      </c>
      <c r="E1887" s="197" t="s">
        <v>400</v>
      </c>
      <c r="F1887" s="386" t="s">
        <v>1533</v>
      </c>
      <c r="G1887" s="387"/>
      <c r="H1887" s="171" t="s">
        <v>31</v>
      </c>
      <c r="I1887" s="172"/>
      <c r="J1887" s="173"/>
      <c r="K1887" s="174">
        <f>SUM(K1889:K1890)</f>
        <v>0</v>
      </c>
    </row>
    <row r="1888" spans="1:11" s="198" customFormat="1" ht="15.75">
      <c r="B1888" s="199" t="s">
        <v>1442</v>
      </c>
      <c r="C1888" s="199" t="s">
        <v>1443</v>
      </c>
      <c r="D1888" s="199" t="s">
        <v>1</v>
      </c>
      <c r="E1888" s="200" t="s">
        <v>1444</v>
      </c>
      <c r="F1888" s="378" t="s">
        <v>1445</v>
      </c>
      <c r="G1888" s="379"/>
      <c r="H1888" s="175" t="s">
        <v>1446</v>
      </c>
      <c r="I1888" s="176" t="s">
        <v>1345</v>
      </c>
      <c r="J1888" s="177" t="s">
        <v>1447</v>
      </c>
      <c r="K1888" s="178" t="s">
        <v>1448</v>
      </c>
    </row>
    <row r="1889" spans="1:11" s="192" customFormat="1" ht="24">
      <c r="A1889" s="192" t="s">
        <v>1449</v>
      </c>
      <c r="B1889" s="192" t="s">
        <v>1455</v>
      </c>
      <c r="C1889" s="192" t="s">
        <v>20</v>
      </c>
      <c r="D1889" s="192">
        <v>37556</v>
      </c>
      <c r="E1889" s="193" t="s">
        <v>1922</v>
      </c>
      <c r="F1889" s="380" t="s">
        <v>1457</v>
      </c>
      <c r="G1889" s="381"/>
      <c r="H1889" s="164" t="s">
        <v>31</v>
      </c>
      <c r="I1889" s="165">
        <v>1</v>
      </c>
      <c r="J1889" s="166"/>
      <c r="K1889" s="167">
        <f>J1889*I1889</f>
        <v>0</v>
      </c>
    </row>
    <row r="1890" spans="1:11" s="192" customFormat="1" ht="12">
      <c r="A1890" s="192" t="s">
        <v>1449</v>
      </c>
      <c r="B1890" s="192" t="s">
        <v>1450</v>
      </c>
      <c r="C1890" s="192" t="s">
        <v>20</v>
      </c>
      <c r="D1890" s="192">
        <v>88316</v>
      </c>
      <c r="E1890" s="193" t="s">
        <v>1464</v>
      </c>
      <c r="F1890" s="380" t="s">
        <v>1463</v>
      </c>
      <c r="G1890" s="381"/>
      <c r="H1890" s="164" t="s">
        <v>34</v>
      </c>
      <c r="I1890" s="165">
        <v>0.2</v>
      </c>
      <c r="J1890" s="166"/>
      <c r="K1890" s="167">
        <f>J1890*I1890</f>
        <v>0</v>
      </c>
    </row>
    <row r="1891" spans="1:11">
      <c r="E1891" s="194"/>
      <c r="F1891" s="194"/>
      <c r="I1891" s="168"/>
      <c r="J1891" s="169"/>
      <c r="K1891" s="170"/>
    </row>
    <row r="1892" spans="1:11">
      <c r="E1892" s="194"/>
      <c r="F1892" s="194"/>
      <c r="I1892" s="168"/>
      <c r="J1892" s="169"/>
      <c r="K1892" s="170"/>
    </row>
    <row r="1893" spans="1:11" s="198" customFormat="1" ht="15.75">
      <c r="A1893" s="195"/>
      <c r="B1893" s="196"/>
      <c r="C1893" s="196" t="s">
        <v>5</v>
      </c>
      <c r="D1893" s="196" t="s">
        <v>421</v>
      </c>
      <c r="E1893" s="197" t="s">
        <v>422</v>
      </c>
      <c r="F1893" s="386" t="s">
        <v>1533</v>
      </c>
      <c r="G1893" s="387"/>
      <c r="H1893" s="171" t="s">
        <v>31</v>
      </c>
      <c r="I1893" s="172"/>
      <c r="J1893" s="173"/>
      <c r="K1893" s="174">
        <f>SUM(K1895:K1896)</f>
        <v>0</v>
      </c>
    </row>
    <row r="1894" spans="1:11" s="198" customFormat="1" ht="15.75">
      <c r="B1894" s="199" t="s">
        <v>1442</v>
      </c>
      <c r="C1894" s="199" t="s">
        <v>1443</v>
      </c>
      <c r="D1894" s="199" t="s">
        <v>1</v>
      </c>
      <c r="E1894" s="200" t="s">
        <v>1444</v>
      </c>
      <c r="F1894" s="378" t="s">
        <v>1445</v>
      </c>
      <c r="G1894" s="379"/>
      <c r="H1894" s="175" t="s">
        <v>1446</v>
      </c>
      <c r="I1894" s="176" t="s">
        <v>1345</v>
      </c>
      <c r="J1894" s="177" t="s">
        <v>1447</v>
      </c>
      <c r="K1894" s="178" t="s">
        <v>1448</v>
      </c>
    </row>
    <row r="1895" spans="1:11" s="192" customFormat="1" ht="24">
      <c r="A1895" s="192" t="s">
        <v>1449</v>
      </c>
      <c r="B1895" s="192" t="s">
        <v>1455</v>
      </c>
      <c r="C1895" s="192" t="s">
        <v>20</v>
      </c>
      <c r="D1895" s="192">
        <v>37556</v>
      </c>
      <c r="E1895" s="193" t="s">
        <v>1922</v>
      </c>
      <c r="F1895" s="380" t="s">
        <v>1457</v>
      </c>
      <c r="G1895" s="381"/>
      <c r="H1895" s="164" t="s">
        <v>31</v>
      </c>
      <c r="I1895" s="165">
        <v>1</v>
      </c>
      <c r="J1895" s="166"/>
      <c r="K1895" s="167">
        <f>J1895*I1895</f>
        <v>0</v>
      </c>
    </row>
    <row r="1896" spans="1:11" s="192" customFormat="1" ht="12">
      <c r="A1896" s="192" t="s">
        <v>1449</v>
      </c>
      <c r="B1896" s="192" t="s">
        <v>1450</v>
      </c>
      <c r="C1896" s="192" t="s">
        <v>20</v>
      </c>
      <c r="D1896" s="192">
        <v>88316</v>
      </c>
      <c r="E1896" s="193" t="s">
        <v>1464</v>
      </c>
      <c r="F1896" s="380" t="s">
        <v>1463</v>
      </c>
      <c r="G1896" s="381"/>
      <c r="H1896" s="164" t="s">
        <v>34</v>
      </c>
      <c r="I1896" s="165">
        <v>0.2</v>
      </c>
      <c r="J1896" s="166"/>
      <c r="K1896" s="167">
        <f>J1896*I1896</f>
        <v>0</v>
      </c>
    </row>
    <row r="1897" spans="1:11">
      <c r="E1897" s="194"/>
      <c r="F1897" s="194"/>
      <c r="I1897" s="168"/>
      <c r="J1897" s="169"/>
      <c r="K1897" s="170"/>
    </row>
    <row r="1898" spans="1:11">
      <c r="E1898" s="194"/>
      <c r="F1898" s="194"/>
      <c r="I1898" s="168"/>
      <c r="J1898" s="169"/>
      <c r="K1898" s="170"/>
    </row>
    <row r="1899" spans="1:11" s="198" customFormat="1" ht="31.5">
      <c r="A1899" s="195"/>
      <c r="B1899" s="196"/>
      <c r="C1899" s="196" t="s">
        <v>5</v>
      </c>
      <c r="D1899" s="196" t="s">
        <v>430</v>
      </c>
      <c r="E1899" s="197" t="s">
        <v>431</v>
      </c>
      <c r="F1899" s="386" t="s">
        <v>1468</v>
      </c>
      <c r="G1899" s="387"/>
      <c r="H1899" s="171" t="s">
        <v>31</v>
      </c>
      <c r="I1899" s="172"/>
      <c r="J1899" s="173"/>
      <c r="K1899" s="174">
        <f>SUM(K1901:K1902)</f>
        <v>0</v>
      </c>
    </row>
    <row r="1900" spans="1:11" s="198" customFormat="1" ht="15.75">
      <c r="B1900" s="199" t="s">
        <v>1442</v>
      </c>
      <c r="C1900" s="199" t="s">
        <v>1443</v>
      </c>
      <c r="D1900" s="199" t="s">
        <v>1</v>
      </c>
      <c r="E1900" s="200" t="s">
        <v>1444</v>
      </c>
      <c r="F1900" s="378" t="s">
        <v>1445</v>
      </c>
      <c r="G1900" s="379"/>
      <c r="H1900" s="175" t="s">
        <v>1446</v>
      </c>
      <c r="I1900" s="176" t="s">
        <v>1345</v>
      </c>
      <c r="J1900" s="177" t="s">
        <v>1447</v>
      </c>
      <c r="K1900" s="178" t="s">
        <v>1448</v>
      </c>
    </row>
    <row r="1901" spans="1:11" s="192" customFormat="1" ht="12">
      <c r="A1901" s="192" t="s">
        <v>1449</v>
      </c>
      <c r="B1901" s="192" t="s">
        <v>1450</v>
      </c>
      <c r="C1901" s="192" t="s">
        <v>20</v>
      </c>
      <c r="D1901" s="192">
        <v>88316</v>
      </c>
      <c r="E1901" s="193" t="s">
        <v>1464</v>
      </c>
      <c r="F1901" s="380" t="s">
        <v>1463</v>
      </c>
      <c r="G1901" s="381"/>
      <c r="H1901" s="164" t="s">
        <v>34</v>
      </c>
      <c r="I1901" s="165">
        <v>0.2</v>
      </c>
      <c r="J1901" s="166"/>
      <c r="K1901" s="167">
        <f>J1901*I1901</f>
        <v>0</v>
      </c>
    </row>
    <row r="1902" spans="1:11" s="192" customFormat="1" ht="24">
      <c r="A1902" s="192" t="s">
        <v>1449</v>
      </c>
      <c r="B1902" s="192" t="s">
        <v>1455</v>
      </c>
      <c r="C1902" s="192" t="s">
        <v>20</v>
      </c>
      <c r="D1902" s="192">
        <v>37558</v>
      </c>
      <c r="E1902" s="193" t="s">
        <v>1923</v>
      </c>
      <c r="F1902" s="380" t="s">
        <v>1457</v>
      </c>
      <c r="G1902" s="381"/>
      <c r="H1902" s="164" t="s">
        <v>31</v>
      </c>
      <c r="I1902" s="165">
        <v>1</v>
      </c>
      <c r="J1902" s="166"/>
      <c r="K1902" s="167">
        <f>J1902*I1902</f>
        <v>0</v>
      </c>
    </row>
    <row r="1903" spans="1:11">
      <c r="E1903" s="194"/>
      <c r="F1903" s="194"/>
      <c r="I1903" s="168"/>
      <c r="J1903" s="169"/>
      <c r="K1903" s="170"/>
    </row>
    <row r="1904" spans="1:11">
      <c r="E1904" s="194"/>
      <c r="F1904" s="194"/>
      <c r="I1904" s="168"/>
      <c r="J1904" s="169"/>
      <c r="K1904" s="170"/>
    </row>
    <row r="1905" spans="1:11" s="198" customFormat="1" ht="31.5">
      <c r="A1905" s="195"/>
      <c r="B1905" s="196"/>
      <c r="C1905" s="196" t="s">
        <v>5</v>
      </c>
      <c r="D1905" s="196" t="s">
        <v>996</v>
      </c>
      <c r="E1905" s="197" t="s">
        <v>997</v>
      </c>
      <c r="F1905" s="386" t="s">
        <v>1590</v>
      </c>
      <c r="G1905" s="387"/>
      <c r="H1905" s="171" t="s">
        <v>31</v>
      </c>
      <c r="I1905" s="172"/>
      <c r="J1905" s="173"/>
      <c r="K1905" s="174">
        <f>SUM(K1907:K1909)</f>
        <v>0</v>
      </c>
    </row>
    <row r="1906" spans="1:11" s="198" customFormat="1" ht="15.75">
      <c r="B1906" s="199" t="s">
        <v>1442</v>
      </c>
      <c r="C1906" s="199" t="s">
        <v>1443</v>
      </c>
      <c r="D1906" s="199" t="s">
        <v>1</v>
      </c>
      <c r="E1906" s="200" t="s">
        <v>1444</v>
      </c>
      <c r="F1906" s="378" t="s">
        <v>1445</v>
      </c>
      <c r="G1906" s="379"/>
      <c r="H1906" s="175" t="s">
        <v>1446</v>
      </c>
      <c r="I1906" s="176" t="s">
        <v>1345</v>
      </c>
      <c r="J1906" s="177" t="s">
        <v>1447</v>
      </c>
      <c r="K1906" s="178" t="s">
        <v>1448</v>
      </c>
    </row>
    <row r="1907" spans="1:11" s="192" customFormat="1" ht="12">
      <c r="A1907" s="192" t="s">
        <v>1449</v>
      </c>
      <c r="B1907" s="192" t="s">
        <v>1450</v>
      </c>
      <c r="C1907" s="192" t="s">
        <v>20</v>
      </c>
      <c r="D1907" s="192">
        <v>88264</v>
      </c>
      <c r="E1907" s="193" t="s">
        <v>1594</v>
      </c>
      <c r="F1907" s="380" t="s">
        <v>1463</v>
      </c>
      <c r="G1907" s="381"/>
      <c r="H1907" s="164" t="s">
        <v>34</v>
      </c>
      <c r="I1907" s="165">
        <v>2</v>
      </c>
      <c r="J1907" s="166"/>
      <c r="K1907" s="167">
        <f>J1907*I1907</f>
        <v>0</v>
      </c>
    </row>
    <row r="1908" spans="1:11" s="192" customFormat="1" ht="12">
      <c r="A1908" s="192" t="s">
        <v>1449</v>
      </c>
      <c r="B1908" s="192" t="s">
        <v>1450</v>
      </c>
      <c r="C1908" s="192" t="s">
        <v>20</v>
      </c>
      <c r="D1908" s="192">
        <v>88316</v>
      </c>
      <c r="E1908" s="193" t="s">
        <v>1464</v>
      </c>
      <c r="F1908" s="380" t="s">
        <v>1463</v>
      </c>
      <c r="G1908" s="381"/>
      <c r="H1908" s="164" t="s">
        <v>34</v>
      </c>
      <c r="I1908" s="165">
        <v>2</v>
      </c>
      <c r="J1908" s="166"/>
      <c r="K1908" s="167">
        <f t="shared" ref="K1908:K1909" si="37">J1908*I1908</f>
        <v>0</v>
      </c>
    </row>
    <row r="1909" spans="1:11" s="192" customFormat="1" ht="12">
      <c r="A1909" s="192" t="s">
        <v>1449</v>
      </c>
      <c r="B1909" s="287" t="s">
        <v>1455</v>
      </c>
      <c r="C1909" s="287" t="s">
        <v>5</v>
      </c>
      <c r="D1909" s="287" t="s">
        <v>1924</v>
      </c>
      <c r="E1909" s="288" t="s">
        <v>1925</v>
      </c>
      <c r="F1909" s="388" t="s">
        <v>1457</v>
      </c>
      <c r="G1909" s="389"/>
      <c r="H1909" s="289" t="s">
        <v>31</v>
      </c>
      <c r="I1909" s="290">
        <v>1</v>
      </c>
      <c r="J1909" s="291">
        <f>'Mapa de Cotação'!J44</f>
        <v>0</v>
      </c>
      <c r="K1909" s="292">
        <f t="shared" si="37"/>
        <v>0</v>
      </c>
    </row>
    <row r="1910" spans="1:11">
      <c r="E1910" s="194"/>
      <c r="F1910" s="194"/>
      <c r="I1910" s="168"/>
      <c r="J1910" s="169"/>
      <c r="K1910" s="170"/>
    </row>
    <row r="1911" spans="1:11">
      <c r="E1911" s="194"/>
      <c r="F1911" s="194"/>
      <c r="I1911" s="168"/>
      <c r="J1911" s="169"/>
      <c r="K1911" s="170"/>
    </row>
    <row r="1912" spans="1:11" s="198" customFormat="1" ht="15.75">
      <c r="A1912" s="195"/>
      <c r="B1912" s="196"/>
      <c r="C1912" s="196" t="s">
        <v>5</v>
      </c>
      <c r="D1912" s="196" t="s">
        <v>390</v>
      </c>
      <c r="E1912" s="197" t="s">
        <v>391</v>
      </c>
      <c r="F1912" s="386" t="s">
        <v>1468</v>
      </c>
      <c r="G1912" s="387"/>
      <c r="H1912" s="171" t="s">
        <v>31</v>
      </c>
      <c r="I1912" s="172"/>
      <c r="J1912" s="173"/>
      <c r="K1912" s="174">
        <f>SUM(K1914:K1916)</f>
        <v>0</v>
      </c>
    </row>
    <row r="1913" spans="1:11" s="198" customFormat="1" ht="15.75">
      <c r="B1913" s="199" t="s">
        <v>1442</v>
      </c>
      <c r="C1913" s="199" t="s">
        <v>1443</v>
      </c>
      <c r="D1913" s="199" t="s">
        <v>1</v>
      </c>
      <c r="E1913" s="200" t="s">
        <v>1444</v>
      </c>
      <c r="F1913" s="378" t="s">
        <v>1445</v>
      </c>
      <c r="G1913" s="379"/>
      <c r="H1913" s="175" t="s">
        <v>1446</v>
      </c>
      <c r="I1913" s="176" t="s">
        <v>1345</v>
      </c>
      <c r="J1913" s="177" t="s">
        <v>1447</v>
      </c>
      <c r="K1913" s="178" t="s">
        <v>1448</v>
      </c>
    </row>
    <row r="1914" spans="1:11" s="192" customFormat="1" ht="12">
      <c r="A1914" s="192" t="s">
        <v>1449</v>
      </c>
      <c r="B1914" s="192" t="s">
        <v>1450</v>
      </c>
      <c r="C1914" s="192" t="s">
        <v>20</v>
      </c>
      <c r="D1914" s="192">
        <v>88264</v>
      </c>
      <c r="E1914" s="193" t="s">
        <v>1594</v>
      </c>
      <c r="F1914" s="380" t="s">
        <v>1463</v>
      </c>
      <c r="G1914" s="381"/>
      <c r="H1914" s="164" t="s">
        <v>34</v>
      </c>
      <c r="I1914" s="165">
        <v>0.7</v>
      </c>
      <c r="J1914" s="166"/>
      <c r="K1914" s="167">
        <f>J1914*I1914</f>
        <v>0</v>
      </c>
    </row>
    <row r="1915" spans="1:11" s="192" customFormat="1" ht="12">
      <c r="A1915" s="192" t="s">
        <v>1449</v>
      </c>
      <c r="B1915" s="192" t="s">
        <v>1450</v>
      </c>
      <c r="C1915" s="192" t="s">
        <v>20</v>
      </c>
      <c r="D1915" s="192">
        <v>88316</v>
      </c>
      <c r="E1915" s="193" t="s">
        <v>1464</v>
      </c>
      <c r="F1915" s="380" t="s">
        <v>1463</v>
      </c>
      <c r="G1915" s="381"/>
      <c r="H1915" s="164" t="s">
        <v>34</v>
      </c>
      <c r="I1915" s="165">
        <v>0.7</v>
      </c>
      <c r="J1915" s="166"/>
      <c r="K1915" s="167">
        <f t="shared" ref="K1915:K1916" si="38">J1915*I1915</f>
        <v>0</v>
      </c>
    </row>
    <row r="1916" spans="1:11" s="192" customFormat="1" ht="12">
      <c r="A1916" s="192" t="s">
        <v>1449</v>
      </c>
      <c r="B1916" s="287" t="s">
        <v>1455</v>
      </c>
      <c r="C1916" s="287" t="s">
        <v>5</v>
      </c>
      <c r="D1916" s="287" t="s">
        <v>1926</v>
      </c>
      <c r="E1916" s="288" t="s">
        <v>1927</v>
      </c>
      <c r="F1916" s="388" t="s">
        <v>1744</v>
      </c>
      <c r="G1916" s="389"/>
      <c r="H1916" s="289" t="s">
        <v>31</v>
      </c>
      <c r="I1916" s="290">
        <v>1</v>
      </c>
      <c r="J1916" s="291">
        <f>'Mapa de Cotação'!J47</f>
        <v>0</v>
      </c>
      <c r="K1916" s="292">
        <f t="shared" si="38"/>
        <v>0</v>
      </c>
    </row>
    <row r="1917" spans="1:11">
      <c r="E1917" s="194"/>
      <c r="F1917" s="194"/>
      <c r="I1917" s="168"/>
      <c r="J1917" s="169"/>
      <c r="K1917" s="170"/>
    </row>
    <row r="1918" spans="1:11">
      <c r="E1918" s="194"/>
      <c r="F1918" s="194"/>
      <c r="I1918" s="168"/>
      <c r="J1918" s="169"/>
      <c r="K1918" s="170"/>
    </row>
    <row r="1919" spans="1:11" s="198" customFormat="1" ht="31.5">
      <c r="A1919" s="195"/>
      <c r="B1919" s="196"/>
      <c r="C1919" s="196" t="s">
        <v>5</v>
      </c>
      <c r="D1919" s="196" t="s">
        <v>727</v>
      </c>
      <c r="E1919" s="197" t="s">
        <v>728</v>
      </c>
      <c r="F1919" s="386" t="s">
        <v>1928</v>
      </c>
      <c r="G1919" s="387"/>
      <c r="H1919" s="171" t="s">
        <v>8</v>
      </c>
      <c r="I1919" s="172"/>
      <c r="J1919" s="173"/>
      <c r="K1919" s="174">
        <f>SUM(K1921:K1922)</f>
        <v>0</v>
      </c>
    </row>
    <row r="1920" spans="1:11" s="198" customFormat="1" ht="15.75">
      <c r="B1920" s="199" t="s">
        <v>1442</v>
      </c>
      <c r="C1920" s="199" t="s">
        <v>1443</v>
      </c>
      <c r="D1920" s="199" t="s">
        <v>1</v>
      </c>
      <c r="E1920" s="200" t="s">
        <v>1444</v>
      </c>
      <c r="F1920" s="378" t="s">
        <v>1445</v>
      </c>
      <c r="G1920" s="379"/>
      <c r="H1920" s="175" t="s">
        <v>1446</v>
      </c>
      <c r="I1920" s="176" t="s">
        <v>1345</v>
      </c>
      <c r="J1920" s="177" t="s">
        <v>1447</v>
      </c>
      <c r="K1920" s="178" t="s">
        <v>1448</v>
      </c>
    </row>
    <row r="1921" spans="1:11" s="192" customFormat="1" ht="12">
      <c r="A1921" s="192" t="s">
        <v>1449</v>
      </c>
      <c r="B1921" s="192" t="s">
        <v>1455</v>
      </c>
      <c r="C1921" s="192" t="s">
        <v>20</v>
      </c>
      <c r="D1921" s="192">
        <v>3777</v>
      </c>
      <c r="E1921" s="193" t="s">
        <v>1929</v>
      </c>
      <c r="F1921" s="380" t="s">
        <v>1457</v>
      </c>
      <c r="G1921" s="381"/>
      <c r="H1921" s="164" t="s">
        <v>8</v>
      </c>
      <c r="I1921" s="165">
        <v>1.1000000000000001</v>
      </c>
      <c r="J1921" s="166"/>
      <c r="K1921" s="167">
        <f>J1921*I1921</f>
        <v>0</v>
      </c>
    </row>
    <row r="1922" spans="1:11" s="192" customFormat="1" ht="12">
      <c r="A1922" s="192" t="s">
        <v>1449</v>
      </c>
      <c r="B1922" s="192" t="s">
        <v>1450</v>
      </c>
      <c r="C1922" s="192" t="s">
        <v>20</v>
      </c>
      <c r="D1922" s="192">
        <v>88270</v>
      </c>
      <c r="E1922" s="193" t="s">
        <v>1930</v>
      </c>
      <c r="F1922" s="380" t="s">
        <v>1463</v>
      </c>
      <c r="G1922" s="381"/>
      <c r="H1922" s="164" t="s">
        <v>34</v>
      </c>
      <c r="I1922" s="165">
        <v>0.2</v>
      </c>
      <c r="J1922" s="166"/>
      <c r="K1922" s="167">
        <f>J1922*I1922</f>
        <v>0</v>
      </c>
    </row>
    <row r="1923" spans="1:11">
      <c r="E1923" s="194"/>
      <c r="F1923" s="194"/>
      <c r="I1923" s="168"/>
      <c r="J1923" s="169"/>
      <c r="K1923" s="170"/>
    </row>
    <row r="1924" spans="1:11">
      <c r="E1924" s="194"/>
      <c r="F1924" s="194"/>
      <c r="I1924" s="168"/>
      <c r="J1924" s="169"/>
      <c r="K1924" s="170"/>
    </row>
    <row r="1925" spans="1:11" ht="20.100000000000001" hidden="1" customHeight="1">
      <c r="A1925" s="187"/>
      <c r="B1925" s="188"/>
      <c r="C1925" s="188" t="s">
        <v>20</v>
      </c>
      <c r="D1925" s="188">
        <v>96116</v>
      </c>
      <c r="E1925" s="189" t="s">
        <v>693</v>
      </c>
      <c r="F1925" s="382" t="s">
        <v>1453</v>
      </c>
      <c r="G1925" s="383"/>
      <c r="H1925" s="156" t="s">
        <v>8</v>
      </c>
      <c r="I1925" s="157"/>
      <c r="J1925" s="158"/>
      <c r="K1925" s="159">
        <v>73.010000000000005</v>
      </c>
    </row>
    <row r="1926" spans="1:11" hidden="1">
      <c r="B1926" s="190" t="s">
        <v>1442</v>
      </c>
      <c r="C1926" s="190" t="s">
        <v>1443</v>
      </c>
      <c r="D1926" s="190" t="s">
        <v>1</v>
      </c>
      <c r="E1926" s="191" t="s">
        <v>1444</v>
      </c>
      <c r="F1926" s="384" t="s">
        <v>1445</v>
      </c>
      <c r="G1926" s="385"/>
      <c r="H1926" s="160" t="s">
        <v>1446</v>
      </c>
      <c r="I1926" s="161" t="s">
        <v>1345</v>
      </c>
      <c r="J1926" s="162" t="s">
        <v>1447</v>
      </c>
      <c r="K1926" s="163" t="s">
        <v>1448</v>
      </c>
    </row>
    <row r="1927" spans="1:11" ht="24" hidden="1">
      <c r="A1927" s="192" t="s">
        <v>1449</v>
      </c>
      <c r="B1927" s="192" t="s">
        <v>1455</v>
      </c>
      <c r="C1927" s="192" t="s">
        <v>20</v>
      </c>
      <c r="D1927" s="192">
        <v>36238</v>
      </c>
      <c r="E1927" s="193" t="s">
        <v>1931</v>
      </c>
      <c r="F1927" s="380" t="s">
        <v>1457</v>
      </c>
      <c r="G1927" s="381"/>
      <c r="H1927" s="164" t="s">
        <v>8</v>
      </c>
      <c r="I1927" s="165">
        <v>1.0955999999999999</v>
      </c>
      <c r="J1927" s="166">
        <v>29.56</v>
      </c>
      <c r="K1927" s="167">
        <v>32.380000000000003</v>
      </c>
    </row>
    <row r="1928" spans="1:11" ht="24" hidden="1">
      <c r="A1928" s="192" t="s">
        <v>1449</v>
      </c>
      <c r="B1928" s="192" t="s">
        <v>1455</v>
      </c>
      <c r="C1928" s="192" t="s">
        <v>20</v>
      </c>
      <c r="D1928" s="192">
        <v>39427</v>
      </c>
      <c r="E1928" s="193" t="s">
        <v>1932</v>
      </c>
      <c r="F1928" s="380" t="s">
        <v>1457</v>
      </c>
      <c r="G1928" s="381"/>
      <c r="H1928" s="164" t="s">
        <v>54</v>
      </c>
      <c r="I1928" s="165">
        <v>3.8498999999999999</v>
      </c>
      <c r="J1928" s="166">
        <v>6.8</v>
      </c>
      <c r="K1928" s="167">
        <v>26.17</v>
      </c>
    </row>
    <row r="1929" spans="1:11" ht="24" hidden="1">
      <c r="A1929" s="192" t="s">
        <v>1449</v>
      </c>
      <c r="B1929" s="192" t="s">
        <v>1455</v>
      </c>
      <c r="C1929" s="192" t="s">
        <v>20</v>
      </c>
      <c r="D1929" s="192">
        <v>39430</v>
      </c>
      <c r="E1929" s="193" t="s">
        <v>1933</v>
      </c>
      <c r="F1929" s="380" t="s">
        <v>1457</v>
      </c>
      <c r="G1929" s="381"/>
      <c r="H1929" s="164" t="s">
        <v>31</v>
      </c>
      <c r="I1929" s="165">
        <v>1.3265</v>
      </c>
      <c r="J1929" s="166">
        <v>2.56</v>
      </c>
      <c r="K1929" s="167">
        <v>3.39</v>
      </c>
    </row>
    <row r="1930" spans="1:11" ht="24" hidden="1">
      <c r="A1930" s="192" t="s">
        <v>1449</v>
      </c>
      <c r="B1930" s="192" t="s">
        <v>1455</v>
      </c>
      <c r="C1930" s="192" t="s">
        <v>20</v>
      </c>
      <c r="D1930" s="192">
        <v>39443</v>
      </c>
      <c r="E1930" s="193" t="s">
        <v>1481</v>
      </c>
      <c r="F1930" s="380" t="s">
        <v>1457</v>
      </c>
      <c r="G1930" s="381"/>
      <c r="H1930" s="164" t="s">
        <v>31</v>
      </c>
      <c r="I1930" s="165">
        <v>2.1911999999999998</v>
      </c>
      <c r="J1930" s="166">
        <v>0.26</v>
      </c>
      <c r="K1930" s="167">
        <v>0.56000000000000005</v>
      </c>
    </row>
    <row r="1931" spans="1:11" hidden="1">
      <c r="A1931" s="192" t="s">
        <v>1449</v>
      </c>
      <c r="B1931" s="192" t="s">
        <v>1455</v>
      </c>
      <c r="C1931" s="192" t="s">
        <v>20</v>
      </c>
      <c r="D1931" s="192">
        <v>40547</v>
      </c>
      <c r="E1931" s="193" t="s">
        <v>1934</v>
      </c>
      <c r="F1931" s="380" t="s">
        <v>1457</v>
      </c>
      <c r="G1931" s="381"/>
      <c r="H1931" s="164" t="s">
        <v>1483</v>
      </c>
      <c r="I1931" s="165">
        <v>1.32E-2</v>
      </c>
      <c r="J1931" s="166">
        <v>29.67</v>
      </c>
      <c r="K1931" s="167">
        <v>0.39</v>
      </c>
    </row>
    <row r="1932" spans="1:11" hidden="1">
      <c r="A1932" s="192" t="s">
        <v>1449</v>
      </c>
      <c r="B1932" s="192" t="s">
        <v>1455</v>
      </c>
      <c r="C1932" s="192" t="s">
        <v>20</v>
      </c>
      <c r="D1932" s="192">
        <v>40552</v>
      </c>
      <c r="E1932" s="193" t="s">
        <v>1482</v>
      </c>
      <c r="F1932" s="380" t="s">
        <v>1457</v>
      </c>
      <c r="G1932" s="381"/>
      <c r="H1932" s="164" t="s">
        <v>1483</v>
      </c>
      <c r="I1932" s="165">
        <v>3.3300000000000003E-2</v>
      </c>
      <c r="J1932" s="166">
        <v>50.86</v>
      </c>
      <c r="K1932" s="167">
        <v>1.69</v>
      </c>
    </row>
    <row r="1933" spans="1:11" ht="24" hidden="1">
      <c r="A1933" s="192" t="s">
        <v>1449</v>
      </c>
      <c r="B1933" s="192" t="s">
        <v>1455</v>
      </c>
      <c r="C1933" s="192" t="s">
        <v>20</v>
      </c>
      <c r="D1933" s="192">
        <v>43131</v>
      </c>
      <c r="E1933" s="193" t="s">
        <v>1935</v>
      </c>
      <c r="F1933" s="380" t="s">
        <v>1457</v>
      </c>
      <c r="G1933" s="381"/>
      <c r="H1933" s="164" t="s">
        <v>1504</v>
      </c>
      <c r="I1933" s="165">
        <v>4.2599999999999999E-2</v>
      </c>
      <c r="J1933" s="166">
        <v>28.92</v>
      </c>
      <c r="K1933" s="167">
        <v>1.23</v>
      </c>
    </row>
    <row r="1934" spans="1:11" hidden="1">
      <c r="A1934" s="192" t="s">
        <v>1449</v>
      </c>
      <c r="B1934" s="192" t="s">
        <v>1450</v>
      </c>
      <c r="C1934" s="192" t="s">
        <v>20</v>
      </c>
      <c r="D1934" s="192">
        <v>88278</v>
      </c>
      <c r="E1934" s="193" t="s">
        <v>1484</v>
      </c>
      <c r="F1934" s="380" t="s">
        <v>1463</v>
      </c>
      <c r="G1934" s="381"/>
      <c r="H1934" s="164" t="s">
        <v>34</v>
      </c>
      <c r="I1934" s="165">
        <v>0.49940000000000001</v>
      </c>
      <c r="J1934" s="166">
        <v>14.42</v>
      </c>
      <c r="K1934" s="167">
        <v>7.2</v>
      </c>
    </row>
    <row r="1935" spans="1:11" hidden="1">
      <c r="E1935" s="194"/>
      <c r="F1935" s="194"/>
      <c r="I1935" s="168"/>
      <c r="J1935" s="169"/>
      <c r="K1935" s="170"/>
    </row>
    <row r="1936" spans="1:11" hidden="1">
      <c r="E1936" s="194"/>
      <c r="F1936" s="194"/>
      <c r="I1936" s="168"/>
      <c r="J1936" s="169"/>
      <c r="K1936" s="170"/>
    </row>
    <row r="1937" spans="1:11" s="198" customFormat="1" ht="15.75">
      <c r="A1937" s="195"/>
      <c r="B1937" s="196"/>
      <c r="C1937" s="196" t="s">
        <v>5</v>
      </c>
      <c r="D1937" s="196" t="s">
        <v>459</v>
      </c>
      <c r="E1937" s="197" t="s">
        <v>460</v>
      </c>
      <c r="F1937" s="386" t="s">
        <v>1708</v>
      </c>
      <c r="G1937" s="387"/>
      <c r="H1937" s="171" t="s">
        <v>8</v>
      </c>
      <c r="I1937" s="172"/>
      <c r="J1937" s="173"/>
      <c r="K1937" s="174">
        <f>SUM(K1939:K1944)</f>
        <v>0</v>
      </c>
    </row>
    <row r="1938" spans="1:11" s="198" customFormat="1" ht="15.75">
      <c r="B1938" s="199" t="s">
        <v>1442</v>
      </c>
      <c r="C1938" s="199" t="s">
        <v>1443</v>
      </c>
      <c r="D1938" s="199" t="s">
        <v>1</v>
      </c>
      <c r="E1938" s="200" t="s">
        <v>1444</v>
      </c>
      <c r="F1938" s="378" t="s">
        <v>1445</v>
      </c>
      <c r="G1938" s="379"/>
      <c r="H1938" s="175" t="s">
        <v>1446</v>
      </c>
      <c r="I1938" s="176" t="s">
        <v>1345</v>
      </c>
      <c r="J1938" s="177" t="s">
        <v>1447</v>
      </c>
      <c r="K1938" s="178" t="s">
        <v>1448</v>
      </c>
    </row>
    <row r="1939" spans="1:11" s="192" customFormat="1" ht="12">
      <c r="A1939" s="192" t="s">
        <v>1449</v>
      </c>
      <c r="B1939" s="192" t="s">
        <v>1455</v>
      </c>
      <c r="C1939" s="192" t="s">
        <v>20</v>
      </c>
      <c r="D1939" s="192">
        <v>583</v>
      </c>
      <c r="E1939" s="193" t="s">
        <v>1936</v>
      </c>
      <c r="F1939" s="380" t="s">
        <v>1457</v>
      </c>
      <c r="G1939" s="381"/>
      <c r="H1939" s="164" t="s">
        <v>63</v>
      </c>
      <c r="I1939" s="165">
        <v>9.9</v>
      </c>
      <c r="J1939" s="166"/>
      <c r="K1939" s="167">
        <f>J1939*I1939</f>
        <v>0</v>
      </c>
    </row>
    <row r="1940" spans="1:11" s="192" customFormat="1" ht="24">
      <c r="A1940" s="192" t="s">
        <v>1449</v>
      </c>
      <c r="B1940" s="192" t="s">
        <v>1450</v>
      </c>
      <c r="C1940" s="192" t="s">
        <v>20</v>
      </c>
      <c r="D1940" s="192">
        <v>87372</v>
      </c>
      <c r="E1940" s="193" t="s">
        <v>1937</v>
      </c>
      <c r="F1940" s="380" t="s">
        <v>1463</v>
      </c>
      <c r="G1940" s="381"/>
      <c r="H1940" s="164" t="s">
        <v>44</v>
      </c>
      <c r="I1940" s="165">
        <v>3.0000000000000001E-3</v>
      </c>
      <c r="J1940" s="166"/>
      <c r="K1940" s="167">
        <f t="shared" ref="K1940:K1944" si="39">J1940*I1940</f>
        <v>0</v>
      </c>
    </row>
    <row r="1941" spans="1:11" s="192" customFormat="1" ht="12">
      <c r="A1941" s="192" t="s">
        <v>1449</v>
      </c>
      <c r="B1941" s="192" t="s">
        <v>1450</v>
      </c>
      <c r="C1941" s="192" t="s">
        <v>20</v>
      </c>
      <c r="D1941" s="192">
        <v>88309</v>
      </c>
      <c r="E1941" s="193" t="s">
        <v>1462</v>
      </c>
      <c r="F1941" s="380" t="s">
        <v>1463</v>
      </c>
      <c r="G1941" s="381"/>
      <c r="H1941" s="164" t="s">
        <v>34</v>
      </c>
      <c r="I1941" s="165">
        <v>0.4</v>
      </c>
      <c r="J1941" s="166"/>
      <c r="K1941" s="167">
        <f t="shared" si="39"/>
        <v>0</v>
      </c>
    </row>
    <row r="1942" spans="1:11" s="192" customFormat="1" ht="12">
      <c r="A1942" s="192" t="s">
        <v>1449</v>
      </c>
      <c r="B1942" s="192" t="s">
        <v>1450</v>
      </c>
      <c r="C1942" s="192" t="s">
        <v>20</v>
      </c>
      <c r="D1942" s="192">
        <v>88315</v>
      </c>
      <c r="E1942" s="193" t="s">
        <v>1511</v>
      </c>
      <c r="F1942" s="380" t="s">
        <v>1463</v>
      </c>
      <c r="G1942" s="381"/>
      <c r="H1942" s="164" t="s">
        <v>34</v>
      </c>
      <c r="I1942" s="165">
        <v>0.75</v>
      </c>
      <c r="J1942" s="166"/>
      <c r="K1942" s="167">
        <f t="shared" si="39"/>
        <v>0</v>
      </c>
    </row>
    <row r="1943" spans="1:11" s="192" customFormat="1" ht="12">
      <c r="A1943" s="192" t="s">
        <v>1449</v>
      </c>
      <c r="B1943" s="192" t="s">
        <v>1450</v>
      </c>
      <c r="C1943" s="192" t="s">
        <v>20</v>
      </c>
      <c r="D1943" s="192">
        <v>88316</v>
      </c>
      <c r="E1943" s="193" t="s">
        <v>1464</v>
      </c>
      <c r="F1943" s="380" t="s">
        <v>1463</v>
      </c>
      <c r="G1943" s="381"/>
      <c r="H1943" s="164" t="s">
        <v>34</v>
      </c>
      <c r="I1943" s="165">
        <v>1.1499999999999999</v>
      </c>
      <c r="J1943" s="166"/>
      <c r="K1943" s="167">
        <f t="shared" si="39"/>
        <v>0</v>
      </c>
    </row>
    <row r="1944" spans="1:11" s="192" customFormat="1" ht="12">
      <c r="A1944" s="192" t="s">
        <v>1449</v>
      </c>
      <c r="B1944" s="192" t="s">
        <v>1450</v>
      </c>
      <c r="C1944" s="192" t="s">
        <v>20</v>
      </c>
      <c r="D1944" s="192">
        <v>88629</v>
      </c>
      <c r="E1944" s="193" t="s">
        <v>1650</v>
      </c>
      <c r="F1944" s="380" t="s">
        <v>1463</v>
      </c>
      <c r="G1944" s="381"/>
      <c r="H1944" s="164" t="s">
        <v>44</v>
      </c>
      <c r="I1944" s="165">
        <v>3.0000000000000001E-3</v>
      </c>
      <c r="J1944" s="166"/>
      <c r="K1944" s="167">
        <f t="shared" si="39"/>
        <v>0</v>
      </c>
    </row>
    <row r="1945" spans="1:11">
      <c r="E1945" s="194"/>
      <c r="F1945" s="194"/>
      <c r="I1945" s="168"/>
      <c r="J1945" s="169"/>
      <c r="K1945" s="170"/>
    </row>
    <row r="1946" spans="1:11">
      <c r="E1946" s="194"/>
      <c r="F1946" s="194"/>
      <c r="I1946" s="168"/>
      <c r="J1946" s="169"/>
      <c r="K1946" s="170"/>
    </row>
    <row r="1947" spans="1:11" ht="20.100000000000001" hidden="1" customHeight="1">
      <c r="A1947" s="187"/>
      <c r="B1947" s="188"/>
      <c r="C1947" s="188" t="s">
        <v>166</v>
      </c>
      <c r="D1947" s="188">
        <v>11985</v>
      </c>
      <c r="E1947" s="189" t="s">
        <v>439</v>
      </c>
      <c r="F1947" s="382" t="s">
        <v>1468</v>
      </c>
      <c r="G1947" s="383"/>
      <c r="H1947" s="156" t="s">
        <v>350</v>
      </c>
      <c r="I1947" s="157"/>
      <c r="J1947" s="158"/>
      <c r="K1947" s="159">
        <v>171.82</v>
      </c>
    </row>
    <row r="1948" spans="1:11" hidden="1">
      <c r="B1948" s="190" t="s">
        <v>1442</v>
      </c>
      <c r="C1948" s="190" t="s">
        <v>1443</v>
      </c>
      <c r="D1948" s="190" t="s">
        <v>1</v>
      </c>
      <c r="E1948" s="191" t="s">
        <v>1444</v>
      </c>
      <c r="F1948" s="384" t="s">
        <v>1445</v>
      </c>
      <c r="G1948" s="385"/>
      <c r="H1948" s="160" t="s">
        <v>1446</v>
      </c>
      <c r="I1948" s="161" t="s">
        <v>1345</v>
      </c>
      <c r="J1948" s="162" t="s">
        <v>1447</v>
      </c>
      <c r="K1948" s="163" t="s">
        <v>1448</v>
      </c>
    </row>
    <row r="1949" spans="1:11" ht="24" hidden="1">
      <c r="A1949" s="192" t="s">
        <v>1449</v>
      </c>
      <c r="B1949" s="192" t="s">
        <v>1455</v>
      </c>
      <c r="C1949" s="192" t="s">
        <v>166</v>
      </c>
      <c r="D1949" s="192">
        <v>12865</v>
      </c>
      <c r="E1949" s="193" t="s">
        <v>1938</v>
      </c>
      <c r="F1949" s="380" t="s">
        <v>1457</v>
      </c>
      <c r="G1949" s="381"/>
      <c r="H1949" s="164" t="s">
        <v>350</v>
      </c>
      <c r="I1949" s="165">
        <v>1</v>
      </c>
      <c r="J1949" s="166">
        <v>133.12</v>
      </c>
      <c r="K1949" s="167">
        <v>133.12</v>
      </c>
    </row>
    <row r="1950" spans="1:11" hidden="1">
      <c r="A1950" s="192" t="s">
        <v>1449</v>
      </c>
      <c r="B1950" s="192" t="s">
        <v>1455</v>
      </c>
      <c r="C1950" s="192" t="s">
        <v>20</v>
      </c>
      <c r="D1950" s="192">
        <v>4750</v>
      </c>
      <c r="E1950" s="193" t="s">
        <v>1699</v>
      </c>
      <c r="F1950" s="380" t="s">
        <v>1570</v>
      </c>
      <c r="G1950" s="381"/>
      <c r="H1950" s="164" t="s">
        <v>34</v>
      </c>
      <c r="I1950" s="165">
        <v>1</v>
      </c>
      <c r="J1950" s="166">
        <v>14.83</v>
      </c>
      <c r="K1950" s="167">
        <v>14.83</v>
      </c>
    </row>
    <row r="1951" spans="1:11" hidden="1">
      <c r="A1951" s="192" t="s">
        <v>1449</v>
      </c>
      <c r="B1951" s="192" t="s">
        <v>1455</v>
      </c>
      <c r="C1951" s="192" t="s">
        <v>20</v>
      </c>
      <c r="D1951" s="192">
        <v>6111</v>
      </c>
      <c r="E1951" s="193" t="s">
        <v>1580</v>
      </c>
      <c r="F1951" s="380" t="s">
        <v>1570</v>
      </c>
      <c r="G1951" s="381"/>
      <c r="H1951" s="164" t="s">
        <v>34</v>
      </c>
      <c r="I1951" s="165">
        <v>0.8</v>
      </c>
      <c r="J1951" s="166">
        <v>11.05</v>
      </c>
      <c r="K1951" s="167">
        <v>8.84</v>
      </c>
    </row>
    <row r="1952" spans="1:11" hidden="1">
      <c r="A1952" s="192" t="s">
        <v>1449</v>
      </c>
      <c r="B1952" s="192" t="s">
        <v>1450</v>
      </c>
      <c r="C1952" s="192" t="s">
        <v>166</v>
      </c>
      <c r="D1952" s="192">
        <v>125</v>
      </c>
      <c r="E1952" s="193" t="s">
        <v>1939</v>
      </c>
      <c r="F1952" s="380" t="s">
        <v>1468</v>
      </c>
      <c r="G1952" s="381"/>
      <c r="H1952" s="164" t="s">
        <v>1940</v>
      </c>
      <c r="I1952" s="165">
        <v>1.4999999999999999E-2</v>
      </c>
      <c r="J1952" s="166">
        <v>552.46</v>
      </c>
      <c r="K1952" s="167">
        <v>8.2899999999999991</v>
      </c>
    </row>
    <row r="1953" spans="1:11" hidden="1">
      <c r="A1953" s="192" t="s">
        <v>1449</v>
      </c>
      <c r="B1953" s="192" t="s">
        <v>1450</v>
      </c>
      <c r="C1953" s="192" t="s">
        <v>166</v>
      </c>
      <c r="D1953" s="192">
        <v>10549</v>
      </c>
      <c r="E1953" s="193" t="s">
        <v>1581</v>
      </c>
      <c r="F1953" s="380" t="s">
        <v>1468</v>
      </c>
      <c r="G1953" s="381"/>
      <c r="H1953" s="164" t="s">
        <v>1582</v>
      </c>
      <c r="I1953" s="165">
        <v>0.8</v>
      </c>
      <c r="J1953" s="166">
        <v>3.81</v>
      </c>
      <c r="K1953" s="167">
        <v>3.05</v>
      </c>
    </row>
    <row r="1954" spans="1:11" hidden="1">
      <c r="A1954" s="192" t="s">
        <v>1449</v>
      </c>
      <c r="B1954" s="192" t="s">
        <v>1450</v>
      </c>
      <c r="C1954" s="192" t="s">
        <v>166</v>
      </c>
      <c r="D1954" s="192">
        <v>10550</v>
      </c>
      <c r="E1954" s="193" t="s">
        <v>1704</v>
      </c>
      <c r="F1954" s="380" t="s">
        <v>1468</v>
      </c>
      <c r="G1954" s="381"/>
      <c r="H1954" s="164" t="s">
        <v>1582</v>
      </c>
      <c r="I1954" s="165">
        <v>1</v>
      </c>
      <c r="J1954" s="166">
        <v>3.69</v>
      </c>
      <c r="K1954" s="167">
        <v>3.69</v>
      </c>
    </row>
    <row r="1955" spans="1:11" hidden="1">
      <c r="E1955" s="194"/>
      <c r="F1955" s="194"/>
      <c r="I1955" s="168"/>
      <c r="J1955" s="169"/>
      <c r="K1955" s="170"/>
    </row>
    <row r="1956" spans="1:11" hidden="1">
      <c r="E1956" s="194"/>
      <c r="F1956" s="194"/>
      <c r="I1956" s="168"/>
      <c r="J1956" s="169"/>
      <c r="K1956" s="170"/>
    </row>
    <row r="1957" spans="1:11" ht="20.100000000000001" hidden="1" customHeight="1">
      <c r="A1957" s="187"/>
      <c r="B1957" s="188"/>
      <c r="C1957" s="188" t="s">
        <v>20</v>
      </c>
      <c r="D1957" s="188">
        <v>94266</v>
      </c>
      <c r="E1957" s="189" t="s">
        <v>509</v>
      </c>
      <c r="F1957" s="382" t="s">
        <v>1633</v>
      </c>
      <c r="G1957" s="383"/>
      <c r="H1957" s="156" t="s">
        <v>54</v>
      </c>
      <c r="I1957" s="157"/>
      <c r="J1957" s="158"/>
      <c r="K1957" s="159">
        <v>49.5</v>
      </c>
    </row>
    <row r="1958" spans="1:11" hidden="1">
      <c r="B1958" s="190" t="s">
        <v>1442</v>
      </c>
      <c r="C1958" s="190" t="s">
        <v>1443</v>
      </c>
      <c r="D1958" s="190" t="s">
        <v>1</v>
      </c>
      <c r="E1958" s="191" t="s">
        <v>1444</v>
      </c>
      <c r="F1958" s="384" t="s">
        <v>1445</v>
      </c>
      <c r="G1958" s="385"/>
      <c r="H1958" s="160" t="s">
        <v>1446</v>
      </c>
      <c r="I1958" s="161" t="s">
        <v>1345</v>
      </c>
      <c r="J1958" s="162" t="s">
        <v>1447</v>
      </c>
      <c r="K1958" s="163" t="s">
        <v>1448</v>
      </c>
    </row>
    <row r="1959" spans="1:11" hidden="1">
      <c r="A1959" s="192" t="s">
        <v>1449</v>
      </c>
      <c r="B1959" s="192" t="s">
        <v>1455</v>
      </c>
      <c r="C1959" s="192" t="s">
        <v>20</v>
      </c>
      <c r="D1959" s="192">
        <v>370</v>
      </c>
      <c r="E1959" s="193" t="s">
        <v>507</v>
      </c>
      <c r="F1959" s="380" t="s">
        <v>1457</v>
      </c>
      <c r="G1959" s="381"/>
      <c r="H1959" s="164" t="s">
        <v>44</v>
      </c>
      <c r="I1959" s="165">
        <v>7.0000000000000001E-3</v>
      </c>
      <c r="J1959" s="166">
        <v>110</v>
      </c>
      <c r="K1959" s="167">
        <v>0.77</v>
      </c>
    </row>
    <row r="1960" spans="1:11" ht="24" hidden="1">
      <c r="A1960" s="192" t="s">
        <v>1449</v>
      </c>
      <c r="B1960" s="192" t="s">
        <v>1455</v>
      </c>
      <c r="C1960" s="192" t="s">
        <v>20</v>
      </c>
      <c r="D1960" s="192">
        <v>34492</v>
      </c>
      <c r="E1960" s="193" t="s">
        <v>1825</v>
      </c>
      <c r="F1960" s="380" t="s">
        <v>1457</v>
      </c>
      <c r="G1960" s="381"/>
      <c r="H1960" s="164" t="s">
        <v>44</v>
      </c>
      <c r="I1960" s="165">
        <v>0.05</v>
      </c>
      <c r="J1960" s="166">
        <v>595</v>
      </c>
      <c r="K1960" s="167">
        <v>29.75</v>
      </c>
    </row>
    <row r="1961" spans="1:11" hidden="1">
      <c r="A1961" s="192" t="s">
        <v>1449</v>
      </c>
      <c r="B1961" s="192" t="s">
        <v>1450</v>
      </c>
      <c r="C1961" s="192" t="s">
        <v>20</v>
      </c>
      <c r="D1961" s="192">
        <v>88243</v>
      </c>
      <c r="E1961" s="193" t="s">
        <v>1941</v>
      </c>
      <c r="F1961" s="380" t="s">
        <v>1463</v>
      </c>
      <c r="G1961" s="381"/>
      <c r="H1961" s="164" t="s">
        <v>34</v>
      </c>
      <c r="I1961" s="165">
        <v>0.14199999999999999</v>
      </c>
      <c r="J1961" s="166">
        <v>16.84</v>
      </c>
      <c r="K1961" s="167">
        <v>2.39</v>
      </c>
    </row>
    <row r="1962" spans="1:11" hidden="1">
      <c r="A1962" s="192" t="s">
        <v>1449</v>
      </c>
      <c r="B1962" s="192" t="s">
        <v>1450</v>
      </c>
      <c r="C1962" s="192" t="s">
        <v>20</v>
      </c>
      <c r="D1962" s="192">
        <v>88309</v>
      </c>
      <c r="E1962" s="193" t="s">
        <v>1462</v>
      </c>
      <c r="F1962" s="380" t="s">
        <v>1463</v>
      </c>
      <c r="G1962" s="381"/>
      <c r="H1962" s="164" t="s">
        <v>34</v>
      </c>
      <c r="I1962" s="165">
        <v>0.27600000000000002</v>
      </c>
      <c r="J1962" s="166">
        <v>19.98</v>
      </c>
      <c r="K1962" s="167">
        <v>5.51</v>
      </c>
    </row>
    <row r="1963" spans="1:11" hidden="1">
      <c r="A1963" s="192" t="s">
        <v>1449</v>
      </c>
      <c r="B1963" s="192" t="s">
        <v>1450</v>
      </c>
      <c r="C1963" s="192" t="s">
        <v>20</v>
      </c>
      <c r="D1963" s="192">
        <v>88316</v>
      </c>
      <c r="E1963" s="193" t="s">
        <v>1464</v>
      </c>
      <c r="F1963" s="380" t="s">
        <v>1463</v>
      </c>
      <c r="G1963" s="381"/>
      <c r="H1963" s="164" t="s">
        <v>34</v>
      </c>
      <c r="I1963" s="165">
        <v>0.55200000000000005</v>
      </c>
      <c r="J1963" s="166">
        <v>16.02</v>
      </c>
      <c r="K1963" s="167">
        <v>8.84</v>
      </c>
    </row>
    <row r="1964" spans="1:11" hidden="1">
      <c r="A1964" s="192" t="s">
        <v>1449</v>
      </c>
      <c r="B1964" s="192" t="s">
        <v>1450</v>
      </c>
      <c r="C1964" s="192" t="s">
        <v>20</v>
      </c>
      <c r="D1964" s="192">
        <v>88631</v>
      </c>
      <c r="E1964" s="193" t="s">
        <v>1942</v>
      </c>
      <c r="F1964" s="380" t="s">
        <v>1463</v>
      </c>
      <c r="G1964" s="381"/>
      <c r="H1964" s="164" t="s">
        <v>44</v>
      </c>
      <c r="I1964" s="165">
        <v>2E-3</v>
      </c>
      <c r="J1964" s="166">
        <v>625.46</v>
      </c>
      <c r="K1964" s="167">
        <v>1.25</v>
      </c>
    </row>
    <row r="1965" spans="1:11" ht="24" hidden="1">
      <c r="A1965" s="192" t="s">
        <v>1449</v>
      </c>
      <c r="B1965" s="192" t="s">
        <v>1450</v>
      </c>
      <c r="C1965" s="192" t="s">
        <v>20</v>
      </c>
      <c r="D1965" s="192">
        <v>92960</v>
      </c>
      <c r="E1965" s="193" t="s">
        <v>1943</v>
      </c>
      <c r="F1965" s="380" t="s">
        <v>1466</v>
      </c>
      <c r="G1965" s="381"/>
      <c r="H1965" s="164" t="s">
        <v>1467</v>
      </c>
      <c r="I1965" s="165">
        <v>2.4E-2</v>
      </c>
      <c r="J1965" s="166">
        <v>19.739999999999998</v>
      </c>
      <c r="K1965" s="167">
        <v>0.47</v>
      </c>
    </row>
    <row r="1966" spans="1:11" ht="24" hidden="1">
      <c r="A1966" s="192" t="s">
        <v>1449</v>
      </c>
      <c r="B1966" s="192" t="s">
        <v>1450</v>
      </c>
      <c r="C1966" s="192" t="s">
        <v>20</v>
      </c>
      <c r="D1966" s="192">
        <v>92961</v>
      </c>
      <c r="E1966" s="193" t="s">
        <v>1944</v>
      </c>
      <c r="F1966" s="380" t="s">
        <v>1466</v>
      </c>
      <c r="G1966" s="381"/>
      <c r="H1966" s="164" t="s">
        <v>1554</v>
      </c>
      <c r="I1966" s="165">
        <v>0.11799999999999999</v>
      </c>
      <c r="J1966" s="166">
        <v>4.49</v>
      </c>
      <c r="K1966" s="167">
        <v>0.52</v>
      </c>
    </row>
    <row r="1967" spans="1:11" hidden="1">
      <c r="E1967" s="194"/>
      <c r="F1967" s="194"/>
      <c r="I1967" s="168"/>
      <c r="J1967" s="169"/>
      <c r="K1967" s="170"/>
    </row>
    <row r="1968" spans="1:11" hidden="1">
      <c r="E1968" s="194"/>
      <c r="F1968" s="194"/>
      <c r="I1968" s="168"/>
      <c r="J1968" s="169"/>
      <c r="K1968" s="170"/>
    </row>
    <row r="1969" spans="1:11" ht="20.100000000000001" hidden="1" customHeight="1">
      <c r="A1969" s="187"/>
      <c r="B1969" s="188"/>
      <c r="C1969" s="188" t="s">
        <v>20</v>
      </c>
      <c r="D1969" s="188">
        <v>94265</v>
      </c>
      <c r="E1969" s="189" t="s">
        <v>446</v>
      </c>
      <c r="F1969" s="382" t="s">
        <v>1633</v>
      </c>
      <c r="G1969" s="383"/>
      <c r="H1969" s="156" t="s">
        <v>54</v>
      </c>
      <c r="I1969" s="157"/>
      <c r="J1969" s="158"/>
      <c r="K1969" s="159">
        <v>46.28</v>
      </c>
    </row>
    <row r="1970" spans="1:11" hidden="1">
      <c r="B1970" s="190" t="s">
        <v>1442</v>
      </c>
      <c r="C1970" s="190" t="s">
        <v>1443</v>
      </c>
      <c r="D1970" s="190" t="s">
        <v>1</v>
      </c>
      <c r="E1970" s="191" t="s">
        <v>1444</v>
      </c>
      <c r="F1970" s="384" t="s">
        <v>1445</v>
      </c>
      <c r="G1970" s="385"/>
      <c r="H1970" s="160" t="s">
        <v>1446</v>
      </c>
      <c r="I1970" s="161" t="s">
        <v>1345</v>
      </c>
      <c r="J1970" s="162" t="s">
        <v>1447</v>
      </c>
      <c r="K1970" s="163" t="s">
        <v>1448</v>
      </c>
    </row>
    <row r="1971" spans="1:11" hidden="1">
      <c r="A1971" s="192" t="s">
        <v>1449</v>
      </c>
      <c r="B1971" s="192" t="s">
        <v>1455</v>
      </c>
      <c r="C1971" s="192" t="s">
        <v>20</v>
      </c>
      <c r="D1971" s="192">
        <v>370</v>
      </c>
      <c r="E1971" s="193" t="s">
        <v>507</v>
      </c>
      <c r="F1971" s="380" t="s">
        <v>1457</v>
      </c>
      <c r="G1971" s="381"/>
      <c r="H1971" s="164" t="s">
        <v>44</v>
      </c>
      <c r="I1971" s="165">
        <v>7.0000000000000001E-3</v>
      </c>
      <c r="J1971" s="166">
        <v>110</v>
      </c>
      <c r="K1971" s="167">
        <v>0.77</v>
      </c>
    </row>
    <row r="1972" spans="1:11" ht="24" hidden="1">
      <c r="A1972" s="192" t="s">
        <v>1449</v>
      </c>
      <c r="B1972" s="192" t="s">
        <v>1455</v>
      </c>
      <c r="C1972" s="192" t="s">
        <v>20</v>
      </c>
      <c r="D1972" s="192">
        <v>34492</v>
      </c>
      <c r="E1972" s="193" t="s">
        <v>1825</v>
      </c>
      <c r="F1972" s="380" t="s">
        <v>1457</v>
      </c>
      <c r="G1972" s="381"/>
      <c r="H1972" s="164" t="s">
        <v>44</v>
      </c>
      <c r="I1972" s="165">
        <v>0.05</v>
      </c>
      <c r="J1972" s="166">
        <v>595</v>
      </c>
      <c r="K1972" s="167">
        <v>29.75</v>
      </c>
    </row>
    <row r="1973" spans="1:11" hidden="1">
      <c r="A1973" s="192" t="s">
        <v>1449</v>
      </c>
      <c r="B1973" s="192" t="s">
        <v>1450</v>
      </c>
      <c r="C1973" s="192" t="s">
        <v>20</v>
      </c>
      <c r="D1973" s="192">
        <v>88243</v>
      </c>
      <c r="E1973" s="193" t="s">
        <v>1941</v>
      </c>
      <c r="F1973" s="380" t="s">
        <v>1463</v>
      </c>
      <c r="G1973" s="381"/>
      <c r="H1973" s="164" t="s">
        <v>34</v>
      </c>
      <c r="I1973" s="165">
        <v>9.9000000000000005E-2</v>
      </c>
      <c r="J1973" s="166">
        <v>16.84</v>
      </c>
      <c r="K1973" s="167">
        <v>1.66</v>
      </c>
    </row>
    <row r="1974" spans="1:11" hidden="1">
      <c r="A1974" s="192" t="s">
        <v>1449</v>
      </c>
      <c r="B1974" s="192" t="s">
        <v>1450</v>
      </c>
      <c r="C1974" s="192" t="s">
        <v>20</v>
      </c>
      <c r="D1974" s="192">
        <v>88309</v>
      </c>
      <c r="E1974" s="193" t="s">
        <v>1462</v>
      </c>
      <c r="F1974" s="380" t="s">
        <v>1463</v>
      </c>
      <c r="G1974" s="381"/>
      <c r="H1974" s="164" t="s">
        <v>34</v>
      </c>
      <c r="I1974" s="165">
        <v>0.23400000000000001</v>
      </c>
      <c r="J1974" s="166">
        <v>19.98</v>
      </c>
      <c r="K1974" s="167">
        <v>4.67</v>
      </c>
    </row>
    <row r="1975" spans="1:11" hidden="1">
      <c r="A1975" s="192" t="s">
        <v>1449</v>
      </c>
      <c r="B1975" s="192" t="s">
        <v>1450</v>
      </c>
      <c r="C1975" s="192" t="s">
        <v>20</v>
      </c>
      <c r="D1975" s="192">
        <v>88316</v>
      </c>
      <c r="E1975" s="193" t="s">
        <v>1464</v>
      </c>
      <c r="F1975" s="380" t="s">
        <v>1463</v>
      </c>
      <c r="G1975" s="381"/>
      <c r="H1975" s="164" t="s">
        <v>34</v>
      </c>
      <c r="I1975" s="165">
        <v>0.46700000000000003</v>
      </c>
      <c r="J1975" s="166">
        <v>16.02</v>
      </c>
      <c r="K1975" s="167">
        <v>7.48</v>
      </c>
    </row>
    <row r="1976" spans="1:11" hidden="1">
      <c r="A1976" s="192" t="s">
        <v>1449</v>
      </c>
      <c r="B1976" s="192" t="s">
        <v>1450</v>
      </c>
      <c r="C1976" s="192" t="s">
        <v>20</v>
      </c>
      <c r="D1976" s="192">
        <v>88631</v>
      </c>
      <c r="E1976" s="193" t="s">
        <v>1942</v>
      </c>
      <c r="F1976" s="380" t="s">
        <v>1463</v>
      </c>
      <c r="G1976" s="381"/>
      <c r="H1976" s="164" t="s">
        <v>44</v>
      </c>
      <c r="I1976" s="165">
        <v>2E-3</v>
      </c>
      <c r="J1976" s="166">
        <v>625.46</v>
      </c>
      <c r="K1976" s="167">
        <v>1.25</v>
      </c>
    </row>
    <row r="1977" spans="1:11" ht="24" hidden="1">
      <c r="A1977" s="192" t="s">
        <v>1449</v>
      </c>
      <c r="B1977" s="192" t="s">
        <v>1450</v>
      </c>
      <c r="C1977" s="192" t="s">
        <v>20</v>
      </c>
      <c r="D1977" s="192">
        <v>92960</v>
      </c>
      <c r="E1977" s="193" t="s">
        <v>1943</v>
      </c>
      <c r="F1977" s="380" t="s">
        <v>1466</v>
      </c>
      <c r="G1977" s="381"/>
      <c r="H1977" s="164" t="s">
        <v>1467</v>
      </c>
      <c r="I1977" s="165">
        <v>1.7000000000000001E-2</v>
      </c>
      <c r="J1977" s="166">
        <v>19.739999999999998</v>
      </c>
      <c r="K1977" s="167">
        <v>0.33</v>
      </c>
    </row>
    <row r="1978" spans="1:11" ht="24" hidden="1">
      <c r="A1978" s="192" t="s">
        <v>1449</v>
      </c>
      <c r="B1978" s="192" t="s">
        <v>1450</v>
      </c>
      <c r="C1978" s="192" t="s">
        <v>20</v>
      </c>
      <c r="D1978" s="192">
        <v>92961</v>
      </c>
      <c r="E1978" s="193" t="s">
        <v>1944</v>
      </c>
      <c r="F1978" s="380" t="s">
        <v>1466</v>
      </c>
      <c r="G1978" s="381"/>
      <c r="H1978" s="164" t="s">
        <v>1554</v>
      </c>
      <c r="I1978" s="165">
        <v>8.3000000000000004E-2</v>
      </c>
      <c r="J1978" s="166">
        <v>4.49</v>
      </c>
      <c r="K1978" s="167">
        <v>0.37</v>
      </c>
    </row>
    <row r="1979" spans="1:11" hidden="1">
      <c r="E1979" s="194"/>
      <c r="F1979" s="194"/>
      <c r="I1979" s="168"/>
      <c r="J1979" s="169"/>
      <c r="K1979" s="170"/>
    </row>
    <row r="1980" spans="1:11" hidden="1">
      <c r="E1980" s="194"/>
      <c r="F1980" s="194"/>
      <c r="I1980" s="168"/>
      <c r="J1980" s="169"/>
      <c r="K1980" s="170"/>
    </row>
    <row r="1981" spans="1:11" ht="20.100000000000001" hidden="1" customHeight="1">
      <c r="A1981" s="187"/>
      <c r="B1981" s="188"/>
      <c r="C1981" s="188" t="s">
        <v>20</v>
      </c>
      <c r="D1981" s="188">
        <v>96985</v>
      </c>
      <c r="E1981" s="189" t="s">
        <v>1024</v>
      </c>
      <c r="F1981" s="382" t="s">
        <v>1590</v>
      </c>
      <c r="G1981" s="383"/>
      <c r="H1981" s="156" t="s">
        <v>31</v>
      </c>
      <c r="I1981" s="157"/>
      <c r="J1981" s="158"/>
      <c r="K1981" s="159">
        <v>79.92</v>
      </c>
    </row>
    <row r="1982" spans="1:11" hidden="1">
      <c r="B1982" s="190" t="s">
        <v>1442</v>
      </c>
      <c r="C1982" s="190" t="s">
        <v>1443</v>
      </c>
      <c r="D1982" s="190" t="s">
        <v>1</v>
      </c>
      <c r="E1982" s="191" t="s">
        <v>1444</v>
      </c>
      <c r="F1982" s="384" t="s">
        <v>1445</v>
      </c>
      <c r="G1982" s="385"/>
      <c r="H1982" s="160" t="s">
        <v>1446</v>
      </c>
      <c r="I1982" s="161" t="s">
        <v>1345</v>
      </c>
      <c r="J1982" s="162" t="s">
        <v>1447</v>
      </c>
      <c r="K1982" s="163" t="s">
        <v>1448</v>
      </c>
    </row>
    <row r="1983" spans="1:11" ht="24" hidden="1">
      <c r="A1983" s="192" t="s">
        <v>1449</v>
      </c>
      <c r="B1983" s="192" t="s">
        <v>1455</v>
      </c>
      <c r="C1983" s="192" t="s">
        <v>20</v>
      </c>
      <c r="D1983" s="192">
        <v>3379</v>
      </c>
      <c r="E1983" s="193" t="s">
        <v>1945</v>
      </c>
      <c r="F1983" s="380" t="s">
        <v>1457</v>
      </c>
      <c r="G1983" s="381"/>
      <c r="H1983" s="164" t="s">
        <v>31</v>
      </c>
      <c r="I1983" s="165">
        <v>1</v>
      </c>
      <c r="J1983" s="166">
        <v>70.319999999999993</v>
      </c>
      <c r="K1983" s="167">
        <v>70.319999999999993</v>
      </c>
    </row>
    <row r="1984" spans="1:11" hidden="1">
      <c r="A1984" s="192" t="s">
        <v>1449</v>
      </c>
      <c r="B1984" s="192" t="s">
        <v>1450</v>
      </c>
      <c r="C1984" s="192" t="s">
        <v>20</v>
      </c>
      <c r="D1984" s="192">
        <v>88247</v>
      </c>
      <c r="E1984" s="193" t="s">
        <v>1593</v>
      </c>
      <c r="F1984" s="380" t="s">
        <v>1463</v>
      </c>
      <c r="G1984" s="381"/>
      <c r="H1984" s="164" t="s">
        <v>34</v>
      </c>
      <c r="I1984" s="165">
        <v>0.25309999999999999</v>
      </c>
      <c r="J1984" s="166">
        <v>17.23</v>
      </c>
      <c r="K1984" s="167">
        <v>4.3600000000000003</v>
      </c>
    </row>
    <row r="1985" spans="1:11" hidden="1">
      <c r="A1985" s="192" t="s">
        <v>1449</v>
      </c>
      <c r="B1985" s="192" t="s">
        <v>1450</v>
      </c>
      <c r="C1985" s="192" t="s">
        <v>20</v>
      </c>
      <c r="D1985" s="192">
        <v>88264</v>
      </c>
      <c r="E1985" s="193" t="s">
        <v>1594</v>
      </c>
      <c r="F1985" s="380" t="s">
        <v>1463</v>
      </c>
      <c r="G1985" s="381"/>
      <c r="H1985" s="164" t="s">
        <v>34</v>
      </c>
      <c r="I1985" s="165">
        <v>0.25309999999999999</v>
      </c>
      <c r="J1985" s="166">
        <v>20.71</v>
      </c>
      <c r="K1985" s="167">
        <v>5.24</v>
      </c>
    </row>
    <row r="1986" spans="1:11" hidden="1">
      <c r="E1986" s="194"/>
      <c r="F1986" s="194"/>
      <c r="I1986" s="168"/>
      <c r="J1986" s="169"/>
      <c r="K1986" s="170"/>
    </row>
    <row r="1987" spans="1:11" hidden="1">
      <c r="E1987" s="194"/>
      <c r="F1987" s="194"/>
      <c r="I1987" s="168"/>
      <c r="J1987" s="169"/>
      <c r="K1987" s="170"/>
    </row>
    <row r="1988" spans="1:11" ht="20.100000000000001" hidden="1" customHeight="1">
      <c r="A1988" s="187"/>
      <c r="B1988" s="188"/>
      <c r="C1988" s="188" t="s">
        <v>20</v>
      </c>
      <c r="D1988" s="188">
        <v>95675</v>
      </c>
      <c r="E1988" s="189" t="s">
        <v>1071</v>
      </c>
      <c r="F1988" s="382" t="s">
        <v>1946</v>
      </c>
      <c r="G1988" s="383"/>
      <c r="H1988" s="156" t="s">
        <v>31</v>
      </c>
      <c r="I1988" s="157"/>
      <c r="J1988" s="158"/>
      <c r="K1988" s="159">
        <v>135.16</v>
      </c>
    </row>
    <row r="1989" spans="1:11" hidden="1">
      <c r="B1989" s="190" t="s">
        <v>1442</v>
      </c>
      <c r="C1989" s="190" t="s">
        <v>1443</v>
      </c>
      <c r="D1989" s="190" t="s">
        <v>1</v>
      </c>
      <c r="E1989" s="191" t="s">
        <v>1444</v>
      </c>
      <c r="F1989" s="384" t="s">
        <v>1445</v>
      </c>
      <c r="G1989" s="385"/>
      <c r="H1989" s="160" t="s">
        <v>1446</v>
      </c>
      <c r="I1989" s="161" t="s">
        <v>1345</v>
      </c>
      <c r="J1989" s="162" t="s">
        <v>1447</v>
      </c>
      <c r="K1989" s="163" t="s">
        <v>1448</v>
      </c>
    </row>
    <row r="1990" spans="1:11" hidden="1">
      <c r="A1990" s="192" t="s">
        <v>1449</v>
      </c>
      <c r="B1990" s="192" t="s">
        <v>1455</v>
      </c>
      <c r="C1990" s="192" t="s">
        <v>20</v>
      </c>
      <c r="D1990" s="192">
        <v>3148</v>
      </c>
      <c r="E1990" s="193" t="s">
        <v>1947</v>
      </c>
      <c r="F1990" s="380" t="s">
        <v>1457</v>
      </c>
      <c r="G1990" s="381"/>
      <c r="H1990" s="164" t="s">
        <v>31</v>
      </c>
      <c r="I1990" s="165">
        <v>1.9800000000000002E-2</v>
      </c>
      <c r="J1990" s="166">
        <v>16.22</v>
      </c>
      <c r="K1990" s="167">
        <v>0.32</v>
      </c>
    </row>
    <row r="1991" spans="1:11" ht="24" hidden="1">
      <c r="A1991" s="192" t="s">
        <v>1449</v>
      </c>
      <c r="B1991" s="192" t="s">
        <v>1455</v>
      </c>
      <c r="C1991" s="192" t="s">
        <v>20</v>
      </c>
      <c r="D1991" s="192">
        <v>12774</v>
      </c>
      <c r="E1991" s="193" t="s">
        <v>1948</v>
      </c>
      <c r="F1991" s="380" t="s">
        <v>1457</v>
      </c>
      <c r="G1991" s="381"/>
      <c r="H1991" s="164" t="s">
        <v>31</v>
      </c>
      <c r="I1991" s="165">
        <v>1</v>
      </c>
      <c r="J1991" s="166">
        <v>115.74</v>
      </c>
      <c r="K1991" s="167">
        <v>115.74</v>
      </c>
    </row>
    <row r="1992" spans="1:11" hidden="1">
      <c r="A1992" s="192" t="s">
        <v>1449</v>
      </c>
      <c r="B1992" s="192" t="s">
        <v>1450</v>
      </c>
      <c r="C1992" s="192" t="s">
        <v>20</v>
      </c>
      <c r="D1992" s="192">
        <v>88248</v>
      </c>
      <c r="E1992" s="193" t="s">
        <v>1477</v>
      </c>
      <c r="F1992" s="380" t="s">
        <v>1463</v>
      </c>
      <c r="G1992" s="381"/>
      <c r="H1992" s="164" t="s">
        <v>34</v>
      </c>
      <c r="I1992" s="165">
        <v>0.52590000000000003</v>
      </c>
      <c r="J1992" s="166">
        <v>16.45</v>
      </c>
      <c r="K1992" s="167">
        <v>8.65</v>
      </c>
    </row>
    <row r="1993" spans="1:11" hidden="1">
      <c r="A1993" s="192" t="s">
        <v>1449</v>
      </c>
      <c r="B1993" s="192" t="s">
        <v>1450</v>
      </c>
      <c r="C1993" s="192" t="s">
        <v>20</v>
      </c>
      <c r="D1993" s="192">
        <v>88267</v>
      </c>
      <c r="E1993" s="193" t="s">
        <v>1478</v>
      </c>
      <c r="F1993" s="380" t="s">
        <v>1463</v>
      </c>
      <c r="G1993" s="381"/>
      <c r="H1993" s="164" t="s">
        <v>34</v>
      </c>
      <c r="I1993" s="165">
        <v>0.52590000000000003</v>
      </c>
      <c r="J1993" s="166">
        <v>19.88</v>
      </c>
      <c r="K1993" s="167">
        <v>10.45</v>
      </c>
    </row>
    <row r="1994" spans="1:11" hidden="1">
      <c r="E1994" s="194"/>
      <c r="F1994" s="194"/>
      <c r="I1994" s="168"/>
      <c r="J1994" s="169"/>
      <c r="K1994" s="170"/>
    </row>
    <row r="1995" spans="1:11" hidden="1">
      <c r="E1995" s="194"/>
      <c r="F1995" s="194"/>
      <c r="I1995" s="168"/>
      <c r="J1995" s="169"/>
      <c r="K1995" s="170"/>
    </row>
    <row r="1996" spans="1:11" s="198" customFormat="1" ht="31.5">
      <c r="A1996" s="195"/>
      <c r="B1996" s="196"/>
      <c r="C1996" s="196" t="s">
        <v>5</v>
      </c>
      <c r="D1996" s="196">
        <v>286</v>
      </c>
      <c r="E1996" s="197" t="s">
        <v>670</v>
      </c>
      <c r="F1996" s="386" t="s">
        <v>1928</v>
      </c>
      <c r="G1996" s="387"/>
      <c r="H1996" s="171" t="s">
        <v>8</v>
      </c>
      <c r="I1996" s="172"/>
      <c r="J1996" s="173"/>
      <c r="K1996" s="174">
        <f>SUM(K1998:K1999)</f>
        <v>0</v>
      </c>
    </row>
    <row r="1997" spans="1:11" s="198" customFormat="1" ht="15.75">
      <c r="B1997" s="199" t="s">
        <v>1442</v>
      </c>
      <c r="C1997" s="199" t="s">
        <v>1443</v>
      </c>
      <c r="D1997" s="199" t="s">
        <v>1</v>
      </c>
      <c r="E1997" s="200" t="s">
        <v>1444</v>
      </c>
      <c r="F1997" s="378" t="s">
        <v>1445</v>
      </c>
      <c r="G1997" s="379"/>
      <c r="H1997" s="175" t="s">
        <v>1446</v>
      </c>
      <c r="I1997" s="176" t="s">
        <v>1345</v>
      </c>
      <c r="J1997" s="177" t="s">
        <v>1447</v>
      </c>
      <c r="K1997" s="178" t="s">
        <v>1448</v>
      </c>
    </row>
    <row r="1998" spans="1:11" s="192" customFormat="1" ht="12">
      <c r="A1998" s="192" t="s">
        <v>1449</v>
      </c>
      <c r="B1998" s="192" t="s">
        <v>1455</v>
      </c>
      <c r="C1998" s="192" t="s">
        <v>20</v>
      </c>
      <c r="D1998" s="192">
        <v>7319</v>
      </c>
      <c r="E1998" s="193" t="s">
        <v>1949</v>
      </c>
      <c r="F1998" s="380" t="s">
        <v>1457</v>
      </c>
      <c r="G1998" s="380"/>
      <c r="H1998" s="164" t="s">
        <v>1461</v>
      </c>
      <c r="I1998" s="165">
        <v>0.4</v>
      </c>
      <c r="J1998" s="166"/>
      <c r="K1998" s="167">
        <f>J1998*I1998</f>
        <v>0</v>
      </c>
    </row>
    <row r="1999" spans="1:11" s="192" customFormat="1" ht="12">
      <c r="A1999" s="192" t="s">
        <v>1449</v>
      </c>
      <c r="B1999" s="192" t="s">
        <v>1450</v>
      </c>
      <c r="C1999" s="192" t="s">
        <v>20</v>
      </c>
      <c r="D1999" s="192">
        <v>88316</v>
      </c>
      <c r="E1999" s="193" t="s">
        <v>1464</v>
      </c>
      <c r="F1999" s="380" t="s">
        <v>1463</v>
      </c>
      <c r="G1999" s="381"/>
      <c r="H1999" s="164" t="s">
        <v>34</v>
      </c>
      <c r="I1999" s="165">
        <v>0.4</v>
      </c>
      <c r="J1999" s="166"/>
      <c r="K1999" s="167">
        <f>J1999*I1999</f>
        <v>0</v>
      </c>
    </row>
    <row r="2000" spans="1:11">
      <c r="E2000" s="194"/>
      <c r="F2000" s="194"/>
      <c r="I2000" s="168"/>
      <c r="J2000" s="169"/>
      <c r="K2000" s="170"/>
    </row>
    <row r="2001" spans="1:11">
      <c r="E2001" s="194"/>
      <c r="F2001" s="194"/>
      <c r="I2001" s="168"/>
      <c r="J2001" s="169"/>
      <c r="K2001" s="170"/>
    </row>
    <row r="2002" spans="1:11" ht="20.100000000000001" hidden="1" customHeight="1">
      <c r="A2002" s="187"/>
      <c r="B2002" s="188"/>
      <c r="C2002" s="188" t="s">
        <v>20</v>
      </c>
      <c r="D2002" s="188">
        <v>98557</v>
      </c>
      <c r="E2002" s="189" t="s">
        <v>494</v>
      </c>
      <c r="F2002" s="382" t="s">
        <v>1928</v>
      </c>
      <c r="G2002" s="383"/>
      <c r="H2002" s="156" t="s">
        <v>8</v>
      </c>
      <c r="I2002" s="157"/>
      <c r="J2002" s="158"/>
      <c r="K2002" s="159">
        <v>49.79</v>
      </c>
    </row>
    <row r="2003" spans="1:11" hidden="1">
      <c r="B2003" s="190" t="s">
        <v>1442</v>
      </c>
      <c r="C2003" s="190" t="s">
        <v>1443</v>
      </c>
      <c r="D2003" s="190" t="s">
        <v>1</v>
      </c>
      <c r="E2003" s="191" t="s">
        <v>1444</v>
      </c>
      <c r="F2003" s="384" t="s">
        <v>1445</v>
      </c>
      <c r="G2003" s="385"/>
      <c r="H2003" s="160" t="s">
        <v>1446</v>
      </c>
      <c r="I2003" s="161" t="s">
        <v>1345</v>
      </c>
      <c r="J2003" s="162" t="s">
        <v>1447</v>
      </c>
      <c r="K2003" s="163" t="s">
        <v>1448</v>
      </c>
    </row>
    <row r="2004" spans="1:11" ht="24" hidden="1">
      <c r="A2004" s="192" t="s">
        <v>1449</v>
      </c>
      <c r="B2004" s="192" t="s">
        <v>1455</v>
      </c>
      <c r="C2004" s="192" t="s">
        <v>20</v>
      </c>
      <c r="D2004" s="192">
        <v>626</v>
      </c>
      <c r="E2004" s="193" t="s">
        <v>1950</v>
      </c>
      <c r="F2004" s="380" t="s">
        <v>1457</v>
      </c>
      <c r="G2004" s="381"/>
      <c r="H2004" s="164" t="s">
        <v>63</v>
      </c>
      <c r="I2004" s="165">
        <v>1.5</v>
      </c>
      <c r="J2004" s="166">
        <v>27.14</v>
      </c>
      <c r="K2004" s="167">
        <v>40.71</v>
      </c>
    </row>
    <row r="2005" spans="1:11" hidden="1">
      <c r="A2005" s="192" t="s">
        <v>1449</v>
      </c>
      <c r="B2005" s="192" t="s">
        <v>1450</v>
      </c>
      <c r="C2005" s="192" t="s">
        <v>20</v>
      </c>
      <c r="D2005" s="192">
        <v>88243</v>
      </c>
      <c r="E2005" s="193" t="s">
        <v>1941</v>
      </c>
      <c r="F2005" s="380" t="s">
        <v>1463</v>
      </c>
      <c r="G2005" s="381"/>
      <c r="H2005" s="164" t="s">
        <v>34</v>
      </c>
      <c r="I2005" s="165">
        <v>8.5000000000000006E-2</v>
      </c>
      <c r="J2005" s="166">
        <v>16.84</v>
      </c>
      <c r="K2005" s="167">
        <v>1.43</v>
      </c>
    </row>
    <row r="2006" spans="1:11" hidden="1">
      <c r="A2006" s="192" t="s">
        <v>1449</v>
      </c>
      <c r="B2006" s="192" t="s">
        <v>1450</v>
      </c>
      <c r="C2006" s="192" t="s">
        <v>20</v>
      </c>
      <c r="D2006" s="192">
        <v>88270</v>
      </c>
      <c r="E2006" s="193" t="s">
        <v>1930</v>
      </c>
      <c r="F2006" s="380" t="s">
        <v>1463</v>
      </c>
      <c r="G2006" s="381"/>
      <c r="H2006" s="164" t="s">
        <v>34</v>
      </c>
      <c r="I2006" s="165">
        <v>0.42199999999999999</v>
      </c>
      <c r="J2006" s="166">
        <v>18.14</v>
      </c>
      <c r="K2006" s="167">
        <v>7.65</v>
      </c>
    </row>
    <row r="2007" spans="1:11" hidden="1">
      <c r="E2007" s="194"/>
      <c r="F2007" s="194"/>
      <c r="I2007" s="168"/>
      <c r="J2007" s="169"/>
      <c r="K2007" s="170"/>
    </row>
    <row r="2008" spans="1:11" hidden="1">
      <c r="E2008" s="194"/>
      <c r="F2008" s="194"/>
      <c r="I2008" s="168"/>
      <c r="J2008" s="169"/>
      <c r="K2008" s="170"/>
    </row>
    <row r="2009" spans="1:11" ht="20.100000000000001" hidden="1" customHeight="1">
      <c r="A2009" s="187"/>
      <c r="B2009" s="188"/>
      <c r="C2009" s="188" t="s">
        <v>20</v>
      </c>
      <c r="D2009" s="188">
        <v>103315</v>
      </c>
      <c r="E2009" s="189" t="s">
        <v>454</v>
      </c>
      <c r="F2009" s="382" t="s">
        <v>1498</v>
      </c>
      <c r="G2009" s="383"/>
      <c r="H2009" s="156" t="s">
        <v>8</v>
      </c>
      <c r="I2009" s="157"/>
      <c r="J2009" s="158"/>
      <c r="K2009" s="159">
        <v>226.77</v>
      </c>
    </row>
    <row r="2010" spans="1:11" hidden="1">
      <c r="B2010" s="190" t="s">
        <v>1442</v>
      </c>
      <c r="C2010" s="190" t="s">
        <v>1443</v>
      </c>
      <c r="D2010" s="190" t="s">
        <v>1</v>
      </c>
      <c r="E2010" s="191" t="s">
        <v>1444</v>
      </c>
      <c r="F2010" s="384" t="s">
        <v>1445</v>
      </c>
      <c r="G2010" s="385"/>
      <c r="H2010" s="160" t="s">
        <v>1446</v>
      </c>
      <c r="I2010" s="161" t="s">
        <v>1345</v>
      </c>
      <c r="J2010" s="162" t="s">
        <v>1447</v>
      </c>
      <c r="K2010" s="163" t="s">
        <v>1448</v>
      </c>
    </row>
    <row r="2011" spans="1:11" hidden="1">
      <c r="A2011" s="192" t="s">
        <v>1449</v>
      </c>
      <c r="B2011" s="192" t="s">
        <v>1455</v>
      </c>
      <c r="C2011" s="192" t="s">
        <v>20</v>
      </c>
      <c r="D2011" s="192">
        <v>4721</v>
      </c>
      <c r="E2011" s="193" t="s">
        <v>1622</v>
      </c>
      <c r="F2011" s="380" t="s">
        <v>1457</v>
      </c>
      <c r="G2011" s="381"/>
      <c r="H2011" s="164" t="s">
        <v>44</v>
      </c>
      <c r="I2011" s="165">
        <v>2.3E-3</v>
      </c>
      <c r="J2011" s="166">
        <v>102.64</v>
      </c>
      <c r="K2011" s="167">
        <v>0.23</v>
      </c>
    </row>
    <row r="2012" spans="1:11" hidden="1">
      <c r="A2012" s="192" t="s">
        <v>1449</v>
      </c>
      <c r="B2012" s="192" t="s">
        <v>1455</v>
      </c>
      <c r="C2012" s="192" t="s">
        <v>20</v>
      </c>
      <c r="D2012" s="192">
        <v>20204</v>
      </c>
      <c r="E2012" s="193" t="s">
        <v>1951</v>
      </c>
      <c r="F2012" s="380" t="s">
        <v>1457</v>
      </c>
      <c r="G2012" s="381"/>
      <c r="H2012" s="164" t="s">
        <v>54</v>
      </c>
      <c r="I2012" s="165">
        <v>0.64649999999999996</v>
      </c>
      <c r="J2012" s="166">
        <v>72.72</v>
      </c>
      <c r="K2012" s="167">
        <v>47.01</v>
      </c>
    </row>
    <row r="2013" spans="1:11" hidden="1">
      <c r="A2013" s="192" t="s">
        <v>1449</v>
      </c>
      <c r="B2013" s="192" t="s">
        <v>1455</v>
      </c>
      <c r="C2013" s="192" t="s">
        <v>20</v>
      </c>
      <c r="D2013" s="192">
        <v>20211</v>
      </c>
      <c r="E2013" s="193" t="s">
        <v>1952</v>
      </c>
      <c r="F2013" s="380" t="s">
        <v>1457</v>
      </c>
      <c r="G2013" s="381"/>
      <c r="H2013" s="164" t="s">
        <v>54</v>
      </c>
      <c r="I2013" s="165">
        <v>2.7273000000000001</v>
      </c>
      <c r="J2013" s="166">
        <v>30.45</v>
      </c>
      <c r="K2013" s="167">
        <v>83.04</v>
      </c>
    </row>
    <row r="2014" spans="1:11" ht="24" hidden="1">
      <c r="A2014" s="192" t="s">
        <v>1449</v>
      </c>
      <c r="B2014" s="192" t="s">
        <v>1455</v>
      </c>
      <c r="C2014" s="192" t="s">
        <v>20</v>
      </c>
      <c r="D2014" s="192">
        <v>35275</v>
      </c>
      <c r="E2014" s="193" t="s">
        <v>1953</v>
      </c>
      <c r="F2014" s="380" t="s">
        <v>1457</v>
      </c>
      <c r="G2014" s="381"/>
      <c r="H2014" s="164" t="s">
        <v>54</v>
      </c>
      <c r="I2014" s="165">
        <v>0.69259999999999999</v>
      </c>
      <c r="J2014" s="166">
        <v>96.13</v>
      </c>
      <c r="K2014" s="167">
        <v>66.569999999999993</v>
      </c>
    </row>
    <row r="2015" spans="1:11" hidden="1">
      <c r="A2015" s="192" t="s">
        <v>1449</v>
      </c>
      <c r="B2015" s="192" t="s">
        <v>1455</v>
      </c>
      <c r="C2015" s="192" t="s">
        <v>20</v>
      </c>
      <c r="D2015" s="192">
        <v>39027</v>
      </c>
      <c r="E2015" s="193" t="s">
        <v>1954</v>
      </c>
      <c r="F2015" s="380" t="s">
        <v>1457</v>
      </c>
      <c r="G2015" s="381"/>
      <c r="H2015" s="164" t="s">
        <v>63</v>
      </c>
      <c r="I2015" s="165">
        <v>3.1199999999999999E-2</v>
      </c>
      <c r="J2015" s="166">
        <v>26.32</v>
      </c>
      <c r="K2015" s="167">
        <v>0.82</v>
      </c>
    </row>
    <row r="2016" spans="1:11" hidden="1">
      <c r="A2016" s="192" t="s">
        <v>1449</v>
      </c>
      <c r="B2016" s="192" t="s">
        <v>1450</v>
      </c>
      <c r="C2016" s="192" t="s">
        <v>20</v>
      </c>
      <c r="D2016" s="192">
        <v>88239</v>
      </c>
      <c r="E2016" s="193" t="s">
        <v>1875</v>
      </c>
      <c r="F2016" s="380" t="s">
        <v>1463</v>
      </c>
      <c r="G2016" s="381"/>
      <c r="H2016" s="164" t="s">
        <v>34</v>
      </c>
      <c r="I2016" s="165">
        <v>0.42099999999999999</v>
      </c>
      <c r="J2016" s="166">
        <v>16.850000000000001</v>
      </c>
      <c r="K2016" s="167">
        <v>7.09</v>
      </c>
    </row>
    <row r="2017" spans="1:11" hidden="1">
      <c r="A2017" s="192" t="s">
        <v>1449</v>
      </c>
      <c r="B2017" s="192" t="s">
        <v>1450</v>
      </c>
      <c r="C2017" s="192" t="s">
        <v>20</v>
      </c>
      <c r="D2017" s="192">
        <v>88262</v>
      </c>
      <c r="E2017" s="193" t="s">
        <v>1684</v>
      </c>
      <c r="F2017" s="380" t="s">
        <v>1463</v>
      </c>
      <c r="G2017" s="381"/>
      <c r="H2017" s="164" t="s">
        <v>34</v>
      </c>
      <c r="I2017" s="165">
        <v>0.42099999999999999</v>
      </c>
      <c r="J2017" s="166">
        <v>19.739999999999998</v>
      </c>
      <c r="K2017" s="167">
        <v>8.31</v>
      </c>
    </row>
    <row r="2018" spans="1:11" ht="24" hidden="1">
      <c r="A2018" s="192" t="s">
        <v>1449</v>
      </c>
      <c r="B2018" s="192" t="s">
        <v>1450</v>
      </c>
      <c r="C2018" s="192" t="s">
        <v>20</v>
      </c>
      <c r="D2018" s="192">
        <v>102486</v>
      </c>
      <c r="E2018" s="193" t="s">
        <v>1955</v>
      </c>
      <c r="F2018" s="380" t="s">
        <v>1506</v>
      </c>
      <c r="G2018" s="381"/>
      <c r="H2018" s="164" t="s">
        <v>44</v>
      </c>
      <c r="I2018" s="165">
        <v>2.0799999999999999E-2</v>
      </c>
      <c r="J2018" s="166">
        <v>658.67</v>
      </c>
      <c r="K2018" s="167">
        <v>13.7</v>
      </c>
    </row>
    <row r="2019" spans="1:11" hidden="1">
      <c r="E2019" s="194"/>
      <c r="F2019" s="194"/>
      <c r="I2019" s="168"/>
      <c r="J2019" s="169"/>
      <c r="K2019" s="170"/>
    </row>
    <row r="2020" spans="1:11" hidden="1">
      <c r="E2020" s="194"/>
      <c r="F2020" s="194"/>
      <c r="I2020" s="168"/>
      <c r="J2020" s="169"/>
      <c r="K2020" s="170"/>
    </row>
    <row r="2021" spans="1:11" ht="20.100000000000001" hidden="1" customHeight="1">
      <c r="A2021" s="187"/>
      <c r="B2021" s="188"/>
      <c r="C2021" s="188" t="s">
        <v>20</v>
      </c>
      <c r="D2021" s="188">
        <v>91953</v>
      </c>
      <c r="E2021" s="189" t="s">
        <v>320</v>
      </c>
      <c r="F2021" s="382" t="s">
        <v>1590</v>
      </c>
      <c r="G2021" s="383"/>
      <c r="H2021" s="156" t="s">
        <v>31</v>
      </c>
      <c r="I2021" s="157"/>
      <c r="J2021" s="158"/>
      <c r="K2021" s="159">
        <v>21.26</v>
      </c>
    </row>
    <row r="2022" spans="1:11" hidden="1">
      <c r="B2022" s="190" t="s">
        <v>1442</v>
      </c>
      <c r="C2022" s="190" t="s">
        <v>1443</v>
      </c>
      <c r="D2022" s="190" t="s">
        <v>1</v>
      </c>
      <c r="E2022" s="191" t="s">
        <v>1444</v>
      </c>
      <c r="F2022" s="384" t="s">
        <v>1445</v>
      </c>
      <c r="G2022" s="385"/>
      <c r="H2022" s="160" t="s">
        <v>1446</v>
      </c>
      <c r="I2022" s="161" t="s">
        <v>1345</v>
      </c>
      <c r="J2022" s="162" t="s">
        <v>1447</v>
      </c>
      <c r="K2022" s="163" t="s">
        <v>1448</v>
      </c>
    </row>
    <row r="2023" spans="1:11" ht="24" hidden="1">
      <c r="A2023" s="192" t="s">
        <v>1449</v>
      </c>
      <c r="B2023" s="192" t="s">
        <v>1450</v>
      </c>
      <c r="C2023" s="192" t="s">
        <v>20</v>
      </c>
      <c r="D2023" s="192">
        <v>91946</v>
      </c>
      <c r="E2023" s="193" t="s">
        <v>1956</v>
      </c>
      <c r="F2023" s="380" t="s">
        <v>1590</v>
      </c>
      <c r="G2023" s="381"/>
      <c r="H2023" s="164" t="s">
        <v>31</v>
      </c>
      <c r="I2023" s="165">
        <v>1</v>
      </c>
      <c r="J2023" s="166">
        <v>6.54</v>
      </c>
      <c r="K2023" s="167">
        <v>6.54</v>
      </c>
    </row>
    <row r="2024" spans="1:11" ht="24" hidden="1">
      <c r="A2024" s="192" t="s">
        <v>1449</v>
      </c>
      <c r="B2024" s="192" t="s">
        <v>1450</v>
      </c>
      <c r="C2024" s="192" t="s">
        <v>20</v>
      </c>
      <c r="D2024" s="192">
        <v>91952</v>
      </c>
      <c r="E2024" s="193" t="s">
        <v>1957</v>
      </c>
      <c r="F2024" s="380" t="s">
        <v>1590</v>
      </c>
      <c r="G2024" s="381"/>
      <c r="H2024" s="164" t="s">
        <v>31</v>
      </c>
      <c r="I2024" s="165">
        <v>1</v>
      </c>
      <c r="J2024" s="166">
        <v>14.72</v>
      </c>
      <c r="K2024" s="167">
        <v>14.72</v>
      </c>
    </row>
    <row r="2025" spans="1:11" hidden="1">
      <c r="E2025" s="194"/>
      <c r="F2025" s="194"/>
      <c r="I2025" s="168"/>
      <c r="J2025" s="169"/>
      <c r="K2025" s="170"/>
    </row>
    <row r="2026" spans="1:11" hidden="1">
      <c r="E2026" s="194"/>
      <c r="F2026" s="194"/>
      <c r="I2026" s="168"/>
      <c r="J2026" s="169"/>
      <c r="K2026" s="170"/>
    </row>
    <row r="2027" spans="1:11" ht="20.100000000000001" hidden="1" customHeight="1">
      <c r="A2027" s="187"/>
      <c r="B2027" s="188"/>
      <c r="C2027" s="188" t="s">
        <v>20</v>
      </c>
      <c r="D2027" s="188">
        <v>91967</v>
      </c>
      <c r="E2027" s="189" t="s">
        <v>322</v>
      </c>
      <c r="F2027" s="382" t="s">
        <v>1590</v>
      </c>
      <c r="G2027" s="383"/>
      <c r="H2027" s="156" t="s">
        <v>31</v>
      </c>
      <c r="I2027" s="157"/>
      <c r="J2027" s="158"/>
      <c r="K2027" s="159">
        <v>46.19</v>
      </c>
    </row>
    <row r="2028" spans="1:11" hidden="1">
      <c r="B2028" s="190" t="s">
        <v>1442</v>
      </c>
      <c r="C2028" s="190" t="s">
        <v>1443</v>
      </c>
      <c r="D2028" s="190" t="s">
        <v>1</v>
      </c>
      <c r="E2028" s="191" t="s">
        <v>1444</v>
      </c>
      <c r="F2028" s="384" t="s">
        <v>1445</v>
      </c>
      <c r="G2028" s="385"/>
      <c r="H2028" s="160" t="s">
        <v>1446</v>
      </c>
      <c r="I2028" s="161" t="s">
        <v>1345</v>
      </c>
      <c r="J2028" s="162" t="s">
        <v>1447</v>
      </c>
      <c r="K2028" s="163" t="s">
        <v>1448</v>
      </c>
    </row>
    <row r="2029" spans="1:11" ht="24" hidden="1">
      <c r="A2029" s="192" t="s">
        <v>1449</v>
      </c>
      <c r="B2029" s="192" t="s">
        <v>1450</v>
      </c>
      <c r="C2029" s="192" t="s">
        <v>20</v>
      </c>
      <c r="D2029" s="192">
        <v>91946</v>
      </c>
      <c r="E2029" s="193" t="s">
        <v>1956</v>
      </c>
      <c r="F2029" s="380" t="s">
        <v>1590</v>
      </c>
      <c r="G2029" s="381"/>
      <c r="H2029" s="164" t="s">
        <v>31</v>
      </c>
      <c r="I2029" s="165">
        <v>1</v>
      </c>
      <c r="J2029" s="166">
        <v>6.54</v>
      </c>
      <c r="K2029" s="167">
        <v>6.54</v>
      </c>
    </row>
    <row r="2030" spans="1:11" ht="24" hidden="1">
      <c r="A2030" s="192" t="s">
        <v>1449</v>
      </c>
      <c r="B2030" s="192" t="s">
        <v>1450</v>
      </c>
      <c r="C2030" s="192" t="s">
        <v>20</v>
      </c>
      <c r="D2030" s="192">
        <v>91966</v>
      </c>
      <c r="E2030" s="193" t="s">
        <v>960</v>
      </c>
      <c r="F2030" s="380" t="s">
        <v>1590</v>
      </c>
      <c r="G2030" s="381"/>
      <c r="H2030" s="164" t="s">
        <v>31</v>
      </c>
      <c r="I2030" s="165">
        <v>1</v>
      </c>
      <c r="J2030" s="166">
        <v>39.65</v>
      </c>
      <c r="K2030" s="167">
        <v>39.65</v>
      </c>
    </row>
    <row r="2031" spans="1:11" hidden="1">
      <c r="E2031" s="194"/>
      <c r="F2031" s="194"/>
      <c r="I2031" s="168"/>
      <c r="J2031" s="169"/>
      <c r="K2031" s="170"/>
    </row>
    <row r="2032" spans="1:11" hidden="1">
      <c r="E2032" s="194"/>
      <c r="F2032" s="194"/>
      <c r="I2032" s="168"/>
      <c r="J2032" s="169"/>
      <c r="K2032" s="170"/>
    </row>
    <row r="2033" spans="1:11" ht="20.100000000000001" hidden="1" customHeight="1">
      <c r="A2033" s="187"/>
      <c r="B2033" s="188"/>
      <c r="C2033" s="188" t="s">
        <v>20</v>
      </c>
      <c r="D2033" s="188">
        <v>91966</v>
      </c>
      <c r="E2033" s="189" t="s">
        <v>960</v>
      </c>
      <c r="F2033" s="382" t="s">
        <v>1590</v>
      </c>
      <c r="G2033" s="383"/>
      <c r="H2033" s="156" t="s">
        <v>31</v>
      </c>
      <c r="I2033" s="157"/>
      <c r="J2033" s="158"/>
      <c r="K2033" s="159">
        <v>39.65</v>
      </c>
    </row>
    <row r="2034" spans="1:11" hidden="1">
      <c r="B2034" s="190" t="s">
        <v>1442</v>
      </c>
      <c r="C2034" s="190" t="s">
        <v>1443</v>
      </c>
      <c r="D2034" s="190" t="s">
        <v>1</v>
      </c>
      <c r="E2034" s="191" t="s">
        <v>1444</v>
      </c>
      <c r="F2034" s="384" t="s">
        <v>1445</v>
      </c>
      <c r="G2034" s="385"/>
      <c r="H2034" s="160" t="s">
        <v>1446</v>
      </c>
      <c r="I2034" s="161" t="s">
        <v>1345</v>
      </c>
      <c r="J2034" s="162" t="s">
        <v>1447</v>
      </c>
      <c r="K2034" s="163" t="s">
        <v>1448</v>
      </c>
    </row>
    <row r="2035" spans="1:11" hidden="1">
      <c r="A2035" s="192" t="s">
        <v>1449</v>
      </c>
      <c r="B2035" s="192" t="s">
        <v>1455</v>
      </c>
      <c r="C2035" s="192" t="s">
        <v>20</v>
      </c>
      <c r="D2035" s="192">
        <v>38112</v>
      </c>
      <c r="E2035" s="193" t="s">
        <v>1958</v>
      </c>
      <c r="F2035" s="380" t="s">
        <v>1457</v>
      </c>
      <c r="G2035" s="381"/>
      <c r="H2035" s="164" t="s">
        <v>31</v>
      </c>
      <c r="I2035" s="165">
        <v>3</v>
      </c>
      <c r="J2035" s="166">
        <v>6.2</v>
      </c>
      <c r="K2035" s="167">
        <v>18.600000000000001</v>
      </c>
    </row>
    <row r="2036" spans="1:11" hidden="1">
      <c r="A2036" s="192" t="s">
        <v>1449</v>
      </c>
      <c r="B2036" s="192" t="s">
        <v>1450</v>
      </c>
      <c r="C2036" s="192" t="s">
        <v>20</v>
      </c>
      <c r="D2036" s="192">
        <v>88247</v>
      </c>
      <c r="E2036" s="193" t="s">
        <v>1593</v>
      </c>
      <c r="F2036" s="380" t="s">
        <v>1463</v>
      </c>
      <c r="G2036" s="381"/>
      <c r="H2036" s="164" t="s">
        <v>34</v>
      </c>
      <c r="I2036" s="165">
        <v>0.55500000000000005</v>
      </c>
      <c r="J2036" s="166">
        <v>17.23</v>
      </c>
      <c r="K2036" s="167">
        <v>9.56</v>
      </c>
    </row>
    <row r="2037" spans="1:11" hidden="1">
      <c r="A2037" s="192" t="s">
        <v>1449</v>
      </c>
      <c r="B2037" s="192" t="s">
        <v>1450</v>
      </c>
      <c r="C2037" s="192" t="s">
        <v>20</v>
      </c>
      <c r="D2037" s="192">
        <v>88264</v>
      </c>
      <c r="E2037" s="193" t="s">
        <v>1594</v>
      </c>
      <c r="F2037" s="380" t="s">
        <v>1463</v>
      </c>
      <c r="G2037" s="381"/>
      <c r="H2037" s="164" t="s">
        <v>34</v>
      </c>
      <c r="I2037" s="165">
        <v>0.55500000000000005</v>
      </c>
      <c r="J2037" s="166">
        <v>20.71</v>
      </c>
      <c r="K2037" s="167">
        <v>11.49</v>
      </c>
    </row>
    <row r="2038" spans="1:11" hidden="1">
      <c r="E2038" s="194"/>
      <c r="F2038" s="194"/>
      <c r="I2038" s="168"/>
      <c r="J2038" s="169"/>
      <c r="K2038" s="170"/>
    </row>
    <row r="2039" spans="1:11" hidden="1">
      <c r="E2039" s="194"/>
      <c r="F2039" s="194"/>
      <c r="I2039" s="168"/>
      <c r="J2039" s="169"/>
      <c r="K2039" s="170"/>
    </row>
    <row r="2040" spans="1:11" ht="20.100000000000001" hidden="1" customHeight="1">
      <c r="A2040" s="187"/>
      <c r="B2040" s="188"/>
      <c r="C2040" s="188" t="s">
        <v>20</v>
      </c>
      <c r="D2040" s="188">
        <v>94562</v>
      </c>
      <c r="E2040" s="189" t="s">
        <v>182</v>
      </c>
      <c r="F2040" s="382" t="s">
        <v>1708</v>
      </c>
      <c r="G2040" s="383"/>
      <c r="H2040" s="156" t="s">
        <v>8</v>
      </c>
      <c r="I2040" s="157"/>
      <c r="J2040" s="158"/>
      <c r="K2040" s="159">
        <v>767.33</v>
      </c>
    </row>
    <row r="2041" spans="1:11" hidden="1">
      <c r="B2041" s="190" t="s">
        <v>1442</v>
      </c>
      <c r="C2041" s="190" t="s">
        <v>1443</v>
      </c>
      <c r="D2041" s="190" t="s">
        <v>1</v>
      </c>
      <c r="E2041" s="191" t="s">
        <v>1444</v>
      </c>
      <c r="F2041" s="384" t="s">
        <v>1445</v>
      </c>
      <c r="G2041" s="385"/>
      <c r="H2041" s="160" t="s">
        <v>1446</v>
      </c>
      <c r="I2041" s="161" t="s">
        <v>1345</v>
      </c>
      <c r="J2041" s="162" t="s">
        <v>1447</v>
      </c>
      <c r="K2041" s="163" t="s">
        <v>1448</v>
      </c>
    </row>
    <row r="2042" spans="1:11" ht="24" hidden="1">
      <c r="A2042" s="192" t="s">
        <v>1449</v>
      </c>
      <c r="B2042" s="192" t="s">
        <v>1455</v>
      </c>
      <c r="C2042" s="192" t="s">
        <v>20</v>
      </c>
      <c r="D2042" s="192">
        <v>11199</v>
      </c>
      <c r="E2042" s="193" t="s">
        <v>1959</v>
      </c>
      <c r="F2042" s="380" t="s">
        <v>1457</v>
      </c>
      <c r="G2042" s="381"/>
      <c r="H2042" s="164" t="s">
        <v>31</v>
      </c>
      <c r="I2042" s="165">
        <v>0.55579999999999996</v>
      </c>
      <c r="J2042" s="166">
        <v>1264.72</v>
      </c>
      <c r="K2042" s="167">
        <v>702.93</v>
      </c>
    </row>
    <row r="2043" spans="1:11" hidden="1">
      <c r="A2043" s="192" t="s">
        <v>1449</v>
      </c>
      <c r="B2043" s="192" t="s">
        <v>1450</v>
      </c>
      <c r="C2043" s="192" t="s">
        <v>20</v>
      </c>
      <c r="D2043" s="192">
        <v>88309</v>
      </c>
      <c r="E2043" s="193" t="s">
        <v>1462</v>
      </c>
      <c r="F2043" s="380" t="s">
        <v>1463</v>
      </c>
      <c r="G2043" s="381"/>
      <c r="H2043" s="164" t="s">
        <v>34</v>
      </c>
      <c r="I2043" s="165">
        <v>2.0990000000000002</v>
      </c>
      <c r="J2043" s="166">
        <v>19.98</v>
      </c>
      <c r="K2043" s="167">
        <v>41.93</v>
      </c>
    </row>
    <row r="2044" spans="1:11" hidden="1">
      <c r="A2044" s="192" t="s">
        <v>1449</v>
      </c>
      <c r="B2044" s="192" t="s">
        <v>1450</v>
      </c>
      <c r="C2044" s="192" t="s">
        <v>20</v>
      </c>
      <c r="D2044" s="192">
        <v>88316</v>
      </c>
      <c r="E2044" s="193" t="s">
        <v>1464</v>
      </c>
      <c r="F2044" s="380" t="s">
        <v>1463</v>
      </c>
      <c r="G2044" s="381"/>
      <c r="H2044" s="164" t="s">
        <v>34</v>
      </c>
      <c r="I2044" s="165">
        <v>1.0489999999999999</v>
      </c>
      <c r="J2044" s="166">
        <v>16.02</v>
      </c>
      <c r="K2044" s="167">
        <v>16.8</v>
      </c>
    </row>
    <row r="2045" spans="1:11" hidden="1">
      <c r="A2045" s="192" t="s">
        <v>1449</v>
      </c>
      <c r="B2045" s="192" t="s">
        <v>1450</v>
      </c>
      <c r="C2045" s="192" t="s">
        <v>20</v>
      </c>
      <c r="D2045" s="192">
        <v>88629</v>
      </c>
      <c r="E2045" s="193" t="s">
        <v>1650</v>
      </c>
      <c r="F2045" s="380" t="s">
        <v>1463</v>
      </c>
      <c r="G2045" s="381"/>
      <c r="H2045" s="164" t="s">
        <v>44</v>
      </c>
      <c r="I2045" s="165">
        <v>8.0000000000000002E-3</v>
      </c>
      <c r="J2045" s="166">
        <v>708.97</v>
      </c>
      <c r="K2045" s="167">
        <v>5.67</v>
      </c>
    </row>
    <row r="2046" spans="1:11" hidden="1">
      <c r="E2046" s="194"/>
      <c r="F2046" s="194"/>
      <c r="I2046" s="168"/>
      <c r="J2046" s="169"/>
      <c r="K2046" s="170"/>
    </row>
    <row r="2047" spans="1:11" hidden="1">
      <c r="E2047" s="194"/>
      <c r="F2047" s="194"/>
      <c r="I2047" s="168"/>
      <c r="J2047" s="169"/>
      <c r="K2047" s="170"/>
    </row>
    <row r="2048" spans="1:11" ht="20.100000000000001" hidden="1" customHeight="1">
      <c r="A2048" s="187"/>
      <c r="B2048" s="188"/>
      <c r="C2048" s="188" t="s">
        <v>20</v>
      </c>
      <c r="D2048" s="188">
        <v>94570</v>
      </c>
      <c r="E2048" s="189" t="s">
        <v>184</v>
      </c>
      <c r="F2048" s="382" t="s">
        <v>1708</v>
      </c>
      <c r="G2048" s="383"/>
      <c r="H2048" s="156" t="s">
        <v>8</v>
      </c>
      <c r="I2048" s="157"/>
      <c r="J2048" s="158"/>
      <c r="K2048" s="159">
        <v>387.28</v>
      </c>
    </row>
    <row r="2049" spans="1:11" hidden="1">
      <c r="B2049" s="190" t="s">
        <v>1442</v>
      </c>
      <c r="C2049" s="190" t="s">
        <v>1443</v>
      </c>
      <c r="D2049" s="190" t="s">
        <v>1</v>
      </c>
      <c r="E2049" s="191" t="s">
        <v>1444</v>
      </c>
      <c r="F2049" s="384" t="s">
        <v>1445</v>
      </c>
      <c r="G2049" s="385"/>
      <c r="H2049" s="160" t="s">
        <v>1446</v>
      </c>
      <c r="I2049" s="161" t="s">
        <v>1345</v>
      </c>
      <c r="J2049" s="162" t="s">
        <v>1447</v>
      </c>
      <c r="K2049" s="163" t="s">
        <v>1448</v>
      </c>
    </row>
    <row r="2050" spans="1:11" ht="24" hidden="1">
      <c r="A2050" s="192" t="s">
        <v>1449</v>
      </c>
      <c r="B2050" s="192" t="s">
        <v>1455</v>
      </c>
      <c r="C2050" s="192" t="s">
        <v>20</v>
      </c>
      <c r="D2050" s="192">
        <v>4377</v>
      </c>
      <c r="E2050" s="193" t="s">
        <v>1960</v>
      </c>
      <c r="F2050" s="380" t="s">
        <v>1457</v>
      </c>
      <c r="G2050" s="381"/>
      <c r="H2050" s="164" t="s">
        <v>31</v>
      </c>
      <c r="I2050" s="165">
        <v>9.1999999999999993</v>
      </c>
      <c r="J2050" s="166">
        <v>0.2</v>
      </c>
      <c r="K2050" s="167">
        <v>1.84</v>
      </c>
    </row>
    <row r="2051" spans="1:11" ht="24" hidden="1">
      <c r="A2051" s="192" t="s">
        <v>1449</v>
      </c>
      <c r="B2051" s="192" t="s">
        <v>1455</v>
      </c>
      <c r="C2051" s="192" t="s">
        <v>20</v>
      </c>
      <c r="D2051" s="192">
        <v>36896</v>
      </c>
      <c r="E2051" s="193" t="s">
        <v>1961</v>
      </c>
      <c r="F2051" s="380" t="s">
        <v>1457</v>
      </c>
      <c r="G2051" s="381"/>
      <c r="H2051" s="164" t="s">
        <v>31</v>
      </c>
      <c r="I2051" s="165">
        <v>0.83330000000000004</v>
      </c>
      <c r="J2051" s="166">
        <v>425.99</v>
      </c>
      <c r="K2051" s="167">
        <v>354.97</v>
      </c>
    </row>
    <row r="2052" spans="1:11" hidden="1">
      <c r="A2052" s="192" t="s">
        <v>1449</v>
      </c>
      <c r="B2052" s="192" t="s">
        <v>1455</v>
      </c>
      <c r="C2052" s="192" t="s">
        <v>20</v>
      </c>
      <c r="D2052" s="192">
        <v>39961</v>
      </c>
      <c r="E2052" s="193" t="s">
        <v>1962</v>
      </c>
      <c r="F2052" s="380" t="s">
        <v>1457</v>
      </c>
      <c r="G2052" s="381"/>
      <c r="H2052" s="164" t="s">
        <v>31</v>
      </c>
      <c r="I2052" s="165">
        <v>0.62329999999999997</v>
      </c>
      <c r="J2052" s="166">
        <v>25.63</v>
      </c>
      <c r="K2052" s="167">
        <v>15.97</v>
      </c>
    </row>
    <row r="2053" spans="1:11" hidden="1">
      <c r="A2053" s="192" t="s">
        <v>1449</v>
      </c>
      <c r="B2053" s="192" t="s">
        <v>1450</v>
      </c>
      <c r="C2053" s="192" t="s">
        <v>20</v>
      </c>
      <c r="D2053" s="192">
        <v>88309</v>
      </c>
      <c r="E2053" s="193" t="s">
        <v>1462</v>
      </c>
      <c r="F2053" s="380" t="s">
        <v>1463</v>
      </c>
      <c r="G2053" s="381"/>
      <c r="H2053" s="164" t="s">
        <v>34</v>
      </c>
      <c r="I2053" s="165">
        <v>0.51900000000000002</v>
      </c>
      <c r="J2053" s="166">
        <v>19.98</v>
      </c>
      <c r="K2053" s="167">
        <v>10.36</v>
      </c>
    </row>
    <row r="2054" spans="1:11" hidden="1">
      <c r="A2054" s="192" t="s">
        <v>1449</v>
      </c>
      <c r="B2054" s="192" t="s">
        <v>1450</v>
      </c>
      <c r="C2054" s="192" t="s">
        <v>20</v>
      </c>
      <c r="D2054" s="192">
        <v>88316</v>
      </c>
      <c r="E2054" s="193" t="s">
        <v>1464</v>
      </c>
      <c r="F2054" s="380" t="s">
        <v>1463</v>
      </c>
      <c r="G2054" s="381"/>
      <c r="H2054" s="164" t="s">
        <v>34</v>
      </c>
      <c r="I2054" s="165">
        <v>0.25900000000000001</v>
      </c>
      <c r="J2054" s="166">
        <v>16.02</v>
      </c>
      <c r="K2054" s="167">
        <v>4.1399999999999997</v>
      </c>
    </row>
    <row r="2055" spans="1:11" hidden="1">
      <c r="E2055" s="194"/>
      <c r="F2055" s="194"/>
      <c r="I2055" s="168"/>
      <c r="J2055" s="169"/>
      <c r="K2055" s="170"/>
    </row>
    <row r="2056" spans="1:11" hidden="1">
      <c r="E2056" s="194"/>
      <c r="F2056" s="194"/>
      <c r="I2056" s="168"/>
      <c r="J2056" s="169"/>
      <c r="K2056" s="170"/>
    </row>
    <row r="2057" spans="1:11" ht="20.100000000000001" hidden="1" customHeight="1">
      <c r="A2057" s="187"/>
      <c r="B2057" s="188"/>
      <c r="C2057" s="188" t="s">
        <v>20</v>
      </c>
      <c r="D2057" s="188">
        <v>94573</v>
      </c>
      <c r="E2057" s="189" t="s">
        <v>180</v>
      </c>
      <c r="F2057" s="382" t="s">
        <v>1708</v>
      </c>
      <c r="G2057" s="383"/>
      <c r="H2057" s="156" t="s">
        <v>8</v>
      </c>
      <c r="I2057" s="157"/>
      <c r="J2057" s="158"/>
      <c r="K2057" s="159">
        <v>443.92</v>
      </c>
    </row>
    <row r="2058" spans="1:11" hidden="1">
      <c r="B2058" s="190" t="s">
        <v>1442</v>
      </c>
      <c r="C2058" s="190" t="s">
        <v>1443</v>
      </c>
      <c r="D2058" s="190" t="s">
        <v>1</v>
      </c>
      <c r="E2058" s="191" t="s">
        <v>1444</v>
      </c>
      <c r="F2058" s="384" t="s">
        <v>1445</v>
      </c>
      <c r="G2058" s="385"/>
      <c r="H2058" s="160" t="s">
        <v>1446</v>
      </c>
      <c r="I2058" s="161" t="s">
        <v>1345</v>
      </c>
      <c r="J2058" s="162" t="s">
        <v>1447</v>
      </c>
      <c r="K2058" s="163" t="s">
        <v>1448</v>
      </c>
    </row>
    <row r="2059" spans="1:11" ht="24" hidden="1">
      <c r="A2059" s="192" t="s">
        <v>1449</v>
      </c>
      <c r="B2059" s="192" t="s">
        <v>1455</v>
      </c>
      <c r="C2059" s="192" t="s">
        <v>20</v>
      </c>
      <c r="D2059" s="192">
        <v>4377</v>
      </c>
      <c r="E2059" s="193" t="s">
        <v>1960</v>
      </c>
      <c r="F2059" s="380" t="s">
        <v>1457</v>
      </c>
      <c r="G2059" s="381"/>
      <c r="H2059" s="164" t="s">
        <v>31</v>
      </c>
      <c r="I2059" s="165">
        <v>7.3</v>
      </c>
      <c r="J2059" s="166">
        <v>0.2</v>
      </c>
      <c r="K2059" s="167">
        <v>1.46</v>
      </c>
    </row>
    <row r="2060" spans="1:11" ht="24" hidden="1">
      <c r="A2060" s="192" t="s">
        <v>1449</v>
      </c>
      <c r="B2060" s="192" t="s">
        <v>1455</v>
      </c>
      <c r="C2060" s="192" t="s">
        <v>20</v>
      </c>
      <c r="D2060" s="192">
        <v>34364</v>
      </c>
      <c r="E2060" s="193" t="s">
        <v>1963</v>
      </c>
      <c r="F2060" s="380" t="s">
        <v>1457</v>
      </c>
      <c r="G2060" s="381"/>
      <c r="H2060" s="164" t="s">
        <v>31</v>
      </c>
      <c r="I2060" s="165">
        <v>0.55600000000000005</v>
      </c>
      <c r="J2060" s="166">
        <v>721.69</v>
      </c>
      <c r="K2060" s="167">
        <v>401.25</v>
      </c>
    </row>
    <row r="2061" spans="1:11" hidden="1">
      <c r="A2061" s="192" t="s">
        <v>1449</v>
      </c>
      <c r="B2061" s="192" t="s">
        <v>1455</v>
      </c>
      <c r="C2061" s="192" t="s">
        <v>20</v>
      </c>
      <c r="D2061" s="192">
        <v>39961</v>
      </c>
      <c r="E2061" s="193" t="s">
        <v>1962</v>
      </c>
      <c r="F2061" s="380" t="s">
        <v>1457</v>
      </c>
      <c r="G2061" s="381"/>
      <c r="H2061" s="164" t="s">
        <v>31</v>
      </c>
      <c r="I2061" s="165">
        <v>0.56000000000000005</v>
      </c>
      <c r="J2061" s="166">
        <v>25.63</v>
      </c>
      <c r="K2061" s="167">
        <v>14.35</v>
      </c>
    </row>
    <row r="2062" spans="1:11" hidden="1">
      <c r="A2062" s="192" t="s">
        <v>1449</v>
      </c>
      <c r="B2062" s="192" t="s">
        <v>1450</v>
      </c>
      <c r="C2062" s="192" t="s">
        <v>20</v>
      </c>
      <c r="D2062" s="192">
        <v>88309</v>
      </c>
      <c r="E2062" s="193" t="s">
        <v>1462</v>
      </c>
      <c r="F2062" s="380" t="s">
        <v>1463</v>
      </c>
      <c r="G2062" s="381"/>
      <c r="H2062" s="164" t="s">
        <v>34</v>
      </c>
      <c r="I2062" s="165">
        <v>0.96</v>
      </c>
      <c r="J2062" s="166">
        <v>19.98</v>
      </c>
      <c r="K2062" s="167">
        <v>19.18</v>
      </c>
    </row>
    <row r="2063" spans="1:11" hidden="1">
      <c r="A2063" s="192" t="s">
        <v>1449</v>
      </c>
      <c r="B2063" s="192" t="s">
        <v>1450</v>
      </c>
      <c r="C2063" s="192" t="s">
        <v>20</v>
      </c>
      <c r="D2063" s="192">
        <v>88316</v>
      </c>
      <c r="E2063" s="193" t="s">
        <v>1464</v>
      </c>
      <c r="F2063" s="380" t="s">
        <v>1463</v>
      </c>
      <c r="G2063" s="381"/>
      <c r="H2063" s="164" t="s">
        <v>34</v>
      </c>
      <c r="I2063" s="165">
        <v>0.48</v>
      </c>
      <c r="J2063" s="166">
        <v>16.02</v>
      </c>
      <c r="K2063" s="167">
        <v>7.68</v>
      </c>
    </row>
    <row r="2064" spans="1:11" hidden="1">
      <c r="E2064" s="194"/>
      <c r="F2064" s="194"/>
      <c r="I2064" s="168"/>
      <c r="J2064" s="169"/>
      <c r="K2064" s="170"/>
    </row>
    <row r="2065" spans="1:11" hidden="1">
      <c r="E2065" s="194"/>
      <c r="F2065" s="194"/>
      <c r="I2065" s="168"/>
      <c r="J2065" s="169"/>
      <c r="K2065" s="170"/>
    </row>
    <row r="2066" spans="1:11" ht="20.100000000000001" hidden="1" customHeight="1">
      <c r="A2066" s="187"/>
      <c r="B2066" s="188"/>
      <c r="C2066" s="188" t="s">
        <v>20</v>
      </c>
      <c r="D2066" s="188">
        <v>94569</v>
      </c>
      <c r="E2066" s="189" t="s">
        <v>188</v>
      </c>
      <c r="F2066" s="382" t="s">
        <v>1708</v>
      </c>
      <c r="G2066" s="383"/>
      <c r="H2066" s="156" t="s">
        <v>8</v>
      </c>
      <c r="I2066" s="157"/>
      <c r="J2066" s="158"/>
      <c r="K2066" s="159">
        <v>738.12</v>
      </c>
    </row>
    <row r="2067" spans="1:11" hidden="1">
      <c r="B2067" s="190" t="s">
        <v>1442</v>
      </c>
      <c r="C2067" s="190" t="s">
        <v>1443</v>
      </c>
      <c r="D2067" s="190" t="s">
        <v>1</v>
      </c>
      <c r="E2067" s="191" t="s">
        <v>1444</v>
      </c>
      <c r="F2067" s="384" t="s">
        <v>1445</v>
      </c>
      <c r="G2067" s="385"/>
      <c r="H2067" s="160" t="s">
        <v>1446</v>
      </c>
      <c r="I2067" s="161" t="s">
        <v>1345</v>
      </c>
      <c r="J2067" s="162" t="s">
        <v>1447</v>
      </c>
      <c r="K2067" s="163" t="s">
        <v>1448</v>
      </c>
    </row>
    <row r="2068" spans="1:11" ht="24" hidden="1">
      <c r="A2068" s="192" t="s">
        <v>1449</v>
      </c>
      <c r="B2068" s="192" t="s">
        <v>1455</v>
      </c>
      <c r="C2068" s="192" t="s">
        <v>20</v>
      </c>
      <c r="D2068" s="192">
        <v>4377</v>
      </c>
      <c r="E2068" s="193" t="s">
        <v>1960</v>
      </c>
      <c r="F2068" s="380" t="s">
        <v>1457</v>
      </c>
      <c r="G2068" s="381"/>
      <c r="H2068" s="164" t="s">
        <v>31</v>
      </c>
      <c r="I2068" s="165">
        <v>24.4</v>
      </c>
      <c r="J2068" s="166">
        <v>0.2</v>
      </c>
      <c r="K2068" s="167">
        <v>4.88</v>
      </c>
    </row>
    <row r="2069" spans="1:11" ht="24" hidden="1">
      <c r="A2069" s="192" t="s">
        <v>1449</v>
      </c>
      <c r="B2069" s="192" t="s">
        <v>1455</v>
      </c>
      <c r="C2069" s="192" t="s">
        <v>20</v>
      </c>
      <c r="D2069" s="192">
        <v>34381</v>
      </c>
      <c r="E2069" s="193" t="s">
        <v>1964</v>
      </c>
      <c r="F2069" s="380" t="s">
        <v>1457</v>
      </c>
      <c r="G2069" s="381"/>
      <c r="H2069" s="164" t="s">
        <v>31</v>
      </c>
      <c r="I2069" s="165">
        <v>2.0832999999999999</v>
      </c>
      <c r="J2069" s="166">
        <v>313.7</v>
      </c>
      <c r="K2069" s="167">
        <v>653.53</v>
      </c>
    </row>
    <row r="2070" spans="1:11" hidden="1">
      <c r="A2070" s="192" t="s">
        <v>1449</v>
      </c>
      <c r="B2070" s="192" t="s">
        <v>1455</v>
      </c>
      <c r="C2070" s="192" t="s">
        <v>20</v>
      </c>
      <c r="D2070" s="192">
        <v>39961</v>
      </c>
      <c r="E2070" s="193" t="s">
        <v>1962</v>
      </c>
      <c r="F2070" s="380" t="s">
        <v>1457</v>
      </c>
      <c r="G2070" s="381"/>
      <c r="H2070" s="164" t="s">
        <v>31</v>
      </c>
      <c r="I2070" s="165">
        <v>1.2466999999999999</v>
      </c>
      <c r="J2070" s="166">
        <v>25.63</v>
      </c>
      <c r="K2070" s="167">
        <v>31.95</v>
      </c>
    </row>
    <row r="2071" spans="1:11" hidden="1">
      <c r="A2071" s="192" t="s">
        <v>1449</v>
      </c>
      <c r="B2071" s="192" t="s">
        <v>1450</v>
      </c>
      <c r="C2071" s="192" t="s">
        <v>20</v>
      </c>
      <c r="D2071" s="192">
        <v>88309</v>
      </c>
      <c r="E2071" s="193" t="s">
        <v>1462</v>
      </c>
      <c r="F2071" s="380" t="s">
        <v>1463</v>
      </c>
      <c r="G2071" s="381"/>
      <c r="H2071" s="164" t="s">
        <v>34</v>
      </c>
      <c r="I2071" s="165">
        <v>1.7070000000000001</v>
      </c>
      <c r="J2071" s="166">
        <v>19.98</v>
      </c>
      <c r="K2071" s="167">
        <v>34.1</v>
      </c>
    </row>
    <row r="2072" spans="1:11" hidden="1">
      <c r="A2072" s="192" t="s">
        <v>1449</v>
      </c>
      <c r="B2072" s="192" t="s">
        <v>1450</v>
      </c>
      <c r="C2072" s="192" t="s">
        <v>20</v>
      </c>
      <c r="D2072" s="192">
        <v>88316</v>
      </c>
      <c r="E2072" s="193" t="s">
        <v>1464</v>
      </c>
      <c r="F2072" s="380" t="s">
        <v>1463</v>
      </c>
      <c r="G2072" s="381"/>
      <c r="H2072" s="164" t="s">
        <v>34</v>
      </c>
      <c r="I2072" s="165">
        <v>0.85299999999999998</v>
      </c>
      <c r="J2072" s="166">
        <v>16.02</v>
      </c>
      <c r="K2072" s="167">
        <v>13.66</v>
      </c>
    </row>
    <row r="2073" spans="1:11" hidden="1">
      <c r="E2073" s="194"/>
      <c r="F2073" s="194"/>
      <c r="I2073" s="168"/>
      <c r="J2073" s="169"/>
      <c r="K2073" s="170"/>
    </row>
    <row r="2074" spans="1:11" hidden="1">
      <c r="E2074" s="194"/>
      <c r="F2074" s="194"/>
      <c r="I2074" s="168"/>
      <c r="J2074" s="169"/>
      <c r="K2074" s="170"/>
    </row>
    <row r="2075" spans="1:11" s="198" customFormat="1" ht="31.5">
      <c r="A2075" s="195"/>
      <c r="B2075" s="196"/>
      <c r="C2075" s="196" t="s">
        <v>5</v>
      </c>
      <c r="D2075" s="196" t="s">
        <v>193</v>
      </c>
      <c r="E2075" s="197" t="s">
        <v>194</v>
      </c>
      <c r="F2075" s="386" t="s">
        <v>1708</v>
      </c>
      <c r="G2075" s="387"/>
      <c r="H2075" s="171" t="s">
        <v>171</v>
      </c>
      <c r="I2075" s="172"/>
      <c r="J2075" s="173"/>
      <c r="K2075" s="174">
        <f>K2077</f>
        <v>0</v>
      </c>
    </row>
    <row r="2076" spans="1:11" s="198" customFormat="1" ht="15.75">
      <c r="B2076" s="199" t="s">
        <v>1442</v>
      </c>
      <c r="C2076" s="199" t="s">
        <v>1443</v>
      </c>
      <c r="D2076" s="199" t="s">
        <v>1</v>
      </c>
      <c r="E2076" s="200" t="s">
        <v>1444</v>
      </c>
      <c r="F2076" s="378" t="s">
        <v>1445</v>
      </c>
      <c r="G2076" s="379"/>
      <c r="H2076" s="175" t="s">
        <v>1446</v>
      </c>
      <c r="I2076" s="176" t="s">
        <v>1345</v>
      </c>
      <c r="J2076" s="177" t="s">
        <v>1447</v>
      </c>
      <c r="K2076" s="178" t="s">
        <v>1448</v>
      </c>
    </row>
    <row r="2077" spans="1:11" s="192" customFormat="1" ht="12">
      <c r="A2077" s="192" t="s">
        <v>1449</v>
      </c>
      <c r="B2077" s="287" t="s">
        <v>1455</v>
      </c>
      <c r="C2077" s="287" t="s">
        <v>5</v>
      </c>
      <c r="D2077" s="287" t="s">
        <v>1965</v>
      </c>
      <c r="E2077" s="288" t="s">
        <v>1966</v>
      </c>
      <c r="F2077" s="388" t="s">
        <v>1457</v>
      </c>
      <c r="G2077" s="389"/>
      <c r="H2077" s="289" t="s">
        <v>171</v>
      </c>
      <c r="I2077" s="290">
        <v>1</v>
      </c>
      <c r="J2077" s="291">
        <f>'Mapa de Cotação'!J50</f>
        <v>0</v>
      </c>
      <c r="K2077" s="292">
        <f>J2077*I2077</f>
        <v>0</v>
      </c>
    </row>
    <row r="2078" spans="1:11">
      <c r="E2078" s="194"/>
      <c r="F2078" s="194"/>
      <c r="I2078" s="168"/>
      <c r="J2078" s="169"/>
      <c r="K2078" s="170"/>
    </row>
    <row r="2079" spans="1:11">
      <c r="E2079" s="194"/>
      <c r="F2079" s="194"/>
      <c r="I2079" s="168"/>
      <c r="J2079" s="169"/>
      <c r="K2079" s="170"/>
    </row>
    <row r="2080" spans="1:11" s="198" customFormat="1" ht="31.5">
      <c r="A2080" s="195"/>
      <c r="B2080" s="196"/>
      <c r="C2080" s="196" t="s">
        <v>5</v>
      </c>
      <c r="D2080" s="196" t="s">
        <v>190</v>
      </c>
      <c r="E2080" s="197" t="s">
        <v>191</v>
      </c>
      <c r="F2080" s="386" t="s">
        <v>1708</v>
      </c>
      <c r="G2080" s="387"/>
      <c r="H2080" s="171" t="s">
        <v>171</v>
      </c>
      <c r="I2080" s="172"/>
      <c r="J2080" s="173"/>
      <c r="K2080" s="174">
        <f>K2082</f>
        <v>0</v>
      </c>
    </row>
    <row r="2081" spans="1:11" s="198" customFormat="1" ht="15.75">
      <c r="B2081" s="199" t="s">
        <v>1442</v>
      </c>
      <c r="C2081" s="199" t="s">
        <v>1443</v>
      </c>
      <c r="D2081" s="199" t="s">
        <v>1</v>
      </c>
      <c r="E2081" s="200" t="s">
        <v>1444</v>
      </c>
      <c r="F2081" s="378" t="s">
        <v>1445</v>
      </c>
      <c r="G2081" s="379"/>
      <c r="H2081" s="175" t="s">
        <v>1446</v>
      </c>
      <c r="I2081" s="176" t="s">
        <v>1345</v>
      </c>
      <c r="J2081" s="177" t="s">
        <v>1447</v>
      </c>
      <c r="K2081" s="178" t="s">
        <v>1448</v>
      </c>
    </row>
    <row r="2082" spans="1:11" s="192" customFormat="1" ht="12">
      <c r="A2082" s="192" t="s">
        <v>1449</v>
      </c>
      <c r="B2082" s="287" t="s">
        <v>1455</v>
      </c>
      <c r="C2082" s="287" t="s">
        <v>5</v>
      </c>
      <c r="D2082" s="287" t="s">
        <v>1967</v>
      </c>
      <c r="E2082" s="288" t="s">
        <v>1968</v>
      </c>
      <c r="F2082" s="388" t="s">
        <v>1457</v>
      </c>
      <c r="G2082" s="389"/>
      <c r="H2082" s="289" t="s">
        <v>171</v>
      </c>
      <c r="I2082" s="290">
        <v>1</v>
      </c>
      <c r="J2082" s="291">
        <f>'Mapa de Cotação'!J53</f>
        <v>0</v>
      </c>
      <c r="K2082" s="292">
        <f>J2082*I2082</f>
        <v>0</v>
      </c>
    </row>
    <row r="2083" spans="1:11">
      <c r="E2083" s="194"/>
      <c r="F2083" s="194"/>
      <c r="I2083" s="168"/>
      <c r="J2083" s="169"/>
      <c r="K2083" s="170"/>
    </row>
    <row r="2084" spans="1:11">
      <c r="E2084" s="194"/>
      <c r="F2084" s="194"/>
      <c r="I2084" s="168"/>
      <c r="J2084" s="169"/>
      <c r="K2084" s="170"/>
    </row>
    <row r="2085" spans="1:11" s="198" customFormat="1" ht="31.5">
      <c r="A2085" s="195"/>
      <c r="B2085" s="196"/>
      <c r="C2085" s="196" t="s">
        <v>5</v>
      </c>
      <c r="D2085" s="196" t="s">
        <v>196</v>
      </c>
      <c r="E2085" s="197" t="s">
        <v>197</v>
      </c>
      <c r="F2085" s="386" t="s">
        <v>1708</v>
      </c>
      <c r="G2085" s="387"/>
      <c r="H2085" s="171" t="s">
        <v>171</v>
      </c>
      <c r="I2085" s="172"/>
      <c r="J2085" s="173"/>
      <c r="K2085" s="174">
        <f>K2087</f>
        <v>0</v>
      </c>
    </row>
    <row r="2086" spans="1:11" s="198" customFormat="1" ht="15.75">
      <c r="B2086" s="199" t="s">
        <v>1442</v>
      </c>
      <c r="C2086" s="199" t="s">
        <v>1443</v>
      </c>
      <c r="D2086" s="199" t="s">
        <v>1</v>
      </c>
      <c r="E2086" s="200" t="s">
        <v>1444</v>
      </c>
      <c r="F2086" s="378" t="s">
        <v>1445</v>
      </c>
      <c r="G2086" s="379"/>
      <c r="H2086" s="175" t="s">
        <v>1446</v>
      </c>
      <c r="I2086" s="176" t="s">
        <v>1345</v>
      </c>
      <c r="J2086" s="177" t="s">
        <v>1447</v>
      </c>
      <c r="K2086" s="178" t="s">
        <v>1448</v>
      </c>
    </row>
    <row r="2087" spans="1:11" s="192" customFormat="1" ht="12">
      <c r="A2087" s="192" t="s">
        <v>1449</v>
      </c>
      <c r="B2087" s="287" t="s">
        <v>1455</v>
      </c>
      <c r="C2087" s="287" t="s">
        <v>5</v>
      </c>
      <c r="D2087" s="287" t="s">
        <v>1969</v>
      </c>
      <c r="E2087" s="288" t="s">
        <v>1970</v>
      </c>
      <c r="F2087" s="388" t="s">
        <v>1457</v>
      </c>
      <c r="G2087" s="389"/>
      <c r="H2087" s="289" t="s">
        <v>171</v>
      </c>
      <c r="I2087" s="290">
        <v>1</v>
      </c>
      <c r="J2087" s="291">
        <f>'Mapa de Cotação'!J56</f>
        <v>0</v>
      </c>
      <c r="K2087" s="292">
        <f>J2087*I2087</f>
        <v>0</v>
      </c>
    </row>
    <row r="2088" spans="1:11">
      <c r="E2088" s="194"/>
      <c r="F2088" s="194"/>
      <c r="I2088" s="168"/>
      <c r="J2088" s="169"/>
      <c r="K2088" s="170"/>
    </row>
    <row r="2089" spans="1:11">
      <c r="E2089" s="194"/>
      <c r="F2089" s="194"/>
      <c r="I2089" s="168"/>
      <c r="J2089" s="169"/>
      <c r="K2089" s="170"/>
    </row>
    <row r="2090" spans="1:11" s="198" customFormat="1" ht="31.5">
      <c r="A2090" s="195"/>
      <c r="B2090" s="196"/>
      <c r="C2090" s="196" t="s">
        <v>5</v>
      </c>
      <c r="D2090" s="196" t="s">
        <v>199</v>
      </c>
      <c r="E2090" s="197" t="s">
        <v>200</v>
      </c>
      <c r="F2090" s="386" t="s">
        <v>1708</v>
      </c>
      <c r="G2090" s="387"/>
      <c r="H2090" s="171" t="s">
        <v>171</v>
      </c>
      <c r="I2090" s="172"/>
      <c r="J2090" s="173"/>
      <c r="K2090" s="174">
        <f>K2092</f>
        <v>0</v>
      </c>
    </row>
    <row r="2091" spans="1:11" s="198" customFormat="1" ht="15.75">
      <c r="B2091" s="199" t="s">
        <v>1442</v>
      </c>
      <c r="C2091" s="199" t="s">
        <v>1443</v>
      </c>
      <c r="D2091" s="199" t="s">
        <v>1</v>
      </c>
      <c r="E2091" s="200" t="s">
        <v>1444</v>
      </c>
      <c r="F2091" s="378" t="s">
        <v>1445</v>
      </c>
      <c r="G2091" s="379"/>
      <c r="H2091" s="175" t="s">
        <v>1446</v>
      </c>
      <c r="I2091" s="176" t="s">
        <v>1345</v>
      </c>
      <c r="J2091" s="177" t="s">
        <v>1447</v>
      </c>
      <c r="K2091" s="178" t="s">
        <v>1448</v>
      </c>
    </row>
    <row r="2092" spans="1:11" s="192" customFormat="1" ht="12">
      <c r="A2092" s="192" t="s">
        <v>1449</v>
      </c>
      <c r="B2092" s="287" t="s">
        <v>1455</v>
      </c>
      <c r="C2092" s="287" t="s">
        <v>5</v>
      </c>
      <c r="D2092" s="287" t="s">
        <v>1971</v>
      </c>
      <c r="E2092" s="288" t="s">
        <v>1972</v>
      </c>
      <c r="F2092" s="388" t="s">
        <v>1457</v>
      </c>
      <c r="G2092" s="389"/>
      <c r="H2092" s="289" t="s">
        <v>171</v>
      </c>
      <c r="I2092" s="290">
        <v>1</v>
      </c>
      <c r="J2092" s="291">
        <f>'Mapa de Cotação'!J59</f>
        <v>0</v>
      </c>
      <c r="K2092" s="292">
        <f>J2092*I2092</f>
        <v>0</v>
      </c>
    </row>
    <row r="2093" spans="1:11">
      <c r="E2093" s="194"/>
      <c r="F2093" s="194"/>
      <c r="I2093" s="168"/>
      <c r="J2093" s="169"/>
      <c r="K2093" s="170"/>
    </row>
    <row r="2094" spans="1:11">
      <c r="E2094" s="194"/>
      <c r="F2094" s="194"/>
      <c r="I2094" s="168"/>
      <c r="J2094" s="169"/>
      <c r="K2094" s="170"/>
    </row>
    <row r="2095" spans="1:11" ht="20.100000000000001" hidden="1" customHeight="1">
      <c r="A2095" s="187"/>
      <c r="B2095" s="188"/>
      <c r="C2095" s="188" t="s">
        <v>20</v>
      </c>
      <c r="D2095" s="188">
        <v>100674</v>
      </c>
      <c r="E2095" s="189" t="s">
        <v>186</v>
      </c>
      <c r="F2095" s="382" t="s">
        <v>1708</v>
      </c>
      <c r="G2095" s="383"/>
      <c r="H2095" s="156" t="s">
        <v>8</v>
      </c>
      <c r="I2095" s="157"/>
      <c r="J2095" s="158"/>
      <c r="K2095" s="159">
        <v>811.39</v>
      </c>
    </row>
    <row r="2096" spans="1:11" hidden="1">
      <c r="B2096" s="190" t="s">
        <v>1442</v>
      </c>
      <c r="C2096" s="190" t="s">
        <v>1443</v>
      </c>
      <c r="D2096" s="190" t="s">
        <v>1</v>
      </c>
      <c r="E2096" s="191" t="s">
        <v>1444</v>
      </c>
      <c r="F2096" s="384" t="s">
        <v>1445</v>
      </c>
      <c r="G2096" s="385"/>
      <c r="H2096" s="160" t="s">
        <v>1446</v>
      </c>
      <c r="I2096" s="161" t="s">
        <v>1345</v>
      </c>
      <c r="J2096" s="162" t="s">
        <v>1447</v>
      </c>
      <c r="K2096" s="163" t="s">
        <v>1448</v>
      </c>
    </row>
    <row r="2097" spans="1:11" ht="24" hidden="1">
      <c r="A2097" s="192" t="s">
        <v>1449</v>
      </c>
      <c r="B2097" s="192" t="s">
        <v>1455</v>
      </c>
      <c r="C2097" s="192" t="s">
        <v>20</v>
      </c>
      <c r="D2097" s="192">
        <v>599</v>
      </c>
      <c r="E2097" s="193" t="s">
        <v>1973</v>
      </c>
      <c r="F2097" s="380" t="s">
        <v>1457</v>
      </c>
      <c r="G2097" s="381"/>
      <c r="H2097" s="164" t="s">
        <v>8</v>
      </c>
      <c r="I2097" s="165">
        <v>1</v>
      </c>
      <c r="J2097" s="166">
        <v>776.91</v>
      </c>
      <c r="K2097" s="167">
        <v>776.91</v>
      </c>
    </row>
    <row r="2098" spans="1:11" ht="24" hidden="1">
      <c r="A2098" s="192" t="s">
        <v>1449</v>
      </c>
      <c r="B2098" s="192" t="s">
        <v>1455</v>
      </c>
      <c r="C2098" s="192" t="s">
        <v>20</v>
      </c>
      <c r="D2098" s="192">
        <v>4377</v>
      </c>
      <c r="E2098" s="193" t="s">
        <v>1960</v>
      </c>
      <c r="F2098" s="380" t="s">
        <v>1457</v>
      </c>
      <c r="G2098" s="381"/>
      <c r="H2098" s="164" t="s">
        <v>31</v>
      </c>
      <c r="I2098" s="165">
        <v>17.413</v>
      </c>
      <c r="J2098" s="166">
        <v>0.2</v>
      </c>
      <c r="K2098" s="167">
        <v>3.48</v>
      </c>
    </row>
    <row r="2099" spans="1:11" hidden="1">
      <c r="A2099" s="192" t="s">
        <v>1449</v>
      </c>
      <c r="B2099" s="192" t="s">
        <v>1455</v>
      </c>
      <c r="C2099" s="192" t="s">
        <v>20</v>
      </c>
      <c r="D2099" s="192">
        <v>39961</v>
      </c>
      <c r="E2099" s="193" t="s">
        <v>1962</v>
      </c>
      <c r="F2099" s="380" t="s">
        <v>1457</v>
      </c>
      <c r="G2099" s="381"/>
      <c r="H2099" s="164" t="s">
        <v>31</v>
      </c>
      <c r="I2099" s="165">
        <v>0.42399999999999999</v>
      </c>
      <c r="J2099" s="166">
        <v>25.63</v>
      </c>
      <c r="K2099" s="167">
        <v>10.86</v>
      </c>
    </row>
    <row r="2100" spans="1:11" hidden="1">
      <c r="A2100" s="192" t="s">
        <v>1449</v>
      </c>
      <c r="B2100" s="192" t="s">
        <v>1450</v>
      </c>
      <c r="C2100" s="192" t="s">
        <v>20</v>
      </c>
      <c r="D2100" s="192">
        <v>88309</v>
      </c>
      <c r="E2100" s="193" t="s">
        <v>1462</v>
      </c>
      <c r="F2100" s="380" t="s">
        <v>1463</v>
      </c>
      <c r="G2100" s="381"/>
      <c r="H2100" s="164" t="s">
        <v>34</v>
      </c>
      <c r="I2100" s="165">
        <v>0.72</v>
      </c>
      <c r="J2100" s="166">
        <v>19.98</v>
      </c>
      <c r="K2100" s="167">
        <v>14.38</v>
      </c>
    </row>
    <row r="2101" spans="1:11" hidden="1">
      <c r="A2101" s="192" t="s">
        <v>1449</v>
      </c>
      <c r="B2101" s="192" t="s">
        <v>1450</v>
      </c>
      <c r="C2101" s="192" t="s">
        <v>20</v>
      </c>
      <c r="D2101" s="192">
        <v>88316</v>
      </c>
      <c r="E2101" s="193" t="s">
        <v>1464</v>
      </c>
      <c r="F2101" s="380" t="s">
        <v>1463</v>
      </c>
      <c r="G2101" s="381"/>
      <c r="H2101" s="164" t="s">
        <v>34</v>
      </c>
      <c r="I2101" s="165">
        <v>0.36</v>
      </c>
      <c r="J2101" s="166">
        <v>16.02</v>
      </c>
      <c r="K2101" s="167">
        <v>5.76</v>
      </c>
    </row>
    <row r="2102" spans="1:11" hidden="1">
      <c r="E2102" s="194"/>
      <c r="F2102" s="194"/>
      <c r="I2102" s="168"/>
      <c r="J2102" s="169"/>
      <c r="K2102" s="170"/>
    </row>
    <row r="2103" spans="1:11" hidden="1">
      <c r="E2103" s="194"/>
      <c r="F2103" s="194"/>
      <c r="I2103" s="168"/>
      <c r="J2103" s="169"/>
      <c r="K2103" s="170"/>
    </row>
    <row r="2104" spans="1:11" ht="20.100000000000001" hidden="1" customHeight="1">
      <c r="A2104" s="187"/>
      <c r="B2104" s="188"/>
      <c r="C2104" s="188" t="s">
        <v>20</v>
      </c>
      <c r="D2104" s="188">
        <v>89855</v>
      </c>
      <c r="E2104" s="189" t="s">
        <v>876</v>
      </c>
      <c r="F2104" s="382" t="s">
        <v>1485</v>
      </c>
      <c r="G2104" s="383"/>
      <c r="H2104" s="156" t="s">
        <v>31</v>
      </c>
      <c r="I2104" s="157"/>
      <c r="J2104" s="158"/>
      <c r="K2104" s="159">
        <v>122.51</v>
      </c>
    </row>
    <row r="2105" spans="1:11" hidden="1">
      <c r="B2105" s="190" t="s">
        <v>1442</v>
      </c>
      <c r="C2105" s="190" t="s">
        <v>1443</v>
      </c>
      <c r="D2105" s="190" t="s">
        <v>1</v>
      </c>
      <c r="E2105" s="191" t="s">
        <v>1444</v>
      </c>
      <c r="F2105" s="384" t="s">
        <v>1445</v>
      </c>
      <c r="G2105" s="385"/>
      <c r="H2105" s="160" t="s">
        <v>1446</v>
      </c>
      <c r="I2105" s="161" t="s">
        <v>1345</v>
      </c>
      <c r="J2105" s="162" t="s">
        <v>1447</v>
      </c>
      <c r="K2105" s="163" t="s">
        <v>1448</v>
      </c>
    </row>
    <row r="2106" spans="1:11" hidden="1">
      <c r="A2106" s="192" t="s">
        <v>1449</v>
      </c>
      <c r="B2106" s="192" t="s">
        <v>1455</v>
      </c>
      <c r="C2106" s="192" t="s">
        <v>20</v>
      </c>
      <c r="D2106" s="192">
        <v>305</v>
      </c>
      <c r="E2106" s="193" t="s">
        <v>1974</v>
      </c>
      <c r="F2106" s="380" t="s">
        <v>1457</v>
      </c>
      <c r="G2106" s="381"/>
      <c r="H2106" s="164" t="s">
        <v>31</v>
      </c>
      <c r="I2106" s="165">
        <v>2</v>
      </c>
      <c r="J2106" s="166">
        <v>12.16</v>
      </c>
      <c r="K2106" s="167">
        <v>24.32</v>
      </c>
    </row>
    <row r="2107" spans="1:11" ht="24" hidden="1">
      <c r="A2107" s="192" t="s">
        <v>1449</v>
      </c>
      <c r="B2107" s="192" t="s">
        <v>1455</v>
      </c>
      <c r="C2107" s="192" t="s">
        <v>20</v>
      </c>
      <c r="D2107" s="192">
        <v>20078</v>
      </c>
      <c r="E2107" s="193" t="s">
        <v>1585</v>
      </c>
      <c r="F2107" s="380" t="s">
        <v>1457</v>
      </c>
      <c r="G2107" s="381"/>
      <c r="H2107" s="164" t="s">
        <v>31</v>
      </c>
      <c r="I2107" s="165">
        <v>0.17499999999999999</v>
      </c>
      <c r="J2107" s="166">
        <v>31.72</v>
      </c>
      <c r="K2107" s="167">
        <v>5.55</v>
      </c>
    </row>
    <row r="2108" spans="1:11" hidden="1">
      <c r="A2108" s="192" t="s">
        <v>1449</v>
      </c>
      <c r="B2108" s="192" t="s">
        <v>1455</v>
      </c>
      <c r="C2108" s="192" t="s">
        <v>20</v>
      </c>
      <c r="D2108" s="192">
        <v>20128</v>
      </c>
      <c r="E2108" s="193" t="s">
        <v>1975</v>
      </c>
      <c r="F2108" s="380" t="s">
        <v>1457</v>
      </c>
      <c r="G2108" s="381"/>
      <c r="H2108" s="164" t="s">
        <v>31</v>
      </c>
      <c r="I2108" s="165">
        <v>1</v>
      </c>
      <c r="J2108" s="166">
        <v>79.55</v>
      </c>
      <c r="K2108" s="167">
        <v>79.55</v>
      </c>
    </row>
    <row r="2109" spans="1:11" hidden="1">
      <c r="A2109" s="192" t="s">
        <v>1449</v>
      </c>
      <c r="B2109" s="192" t="s">
        <v>1450</v>
      </c>
      <c r="C2109" s="192" t="s">
        <v>20</v>
      </c>
      <c r="D2109" s="192">
        <v>88248</v>
      </c>
      <c r="E2109" s="193" t="s">
        <v>1477</v>
      </c>
      <c r="F2109" s="380" t="s">
        <v>1463</v>
      </c>
      <c r="G2109" s="381"/>
      <c r="H2109" s="164" t="s">
        <v>34</v>
      </c>
      <c r="I2109" s="165">
        <v>0.36049999999999999</v>
      </c>
      <c r="J2109" s="166">
        <v>16.45</v>
      </c>
      <c r="K2109" s="167">
        <v>5.93</v>
      </c>
    </row>
    <row r="2110" spans="1:11" hidden="1">
      <c r="A2110" s="192" t="s">
        <v>1449</v>
      </c>
      <c r="B2110" s="192" t="s">
        <v>1450</v>
      </c>
      <c r="C2110" s="192" t="s">
        <v>20</v>
      </c>
      <c r="D2110" s="192">
        <v>88267</v>
      </c>
      <c r="E2110" s="193" t="s">
        <v>1478</v>
      </c>
      <c r="F2110" s="380" t="s">
        <v>1463</v>
      </c>
      <c r="G2110" s="381"/>
      <c r="H2110" s="164" t="s">
        <v>34</v>
      </c>
      <c r="I2110" s="165">
        <v>0.36049999999999999</v>
      </c>
      <c r="J2110" s="166">
        <v>19.88</v>
      </c>
      <c r="K2110" s="167">
        <v>7.16</v>
      </c>
    </row>
    <row r="2111" spans="1:11" hidden="1">
      <c r="E2111" s="194"/>
      <c r="F2111" s="194"/>
      <c r="I2111" s="168"/>
      <c r="J2111" s="169"/>
      <c r="K2111" s="170"/>
    </row>
    <row r="2112" spans="1:11" hidden="1">
      <c r="E2112" s="194"/>
      <c r="F2112" s="194"/>
      <c r="I2112" s="168"/>
      <c r="J2112" s="169"/>
      <c r="K2112" s="170"/>
    </row>
    <row r="2113" spans="1:11" s="198" customFormat="1" ht="47.25">
      <c r="A2113" s="195"/>
      <c r="B2113" s="196"/>
      <c r="C2113" s="196" t="s">
        <v>5</v>
      </c>
      <c r="D2113" s="196" t="s">
        <v>880</v>
      </c>
      <c r="E2113" s="197" t="s">
        <v>881</v>
      </c>
      <c r="F2113" s="386" t="s">
        <v>1485</v>
      </c>
      <c r="G2113" s="387"/>
      <c r="H2113" s="171" t="s">
        <v>31</v>
      </c>
      <c r="I2113" s="172"/>
      <c r="J2113" s="173"/>
      <c r="K2113" s="174">
        <f>SUM(K2115:K2119)</f>
        <v>0</v>
      </c>
    </row>
    <row r="2114" spans="1:11" s="198" customFormat="1" ht="15.75">
      <c r="B2114" s="199" t="s">
        <v>1442</v>
      </c>
      <c r="C2114" s="199" t="s">
        <v>1443</v>
      </c>
      <c r="D2114" s="199" t="s">
        <v>1</v>
      </c>
      <c r="E2114" s="200" t="s">
        <v>1444</v>
      </c>
      <c r="F2114" s="378" t="s">
        <v>1445</v>
      </c>
      <c r="G2114" s="379"/>
      <c r="H2114" s="175" t="s">
        <v>1446</v>
      </c>
      <c r="I2114" s="176" t="s">
        <v>1345</v>
      </c>
      <c r="J2114" s="177" t="s">
        <v>1447</v>
      </c>
      <c r="K2114" s="178" t="s">
        <v>1448</v>
      </c>
    </row>
    <row r="2115" spans="1:11" s="192" customFormat="1" ht="12">
      <c r="A2115" s="192" t="s">
        <v>1449</v>
      </c>
      <c r="B2115" s="192" t="s">
        <v>1455</v>
      </c>
      <c r="C2115" s="192" t="s">
        <v>20</v>
      </c>
      <c r="D2115" s="192">
        <v>305</v>
      </c>
      <c r="E2115" s="193" t="s">
        <v>1974</v>
      </c>
      <c r="F2115" s="380" t="s">
        <v>1457</v>
      </c>
      <c r="G2115" s="381"/>
      <c r="H2115" s="164" t="s">
        <v>31</v>
      </c>
      <c r="I2115" s="165">
        <v>1</v>
      </c>
      <c r="J2115" s="166"/>
      <c r="K2115" s="167">
        <f>J2115*I2115</f>
        <v>0</v>
      </c>
    </row>
    <row r="2116" spans="1:11" s="192" customFormat="1" ht="24">
      <c r="A2116" s="192" t="s">
        <v>1449</v>
      </c>
      <c r="B2116" s="192" t="s">
        <v>1455</v>
      </c>
      <c r="C2116" s="192" t="s">
        <v>20</v>
      </c>
      <c r="D2116" s="192">
        <v>20078</v>
      </c>
      <c r="E2116" s="193" t="s">
        <v>1585</v>
      </c>
      <c r="F2116" s="380" t="s">
        <v>1457</v>
      </c>
      <c r="G2116" s="381"/>
      <c r="H2116" s="164" t="s">
        <v>31</v>
      </c>
      <c r="I2116" s="165">
        <v>7.0000000000000007E-2</v>
      </c>
      <c r="J2116" s="166"/>
      <c r="K2116" s="167">
        <f t="shared" ref="K2116:K2119" si="40">J2116*I2116</f>
        <v>0</v>
      </c>
    </row>
    <row r="2117" spans="1:11" s="192" customFormat="1" ht="12">
      <c r="A2117" s="192" t="s">
        <v>1449</v>
      </c>
      <c r="B2117" s="192" t="s">
        <v>1455</v>
      </c>
      <c r="C2117" s="192" t="s">
        <v>20</v>
      </c>
      <c r="D2117" s="192">
        <v>20128</v>
      </c>
      <c r="E2117" s="193" t="s">
        <v>1975</v>
      </c>
      <c r="F2117" s="380" t="s">
        <v>1457</v>
      </c>
      <c r="G2117" s="381"/>
      <c r="H2117" s="164" t="s">
        <v>31</v>
      </c>
      <c r="I2117" s="165">
        <v>1</v>
      </c>
      <c r="J2117" s="166"/>
      <c r="K2117" s="167">
        <f t="shared" si="40"/>
        <v>0</v>
      </c>
    </row>
    <row r="2118" spans="1:11" s="192" customFormat="1" ht="12">
      <c r="A2118" s="192" t="s">
        <v>1449</v>
      </c>
      <c r="B2118" s="192" t="s">
        <v>1450</v>
      </c>
      <c r="C2118" s="192" t="s">
        <v>20</v>
      </c>
      <c r="D2118" s="192">
        <v>88248</v>
      </c>
      <c r="E2118" s="193" t="s">
        <v>1477</v>
      </c>
      <c r="F2118" s="380" t="s">
        <v>1463</v>
      </c>
      <c r="G2118" s="381"/>
      <c r="H2118" s="164" t="s">
        <v>34</v>
      </c>
      <c r="I2118" s="165">
        <v>0.33</v>
      </c>
      <c r="J2118" s="166"/>
      <c r="K2118" s="167">
        <f t="shared" si="40"/>
        <v>0</v>
      </c>
    </row>
    <row r="2119" spans="1:11" s="192" customFormat="1" ht="12">
      <c r="A2119" s="192" t="s">
        <v>1449</v>
      </c>
      <c r="B2119" s="192" t="s">
        <v>1450</v>
      </c>
      <c r="C2119" s="192" t="s">
        <v>20</v>
      </c>
      <c r="D2119" s="192">
        <v>88267</v>
      </c>
      <c r="E2119" s="193" t="s">
        <v>1478</v>
      </c>
      <c r="F2119" s="380" t="s">
        <v>1463</v>
      </c>
      <c r="G2119" s="381"/>
      <c r="H2119" s="164" t="s">
        <v>34</v>
      </c>
      <c r="I2119" s="165">
        <v>0.33</v>
      </c>
      <c r="J2119" s="166"/>
      <c r="K2119" s="167">
        <f t="shared" si="40"/>
        <v>0</v>
      </c>
    </row>
    <row r="2120" spans="1:11">
      <c r="E2120" s="194"/>
      <c r="F2120" s="194"/>
      <c r="I2120" s="168"/>
      <c r="J2120" s="169"/>
      <c r="K2120" s="170"/>
    </row>
    <row r="2121" spans="1:11">
      <c r="E2121" s="194"/>
      <c r="F2121" s="194"/>
      <c r="I2121" s="168"/>
      <c r="J2121" s="169"/>
      <c r="K2121" s="170"/>
    </row>
    <row r="2122" spans="1:11" ht="20.100000000000001" hidden="1" customHeight="1">
      <c r="A2122" s="187"/>
      <c r="B2122" s="188"/>
      <c r="C2122" s="188" t="s">
        <v>20</v>
      </c>
      <c r="D2122" s="188">
        <v>89726</v>
      </c>
      <c r="E2122" s="189" t="s">
        <v>1097</v>
      </c>
      <c r="F2122" s="382" t="s">
        <v>1485</v>
      </c>
      <c r="G2122" s="383"/>
      <c r="H2122" s="156" t="s">
        <v>31</v>
      </c>
      <c r="I2122" s="157"/>
      <c r="J2122" s="158"/>
      <c r="K2122" s="159">
        <v>8.16</v>
      </c>
    </row>
    <row r="2123" spans="1:11" hidden="1">
      <c r="B2123" s="190" t="s">
        <v>1442</v>
      </c>
      <c r="C2123" s="190" t="s">
        <v>1443</v>
      </c>
      <c r="D2123" s="190" t="s">
        <v>1</v>
      </c>
      <c r="E2123" s="191" t="s">
        <v>1444</v>
      </c>
      <c r="F2123" s="384" t="s">
        <v>1445</v>
      </c>
      <c r="G2123" s="385"/>
      <c r="H2123" s="160" t="s">
        <v>1446</v>
      </c>
      <c r="I2123" s="161" t="s">
        <v>1345</v>
      </c>
      <c r="J2123" s="162" t="s">
        <v>1447</v>
      </c>
      <c r="K2123" s="163" t="s">
        <v>1448</v>
      </c>
    </row>
    <row r="2124" spans="1:11" hidden="1">
      <c r="A2124" s="192" t="s">
        <v>1449</v>
      </c>
      <c r="B2124" s="192" t="s">
        <v>1455</v>
      </c>
      <c r="C2124" s="192" t="s">
        <v>20</v>
      </c>
      <c r="D2124" s="192">
        <v>122</v>
      </c>
      <c r="E2124" s="193" t="s">
        <v>1491</v>
      </c>
      <c r="F2124" s="380" t="s">
        <v>1457</v>
      </c>
      <c r="G2124" s="381"/>
      <c r="H2124" s="164" t="s">
        <v>31</v>
      </c>
      <c r="I2124" s="165">
        <v>9.9000000000000008E-3</v>
      </c>
      <c r="J2124" s="166">
        <v>76.86</v>
      </c>
      <c r="K2124" s="167">
        <v>0.76</v>
      </c>
    </row>
    <row r="2125" spans="1:11" hidden="1">
      <c r="A2125" s="192" t="s">
        <v>1449</v>
      </c>
      <c r="B2125" s="192" t="s">
        <v>1455</v>
      </c>
      <c r="C2125" s="192" t="s">
        <v>20</v>
      </c>
      <c r="D2125" s="192">
        <v>3516</v>
      </c>
      <c r="E2125" s="193" t="s">
        <v>1976</v>
      </c>
      <c r="F2125" s="380" t="s">
        <v>1457</v>
      </c>
      <c r="G2125" s="381"/>
      <c r="H2125" s="164" t="s">
        <v>31</v>
      </c>
      <c r="I2125" s="165">
        <v>1</v>
      </c>
      <c r="J2125" s="166">
        <v>1.49</v>
      </c>
      <c r="K2125" s="167">
        <v>1.49</v>
      </c>
    </row>
    <row r="2126" spans="1:11" hidden="1">
      <c r="A2126" s="192" t="s">
        <v>1449</v>
      </c>
      <c r="B2126" s="192" t="s">
        <v>1455</v>
      </c>
      <c r="C2126" s="192" t="s">
        <v>20</v>
      </c>
      <c r="D2126" s="192">
        <v>20083</v>
      </c>
      <c r="E2126" s="193" t="s">
        <v>1488</v>
      </c>
      <c r="F2126" s="380" t="s">
        <v>1457</v>
      </c>
      <c r="G2126" s="381"/>
      <c r="H2126" s="164" t="s">
        <v>31</v>
      </c>
      <c r="I2126" s="165">
        <v>1.4999999999999999E-2</v>
      </c>
      <c r="J2126" s="166">
        <v>87.08</v>
      </c>
      <c r="K2126" s="167">
        <v>1.3</v>
      </c>
    </row>
    <row r="2127" spans="1:11" hidden="1">
      <c r="A2127" s="192" t="s">
        <v>1449</v>
      </c>
      <c r="B2127" s="192" t="s">
        <v>1455</v>
      </c>
      <c r="C2127" s="192" t="s">
        <v>20</v>
      </c>
      <c r="D2127" s="192">
        <v>38383</v>
      </c>
      <c r="E2127" s="193" t="s">
        <v>1489</v>
      </c>
      <c r="F2127" s="380" t="s">
        <v>1457</v>
      </c>
      <c r="G2127" s="381"/>
      <c r="H2127" s="164" t="s">
        <v>31</v>
      </c>
      <c r="I2127" s="165">
        <v>7.1000000000000004E-3</v>
      </c>
      <c r="J2127" s="166">
        <v>2.56</v>
      </c>
      <c r="K2127" s="167">
        <v>0.01</v>
      </c>
    </row>
    <row r="2128" spans="1:11" hidden="1">
      <c r="A2128" s="192" t="s">
        <v>1449</v>
      </c>
      <c r="B2128" s="192" t="s">
        <v>1450</v>
      </c>
      <c r="C2128" s="192" t="s">
        <v>20</v>
      </c>
      <c r="D2128" s="192">
        <v>88248</v>
      </c>
      <c r="E2128" s="193" t="s">
        <v>1477</v>
      </c>
      <c r="F2128" s="380" t="s">
        <v>1463</v>
      </c>
      <c r="G2128" s="381"/>
      <c r="H2128" s="164" t="s">
        <v>34</v>
      </c>
      <c r="I2128" s="165">
        <v>0.127</v>
      </c>
      <c r="J2128" s="166">
        <v>16.45</v>
      </c>
      <c r="K2128" s="167">
        <v>2.08</v>
      </c>
    </row>
    <row r="2129" spans="1:11" hidden="1">
      <c r="A2129" s="192" t="s">
        <v>1449</v>
      </c>
      <c r="B2129" s="192" t="s">
        <v>1450</v>
      </c>
      <c r="C2129" s="192" t="s">
        <v>20</v>
      </c>
      <c r="D2129" s="192">
        <v>88267</v>
      </c>
      <c r="E2129" s="193" t="s">
        <v>1478</v>
      </c>
      <c r="F2129" s="380" t="s">
        <v>1463</v>
      </c>
      <c r="G2129" s="381"/>
      <c r="H2129" s="164" t="s">
        <v>34</v>
      </c>
      <c r="I2129" s="165">
        <v>0.127</v>
      </c>
      <c r="J2129" s="166">
        <v>19.88</v>
      </c>
      <c r="K2129" s="167">
        <v>2.52</v>
      </c>
    </row>
    <row r="2130" spans="1:11" hidden="1">
      <c r="E2130" s="194"/>
      <c r="F2130" s="194"/>
      <c r="I2130" s="168"/>
      <c r="J2130" s="169"/>
      <c r="K2130" s="170"/>
    </row>
    <row r="2131" spans="1:11" hidden="1">
      <c r="E2131" s="194"/>
      <c r="F2131" s="194"/>
      <c r="I2131" s="168"/>
      <c r="J2131" s="169"/>
      <c r="K2131" s="170"/>
    </row>
    <row r="2132" spans="1:11" ht="20.100000000000001" hidden="1" customHeight="1">
      <c r="A2132" s="187"/>
      <c r="B2132" s="188"/>
      <c r="C2132" s="188" t="s">
        <v>20</v>
      </c>
      <c r="D2132" s="188">
        <v>90373</v>
      </c>
      <c r="E2132" s="189" t="s">
        <v>1296</v>
      </c>
      <c r="F2132" s="382" t="s">
        <v>1485</v>
      </c>
      <c r="G2132" s="383"/>
      <c r="H2132" s="156" t="s">
        <v>31</v>
      </c>
      <c r="I2132" s="157"/>
      <c r="J2132" s="158"/>
      <c r="K2132" s="159">
        <v>14.08</v>
      </c>
    </row>
    <row r="2133" spans="1:11" hidden="1">
      <c r="B2133" s="190" t="s">
        <v>1442</v>
      </c>
      <c r="C2133" s="190" t="s">
        <v>1443</v>
      </c>
      <c r="D2133" s="190" t="s">
        <v>1</v>
      </c>
      <c r="E2133" s="191" t="s">
        <v>1444</v>
      </c>
      <c r="F2133" s="384" t="s">
        <v>1445</v>
      </c>
      <c r="G2133" s="385"/>
      <c r="H2133" s="160" t="s">
        <v>1446</v>
      </c>
      <c r="I2133" s="161" t="s">
        <v>1345</v>
      </c>
      <c r="J2133" s="162" t="s">
        <v>1447</v>
      </c>
      <c r="K2133" s="163" t="s">
        <v>1448</v>
      </c>
    </row>
    <row r="2134" spans="1:11" hidden="1">
      <c r="A2134" s="192" t="s">
        <v>1449</v>
      </c>
      <c r="B2134" s="192" t="s">
        <v>1455</v>
      </c>
      <c r="C2134" s="192" t="s">
        <v>20</v>
      </c>
      <c r="D2134" s="192">
        <v>122</v>
      </c>
      <c r="E2134" s="193" t="s">
        <v>1491</v>
      </c>
      <c r="F2134" s="380" t="s">
        <v>1457</v>
      </c>
      <c r="G2134" s="381"/>
      <c r="H2134" s="164" t="s">
        <v>31</v>
      </c>
      <c r="I2134" s="165">
        <v>5.8999999999999999E-3</v>
      </c>
      <c r="J2134" s="166">
        <v>76.86</v>
      </c>
      <c r="K2134" s="167">
        <v>0.45</v>
      </c>
    </row>
    <row r="2135" spans="1:11" hidden="1">
      <c r="A2135" s="192" t="s">
        <v>1449</v>
      </c>
      <c r="B2135" s="192" t="s">
        <v>1455</v>
      </c>
      <c r="C2135" s="192" t="s">
        <v>20</v>
      </c>
      <c r="D2135" s="192">
        <v>20083</v>
      </c>
      <c r="E2135" s="193" t="s">
        <v>1488</v>
      </c>
      <c r="F2135" s="380" t="s">
        <v>1457</v>
      </c>
      <c r="G2135" s="381"/>
      <c r="H2135" s="164" t="s">
        <v>31</v>
      </c>
      <c r="I2135" s="165">
        <v>7.0000000000000001E-3</v>
      </c>
      <c r="J2135" s="166">
        <v>87.08</v>
      </c>
      <c r="K2135" s="167">
        <v>0.6</v>
      </c>
    </row>
    <row r="2136" spans="1:11" hidden="1">
      <c r="A2136" s="192" t="s">
        <v>1449</v>
      </c>
      <c r="B2136" s="192" t="s">
        <v>1455</v>
      </c>
      <c r="C2136" s="192" t="s">
        <v>20</v>
      </c>
      <c r="D2136" s="192">
        <v>20147</v>
      </c>
      <c r="E2136" s="193" t="s">
        <v>1977</v>
      </c>
      <c r="F2136" s="380" t="s">
        <v>1457</v>
      </c>
      <c r="G2136" s="381"/>
      <c r="H2136" s="164" t="s">
        <v>31</v>
      </c>
      <c r="I2136" s="165">
        <v>1</v>
      </c>
      <c r="J2136" s="166">
        <v>8.1999999999999993</v>
      </c>
      <c r="K2136" s="167">
        <v>8.1999999999999993</v>
      </c>
    </row>
    <row r="2137" spans="1:11" hidden="1">
      <c r="A2137" s="192" t="s">
        <v>1449</v>
      </c>
      <c r="B2137" s="192" t="s">
        <v>1455</v>
      </c>
      <c r="C2137" s="192" t="s">
        <v>20</v>
      </c>
      <c r="D2137" s="192">
        <v>38383</v>
      </c>
      <c r="E2137" s="193" t="s">
        <v>1489</v>
      </c>
      <c r="F2137" s="380" t="s">
        <v>1457</v>
      </c>
      <c r="G2137" s="381"/>
      <c r="H2137" s="164" t="s">
        <v>31</v>
      </c>
      <c r="I2137" s="165">
        <v>3.15E-2</v>
      </c>
      <c r="J2137" s="166">
        <v>2.56</v>
      </c>
      <c r="K2137" s="167">
        <v>0.08</v>
      </c>
    </row>
    <row r="2138" spans="1:11" hidden="1">
      <c r="A2138" s="192" t="s">
        <v>1449</v>
      </c>
      <c r="B2138" s="192" t="s">
        <v>1450</v>
      </c>
      <c r="C2138" s="192" t="s">
        <v>20</v>
      </c>
      <c r="D2138" s="192">
        <v>88248</v>
      </c>
      <c r="E2138" s="193" t="s">
        <v>1477</v>
      </c>
      <c r="F2138" s="380" t="s">
        <v>1463</v>
      </c>
      <c r="G2138" s="381"/>
      <c r="H2138" s="164" t="s">
        <v>34</v>
      </c>
      <c r="I2138" s="165">
        <v>0.13120000000000001</v>
      </c>
      <c r="J2138" s="166">
        <v>16.45</v>
      </c>
      <c r="K2138" s="167">
        <v>2.15</v>
      </c>
    </row>
    <row r="2139" spans="1:11" hidden="1">
      <c r="A2139" s="192" t="s">
        <v>1449</v>
      </c>
      <c r="B2139" s="192" t="s">
        <v>1450</v>
      </c>
      <c r="C2139" s="192" t="s">
        <v>20</v>
      </c>
      <c r="D2139" s="192">
        <v>88267</v>
      </c>
      <c r="E2139" s="193" t="s">
        <v>1478</v>
      </c>
      <c r="F2139" s="380" t="s">
        <v>1463</v>
      </c>
      <c r="G2139" s="381"/>
      <c r="H2139" s="164" t="s">
        <v>34</v>
      </c>
      <c r="I2139" s="165">
        <v>0.13120000000000001</v>
      </c>
      <c r="J2139" s="166">
        <v>19.88</v>
      </c>
      <c r="K2139" s="167">
        <v>2.6</v>
      </c>
    </row>
    <row r="2140" spans="1:11" hidden="1">
      <c r="E2140" s="194"/>
      <c r="F2140" s="194"/>
      <c r="I2140" s="168"/>
      <c r="J2140" s="169"/>
      <c r="K2140" s="170"/>
    </row>
    <row r="2141" spans="1:11" hidden="1">
      <c r="E2141" s="194"/>
      <c r="F2141" s="194"/>
      <c r="I2141" s="168"/>
      <c r="J2141" s="169"/>
      <c r="K2141" s="170"/>
    </row>
    <row r="2142" spans="1:11" ht="20.100000000000001" hidden="1" customHeight="1">
      <c r="A2142" s="187"/>
      <c r="B2142" s="188"/>
      <c r="C2142" s="188" t="s">
        <v>20</v>
      </c>
      <c r="D2142" s="188">
        <v>92701</v>
      </c>
      <c r="E2142" s="189" t="s">
        <v>548</v>
      </c>
      <c r="F2142" s="382" t="s">
        <v>1485</v>
      </c>
      <c r="G2142" s="383"/>
      <c r="H2142" s="156" t="s">
        <v>31</v>
      </c>
      <c r="I2142" s="157"/>
      <c r="J2142" s="158"/>
      <c r="K2142" s="159">
        <v>24.2</v>
      </c>
    </row>
    <row r="2143" spans="1:11" hidden="1">
      <c r="B2143" s="190" t="s">
        <v>1442</v>
      </c>
      <c r="C2143" s="190" t="s">
        <v>1443</v>
      </c>
      <c r="D2143" s="190" t="s">
        <v>1</v>
      </c>
      <c r="E2143" s="191" t="s">
        <v>1444</v>
      </c>
      <c r="F2143" s="384" t="s">
        <v>1445</v>
      </c>
      <c r="G2143" s="385"/>
      <c r="H2143" s="160" t="s">
        <v>1446</v>
      </c>
      <c r="I2143" s="161" t="s">
        <v>1345</v>
      </c>
      <c r="J2143" s="162" t="s">
        <v>1447</v>
      </c>
      <c r="K2143" s="163" t="s">
        <v>1448</v>
      </c>
    </row>
    <row r="2144" spans="1:11" hidden="1">
      <c r="A2144" s="192" t="s">
        <v>1449</v>
      </c>
      <c r="B2144" s="192" t="s">
        <v>1455</v>
      </c>
      <c r="C2144" s="192" t="s">
        <v>20</v>
      </c>
      <c r="D2144" s="192">
        <v>3148</v>
      </c>
      <c r="E2144" s="193" t="s">
        <v>1947</v>
      </c>
      <c r="F2144" s="380" t="s">
        <v>1457</v>
      </c>
      <c r="G2144" s="381"/>
      <c r="H2144" s="164" t="s">
        <v>31</v>
      </c>
      <c r="I2144" s="165">
        <v>1.0999999999999999E-2</v>
      </c>
      <c r="J2144" s="166">
        <v>16.22</v>
      </c>
      <c r="K2144" s="167">
        <v>0.17</v>
      </c>
    </row>
    <row r="2145" spans="1:11" hidden="1">
      <c r="A2145" s="192" t="s">
        <v>1449</v>
      </c>
      <c r="B2145" s="192" t="s">
        <v>1455</v>
      </c>
      <c r="C2145" s="192" t="s">
        <v>20</v>
      </c>
      <c r="D2145" s="192">
        <v>3456</v>
      </c>
      <c r="E2145" s="193" t="s">
        <v>1978</v>
      </c>
      <c r="F2145" s="380" t="s">
        <v>1457</v>
      </c>
      <c r="G2145" s="381"/>
      <c r="H2145" s="164" t="s">
        <v>31</v>
      </c>
      <c r="I2145" s="165">
        <v>1</v>
      </c>
      <c r="J2145" s="166">
        <v>7.76</v>
      </c>
      <c r="K2145" s="167">
        <v>7.76</v>
      </c>
    </row>
    <row r="2146" spans="1:11" hidden="1">
      <c r="A2146" s="192" t="s">
        <v>1449</v>
      </c>
      <c r="B2146" s="192" t="s">
        <v>1455</v>
      </c>
      <c r="C2146" s="192" t="s">
        <v>20</v>
      </c>
      <c r="D2146" s="192">
        <v>7307</v>
      </c>
      <c r="E2146" s="193" t="s">
        <v>1979</v>
      </c>
      <c r="F2146" s="380" t="s">
        <v>1457</v>
      </c>
      <c r="G2146" s="381"/>
      <c r="H2146" s="164" t="s">
        <v>1461</v>
      </c>
      <c r="I2146" s="165">
        <v>3.0000000000000001E-3</v>
      </c>
      <c r="J2146" s="166">
        <v>38.799999999999997</v>
      </c>
      <c r="K2146" s="167">
        <v>0.11</v>
      </c>
    </row>
    <row r="2147" spans="1:11" hidden="1">
      <c r="A2147" s="192" t="s">
        <v>1449</v>
      </c>
      <c r="B2147" s="192" t="s">
        <v>1450</v>
      </c>
      <c r="C2147" s="192" t="s">
        <v>20</v>
      </c>
      <c r="D2147" s="192">
        <v>88248</v>
      </c>
      <c r="E2147" s="193" t="s">
        <v>1477</v>
      </c>
      <c r="F2147" s="380" t="s">
        <v>1463</v>
      </c>
      <c r="G2147" s="381"/>
      <c r="H2147" s="164" t="s">
        <v>34</v>
      </c>
      <c r="I2147" s="165">
        <v>0.44500000000000001</v>
      </c>
      <c r="J2147" s="166">
        <v>16.45</v>
      </c>
      <c r="K2147" s="167">
        <v>7.32</v>
      </c>
    </row>
    <row r="2148" spans="1:11" hidden="1">
      <c r="A2148" s="192" t="s">
        <v>1449</v>
      </c>
      <c r="B2148" s="192" t="s">
        <v>1450</v>
      </c>
      <c r="C2148" s="192" t="s">
        <v>20</v>
      </c>
      <c r="D2148" s="192">
        <v>88267</v>
      </c>
      <c r="E2148" s="193" t="s">
        <v>1478</v>
      </c>
      <c r="F2148" s="380" t="s">
        <v>1463</v>
      </c>
      <c r="G2148" s="381"/>
      <c r="H2148" s="164" t="s">
        <v>34</v>
      </c>
      <c r="I2148" s="165">
        <v>0.44500000000000001</v>
      </c>
      <c r="J2148" s="166">
        <v>19.88</v>
      </c>
      <c r="K2148" s="167">
        <v>8.84</v>
      </c>
    </row>
    <row r="2149" spans="1:11" hidden="1">
      <c r="E2149" s="194"/>
      <c r="F2149" s="194"/>
      <c r="I2149" s="168"/>
      <c r="J2149" s="169"/>
      <c r="K2149" s="170"/>
    </row>
    <row r="2150" spans="1:11" hidden="1">
      <c r="E2150" s="194"/>
      <c r="F2150" s="194"/>
      <c r="I2150" s="168"/>
      <c r="J2150" s="169"/>
      <c r="K2150" s="170"/>
    </row>
    <row r="2151" spans="1:11" ht="20.100000000000001" hidden="1" customHeight="1">
      <c r="A2151" s="187"/>
      <c r="B2151" s="188"/>
      <c r="C2151" s="188" t="s">
        <v>20</v>
      </c>
      <c r="D2151" s="188">
        <v>92390</v>
      </c>
      <c r="E2151" s="189" t="s">
        <v>972</v>
      </c>
      <c r="F2151" s="382" t="s">
        <v>1485</v>
      </c>
      <c r="G2151" s="383"/>
      <c r="H2151" s="156" t="s">
        <v>31</v>
      </c>
      <c r="I2151" s="157"/>
      <c r="J2151" s="158"/>
      <c r="K2151" s="159">
        <v>108.82</v>
      </c>
    </row>
    <row r="2152" spans="1:11" hidden="1">
      <c r="B2152" s="190" t="s">
        <v>1442</v>
      </c>
      <c r="C2152" s="190" t="s">
        <v>1443</v>
      </c>
      <c r="D2152" s="190" t="s">
        <v>1</v>
      </c>
      <c r="E2152" s="191" t="s">
        <v>1444</v>
      </c>
      <c r="F2152" s="384" t="s">
        <v>1445</v>
      </c>
      <c r="G2152" s="385"/>
      <c r="H2152" s="160" t="s">
        <v>1446</v>
      </c>
      <c r="I2152" s="161" t="s">
        <v>1345</v>
      </c>
      <c r="J2152" s="162" t="s">
        <v>1447</v>
      </c>
      <c r="K2152" s="163" t="s">
        <v>1448</v>
      </c>
    </row>
    <row r="2153" spans="1:11" hidden="1">
      <c r="A2153" s="192" t="s">
        <v>1449</v>
      </c>
      <c r="B2153" s="192" t="s">
        <v>1455</v>
      </c>
      <c r="C2153" s="192" t="s">
        <v>20</v>
      </c>
      <c r="D2153" s="192">
        <v>3148</v>
      </c>
      <c r="E2153" s="193" t="s">
        <v>1947</v>
      </c>
      <c r="F2153" s="380" t="s">
        <v>1457</v>
      </c>
      <c r="G2153" s="381"/>
      <c r="H2153" s="164" t="s">
        <v>31</v>
      </c>
      <c r="I2153" s="165">
        <v>0.03</v>
      </c>
      <c r="J2153" s="166">
        <v>16.22</v>
      </c>
      <c r="K2153" s="167">
        <v>0.48</v>
      </c>
    </row>
    <row r="2154" spans="1:11" hidden="1">
      <c r="A2154" s="192" t="s">
        <v>1449</v>
      </c>
      <c r="B2154" s="192" t="s">
        <v>1455</v>
      </c>
      <c r="C2154" s="192" t="s">
        <v>20</v>
      </c>
      <c r="D2154" s="192">
        <v>3470</v>
      </c>
      <c r="E2154" s="193" t="s">
        <v>1980</v>
      </c>
      <c r="F2154" s="380" t="s">
        <v>1457</v>
      </c>
      <c r="G2154" s="381"/>
      <c r="H2154" s="164" t="s">
        <v>31</v>
      </c>
      <c r="I2154" s="165">
        <v>1</v>
      </c>
      <c r="J2154" s="166">
        <v>67.97</v>
      </c>
      <c r="K2154" s="167">
        <v>67.97</v>
      </c>
    </row>
    <row r="2155" spans="1:11" hidden="1">
      <c r="A2155" s="192" t="s">
        <v>1449</v>
      </c>
      <c r="B2155" s="192" t="s">
        <v>1455</v>
      </c>
      <c r="C2155" s="192" t="s">
        <v>20</v>
      </c>
      <c r="D2155" s="192">
        <v>7307</v>
      </c>
      <c r="E2155" s="193" t="s">
        <v>1979</v>
      </c>
      <c r="F2155" s="380" t="s">
        <v>1457</v>
      </c>
      <c r="G2155" s="381"/>
      <c r="H2155" s="164" t="s">
        <v>1461</v>
      </c>
      <c r="I2155" s="165">
        <v>7.0000000000000001E-3</v>
      </c>
      <c r="J2155" s="166">
        <v>38.799999999999997</v>
      </c>
      <c r="K2155" s="167">
        <v>0.27</v>
      </c>
    </row>
    <row r="2156" spans="1:11" hidden="1">
      <c r="A2156" s="192" t="s">
        <v>1449</v>
      </c>
      <c r="B2156" s="192" t="s">
        <v>1450</v>
      </c>
      <c r="C2156" s="192" t="s">
        <v>20</v>
      </c>
      <c r="D2156" s="192">
        <v>88248</v>
      </c>
      <c r="E2156" s="193" t="s">
        <v>1477</v>
      </c>
      <c r="F2156" s="380" t="s">
        <v>1463</v>
      </c>
      <c r="G2156" s="381"/>
      <c r="H2156" s="164" t="s">
        <v>34</v>
      </c>
      <c r="I2156" s="165">
        <v>1.1040000000000001</v>
      </c>
      <c r="J2156" s="166">
        <v>16.45</v>
      </c>
      <c r="K2156" s="167">
        <v>18.16</v>
      </c>
    </row>
    <row r="2157" spans="1:11" hidden="1">
      <c r="A2157" s="192" t="s">
        <v>1449</v>
      </c>
      <c r="B2157" s="192" t="s">
        <v>1450</v>
      </c>
      <c r="C2157" s="192" t="s">
        <v>20</v>
      </c>
      <c r="D2157" s="192">
        <v>88267</v>
      </c>
      <c r="E2157" s="193" t="s">
        <v>1478</v>
      </c>
      <c r="F2157" s="380" t="s">
        <v>1463</v>
      </c>
      <c r="G2157" s="381"/>
      <c r="H2157" s="164" t="s">
        <v>34</v>
      </c>
      <c r="I2157" s="165">
        <v>1.1040000000000001</v>
      </c>
      <c r="J2157" s="166">
        <v>19.88</v>
      </c>
      <c r="K2157" s="167">
        <v>21.94</v>
      </c>
    </row>
    <row r="2158" spans="1:11" hidden="1">
      <c r="E2158" s="194"/>
      <c r="F2158" s="194"/>
      <c r="I2158" s="168"/>
      <c r="J2158" s="169"/>
      <c r="K2158" s="170"/>
    </row>
    <row r="2159" spans="1:11" hidden="1">
      <c r="E2159" s="194"/>
      <c r="F2159" s="194"/>
      <c r="I2159" s="168"/>
      <c r="J2159" s="169"/>
      <c r="K2159" s="170"/>
    </row>
    <row r="2160" spans="1:11" ht="20.100000000000001" hidden="1" customHeight="1">
      <c r="A2160" s="187"/>
      <c r="B2160" s="188"/>
      <c r="C2160" s="188" t="s">
        <v>20</v>
      </c>
      <c r="D2160" s="188">
        <v>89744</v>
      </c>
      <c r="E2160" s="189" t="s">
        <v>1099</v>
      </c>
      <c r="F2160" s="382" t="s">
        <v>1485</v>
      </c>
      <c r="G2160" s="383"/>
      <c r="H2160" s="156" t="s">
        <v>31</v>
      </c>
      <c r="I2160" s="157"/>
      <c r="J2160" s="158"/>
      <c r="K2160" s="159">
        <v>29.38</v>
      </c>
    </row>
    <row r="2161" spans="1:11" hidden="1">
      <c r="B2161" s="190" t="s">
        <v>1442</v>
      </c>
      <c r="C2161" s="190" t="s">
        <v>1443</v>
      </c>
      <c r="D2161" s="190" t="s">
        <v>1</v>
      </c>
      <c r="E2161" s="191" t="s">
        <v>1444</v>
      </c>
      <c r="F2161" s="384" t="s">
        <v>1445</v>
      </c>
      <c r="G2161" s="385"/>
      <c r="H2161" s="160" t="s">
        <v>1446</v>
      </c>
      <c r="I2161" s="161" t="s">
        <v>1345</v>
      </c>
      <c r="J2161" s="162" t="s">
        <v>1447</v>
      </c>
      <c r="K2161" s="163" t="s">
        <v>1448</v>
      </c>
    </row>
    <row r="2162" spans="1:11" hidden="1">
      <c r="A2162" s="192" t="s">
        <v>1449</v>
      </c>
      <c r="B2162" s="192" t="s">
        <v>1455</v>
      </c>
      <c r="C2162" s="192" t="s">
        <v>20</v>
      </c>
      <c r="D2162" s="192">
        <v>301</v>
      </c>
      <c r="E2162" s="193" t="s">
        <v>1716</v>
      </c>
      <c r="F2162" s="380" t="s">
        <v>1457</v>
      </c>
      <c r="G2162" s="381"/>
      <c r="H2162" s="164" t="s">
        <v>31</v>
      </c>
      <c r="I2162" s="165">
        <v>2</v>
      </c>
      <c r="J2162" s="166">
        <v>3.49</v>
      </c>
      <c r="K2162" s="167">
        <v>6.98</v>
      </c>
    </row>
    <row r="2163" spans="1:11" hidden="1">
      <c r="A2163" s="192" t="s">
        <v>1449</v>
      </c>
      <c r="B2163" s="192" t="s">
        <v>1455</v>
      </c>
      <c r="C2163" s="192" t="s">
        <v>20</v>
      </c>
      <c r="D2163" s="192">
        <v>3520</v>
      </c>
      <c r="E2163" s="193" t="s">
        <v>1981</v>
      </c>
      <c r="F2163" s="380" t="s">
        <v>1457</v>
      </c>
      <c r="G2163" s="381"/>
      <c r="H2163" s="164" t="s">
        <v>31</v>
      </c>
      <c r="I2163" s="165">
        <v>1</v>
      </c>
      <c r="J2163" s="166">
        <v>11.78</v>
      </c>
      <c r="K2163" s="167">
        <v>11.78</v>
      </c>
    </row>
    <row r="2164" spans="1:11" ht="24" hidden="1">
      <c r="A2164" s="192" t="s">
        <v>1449</v>
      </c>
      <c r="B2164" s="192" t="s">
        <v>1455</v>
      </c>
      <c r="C2164" s="192" t="s">
        <v>20</v>
      </c>
      <c r="D2164" s="192">
        <v>20078</v>
      </c>
      <c r="E2164" s="193" t="s">
        <v>1585</v>
      </c>
      <c r="F2164" s="380" t="s">
        <v>1457</v>
      </c>
      <c r="G2164" s="381"/>
      <c r="H2164" s="164" t="s">
        <v>31</v>
      </c>
      <c r="I2164" s="165">
        <v>0.115</v>
      </c>
      <c r="J2164" s="166">
        <v>31.72</v>
      </c>
      <c r="K2164" s="167">
        <v>3.64</v>
      </c>
    </row>
    <row r="2165" spans="1:11" hidden="1">
      <c r="A2165" s="192" t="s">
        <v>1449</v>
      </c>
      <c r="B2165" s="192" t="s">
        <v>1450</v>
      </c>
      <c r="C2165" s="192" t="s">
        <v>20</v>
      </c>
      <c r="D2165" s="192">
        <v>88248</v>
      </c>
      <c r="E2165" s="193" t="s">
        <v>1477</v>
      </c>
      <c r="F2165" s="380" t="s">
        <v>1463</v>
      </c>
      <c r="G2165" s="381"/>
      <c r="H2165" s="164" t="s">
        <v>34</v>
      </c>
      <c r="I2165" s="165">
        <v>0.19259999999999999</v>
      </c>
      <c r="J2165" s="166">
        <v>16.45</v>
      </c>
      <c r="K2165" s="167">
        <v>3.16</v>
      </c>
    </row>
    <row r="2166" spans="1:11" hidden="1">
      <c r="A2166" s="192" t="s">
        <v>1449</v>
      </c>
      <c r="B2166" s="192" t="s">
        <v>1450</v>
      </c>
      <c r="C2166" s="192" t="s">
        <v>20</v>
      </c>
      <c r="D2166" s="192">
        <v>88267</v>
      </c>
      <c r="E2166" s="193" t="s">
        <v>1478</v>
      </c>
      <c r="F2166" s="380" t="s">
        <v>1463</v>
      </c>
      <c r="G2166" s="381"/>
      <c r="H2166" s="164" t="s">
        <v>34</v>
      </c>
      <c r="I2166" s="165">
        <v>0.19259999999999999</v>
      </c>
      <c r="J2166" s="166">
        <v>19.88</v>
      </c>
      <c r="K2166" s="167">
        <v>3.82</v>
      </c>
    </row>
    <row r="2167" spans="1:11" hidden="1">
      <c r="E2167" s="194"/>
      <c r="F2167" s="194"/>
      <c r="I2167" s="168"/>
      <c r="J2167" s="169"/>
      <c r="K2167" s="170"/>
    </row>
    <row r="2168" spans="1:11" hidden="1">
      <c r="E2168" s="194"/>
      <c r="F2168" s="194"/>
      <c r="I2168" s="168"/>
      <c r="J2168" s="169"/>
      <c r="K2168" s="170"/>
    </row>
    <row r="2169" spans="1:11" ht="20.100000000000001" hidden="1" customHeight="1">
      <c r="A2169" s="187"/>
      <c r="B2169" s="188"/>
      <c r="C2169" s="188" t="s">
        <v>20</v>
      </c>
      <c r="D2169" s="188">
        <v>89854</v>
      </c>
      <c r="E2169" s="189" t="s">
        <v>1133</v>
      </c>
      <c r="F2169" s="382" t="s">
        <v>1485</v>
      </c>
      <c r="G2169" s="383"/>
      <c r="H2169" s="156" t="s">
        <v>31</v>
      </c>
      <c r="I2169" s="157"/>
      <c r="J2169" s="158"/>
      <c r="K2169" s="159">
        <v>115.57</v>
      </c>
    </row>
    <row r="2170" spans="1:11" hidden="1">
      <c r="B2170" s="190" t="s">
        <v>1442</v>
      </c>
      <c r="C2170" s="190" t="s">
        <v>1443</v>
      </c>
      <c r="D2170" s="190" t="s">
        <v>1</v>
      </c>
      <c r="E2170" s="191" t="s">
        <v>1444</v>
      </c>
      <c r="F2170" s="384" t="s">
        <v>1445</v>
      </c>
      <c r="G2170" s="385"/>
      <c r="H2170" s="160" t="s">
        <v>1446</v>
      </c>
      <c r="I2170" s="161" t="s">
        <v>1345</v>
      </c>
      <c r="J2170" s="162" t="s">
        <v>1447</v>
      </c>
      <c r="K2170" s="163" t="s">
        <v>1448</v>
      </c>
    </row>
    <row r="2171" spans="1:11" hidden="1">
      <c r="A2171" s="192" t="s">
        <v>1449</v>
      </c>
      <c r="B2171" s="192" t="s">
        <v>1455</v>
      </c>
      <c r="C2171" s="192" t="s">
        <v>20</v>
      </c>
      <c r="D2171" s="192">
        <v>305</v>
      </c>
      <c r="E2171" s="193" t="s">
        <v>1974</v>
      </c>
      <c r="F2171" s="380" t="s">
        <v>1457</v>
      </c>
      <c r="G2171" s="381"/>
      <c r="H2171" s="164" t="s">
        <v>31</v>
      </c>
      <c r="I2171" s="165">
        <v>2</v>
      </c>
      <c r="J2171" s="166">
        <v>12.16</v>
      </c>
      <c r="K2171" s="167">
        <v>24.32</v>
      </c>
    </row>
    <row r="2172" spans="1:11" ht="24" hidden="1">
      <c r="A2172" s="192" t="s">
        <v>1449</v>
      </c>
      <c r="B2172" s="192" t="s">
        <v>1455</v>
      </c>
      <c r="C2172" s="192" t="s">
        <v>20</v>
      </c>
      <c r="D2172" s="192">
        <v>20078</v>
      </c>
      <c r="E2172" s="193" t="s">
        <v>1585</v>
      </c>
      <c r="F2172" s="380" t="s">
        <v>1457</v>
      </c>
      <c r="G2172" s="381"/>
      <c r="H2172" s="164" t="s">
        <v>31</v>
      </c>
      <c r="I2172" s="165">
        <v>0.17499999999999999</v>
      </c>
      <c r="J2172" s="166">
        <v>31.72</v>
      </c>
      <c r="K2172" s="167">
        <v>5.55</v>
      </c>
    </row>
    <row r="2173" spans="1:11" hidden="1">
      <c r="A2173" s="192" t="s">
        <v>1449</v>
      </c>
      <c r="B2173" s="192" t="s">
        <v>1455</v>
      </c>
      <c r="C2173" s="192" t="s">
        <v>20</v>
      </c>
      <c r="D2173" s="192">
        <v>20131</v>
      </c>
      <c r="E2173" s="193" t="s">
        <v>1982</v>
      </c>
      <c r="F2173" s="380" t="s">
        <v>1457</v>
      </c>
      <c r="G2173" s="381"/>
      <c r="H2173" s="164" t="s">
        <v>31</v>
      </c>
      <c r="I2173" s="165">
        <v>1</v>
      </c>
      <c r="J2173" s="166">
        <v>72.61</v>
      </c>
      <c r="K2173" s="167">
        <v>72.61</v>
      </c>
    </row>
    <row r="2174" spans="1:11" hidden="1">
      <c r="A2174" s="192" t="s">
        <v>1449</v>
      </c>
      <c r="B2174" s="192" t="s">
        <v>1450</v>
      </c>
      <c r="C2174" s="192" t="s">
        <v>20</v>
      </c>
      <c r="D2174" s="192">
        <v>88248</v>
      </c>
      <c r="E2174" s="193" t="s">
        <v>1477</v>
      </c>
      <c r="F2174" s="380" t="s">
        <v>1463</v>
      </c>
      <c r="G2174" s="381"/>
      <c r="H2174" s="164" t="s">
        <v>34</v>
      </c>
      <c r="I2174" s="165">
        <v>0.36049999999999999</v>
      </c>
      <c r="J2174" s="166">
        <v>16.45</v>
      </c>
      <c r="K2174" s="167">
        <v>5.93</v>
      </c>
    </row>
    <row r="2175" spans="1:11" hidden="1">
      <c r="A2175" s="192" t="s">
        <v>1449</v>
      </c>
      <c r="B2175" s="192" t="s">
        <v>1450</v>
      </c>
      <c r="C2175" s="192" t="s">
        <v>20</v>
      </c>
      <c r="D2175" s="192">
        <v>88267</v>
      </c>
      <c r="E2175" s="193" t="s">
        <v>1478</v>
      </c>
      <c r="F2175" s="380" t="s">
        <v>1463</v>
      </c>
      <c r="G2175" s="381"/>
      <c r="H2175" s="164" t="s">
        <v>34</v>
      </c>
      <c r="I2175" s="165">
        <v>0.36049999999999999</v>
      </c>
      <c r="J2175" s="166">
        <v>19.88</v>
      </c>
      <c r="K2175" s="167">
        <v>7.16</v>
      </c>
    </row>
    <row r="2176" spans="1:11" hidden="1">
      <c r="E2176" s="194"/>
      <c r="F2176" s="194"/>
      <c r="I2176" s="168"/>
      <c r="J2176" s="169"/>
      <c r="K2176" s="170"/>
    </row>
    <row r="2177" spans="1:11" hidden="1">
      <c r="E2177" s="194"/>
      <c r="F2177" s="194"/>
      <c r="I2177" s="168"/>
      <c r="J2177" s="169"/>
      <c r="K2177" s="170"/>
    </row>
    <row r="2178" spans="1:11" ht="20.100000000000001" hidden="1" customHeight="1">
      <c r="A2178" s="187"/>
      <c r="B2178" s="188"/>
      <c r="C2178" s="188" t="s">
        <v>20</v>
      </c>
      <c r="D2178" s="188">
        <v>89724</v>
      </c>
      <c r="E2178" s="189" t="s">
        <v>1101</v>
      </c>
      <c r="F2178" s="382" t="s">
        <v>1485</v>
      </c>
      <c r="G2178" s="383"/>
      <c r="H2178" s="156" t="s">
        <v>31</v>
      </c>
      <c r="I2178" s="157"/>
      <c r="J2178" s="158"/>
      <c r="K2178" s="159">
        <v>11.85</v>
      </c>
    </row>
    <row r="2179" spans="1:11" hidden="1">
      <c r="B2179" s="190" t="s">
        <v>1442</v>
      </c>
      <c r="C2179" s="190" t="s">
        <v>1443</v>
      </c>
      <c r="D2179" s="190" t="s">
        <v>1</v>
      </c>
      <c r="E2179" s="191" t="s">
        <v>1444</v>
      </c>
      <c r="F2179" s="384" t="s">
        <v>1445</v>
      </c>
      <c r="G2179" s="385"/>
      <c r="H2179" s="160" t="s">
        <v>1446</v>
      </c>
      <c r="I2179" s="161" t="s">
        <v>1345</v>
      </c>
      <c r="J2179" s="162" t="s">
        <v>1447</v>
      </c>
      <c r="K2179" s="163" t="s">
        <v>1448</v>
      </c>
    </row>
    <row r="2180" spans="1:11" hidden="1">
      <c r="A2180" s="192" t="s">
        <v>1449</v>
      </c>
      <c r="B2180" s="192" t="s">
        <v>1455</v>
      </c>
      <c r="C2180" s="192" t="s">
        <v>20</v>
      </c>
      <c r="D2180" s="192">
        <v>122</v>
      </c>
      <c r="E2180" s="193" t="s">
        <v>1491</v>
      </c>
      <c r="F2180" s="380" t="s">
        <v>1457</v>
      </c>
      <c r="G2180" s="381"/>
      <c r="H2180" s="164" t="s">
        <v>31</v>
      </c>
      <c r="I2180" s="165">
        <v>9.9000000000000008E-3</v>
      </c>
      <c r="J2180" s="166">
        <v>76.86</v>
      </c>
      <c r="K2180" s="167">
        <v>0.76</v>
      </c>
    </row>
    <row r="2181" spans="1:11" hidden="1">
      <c r="A2181" s="192" t="s">
        <v>1449</v>
      </c>
      <c r="B2181" s="192" t="s">
        <v>1455</v>
      </c>
      <c r="C2181" s="192" t="s">
        <v>20</v>
      </c>
      <c r="D2181" s="192">
        <v>3517</v>
      </c>
      <c r="E2181" s="193" t="s">
        <v>1983</v>
      </c>
      <c r="F2181" s="380" t="s">
        <v>1457</v>
      </c>
      <c r="G2181" s="381"/>
      <c r="H2181" s="164" t="s">
        <v>31</v>
      </c>
      <c r="I2181" s="165">
        <v>1</v>
      </c>
      <c r="J2181" s="166">
        <v>5.18</v>
      </c>
      <c r="K2181" s="167">
        <v>5.18</v>
      </c>
    </row>
    <row r="2182" spans="1:11" hidden="1">
      <c r="A2182" s="192" t="s">
        <v>1449</v>
      </c>
      <c r="B2182" s="192" t="s">
        <v>1455</v>
      </c>
      <c r="C2182" s="192" t="s">
        <v>20</v>
      </c>
      <c r="D2182" s="192">
        <v>20083</v>
      </c>
      <c r="E2182" s="193" t="s">
        <v>1488</v>
      </c>
      <c r="F2182" s="380" t="s">
        <v>1457</v>
      </c>
      <c r="G2182" s="381"/>
      <c r="H2182" s="164" t="s">
        <v>31</v>
      </c>
      <c r="I2182" s="165">
        <v>1.4999999999999999E-2</v>
      </c>
      <c r="J2182" s="166">
        <v>87.08</v>
      </c>
      <c r="K2182" s="167">
        <v>1.3</v>
      </c>
    </row>
    <row r="2183" spans="1:11" hidden="1">
      <c r="A2183" s="192" t="s">
        <v>1449</v>
      </c>
      <c r="B2183" s="192" t="s">
        <v>1455</v>
      </c>
      <c r="C2183" s="192" t="s">
        <v>20</v>
      </c>
      <c r="D2183" s="192">
        <v>38383</v>
      </c>
      <c r="E2183" s="193" t="s">
        <v>1489</v>
      </c>
      <c r="F2183" s="380" t="s">
        <v>1457</v>
      </c>
      <c r="G2183" s="381"/>
      <c r="H2183" s="164" t="s">
        <v>31</v>
      </c>
      <c r="I2183" s="165">
        <v>7.1000000000000004E-3</v>
      </c>
      <c r="J2183" s="166">
        <v>2.56</v>
      </c>
      <c r="K2183" s="167">
        <v>0.01</v>
      </c>
    </row>
    <row r="2184" spans="1:11" hidden="1">
      <c r="A2184" s="192" t="s">
        <v>1449</v>
      </c>
      <c r="B2184" s="192" t="s">
        <v>1450</v>
      </c>
      <c r="C2184" s="192" t="s">
        <v>20</v>
      </c>
      <c r="D2184" s="192">
        <v>88248</v>
      </c>
      <c r="E2184" s="193" t="s">
        <v>1477</v>
      </c>
      <c r="F2184" s="380" t="s">
        <v>1463</v>
      </c>
      <c r="G2184" s="381"/>
      <c r="H2184" s="164" t="s">
        <v>34</v>
      </c>
      <c r="I2184" s="165">
        <v>0.127</v>
      </c>
      <c r="J2184" s="166">
        <v>16.45</v>
      </c>
      <c r="K2184" s="167">
        <v>2.08</v>
      </c>
    </row>
    <row r="2185" spans="1:11" hidden="1">
      <c r="A2185" s="192" t="s">
        <v>1449</v>
      </c>
      <c r="B2185" s="192" t="s">
        <v>1450</v>
      </c>
      <c r="C2185" s="192" t="s">
        <v>20</v>
      </c>
      <c r="D2185" s="192">
        <v>88267</v>
      </c>
      <c r="E2185" s="193" t="s">
        <v>1478</v>
      </c>
      <c r="F2185" s="380" t="s">
        <v>1463</v>
      </c>
      <c r="G2185" s="381"/>
      <c r="H2185" s="164" t="s">
        <v>34</v>
      </c>
      <c r="I2185" s="165">
        <v>0.127</v>
      </c>
      <c r="J2185" s="166">
        <v>19.88</v>
      </c>
      <c r="K2185" s="167">
        <v>2.52</v>
      </c>
    </row>
    <row r="2186" spans="1:11" hidden="1">
      <c r="E2186" s="194"/>
      <c r="F2186" s="194"/>
      <c r="I2186" s="168"/>
      <c r="J2186" s="169"/>
      <c r="K2186" s="170"/>
    </row>
    <row r="2187" spans="1:11" hidden="1">
      <c r="E2187" s="194"/>
      <c r="F2187" s="194"/>
      <c r="I2187" s="168"/>
      <c r="J2187" s="169"/>
      <c r="K2187" s="170"/>
    </row>
    <row r="2188" spans="1:11" ht="20.100000000000001" hidden="1" customHeight="1">
      <c r="A2188" s="187"/>
      <c r="B2188" s="188"/>
      <c r="C2188" s="188" t="s">
        <v>20</v>
      </c>
      <c r="D2188" s="188">
        <v>89731</v>
      </c>
      <c r="E2188" s="189" t="s">
        <v>1103</v>
      </c>
      <c r="F2188" s="382" t="s">
        <v>1485</v>
      </c>
      <c r="G2188" s="383"/>
      <c r="H2188" s="156" t="s">
        <v>31</v>
      </c>
      <c r="I2188" s="157"/>
      <c r="J2188" s="158"/>
      <c r="K2188" s="159">
        <v>14.09</v>
      </c>
    </row>
    <row r="2189" spans="1:11" hidden="1">
      <c r="B2189" s="190" t="s">
        <v>1442</v>
      </c>
      <c r="C2189" s="190" t="s">
        <v>1443</v>
      </c>
      <c r="D2189" s="190" t="s">
        <v>1</v>
      </c>
      <c r="E2189" s="191" t="s">
        <v>1444</v>
      </c>
      <c r="F2189" s="384" t="s">
        <v>1445</v>
      </c>
      <c r="G2189" s="385"/>
      <c r="H2189" s="160" t="s">
        <v>1446</v>
      </c>
      <c r="I2189" s="161" t="s">
        <v>1345</v>
      </c>
      <c r="J2189" s="162" t="s">
        <v>1447</v>
      </c>
      <c r="K2189" s="163" t="s">
        <v>1448</v>
      </c>
    </row>
    <row r="2190" spans="1:11" hidden="1">
      <c r="A2190" s="192" t="s">
        <v>1449</v>
      </c>
      <c r="B2190" s="192" t="s">
        <v>1455</v>
      </c>
      <c r="C2190" s="192" t="s">
        <v>20</v>
      </c>
      <c r="D2190" s="192">
        <v>296</v>
      </c>
      <c r="E2190" s="193" t="s">
        <v>1653</v>
      </c>
      <c r="F2190" s="380" t="s">
        <v>1457</v>
      </c>
      <c r="G2190" s="381"/>
      <c r="H2190" s="164" t="s">
        <v>31</v>
      </c>
      <c r="I2190" s="165">
        <v>2</v>
      </c>
      <c r="J2190" s="166">
        <v>1.97</v>
      </c>
      <c r="K2190" s="167">
        <v>3.94</v>
      </c>
    </row>
    <row r="2191" spans="1:11" hidden="1">
      <c r="A2191" s="192" t="s">
        <v>1449</v>
      </c>
      <c r="B2191" s="192" t="s">
        <v>1455</v>
      </c>
      <c r="C2191" s="192" t="s">
        <v>20</v>
      </c>
      <c r="D2191" s="192">
        <v>3526</v>
      </c>
      <c r="E2191" s="193" t="s">
        <v>1984</v>
      </c>
      <c r="F2191" s="380" t="s">
        <v>1457</v>
      </c>
      <c r="G2191" s="381"/>
      <c r="H2191" s="164" t="s">
        <v>31</v>
      </c>
      <c r="I2191" s="165">
        <v>1</v>
      </c>
      <c r="J2191" s="166">
        <v>3.57</v>
      </c>
      <c r="K2191" s="167">
        <v>3.57</v>
      </c>
    </row>
    <row r="2192" spans="1:11" ht="24" hidden="1">
      <c r="A2192" s="192" t="s">
        <v>1449</v>
      </c>
      <c r="B2192" s="192" t="s">
        <v>1455</v>
      </c>
      <c r="C2192" s="192" t="s">
        <v>20</v>
      </c>
      <c r="D2192" s="192">
        <v>20078</v>
      </c>
      <c r="E2192" s="193" t="s">
        <v>1585</v>
      </c>
      <c r="F2192" s="380" t="s">
        <v>1457</v>
      </c>
      <c r="G2192" s="381"/>
      <c r="H2192" s="164" t="s">
        <v>31</v>
      </c>
      <c r="I2192" s="165">
        <v>0.05</v>
      </c>
      <c r="J2192" s="166">
        <v>31.72</v>
      </c>
      <c r="K2192" s="167">
        <v>1.58</v>
      </c>
    </row>
    <row r="2193" spans="1:11" hidden="1">
      <c r="A2193" s="192" t="s">
        <v>1449</v>
      </c>
      <c r="B2193" s="192" t="s">
        <v>1450</v>
      </c>
      <c r="C2193" s="192" t="s">
        <v>20</v>
      </c>
      <c r="D2193" s="192">
        <v>88248</v>
      </c>
      <c r="E2193" s="193" t="s">
        <v>1477</v>
      </c>
      <c r="F2193" s="380" t="s">
        <v>1463</v>
      </c>
      <c r="G2193" s="381"/>
      <c r="H2193" s="164" t="s">
        <v>34</v>
      </c>
      <c r="I2193" s="165">
        <v>0.13789999999999999</v>
      </c>
      <c r="J2193" s="166">
        <v>16.45</v>
      </c>
      <c r="K2193" s="167">
        <v>2.2599999999999998</v>
      </c>
    </row>
    <row r="2194" spans="1:11" hidden="1">
      <c r="A2194" s="192" t="s">
        <v>1449</v>
      </c>
      <c r="B2194" s="192" t="s">
        <v>1450</v>
      </c>
      <c r="C2194" s="192" t="s">
        <v>20</v>
      </c>
      <c r="D2194" s="192">
        <v>88267</v>
      </c>
      <c r="E2194" s="193" t="s">
        <v>1478</v>
      </c>
      <c r="F2194" s="380" t="s">
        <v>1463</v>
      </c>
      <c r="G2194" s="381"/>
      <c r="H2194" s="164" t="s">
        <v>34</v>
      </c>
      <c r="I2194" s="165">
        <v>0.13789999999999999</v>
      </c>
      <c r="J2194" s="166">
        <v>19.88</v>
      </c>
      <c r="K2194" s="167">
        <v>2.74</v>
      </c>
    </row>
    <row r="2195" spans="1:11" hidden="1">
      <c r="E2195" s="194"/>
      <c r="F2195" s="194"/>
      <c r="I2195" s="168"/>
      <c r="J2195" s="169"/>
      <c r="K2195" s="170"/>
    </row>
    <row r="2196" spans="1:11" hidden="1">
      <c r="E2196" s="194"/>
      <c r="F2196" s="194"/>
      <c r="I2196" s="168"/>
      <c r="J2196" s="169"/>
      <c r="K2196" s="170"/>
    </row>
    <row r="2197" spans="1:11" ht="20.100000000000001" hidden="1" customHeight="1">
      <c r="A2197" s="187"/>
      <c r="B2197" s="188"/>
      <c r="C2197" s="188" t="s">
        <v>20</v>
      </c>
      <c r="D2197" s="188">
        <v>89805</v>
      </c>
      <c r="E2197" s="189" t="s">
        <v>1202</v>
      </c>
      <c r="F2197" s="382" t="s">
        <v>1485</v>
      </c>
      <c r="G2197" s="383"/>
      <c r="H2197" s="156" t="s">
        <v>31</v>
      </c>
      <c r="I2197" s="157"/>
      <c r="J2197" s="158"/>
      <c r="K2197" s="159">
        <v>21.99</v>
      </c>
    </row>
    <row r="2198" spans="1:11" hidden="1">
      <c r="B2198" s="190" t="s">
        <v>1442</v>
      </c>
      <c r="C2198" s="190" t="s">
        <v>1443</v>
      </c>
      <c r="D2198" s="190" t="s">
        <v>1</v>
      </c>
      <c r="E2198" s="191" t="s">
        <v>1444</v>
      </c>
      <c r="F2198" s="384" t="s">
        <v>1445</v>
      </c>
      <c r="G2198" s="385"/>
      <c r="H2198" s="160" t="s">
        <v>1446</v>
      </c>
      <c r="I2198" s="161" t="s">
        <v>1345</v>
      </c>
      <c r="J2198" s="162" t="s">
        <v>1447</v>
      </c>
      <c r="K2198" s="163" t="s">
        <v>1448</v>
      </c>
    </row>
    <row r="2199" spans="1:11" hidden="1">
      <c r="A2199" s="192" t="s">
        <v>1449</v>
      </c>
      <c r="B2199" s="192" t="s">
        <v>1455</v>
      </c>
      <c r="C2199" s="192" t="s">
        <v>20</v>
      </c>
      <c r="D2199" s="192">
        <v>297</v>
      </c>
      <c r="E2199" s="193" t="s">
        <v>1654</v>
      </c>
      <c r="F2199" s="380" t="s">
        <v>1457</v>
      </c>
      <c r="G2199" s="381"/>
      <c r="H2199" s="164" t="s">
        <v>31</v>
      </c>
      <c r="I2199" s="165">
        <v>2</v>
      </c>
      <c r="J2199" s="166">
        <v>2.9</v>
      </c>
      <c r="K2199" s="167">
        <v>5.8</v>
      </c>
    </row>
    <row r="2200" spans="1:11" hidden="1">
      <c r="A2200" s="192" t="s">
        <v>1449</v>
      </c>
      <c r="B2200" s="192" t="s">
        <v>1455</v>
      </c>
      <c r="C2200" s="192" t="s">
        <v>20</v>
      </c>
      <c r="D2200" s="192">
        <v>3509</v>
      </c>
      <c r="E2200" s="193" t="s">
        <v>1985</v>
      </c>
      <c r="F2200" s="380" t="s">
        <v>1457</v>
      </c>
      <c r="G2200" s="381"/>
      <c r="H2200" s="164" t="s">
        <v>31</v>
      </c>
      <c r="I2200" s="165">
        <v>1</v>
      </c>
      <c r="J2200" s="166">
        <v>9.27</v>
      </c>
      <c r="K2200" s="167">
        <v>9.27</v>
      </c>
    </row>
    <row r="2201" spans="1:11" ht="24" hidden="1">
      <c r="A2201" s="192" t="s">
        <v>1449</v>
      </c>
      <c r="B2201" s="192" t="s">
        <v>1455</v>
      </c>
      <c r="C2201" s="192" t="s">
        <v>20</v>
      </c>
      <c r="D2201" s="192">
        <v>20078</v>
      </c>
      <c r="E2201" s="193" t="s">
        <v>1585</v>
      </c>
      <c r="F2201" s="380" t="s">
        <v>1457</v>
      </c>
      <c r="G2201" s="381"/>
      <c r="H2201" s="164" t="s">
        <v>31</v>
      </c>
      <c r="I2201" s="165">
        <v>7.4999999999999997E-2</v>
      </c>
      <c r="J2201" s="166">
        <v>31.72</v>
      </c>
      <c r="K2201" s="167">
        <v>2.37</v>
      </c>
    </row>
    <row r="2202" spans="1:11" hidden="1">
      <c r="A2202" s="192" t="s">
        <v>1449</v>
      </c>
      <c r="B2202" s="192" t="s">
        <v>1450</v>
      </c>
      <c r="C2202" s="192" t="s">
        <v>20</v>
      </c>
      <c r="D2202" s="192">
        <v>88248</v>
      </c>
      <c r="E2202" s="193" t="s">
        <v>1477</v>
      </c>
      <c r="F2202" s="380" t="s">
        <v>1463</v>
      </c>
      <c r="G2202" s="381"/>
      <c r="H2202" s="164" t="s">
        <v>34</v>
      </c>
      <c r="I2202" s="165">
        <v>0.12570000000000001</v>
      </c>
      <c r="J2202" s="166">
        <v>16.45</v>
      </c>
      <c r="K2202" s="167">
        <v>2.06</v>
      </c>
    </row>
    <row r="2203" spans="1:11" hidden="1">
      <c r="A2203" s="192" t="s">
        <v>1449</v>
      </c>
      <c r="B2203" s="192" t="s">
        <v>1450</v>
      </c>
      <c r="C2203" s="192" t="s">
        <v>20</v>
      </c>
      <c r="D2203" s="192">
        <v>88267</v>
      </c>
      <c r="E2203" s="193" t="s">
        <v>1478</v>
      </c>
      <c r="F2203" s="380" t="s">
        <v>1463</v>
      </c>
      <c r="G2203" s="381"/>
      <c r="H2203" s="164" t="s">
        <v>34</v>
      </c>
      <c r="I2203" s="165">
        <v>0.12570000000000001</v>
      </c>
      <c r="J2203" s="166">
        <v>19.88</v>
      </c>
      <c r="K2203" s="167">
        <v>2.4900000000000002</v>
      </c>
    </row>
    <row r="2204" spans="1:11" hidden="1">
      <c r="E2204" s="194"/>
      <c r="F2204" s="194"/>
      <c r="I2204" s="168"/>
      <c r="J2204" s="169"/>
      <c r="K2204" s="170"/>
    </row>
    <row r="2205" spans="1:11" hidden="1">
      <c r="E2205" s="194"/>
      <c r="F2205" s="194"/>
      <c r="I2205" s="168"/>
      <c r="J2205" s="169"/>
      <c r="K2205" s="170"/>
    </row>
    <row r="2206" spans="1:11" ht="20.100000000000001" hidden="1" customHeight="1">
      <c r="A2206" s="187"/>
      <c r="B2206" s="188"/>
      <c r="C2206" s="188" t="s">
        <v>20</v>
      </c>
      <c r="D2206" s="188">
        <v>89481</v>
      </c>
      <c r="E2206" s="189" t="s">
        <v>1280</v>
      </c>
      <c r="F2206" s="382" t="s">
        <v>1485</v>
      </c>
      <c r="G2206" s="383"/>
      <c r="H2206" s="156" t="s">
        <v>31</v>
      </c>
      <c r="I2206" s="157"/>
      <c r="J2206" s="158"/>
      <c r="K2206" s="159">
        <v>4.79</v>
      </c>
    </row>
    <row r="2207" spans="1:11" hidden="1">
      <c r="B2207" s="190" t="s">
        <v>1442</v>
      </c>
      <c r="C2207" s="190" t="s">
        <v>1443</v>
      </c>
      <c r="D2207" s="190" t="s">
        <v>1</v>
      </c>
      <c r="E2207" s="191" t="s">
        <v>1444</v>
      </c>
      <c r="F2207" s="384" t="s">
        <v>1445</v>
      </c>
      <c r="G2207" s="385"/>
      <c r="H2207" s="160" t="s">
        <v>1446</v>
      </c>
      <c r="I2207" s="161" t="s">
        <v>1345</v>
      </c>
      <c r="J2207" s="162" t="s">
        <v>1447</v>
      </c>
      <c r="K2207" s="163" t="s">
        <v>1448</v>
      </c>
    </row>
    <row r="2208" spans="1:11" hidden="1">
      <c r="A2208" s="192" t="s">
        <v>1449</v>
      </c>
      <c r="B2208" s="192" t="s">
        <v>1455</v>
      </c>
      <c r="C2208" s="192" t="s">
        <v>20</v>
      </c>
      <c r="D2208" s="192">
        <v>122</v>
      </c>
      <c r="E2208" s="193" t="s">
        <v>1491</v>
      </c>
      <c r="F2208" s="380" t="s">
        <v>1457</v>
      </c>
      <c r="G2208" s="381"/>
      <c r="H2208" s="164" t="s">
        <v>31</v>
      </c>
      <c r="I2208" s="165">
        <v>7.1000000000000004E-3</v>
      </c>
      <c r="J2208" s="166">
        <v>76.86</v>
      </c>
      <c r="K2208" s="167">
        <v>0.54</v>
      </c>
    </row>
    <row r="2209" spans="1:11" hidden="1">
      <c r="A2209" s="192" t="s">
        <v>1449</v>
      </c>
      <c r="B2209" s="192" t="s">
        <v>1455</v>
      </c>
      <c r="C2209" s="192" t="s">
        <v>20</v>
      </c>
      <c r="D2209" s="192">
        <v>3529</v>
      </c>
      <c r="E2209" s="193" t="s">
        <v>1986</v>
      </c>
      <c r="F2209" s="380" t="s">
        <v>1457</v>
      </c>
      <c r="G2209" s="381"/>
      <c r="H2209" s="164" t="s">
        <v>31</v>
      </c>
      <c r="I2209" s="165">
        <v>1</v>
      </c>
      <c r="J2209" s="166">
        <v>0.98</v>
      </c>
      <c r="K2209" s="167">
        <v>0.98</v>
      </c>
    </row>
    <row r="2210" spans="1:11" hidden="1">
      <c r="A2210" s="192" t="s">
        <v>1449</v>
      </c>
      <c r="B2210" s="192" t="s">
        <v>1455</v>
      </c>
      <c r="C2210" s="192" t="s">
        <v>20</v>
      </c>
      <c r="D2210" s="192">
        <v>20083</v>
      </c>
      <c r="E2210" s="193" t="s">
        <v>1488</v>
      </c>
      <c r="F2210" s="380" t="s">
        <v>1457</v>
      </c>
      <c r="G2210" s="381"/>
      <c r="H2210" s="164" t="s">
        <v>31</v>
      </c>
      <c r="I2210" s="165">
        <v>8.0000000000000002E-3</v>
      </c>
      <c r="J2210" s="166">
        <v>87.08</v>
      </c>
      <c r="K2210" s="167">
        <v>0.69</v>
      </c>
    </row>
    <row r="2211" spans="1:11" hidden="1">
      <c r="A2211" s="192" t="s">
        <v>1449</v>
      </c>
      <c r="B2211" s="192" t="s">
        <v>1455</v>
      </c>
      <c r="C2211" s="192" t="s">
        <v>20</v>
      </c>
      <c r="D2211" s="192">
        <v>38383</v>
      </c>
      <c r="E2211" s="193" t="s">
        <v>1489</v>
      </c>
      <c r="F2211" s="380" t="s">
        <v>1457</v>
      </c>
      <c r="G2211" s="381"/>
      <c r="H2211" s="164" t="s">
        <v>31</v>
      </c>
      <c r="I2211" s="165">
        <v>1.0800000000000001E-2</v>
      </c>
      <c r="J2211" s="166">
        <v>2.56</v>
      </c>
      <c r="K2211" s="167">
        <v>0.02</v>
      </c>
    </row>
    <row r="2212" spans="1:11" hidden="1">
      <c r="A2212" s="192" t="s">
        <v>1449</v>
      </c>
      <c r="B2212" s="192" t="s">
        <v>1450</v>
      </c>
      <c r="C2212" s="192" t="s">
        <v>20</v>
      </c>
      <c r="D2212" s="192">
        <v>88248</v>
      </c>
      <c r="E2212" s="193" t="s">
        <v>1477</v>
      </c>
      <c r="F2212" s="380" t="s">
        <v>1463</v>
      </c>
      <c r="G2212" s="381"/>
      <c r="H2212" s="164" t="s">
        <v>34</v>
      </c>
      <c r="I2212" s="165">
        <v>7.0599999999999996E-2</v>
      </c>
      <c r="J2212" s="166">
        <v>16.45</v>
      </c>
      <c r="K2212" s="167">
        <v>1.1599999999999999</v>
      </c>
    </row>
    <row r="2213" spans="1:11" hidden="1">
      <c r="A2213" s="192" t="s">
        <v>1449</v>
      </c>
      <c r="B2213" s="192" t="s">
        <v>1450</v>
      </c>
      <c r="C2213" s="192" t="s">
        <v>20</v>
      </c>
      <c r="D2213" s="192">
        <v>88267</v>
      </c>
      <c r="E2213" s="193" t="s">
        <v>1478</v>
      </c>
      <c r="F2213" s="380" t="s">
        <v>1463</v>
      </c>
      <c r="G2213" s="381"/>
      <c r="H2213" s="164" t="s">
        <v>34</v>
      </c>
      <c r="I2213" s="165">
        <v>7.0599999999999996E-2</v>
      </c>
      <c r="J2213" s="166">
        <v>19.88</v>
      </c>
      <c r="K2213" s="167">
        <v>1.4</v>
      </c>
    </row>
    <row r="2214" spans="1:11" hidden="1">
      <c r="E2214" s="194"/>
      <c r="F2214" s="194"/>
      <c r="I2214" s="168"/>
      <c r="J2214" s="169"/>
      <c r="K2214" s="170"/>
    </row>
    <row r="2215" spans="1:11" hidden="1">
      <c r="E2215" s="194"/>
      <c r="F2215" s="194"/>
      <c r="I2215" s="168"/>
      <c r="J2215" s="169"/>
      <c r="K2215" s="170"/>
    </row>
    <row r="2216" spans="1:11" ht="20.100000000000001" hidden="1" customHeight="1">
      <c r="A2216" s="187"/>
      <c r="B2216" s="188"/>
      <c r="C2216" s="188" t="s">
        <v>20</v>
      </c>
      <c r="D2216" s="188">
        <v>89492</v>
      </c>
      <c r="E2216" s="189" t="s">
        <v>1056</v>
      </c>
      <c r="F2216" s="382" t="s">
        <v>1485</v>
      </c>
      <c r="G2216" s="383"/>
      <c r="H2216" s="156" t="s">
        <v>31</v>
      </c>
      <c r="I2216" s="157"/>
      <c r="J2216" s="158"/>
      <c r="K2216" s="159">
        <v>7.74</v>
      </c>
    </row>
    <row r="2217" spans="1:11" hidden="1">
      <c r="B2217" s="190" t="s">
        <v>1442</v>
      </c>
      <c r="C2217" s="190" t="s">
        <v>1443</v>
      </c>
      <c r="D2217" s="190" t="s">
        <v>1</v>
      </c>
      <c r="E2217" s="191" t="s">
        <v>1444</v>
      </c>
      <c r="F2217" s="384" t="s">
        <v>1445</v>
      </c>
      <c r="G2217" s="385"/>
      <c r="H2217" s="160" t="s">
        <v>1446</v>
      </c>
      <c r="I2217" s="161" t="s">
        <v>1345</v>
      </c>
      <c r="J2217" s="162" t="s">
        <v>1447</v>
      </c>
      <c r="K2217" s="163" t="s">
        <v>1448</v>
      </c>
    </row>
    <row r="2218" spans="1:11" hidden="1">
      <c r="A2218" s="192" t="s">
        <v>1449</v>
      </c>
      <c r="B2218" s="192" t="s">
        <v>1455</v>
      </c>
      <c r="C2218" s="192" t="s">
        <v>20</v>
      </c>
      <c r="D2218" s="192">
        <v>122</v>
      </c>
      <c r="E2218" s="193" t="s">
        <v>1491</v>
      </c>
      <c r="F2218" s="380" t="s">
        <v>1457</v>
      </c>
      <c r="G2218" s="381"/>
      <c r="H2218" s="164" t="s">
        <v>31</v>
      </c>
      <c r="I2218" s="165">
        <v>9.4000000000000004E-3</v>
      </c>
      <c r="J2218" s="166">
        <v>76.86</v>
      </c>
      <c r="K2218" s="167">
        <v>0.72</v>
      </c>
    </row>
    <row r="2219" spans="1:11" hidden="1">
      <c r="A2219" s="192" t="s">
        <v>1449</v>
      </c>
      <c r="B2219" s="192" t="s">
        <v>1455</v>
      </c>
      <c r="C2219" s="192" t="s">
        <v>20</v>
      </c>
      <c r="D2219" s="192">
        <v>3536</v>
      </c>
      <c r="E2219" s="193" t="s">
        <v>1987</v>
      </c>
      <c r="F2219" s="380" t="s">
        <v>1457</v>
      </c>
      <c r="G2219" s="381"/>
      <c r="H2219" s="164" t="s">
        <v>31</v>
      </c>
      <c r="I2219" s="165">
        <v>1</v>
      </c>
      <c r="J2219" s="166">
        <v>2.93</v>
      </c>
      <c r="K2219" s="167">
        <v>2.93</v>
      </c>
    </row>
    <row r="2220" spans="1:11" hidden="1">
      <c r="A2220" s="192" t="s">
        <v>1449</v>
      </c>
      <c r="B2220" s="192" t="s">
        <v>1455</v>
      </c>
      <c r="C2220" s="192" t="s">
        <v>20</v>
      </c>
      <c r="D2220" s="192">
        <v>20083</v>
      </c>
      <c r="E2220" s="193" t="s">
        <v>1488</v>
      </c>
      <c r="F2220" s="380" t="s">
        <v>1457</v>
      </c>
      <c r="G2220" s="381"/>
      <c r="H2220" s="164" t="s">
        <v>31</v>
      </c>
      <c r="I2220" s="165">
        <v>1.0999999999999999E-2</v>
      </c>
      <c r="J2220" s="166">
        <v>87.08</v>
      </c>
      <c r="K2220" s="167">
        <v>0.95</v>
      </c>
    </row>
    <row r="2221" spans="1:11" hidden="1">
      <c r="A2221" s="192" t="s">
        <v>1449</v>
      </c>
      <c r="B2221" s="192" t="s">
        <v>1455</v>
      </c>
      <c r="C2221" s="192" t="s">
        <v>20</v>
      </c>
      <c r="D2221" s="192">
        <v>38383</v>
      </c>
      <c r="E2221" s="193" t="s">
        <v>1489</v>
      </c>
      <c r="F2221" s="380" t="s">
        <v>1457</v>
      </c>
      <c r="G2221" s="381"/>
      <c r="H2221" s="164" t="s">
        <v>31</v>
      </c>
      <c r="I2221" s="165">
        <v>1.3100000000000001E-2</v>
      </c>
      <c r="J2221" s="166">
        <v>2.56</v>
      </c>
      <c r="K2221" s="167">
        <v>0.03</v>
      </c>
    </row>
    <row r="2222" spans="1:11" hidden="1">
      <c r="A2222" s="192" t="s">
        <v>1449</v>
      </c>
      <c r="B2222" s="192" t="s">
        <v>1450</v>
      </c>
      <c r="C2222" s="192" t="s">
        <v>20</v>
      </c>
      <c r="D2222" s="192">
        <v>88248</v>
      </c>
      <c r="E2222" s="193" t="s">
        <v>1477</v>
      </c>
      <c r="F2222" s="380" t="s">
        <v>1463</v>
      </c>
      <c r="G2222" s="381"/>
      <c r="H2222" s="164" t="s">
        <v>34</v>
      </c>
      <c r="I2222" s="165">
        <v>8.5900000000000004E-2</v>
      </c>
      <c r="J2222" s="166">
        <v>16.45</v>
      </c>
      <c r="K2222" s="167">
        <v>1.41</v>
      </c>
    </row>
    <row r="2223" spans="1:11" hidden="1">
      <c r="A2223" s="192" t="s">
        <v>1449</v>
      </c>
      <c r="B2223" s="192" t="s">
        <v>1450</v>
      </c>
      <c r="C2223" s="192" t="s">
        <v>20</v>
      </c>
      <c r="D2223" s="192">
        <v>88267</v>
      </c>
      <c r="E2223" s="193" t="s">
        <v>1478</v>
      </c>
      <c r="F2223" s="380" t="s">
        <v>1463</v>
      </c>
      <c r="G2223" s="381"/>
      <c r="H2223" s="164" t="s">
        <v>34</v>
      </c>
      <c r="I2223" s="165">
        <v>8.5900000000000004E-2</v>
      </c>
      <c r="J2223" s="166">
        <v>19.88</v>
      </c>
      <c r="K2223" s="167">
        <v>1.7</v>
      </c>
    </row>
    <row r="2224" spans="1:11" hidden="1">
      <c r="E2224" s="194"/>
      <c r="F2224" s="194"/>
      <c r="I2224" s="168"/>
      <c r="J2224" s="169"/>
      <c r="K2224" s="170"/>
    </row>
    <row r="2225" spans="1:11" hidden="1">
      <c r="E2225" s="194"/>
      <c r="F2225" s="194"/>
      <c r="I2225" s="168"/>
      <c r="J2225" s="169"/>
      <c r="K2225" s="170"/>
    </row>
    <row r="2226" spans="1:11" ht="20.100000000000001" hidden="1" customHeight="1">
      <c r="A2226" s="187"/>
      <c r="B2226" s="188"/>
      <c r="C2226" s="188" t="s">
        <v>20</v>
      </c>
      <c r="D2226" s="188">
        <v>94676</v>
      </c>
      <c r="E2226" s="189" t="s">
        <v>1183</v>
      </c>
      <c r="F2226" s="382" t="s">
        <v>1485</v>
      </c>
      <c r="G2226" s="383"/>
      <c r="H2226" s="156" t="s">
        <v>31</v>
      </c>
      <c r="I2226" s="157"/>
      <c r="J2226" s="158"/>
      <c r="K2226" s="159">
        <v>16.53</v>
      </c>
    </row>
    <row r="2227" spans="1:11" hidden="1">
      <c r="B2227" s="190" t="s">
        <v>1442</v>
      </c>
      <c r="C2227" s="190" t="s">
        <v>1443</v>
      </c>
      <c r="D2227" s="190" t="s">
        <v>1</v>
      </c>
      <c r="E2227" s="191" t="s">
        <v>1444</v>
      </c>
      <c r="F2227" s="384" t="s">
        <v>1445</v>
      </c>
      <c r="G2227" s="385"/>
      <c r="H2227" s="160" t="s">
        <v>1446</v>
      </c>
      <c r="I2227" s="161" t="s">
        <v>1345</v>
      </c>
      <c r="J2227" s="162" t="s">
        <v>1447</v>
      </c>
      <c r="K2227" s="163" t="s">
        <v>1448</v>
      </c>
    </row>
    <row r="2228" spans="1:11" hidden="1">
      <c r="A2228" s="192" t="s">
        <v>1449</v>
      </c>
      <c r="B2228" s="192" t="s">
        <v>1455</v>
      </c>
      <c r="C2228" s="192" t="s">
        <v>20</v>
      </c>
      <c r="D2228" s="192">
        <v>3535</v>
      </c>
      <c r="E2228" s="193" t="s">
        <v>1988</v>
      </c>
      <c r="F2228" s="380" t="s">
        <v>1457</v>
      </c>
      <c r="G2228" s="381"/>
      <c r="H2228" s="164" t="s">
        <v>31</v>
      </c>
      <c r="I2228" s="165">
        <v>1</v>
      </c>
      <c r="J2228" s="166">
        <v>6.95</v>
      </c>
      <c r="K2228" s="167">
        <v>6.95</v>
      </c>
    </row>
    <row r="2229" spans="1:11" hidden="1">
      <c r="A2229" s="192" t="s">
        <v>1449</v>
      </c>
      <c r="B2229" s="192" t="s">
        <v>1455</v>
      </c>
      <c r="C2229" s="192" t="s">
        <v>20</v>
      </c>
      <c r="D2229" s="192">
        <v>20080</v>
      </c>
      <c r="E2229" s="193" t="s">
        <v>1487</v>
      </c>
      <c r="F2229" s="380" t="s">
        <v>1457</v>
      </c>
      <c r="G2229" s="381"/>
      <c r="H2229" s="164" t="s">
        <v>31</v>
      </c>
      <c r="I2229" s="165">
        <v>7.0999999999999994E-2</v>
      </c>
      <c r="J2229" s="166">
        <v>25.09</v>
      </c>
      <c r="K2229" s="167">
        <v>1.78</v>
      </c>
    </row>
    <row r="2230" spans="1:11" hidden="1">
      <c r="A2230" s="192" t="s">
        <v>1449</v>
      </c>
      <c r="B2230" s="192" t="s">
        <v>1455</v>
      </c>
      <c r="C2230" s="192" t="s">
        <v>20</v>
      </c>
      <c r="D2230" s="192">
        <v>20083</v>
      </c>
      <c r="E2230" s="193" t="s">
        <v>1488</v>
      </c>
      <c r="F2230" s="380" t="s">
        <v>1457</v>
      </c>
      <c r="G2230" s="381"/>
      <c r="H2230" s="164" t="s">
        <v>31</v>
      </c>
      <c r="I2230" s="165">
        <v>1.7999999999999999E-2</v>
      </c>
      <c r="J2230" s="166">
        <v>87.08</v>
      </c>
      <c r="K2230" s="167">
        <v>1.56</v>
      </c>
    </row>
    <row r="2231" spans="1:11" hidden="1">
      <c r="A2231" s="192" t="s">
        <v>1449</v>
      </c>
      <c r="B2231" s="192" t="s">
        <v>1455</v>
      </c>
      <c r="C2231" s="192" t="s">
        <v>20</v>
      </c>
      <c r="D2231" s="192">
        <v>38383</v>
      </c>
      <c r="E2231" s="193" t="s">
        <v>1489</v>
      </c>
      <c r="F2231" s="380" t="s">
        <v>1457</v>
      </c>
      <c r="G2231" s="381"/>
      <c r="H2231" s="164" t="s">
        <v>31</v>
      </c>
      <c r="I2231" s="165">
        <v>1.7000000000000001E-2</v>
      </c>
      <c r="J2231" s="166">
        <v>2.56</v>
      </c>
      <c r="K2231" s="167">
        <v>0.04</v>
      </c>
    </row>
    <row r="2232" spans="1:11" hidden="1">
      <c r="A2232" s="192" t="s">
        <v>1449</v>
      </c>
      <c r="B2232" s="192" t="s">
        <v>1450</v>
      </c>
      <c r="C2232" s="192" t="s">
        <v>20</v>
      </c>
      <c r="D2232" s="192">
        <v>88248</v>
      </c>
      <c r="E2232" s="193" t="s">
        <v>1477</v>
      </c>
      <c r="F2232" s="380" t="s">
        <v>1463</v>
      </c>
      <c r="G2232" s="381"/>
      <c r="H2232" s="164" t="s">
        <v>34</v>
      </c>
      <c r="I2232" s="165">
        <v>0.17100000000000001</v>
      </c>
      <c r="J2232" s="166">
        <v>16.45</v>
      </c>
      <c r="K2232" s="167">
        <v>2.81</v>
      </c>
    </row>
    <row r="2233" spans="1:11" hidden="1">
      <c r="A2233" s="192" t="s">
        <v>1449</v>
      </c>
      <c r="B2233" s="192" t="s">
        <v>1450</v>
      </c>
      <c r="C2233" s="192" t="s">
        <v>20</v>
      </c>
      <c r="D2233" s="192">
        <v>88267</v>
      </c>
      <c r="E2233" s="193" t="s">
        <v>1478</v>
      </c>
      <c r="F2233" s="380" t="s">
        <v>1463</v>
      </c>
      <c r="G2233" s="381"/>
      <c r="H2233" s="164" t="s">
        <v>34</v>
      </c>
      <c r="I2233" s="165">
        <v>0.17100000000000001</v>
      </c>
      <c r="J2233" s="166">
        <v>19.88</v>
      </c>
      <c r="K2233" s="167">
        <v>3.39</v>
      </c>
    </row>
    <row r="2234" spans="1:11" hidden="1">
      <c r="E2234" s="194"/>
      <c r="F2234" s="194"/>
      <c r="I2234" s="168"/>
      <c r="J2234" s="169"/>
      <c r="K2234" s="170"/>
    </row>
    <row r="2235" spans="1:11" hidden="1">
      <c r="E2235" s="194"/>
      <c r="F2235" s="194"/>
      <c r="I2235" s="168"/>
      <c r="J2235" s="169"/>
      <c r="K2235" s="170"/>
    </row>
    <row r="2236" spans="1:11" ht="20.100000000000001" hidden="1" customHeight="1">
      <c r="A2236" s="187"/>
      <c r="B2236" s="188"/>
      <c r="C2236" s="188" t="s">
        <v>20</v>
      </c>
      <c r="D2236" s="188">
        <v>89501</v>
      </c>
      <c r="E2236" s="189" t="s">
        <v>1058</v>
      </c>
      <c r="F2236" s="382" t="s">
        <v>1485</v>
      </c>
      <c r="G2236" s="383"/>
      <c r="H2236" s="156" t="s">
        <v>31</v>
      </c>
      <c r="I2236" s="157"/>
      <c r="J2236" s="158"/>
      <c r="K2236" s="159">
        <v>15.35</v>
      </c>
    </row>
    <row r="2237" spans="1:11" hidden="1">
      <c r="B2237" s="190" t="s">
        <v>1442</v>
      </c>
      <c r="C2237" s="190" t="s">
        <v>1443</v>
      </c>
      <c r="D2237" s="190" t="s">
        <v>1</v>
      </c>
      <c r="E2237" s="191" t="s">
        <v>1444</v>
      </c>
      <c r="F2237" s="384" t="s">
        <v>1445</v>
      </c>
      <c r="G2237" s="385"/>
      <c r="H2237" s="160" t="s">
        <v>1446</v>
      </c>
      <c r="I2237" s="161" t="s">
        <v>1345</v>
      </c>
      <c r="J2237" s="162" t="s">
        <v>1447</v>
      </c>
      <c r="K2237" s="163" t="s">
        <v>1448</v>
      </c>
    </row>
    <row r="2238" spans="1:11" hidden="1">
      <c r="A2238" s="192" t="s">
        <v>1449</v>
      </c>
      <c r="B2238" s="192" t="s">
        <v>1455</v>
      </c>
      <c r="C2238" s="192" t="s">
        <v>20</v>
      </c>
      <c r="D2238" s="192">
        <v>122</v>
      </c>
      <c r="E2238" s="193" t="s">
        <v>1491</v>
      </c>
      <c r="F2238" s="380" t="s">
        <v>1457</v>
      </c>
      <c r="G2238" s="381"/>
      <c r="H2238" s="164" t="s">
        <v>31</v>
      </c>
      <c r="I2238" s="165">
        <v>1.6500000000000001E-2</v>
      </c>
      <c r="J2238" s="166">
        <v>76.86</v>
      </c>
      <c r="K2238" s="167">
        <v>1.26</v>
      </c>
    </row>
    <row r="2239" spans="1:11" hidden="1">
      <c r="A2239" s="192" t="s">
        <v>1449</v>
      </c>
      <c r="B2239" s="192" t="s">
        <v>1455</v>
      </c>
      <c r="C2239" s="192" t="s">
        <v>20</v>
      </c>
      <c r="D2239" s="192">
        <v>3540</v>
      </c>
      <c r="E2239" s="193" t="s">
        <v>1989</v>
      </c>
      <c r="F2239" s="380" t="s">
        <v>1457</v>
      </c>
      <c r="G2239" s="381"/>
      <c r="H2239" s="164" t="s">
        <v>31</v>
      </c>
      <c r="I2239" s="165">
        <v>1</v>
      </c>
      <c r="J2239" s="166">
        <v>7.53</v>
      </c>
      <c r="K2239" s="167">
        <v>7.53</v>
      </c>
    </row>
    <row r="2240" spans="1:11" hidden="1">
      <c r="A2240" s="192" t="s">
        <v>1449</v>
      </c>
      <c r="B2240" s="192" t="s">
        <v>1455</v>
      </c>
      <c r="C2240" s="192" t="s">
        <v>20</v>
      </c>
      <c r="D2240" s="192">
        <v>20083</v>
      </c>
      <c r="E2240" s="193" t="s">
        <v>1488</v>
      </c>
      <c r="F2240" s="380" t="s">
        <v>1457</v>
      </c>
      <c r="G2240" s="381"/>
      <c r="H2240" s="164" t="s">
        <v>31</v>
      </c>
      <c r="I2240" s="165">
        <v>2.1999999999999999E-2</v>
      </c>
      <c r="J2240" s="166">
        <v>87.08</v>
      </c>
      <c r="K2240" s="167">
        <v>1.91</v>
      </c>
    </row>
    <row r="2241" spans="1:11" hidden="1">
      <c r="A2241" s="192" t="s">
        <v>1449</v>
      </c>
      <c r="B2241" s="192" t="s">
        <v>1455</v>
      </c>
      <c r="C2241" s="192" t="s">
        <v>20</v>
      </c>
      <c r="D2241" s="192">
        <v>38383</v>
      </c>
      <c r="E2241" s="193" t="s">
        <v>1489</v>
      </c>
      <c r="F2241" s="380" t="s">
        <v>1457</v>
      </c>
      <c r="G2241" s="381"/>
      <c r="H2241" s="164" t="s">
        <v>31</v>
      </c>
      <c r="I2241" s="165">
        <v>1.9E-2</v>
      </c>
      <c r="J2241" s="166">
        <v>2.56</v>
      </c>
      <c r="K2241" s="167">
        <v>0.04</v>
      </c>
    </row>
    <row r="2242" spans="1:11" hidden="1">
      <c r="A2242" s="192" t="s">
        <v>1449</v>
      </c>
      <c r="B2242" s="192" t="s">
        <v>1450</v>
      </c>
      <c r="C2242" s="192" t="s">
        <v>20</v>
      </c>
      <c r="D2242" s="192">
        <v>88248</v>
      </c>
      <c r="E2242" s="193" t="s">
        <v>1477</v>
      </c>
      <c r="F2242" s="380" t="s">
        <v>1463</v>
      </c>
      <c r="G2242" s="381"/>
      <c r="H2242" s="164" t="s">
        <v>34</v>
      </c>
      <c r="I2242" s="165">
        <v>0.12709999999999999</v>
      </c>
      <c r="J2242" s="166">
        <v>16.45</v>
      </c>
      <c r="K2242" s="167">
        <v>2.09</v>
      </c>
    </row>
    <row r="2243" spans="1:11" hidden="1">
      <c r="A2243" s="192" t="s">
        <v>1449</v>
      </c>
      <c r="B2243" s="192" t="s">
        <v>1450</v>
      </c>
      <c r="C2243" s="192" t="s">
        <v>20</v>
      </c>
      <c r="D2243" s="192">
        <v>88267</v>
      </c>
      <c r="E2243" s="193" t="s">
        <v>1478</v>
      </c>
      <c r="F2243" s="380" t="s">
        <v>1463</v>
      </c>
      <c r="G2243" s="381"/>
      <c r="H2243" s="164" t="s">
        <v>34</v>
      </c>
      <c r="I2243" s="165">
        <v>0.12709999999999999</v>
      </c>
      <c r="J2243" s="166">
        <v>19.88</v>
      </c>
      <c r="K2243" s="167">
        <v>2.52</v>
      </c>
    </row>
    <row r="2244" spans="1:11" hidden="1">
      <c r="E2244" s="194"/>
      <c r="F2244" s="194"/>
      <c r="I2244" s="168"/>
      <c r="J2244" s="169"/>
      <c r="K2244" s="170"/>
    </row>
    <row r="2245" spans="1:11" hidden="1">
      <c r="E2245" s="194"/>
      <c r="F2245" s="194"/>
      <c r="I2245" s="168"/>
      <c r="J2245" s="169"/>
      <c r="K2245" s="170"/>
    </row>
    <row r="2246" spans="1:11" ht="20.100000000000001" hidden="1" customHeight="1">
      <c r="A2246" s="187"/>
      <c r="B2246" s="188"/>
      <c r="C2246" s="188" t="s">
        <v>20</v>
      </c>
      <c r="D2246" s="188">
        <v>89513</v>
      </c>
      <c r="E2246" s="189" t="s">
        <v>1089</v>
      </c>
      <c r="F2246" s="382" t="s">
        <v>1485</v>
      </c>
      <c r="G2246" s="383"/>
      <c r="H2246" s="156" t="s">
        <v>31</v>
      </c>
      <c r="I2246" s="157"/>
      <c r="J2246" s="158"/>
      <c r="K2246" s="159">
        <v>135.72</v>
      </c>
    </row>
    <row r="2247" spans="1:11" hidden="1">
      <c r="B2247" s="190" t="s">
        <v>1442</v>
      </c>
      <c r="C2247" s="190" t="s">
        <v>1443</v>
      </c>
      <c r="D2247" s="190" t="s">
        <v>1</v>
      </c>
      <c r="E2247" s="191" t="s">
        <v>1444</v>
      </c>
      <c r="F2247" s="384" t="s">
        <v>1445</v>
      </c>
      <c r="G2247" s="385"/>
      <c r="H2247" s="160" t="s">
        <v>1446</v>
      </c>
      <c r="I2247" s="161" t="s">
        <v>1345</v>
      </c>
      <c r="J2247" s="162" t="s">
        <v>1447</v>
      </c>
      <c r="K2247" s="163" t="s">
        <v>1448</v>
      </c>
    </row>
    <row r="2248" spans="1:11" hidden="1">
      <c r="A2248" s="192" t="s">
        <v>1449</v>
      </c>
      <c r="B2248" s="192" t="s">
        <v>1455</v>
      </c>
      <c r="C2248" s="192" t="s">
        <v>20</v>
      </c>
      <c r="D2248" s="192">
        <v>122</v>
      </c>
      <c r="E2248" s="193" t="s">
        <v>1491</v>
      </c>
      <c r="F2248" s="380" t="s">
        <v>1457</v>
      </c>
      <c r="G2248" s="381"/>
      <c r="H2248" s="164" t="s">
        <v>31</v>
      </c>
      <c r="I2248" s="165">
        <v>2.5899999999999999E-2</v>
      </c>
      <c r="J2248" s="166">
        <v>76.86</v>
      </c>
      <c r="K2248" s="167">
        <v>1.99</v>
      </c>
    </row>
    <row r="2249" spans="1:11" hidden="1">
      <c r="A2249" s="192" t="s">
        <v>1449</v>
      </c>
      <c r="B2249" s="192" t="s">
        <v>1455</v>
      </c>
      <c r="C2249" s="192" t="s">
        <v>20</v>
      </c>
      <c r="D2249" s="192">
        <v>3511</v>
      </c>
      <c r="E2249" s="193" t="s">
        <v>1990</v>
      </c>
      <c r="F2249" s="380" t="s">
        <v>1457</v>
      </c>
      <c r="G2249" s="381"/>
      <c r="H2249" s="164" t="s">
        <v>31</v>
      </c>
      <c r="I2249" s="165">
        <v>1</v>
      </c>
      <c r="J2249" s="166">
        <v>122.61</v>
      </c>
      <c r="K2249" s="167">
        <v>122.61</v>
      </c>
    </row>
    <row r="2250" spans="1:11" hidden="1">
      <c r="A2250" s="192" t="s">
        <v>1449</v>
      </c>
      <c r="B2250" s="192" t="s">
        <v>1455</v>
      </c>
      <c r="C2250" s="192" t="s">
        <v>20</v>
      </c>
      <c r="D2250" s="192">
        <v>20083</v>
      </c>
      <c r="E2250" s="193" t="s">
        <v>1488</v>
      </c>
      <c r="F2250" s="380" t="s">
        <v>1457</v>
      </c>
      <c r="G2250" s="381"/>
      <c r="H2250" s="164" t="s">
        <v>31</v>
      </c>
      <c r="I2250" s="165">
        <v>0.05</v>
      </c>
      <c r="J2250" s="166">
        <v>87.08</v>
      </c>
      <c r="K2250" s="167">
        <v>4.3499999999999996</v>
      </c>
    </row>
    <row r="2251" spans="1:11" hidden="1">
      <c r="A2251" s="192" t="s">
        <v>1449</v>
      </c>
      <c r="B2251" s="192" t="s">
        <v>1455</v>
      </c>
      <c r="C2251" s="192" t="s">
        <v>20</v>
      </c>
      <c r="D2251" s="192">
        <v>38383</v>
      </c>
      <c r="E2251" s="193" t="s">
        <v>1489</v>
      </c>
      <c r="F2251" s="380" t="s">
        <v>1457</v>
      </c>
      <c r="G2251" s="381"/>
      <c r="H2251" s="164" t="s">
        <v>31</v>
      </c>
      <c r="I2251" s="165">
        <v>2.75E-2</v>
      </c>
      <c r="J2251" s="166">
        <v>2.56</v>
      </c>
      <c r="K2251" s="167">
        <v>7.0000000000000007E-2</v>
      </c>
    </row>
    <row r="2252" spans="1:11" hidden="1">
      <c r="A2252" s="192" t="s">
        <v>1449</v>
      </c>
      <c r="B2252" s="192" t="s">
        <v>1450</v>
      </c>
      <c r="C2252" s="192" t="s">
        <v>20</v>
      </c>
      <c r="D2252" s="192">
        <v>88248</v>
      </c>
      <c r="E2252" s="193" t="s">
        <v>1477</v>
      </c>
      <c r="F2252" s="380" t="s">
        <v>1463</v>
      </c>
      <c r="G2252" s="381"/>
      <c r="H2252" s="164" t="s">
        <v>34</v>
      </c>
      <c r="I2252" s="165">
        <v>0.1847</v>
      </c>
      <c r="J2252" s="166">
        <v>16.45</v>
      </c>
      <c r="K2252" s="167">
        <v>3.03</v>
      </c>
    </row>
    <row r="2253" spans="1:11" hidden="1">
      <c r="A2253" s="192" t="s">
        <v>1449</v>
      </c>
      <c r="B2253" s="192" t="s">
        <v>1450</v>
      </c>
      <c r="C2253" s="192" t="s">
        <v>20</v>
      </c>
      <c r="D2253" s="192">
        <v>88267</v>
      </c>
      <c r="E2253" s="193" t="s">
        <v>1478</v>
      </c>
      <c r="F2253" s="380" t="s">
        <v>1463</v>
      </c>
      <c r="G2253" s="381"/>
      <c r="H2253" s="164" t="s">
        <v>34</v>
      </c>
      <c r="I2253" s="165">
        <v>0.1847</v>
      </c>
      <c r="J2253" s="166">
        <v>19.88</v>
      </c>
      <c r="K2253" s="167">
        <v>3.67</v>
      </c>
    </row>
    <row r="2254" spans="1:11" hidden="1">
      <c r="E2254" s="194"/>
      <c r="F2254" s="194"/>
      <c r="I2254" s="168"/>
      <c r="J2254" s="169"/>
      <c r="K2254" s="170"/>
    </row>
    <row r="2255" spans="1:11" hidden="1">
      <c r="E2255" s="194"/>
      <c r="F2255" s="194"/>
      <c r="I2255" s="168"/>
      <c r="J2255" s="169"/>
      <c r="K2255" s="170"/>
    </row>
    <row r="2256" spans="1:11" s="198" customFormat="1" ht="31.5">
      <c r="A2256" s="195"/>
      <c r="B2256" s="196"/>
      <c r="C2256" s="196" t="s">
        <v>5</v>
      </c>
      <c r="D2256" s="196" t="s">
        <v>1150</v>
      </c>
      <c r="E2256" s="197" t="s">
        <v>1151</v>
      </c>
      <c r="F2256" s="386" t="s">
        <v>1468</v>
      </c>
      <c r="G2256" s="387"/>
      <c r="H2256" s="171" t="s">
        <v>251</v>
      </c>
      <c r="I2256" s="172"/>
      <c r="J2256" s="173"/>
      <c r="K2256" s="174">
        <f>SUM(K2258:K2262)</f>
        <v>0</v>
      </c>
    </row>
    <row r="2257" spans="1:11" s="198" customFormat="1" ht="15.75">
      <c r="B2257" s="199" t="s">
        <v>1442</v>
      </c>
      <c r="C2257" s="199" t="s">
        <v>1443</v>
      </c>
      <c r="D2257" s="199" t="s">
        <v>1</v>
      </c>
      <c r="E2257" s="200" t="s">
        <v>1444</v>
      </c>
      <c r="F2257" s="378" t="s">
        <v>1445</v>
      </c>
      <c r="G2257" s="379"/>
      <c r="H2257" s="175" t="s">
        <v>1446</v>
      </c>
      <c r="I2257" s="176" t="s">
        <v>1345</v>
      </c>
      <c r="J2257" s="177" t="s">
        <v>1447</v>
      </c>
      <c r="K2257" s="178" t="s">
        <v>1448</v>
      </c>
    </row>
    <row r="2258" spans="1:11" s="192" customFormat="1" ht="12">
      <c r="A2258" s="192" t="s">
        <v>1449</v>
      </c>
      <c r="B2258" s="192" t="s">
        <v>1455</v>
      </c>
      <c r="C2258" s="192" t="s">
        <v>166</v>
      </c>
      <c r="D2258" s="192">
        <v>1257</v>
      </c>
      <c r="E2258" s="193" t="s">
        <v>1991</v>
      </c>
      <c r="F2258" s="380" t="s">
        <v>1457</v>
      </c>
      <c r="G2258" s="381"/>
      <c r="H2258" s="164" t="s">
        <v>251</v>
      </c>
      <c r="I2258" s="165">
        <v>1</v>
      </c>
      <c r="J2258" s="166"/>
      <c r="K2258" s="167">
        <f>J2258*I2258</f>
        <v>0</v>
      </c>
    </row>
    <row r="2259" spans="1:11" s="192" customFormat="1" ht="12">
      <c r="A2259" s="192" t="s">
        <v>1449</v>
      </c>
      <c r="B2259" s="192" t="s">
        <v>1455</v>
      </c>
      <c r="C2259" s="192" t="s">
        <v>166</v>
      </c>
      <c r="D2259" s="192">
        <v>1703</v>
      </c>
      <c r="E2259" s="193" t="s">
        <v>1992</v>
      </c>
      <c r="F2259" s="380" t="s">
        <v>1457</v>
      </c>
      <c r="G2259" s="381"/>
      <c r="H2259" s="164" t="s">
        <v>1575</v>
      </c>
      <c r="I2259" s="165">
        <v>4.4999999999999998E-2</v>
      </c>
      <c r="J2259" s="166"/>
      <c r="K2259" s="167">
        <f t="shared" ref="K2259:K2262" si="41">J2259*I2259</f>
        <v>0</v>
      </c>
    </row>
    <row r="2260" spans="1:11" s="192" customFormat="1" ht="12">
      <c r="A2260" s="192" t="s">
        <v>1449</v>
      </c>
      <c r="B2260" s="192" t="s">
        <v>1455</v>
      </c>
      <c r="C2260" s="192" t="s">
        <v>20</v>
      </c>
      <c r="D2260" s="192">
        <v>297</v>
      </c>
      <c r="E2260" s="193" t="s">
        <v>1654</v>
      </c>
      <c r="F2260" s="380" t="s">
        <v>1457</v>
      </c>
      <c r="G2260" s="381"/>
      <c r="H2260" s="164" t="s">
        <v>31</v>
      </c>
      <c r="I2260" s="165">
        <v>2</v>
      </c>
      <c r="J2260" s="166"/>
      <c r="K2260" s="167">
        <f t="shared" si="41"/>
        <v>0</v>
      </c>
    </row>
    <row r="2261" spans="1:11" s="192" customFormat="1" ht="12">
      <c r="A2261" s="192" t="s">
        <v>1449</v>
      </c>
      <c r="B2261" s="192" t="s">
        <v>1455</v>
      </c>
      <c r="C2261" s="192" t="s">
        <v>20</v>
      </c>
      <c r="D2261" s="192">
        <v>2696</v>
      </c>
      <c r="E2261" s="193" t="s">
        <v>1579</v>
      </c>
      <c r="F2261" s="380" t="s">
        <v>1570</v>
      </c>
      <c r="G2261" s="381"/>
      <c r="H2261" s="164" t="s">
        <v>34</v>
      </c>
      <c r="I2261" s="165">
        <v>0.37</v>
      </c>
      <c r="J2261" s="166"/>
      <c r="K2261" s="167">
        <f t="shared" si="41"/>
        <v>0</v>
      </c>
    </row>
    <row r="2262" spans="1:11" s="192" customFormat="1" ht="12">
      <c r="A2262" s="192" t="s">
        <v>1449</v>
      </c>
      <c r="B2262" s="192" t="s">
        <v>1455</v>
      </c>
      <c r="C2262" s="192" t="s">
        <v>20</v>
      </c>
      <c r="D2262" s="192">
        <v>6111</v>
      </c>
      <c r="E2262" s="193" t="s">
        <v>1580</v>
      </c>
      <c r="F2262" s="380" t="s">
        <v>1570</v>
      </c>
      <c r="G2262" s="381"/>
      <c r="H2262" s="164" t="s">
        <v>34</v>
      </c>
      <c r="I2262" s="165">
        <v>0.37</v>
      </c>
      <c r="J2262" s="166"/>
      <c r="K2262" s="167">
        <f t="shared" si="41"/>
        <v>0</v>
      </c>
    </row>
    <row r="2263" spans="1:11">
      <c r="E2263" s="194"/>
      <c r="F2263" s="194"/>
      <c r="I2263" s="168"/>
      <c r="J2263" s="169"/>
      <c r="K2263" s="170"/>
    </row>
    <row r="2264" spans="1:11">
      <c r="E2264" s="194"/>
      <c r="F2264" s="194"/>
      <c r="I2264" s="168"/>
      <c r="J2264" s="169"/>
      <c r="K2264" s="170"/>
    </row>
    <row r="2265" spans="1:11" s="198" customFormat="1" ht="31.5">
      <c r="A2265" s="195"/>
      <c r="B2265" s="196"/>
      <c r="C2265" s="196" t="s">
        <v>5</v>
      </c>
      <c r="D2265" s="196" t="s">
        <v>1147</v>
      </c>
      <c r="E2265" s="197" t="s">
        <v>1148</v>
      </c>
      <c r="F2265" s="386" t="s">
        <v>1468</v>
      </c>
      <c r="G2265" s="387"/>
      <c r="H2265" s="171" t="s">
        <v>251</v>
      </c>
      <c r="I2265" s="172"/>
      <c r="J2265" s="173"/>
      <c r="K2265" s="174">
        <f>SUM(K2267:K2272)</f>
        <v>0</v>
      </c>
    </row>
    <row r="2266" spans="1:11" s="198" customFormat="1" ht="15.75">
      <c r="B2266" s="199" t="s">
        <v>1442</v>
      </c>
      <c r="C2266" s="199" t="s">
        <v>1443</v>
      </c>
      <c r="D2266" s="199" t="s">
        <v>1</v>
      </c>
      <c r="E2266" s="200" t="s">
        <v>1444</v>
      </c>
      <c r="F2266" s="378" t="s">
        <v>1445</v>
      </c>
      <c r="G2266" s="379"/>
      <c r="H2266" s="175" t="s">
        <v>1446</v>
      </c>
      <c r="I2266" s="176" t="s">
        <v>1345</v>
      </c>
      <c r="J2266" s="177" t="s">
        <v>1447</v>
      </c>
      <c r="K2266" s="178" t="s">
        <v>1448</v>
      </c>
    </row>
    <row r="2267" spans="1:11" s="192" customFormat="1" ht="12">
      <c r="A2267" s="192" t="s">
        <v>1449</v>
      </c>
      <c r="B2267" s="192" t="s">
        <v>1455</v>
      </c>
      <c r="C2267" s="192" t="s">
        <v>20</v>
      </c>
      <c r="D2267" s="192">
        <v>296</v>
      </c>
      <c r="E2267" s="193" t="s">
        <v>1653</v>
      </c>
      <c r="F2267" s="380" t="s">
        <v>1457</v>
      </c>
      <c r="G2267" s="381"/>
      <c r="H2267" s="164" t="s">
        <v>31</v>
      </c>
      <c r="I2267" s="165">
        <v>1</v>
      </c>
      <c r="J2267" s="166"/>
      <c r="K2267" s="167">
        <f>J2267*I2267</f>
        <v>0</v>
      </c>
    </row>
    <row r="2268" spans="1:11" s="192" customFormat="1" ht="12">
      <c r="A2268" s="192" t="s">
        <v>1449</v>
      </c>
      <c r="B2268" s="192" t="s">
        <v>1455</v>
      </c>
      <c r="C2268" s="192" t="s">
        <v>20</v>
      </c>
      <c r="D2268" s="192">
        <v>301</v>
      </c>
      <c r="E2268" s="193" t="s">
        <v>1716</v>
      </c>
      <c r="F2268" s="380" t="s">
        <v>1457</v>
      </c>
      <c r="G2268" s="381"/>
      <c r="H2268" s="164" t="s">
        <v>31</v>
      </c>
      <c r="I2268" s="165">
        <v>1</v>
      </c>
      <c r="J2268" s="166"/>
      <c r="K2268" s="167">
        <f t="shared" ref="K2268:K2272" si="42">J2268*I2268</f>
        <v>0</v>
      </c>
    </row>
    <row r="2269" spans="1:11" s="192" customFormat="1" ht="12">
      <c r="A2269" s="192" t="s">
        <v>1449</v>
      </c>
      <c r="B2269" s="192" t="s">
        <v>1455</v>
      </c>
      <c r="C2269" s="192" t="s">
        <v>20</v>
      </c>
      <c r="D2269" s="192">
        <v>2696</v>
      </c>
      <c r="E2269" s="193" t="s">
        <v>1579</v>
      </c>
      <c r="F2269" s="380" t="s">
        <v>1570</v>
      </c>
      <c r="G2269" s="381"/>
      <c r="H2269" s="164" t="s">
        <v>34</v>
      </c>
      <c r="I2269" s="165">
        <v>0.46</v>
      </c>
      <c r="J2269" s="166"/>
      <c r="K2269" s="167">
        <f t="shared" si="42"/>
        <v>0</v>
      </c>
    </row>
    <row r="2270" spans="1:11" s="192" customFormat="1" ht="12">
      <c r="A2270" s="192" t="s">
        <v>1449</v>
      </c>
      <c r="B2270" s="192" t="s">
        <v>1455</v>
      </c>
      <c r="C2270" s="192" t="s">
        <v>20</v>
      </c>
      <c r="D2270" s="192">
        <v>6111</v>
      </c>
      <c r="E2270" s="193" t="s">
        <v>1580</v>
      </c>
      <c r="F2270" s="380" t="s">
        <v>1570</v>
      </c>
      <c r="G2270" s="381"/>
      <c r="H2270" s="164" t="s">
        <v>34</v>
      </c>
      <c r="I2270" s="165">
        <v>0.46</v>
      </c>
      <c r="J2270" s="166"/>
      <c r="K2270" s="167">
        <f t="shared" si="42"/>
        <v>0</v>
      </c>
    </row>
    <row r="2271" spans="1:11" s="192" customFormat="1" ht="12">
      <c r="A2271" s="192" t="s">
        <v>1449</v>
      </c>
      <c r="B2271" s="192" t="s">
        <v>1455</v>
      </c>
      <c r="C2271" s="192" t="s">
        <v>20</v>
      </c>
      <c r="D2271" s="192">
        <v>10908</v>
      </c>
      <c r="E2271" s="193" t="s">
        <v>1993</v>
      </c>
      <c r="F2271" s="380" t="s">
        <v>1457</v>
      </c>
      <c r="G2271" s="381"/>
      <c r="H2271" s="164" t="s">
        <v>31</v>
      </c>
      <c r="I2271" s="165">
        <v>1</v>
      </c>
      <c r="J2271" s="166"/>
      <c r="K2271" s="167">
        <f t="shared" si="42"/>
        <v>0</v>
      </c>
    </row>
    <row r="2272" spans="1:11" s="192" customFormat="1" ht="24">
      <c r="A2272" s="192" t="s">
        <v>1449</v>
      </c>
      <c r="B2272" s="192" t="s">
        <v>1455</v>
      </c>
      <c r="C2272" s="192" t="s">
        <v>20</v>
      </c>
      <c r="D2272" s="192">
        <v>20078</v>
      </c>
      <c r="E2272" s="193" t="s">
        <v>1585</v>
      </c>
      <c r="F2272" s="380" t="s">
        <v>1457</v>
      </c>
      <c r="G2272" s="381"/>
      <c r="H2272" s="164" t="s">
        <v>31</v>
      </c>
      <c r="I2272" s="165">
        <v>5.6000000000000001E-2</v>
      </c>
      <c r="J2272" s="166"/>
      <c r="K2272" s="167">
        <f t="shared" si="42"/>
        <v>0</v>
      </c>
    </row>
    <row r="2273" spans="1:11">
      <c r="E2273" s="194"/>
      <c r="F2273" s="194"/>
      <c r="I2273" s="168"/>
      <c r="J2273" s="169"/>
      <c r="K2273" s="170"/>
    </row>
    <row r="2274" spans="1:11">
      <c r="E2274" s="194"/>
      <c r="F2274" s="194"/>
      <c r="I2274" s="168"/>
      <c r="J2274" s="169"/>
      <c r="K2274" s="170"/>
    </row>
    <row r="2275" spans="1:11" ht="20.100000000000001" hidden="1" customHeight="1">
      <c r="A2275" s="187"/>
      <c r="B2275" s="188"/>
      <c r="C2275" s="188" t="s">
        <v>20</v>
      </c>
      <c r="D2275" s="188">
        <v>89797</v>
      </c>
      <c r="E2275" s="189" t="s">
        <v>1108</v>
      </c>
      <c r="F2275" s="382" t="s">
        <v>1485</v>
      </c>
      <c r="G2275" s="383"/>
      <c r="H2275" s="156" t="s">
        <v>31</v>
      </c>
      <c r="I2275" s="157"/>
      <c r="J2275" s="158"/>
      <c r="K2275" s="159">
        <v>55.92</v>
      </c>
    </row>
    <row r="2276" spans="1:11" hidden="1">
      <c r="B2276" s="190" t="s">
        <v>1442</v>
      </c>
      <c r="C2276" s="190" t="s">
        <v>1443</v>
      </c>
      <c r="D2276" s="190" t="s">
        <v>1</v>
      </c>
      <c r="E2276" s="191" t="s">
        <v>1444</v>
      </c>
      <c r="F2276" s="384" t="s">
        <v>1445</v>
      </c>
      <c r="G2276" s="385"/>
      <c r="H2276" s="160" t="s">
        <v>1446</v>
      </c>
      <c r="I2276" s="161" t="s">
        <v>1345</v>
      </c>
      <c r="J2276" s="162" t="s">
        <v>1447</v>
      </c>
      <c r="K2276" s="163" t="s">
        <v>1448</v>
      </c>
    </row>
    <row r="2277" spans="1:11" hidden="1">
      <c r="A2277" s="192" t="s">
        <v>1449</v>
      </c>
      <c r="B2277" s="192" t="s">
        <v>1455</v>
      </c>
      <c r="C2277" s="192" t="s">
        <v>20</v>
      </c>
      <c r="D2277" s="192">
        <v>301</v>
      </c>
      <c r="E2277" s="193" t="s">
        <v>1716</v>
      </c>
      <c r="F2277" s="380" t="s">
        <v>1457</v>
      </c>
      <c r="G2277" s="381"/>
      <c r="H2277" s="164" t="s">
        <v>31</v>
      </c>
      <c r="I2277" s="165">
        <v>3</v>
      </c>
      <c r="J2277" s="166">
        <v>3.49</v>
      </c>
      <c r="K2277" s="167">
        <v>10.47</v>
      </c>
    </row>
    <row r="2278" spans="1:11" hidden="1">
      <c r="A2278" s="192" t="s">
        <v>1449</v>
      </c>
      <c r="B2278" s="192" t="s">
        <v>1455</v>
      </c>
      <c r="C2278" s="192" t="s">
        <v>20</v>
      </c>
      <c r="D2278" s="192">
        <v>3670</v>
      </c>
      <c r="E2278" s="193" t="s">
        <v>1829</v>
      </c>
      <c r="F2278" s="380" t="s">
        <v>1457</v>
      </c>
      <c r="G2278" s="381"/>
      <c r="H2278" s="164" t="s">
        <v>31</v>
      </c>
      <c r="I2278" s="165">
        <v>1</v>
      </c>
      <c r="J2278" s="166">
        <v>30.66</v>
      </c>
      <c r="K2278" s="167">
        <v>30.66</v>
      </c>
    </row>
    <row r="2279" spans="1:11" ht="24" hidden="1">
      <c r="A2279" s="192" t="s">
        <v>1449</v>
      </c>
      <c r="B2279" s="192" t="s">
        <v>1455</v>
      </c>
      <c r="C2279" s="192" t="s">
        <v>20</v>
      </c>
      <c r="D2279" s="192">
        <v>20078</v>
      </c>
      <c r="E2279" s="193" t="s">
        <v>1585</v>
      </c>
      <c r="F2279" s="380" t="s">
        <v>1457</v>
      </c>
      <c r="G2279" s="381"/>
      <c r="H2279" s="164" t="s">
        <v>31</v>
      </c>
      <c r="I2279" s="165">
        <v>0.17249999999999999</v>
      </c>
      <c r="J2279" s="166">
        <v>31.72</v>
      </c>
      <c r="K2279" s="167">
        <v>5.47</v>
      </c>
    </row>
    <row r="2280" spans="1:11" hidden="1">
      <c r="A2280" s="192" t="s">
        <v>1449</v>
      </c>
      <c r="B2280" s="192" t="s">
        <v>1450</v>
      </c>
      <c r="C2280" s="192" t="s">
        <v>20</v>
      </c>
      <c r="D2280" s="192">
        <v>88248</v>
      </c>
      <c r="E2280" s="193" t="s">
        <v>1477</v>
      </c>
      <c r="F2280" s="380" t="s">
        <v>1463</v>
      </c>
      <c r="G2280" s="381"/>
      <c r="H2280" s="164" t="s">
        <v>34</v>
      </c>
      <c r="I2280" s="165">
        <v>0.25679999999999997</v>
      </c>
      <c r="J2280" s="166">
        <v>16.45</v>
      </c>
      <c r="K2280" s="167">
        <v>4.22</v>
      </c>
    </row>
    <row r="2281" spans="1:11" hidden="1">
      <c r="A2281" s="192" t="s">
        <v>1449</v>
      </c>
      <c r="B2281" s="192" t="s">
        <v>1450</v>
      </c>
      <c r="C2281" s="192" t="s">
        <v>20</v>
      </c>
      <c r="D2281" s="192">
        <v>88267</v>
      </c>
      <c r="E2281" s="193" t="s">
        <v>1478</v>
      </c>
      <c r="F2281" s="380" t="s">
        <v>1463</v>
      </c>
      <c r="G2281" s="381"/>
      <c r="H2281" s="164" t="s">
        <v>34</v>
      </c>
      <c r="I2281" s="165">
        <v>0.25679999999999997</v>
      </c>
      <c r="J2281" s="166">
        <v>19.88</v>
      </c>
      <c r="K2281" s="167">
        <v>5.0999999999999996</v>
      </c>
    </row>
    <row r="2282" spans="1:11" hidden="1">
      <c r="E2282" s="194"/>
      <c r="F2282" s="194"/>
      <c r="I2282" s="168"/>
      <c r="J2282" s="169"/>
      <c r="K2282" s="170"/>
    </row>
    <row r="2283" spans="1:11" hidden="1">
      <c r="E2283" s="194"/>
      <c r="F2283" s="194"/>
      <c r="I2283" s="168"/>
      <c r="J2283" s="169"/>
      <c r="K2283" s="170"/>
    </row>
    <row r="2284" spans="1:11" s="198" customFormat="1" ht="47.25">
      <c r="A2284" s="195"/>
      <c r="B2284" s="196"/>
      <c r="C2284" s="196" t="s">
        <v>5</v>
      </c>
      <c r="D2284" s="196" t="s">
        <v>1105</v>
      </c>
      <c r="E2284" s="197" t="s">
        <v>1106</v>
      </c>
      <c r="F2284" s="386" t="s">
        <v>1485</v>
      </c>
      <c r="G2284" s="387"/>
      <c r="H2284" s="171" t="s">
        <v>31</v>
      </c>
      <c r="I2284" s="172"/>
      <c r="J2284" s="173"/>
      <c r="K2284" s="174">
        <f>SUM(K2286:K2290)</f>
        <v>0</v>
      </c>
    </row>
    <row r="2285" spans="1:11" s="198" customFormat="1" ht="15.75">
      <c r="B2285" s="199" t="s">
        <v>1442</v>
      </c>
      <c r="C2285" s="199" t="s">
        <v>1443</v>
      </c>
      <c r="D2285" s="199" t="s">
        <v>1</v>
      </c>
      <c r="E2285" s="200" t="s">
        <v>1444</v>
      </c>
      <c r="F2285" s="378" t="s">
        <v>1445</v>
      </c>
      <c r="G2285" s="379"/>
      <c r="H2285" s="175" t="s">
        <v>1446</v>
      </c>
      <c r="I2285" s="176" t="s">
        <v>1345</v>
      </c>
      <c r="J2285" s="177" t="s">
        <v>1447</v>
      </c>
      <c r="K2285" s="178" t="s">
        <v>1448</v>
      </c>
    </row>
    <row r="2286" spans="1:11" s="192" customFormat="1" ht="12">
      <c r="A2286" s="192" t="s">
        <v>1449</v>
      </c>
      <c r="B2286" s="192" t="s">
        <v>1455</v>
      </c>
      <c r="C2286" s="192" t="s">
        <v>20</v>
      </c>
      <c r="D2286" s="192">
        <v>301</v>
      </c>
      <c r="E2286" s="193" t="s">
        <v>1716</v>
      </c>
      <c r="F2286" s="380" t="s">
        <v>1457</v>
      </c>
      <c r="G2286" s="381"/>
      <c r="H2286" s="164" t="s">
        <v>31</v>
      </c>
      <c r="I2286" s="165">
        <v>2</v>
      </c>
      <c r="J2286" s="166"/>
      <c r="K2286" s="167">
        <f>J2286*I2286</f>
        <v>0</v>
      </c>
    </row>
    <row r="2287" spans="1:11" s="192" customFormat="1" ht="12">
      <c r="A2287" s="192" t="s">
        <v>1449</v>
      </c>
      <c r="B2287" s="192" t="s">
        <v>1455</v>
      </c>
      <c r="C2287" s="192" t="s">
        <v>20</v>
      </c>
      <c r="D2287" s="192">
        <v>3659</v>
      </c>
      <c r="E2287" s="193" t="s">
        <v>1828</v>
      </c>
      <c r="F2287" s="380" t="s">
        <v>1457</v>
      </c>
      <c r="G2287" s="381"/>
      <c r="H2287" s="164" t="s">
        <v>31</v>
      </c>
      <c r="I2287" s="165">
        <v>1</v>
      </c>
      <c r="J2287" s="166"/>
      <c r="K2287" s="167">
        <f t="shared" ref="K2287:K2290" si="43">J2287*I2287</f>
        <v>0</v>
      </c>
    </row>
    <row r="2288" spans="1:11" s="192" customFormat="1" ht="24">
      <c r="A2288" s="192" t="s">
        <v>1449</v>
      </c>
      <c r="B2288" s="192" t="s">
        <v>1455</v>
      </c>
      <c r="C2288" s="192" t="s">
        <v>20</v>
      </c>
      <c r="D2288" s="192">
        <v>20078</v>
      </c>
      <c r="E2288" s="193" t="s">
        <v>1585</v>
      </c>
      <c r="F2288" s="380" t="s">
        <v>1457</v>
      </c>
      <c r="G2288" s="381"/>
      <c r="H2288" s="164" t="s">
        <v>31</v>
      </c>
      <c r="I2288" s="165">
        <v>9.1999999999999998E-2</v>
      </c>
      <c r="J2288" s="166"/>
      <c r="K2288" s="167">
        <f t="shared" si="43"/>
        <v>0</v>
      </c>
    </row>
    <row r="2289" spans="1:11" s="192" customFormat="1" ht="12">
      <c r="A2289" s="192" t="s">
        <v>1449</v>
      </c>
      <c r="B2289" s="192" t="s">
        <v>1450</v>
      </c>
      <c r="C2289" s="192" t="s">
        <v>20</v>
      </c>
      <c r="D2289" s="192">
        <v>88248</v>
      </c>
      <c r="E2289" s="193" t="s">
        <v>1477</v>
      </c>
      <c r="F2289" s="380" t="s">
        <v>1463</v>
      </c>
      <c r="G2289" s="381"/>
      <c r="H2289" s="164" t="s">
        <v>34</v>
      </c>
      <c r="I2289" s="165">
        <v>0.33</v>
      </c>
      <c r="J2289" s="166"/>
      <c r="K2289" s="167">
        <f t="shared" si="43"/>
        <v>0</v>
      </c>
    </row>
    <row r="2290" spans="1:11" s="192" customFormat="1" ht="12">
      <c r="A2290" s="192" t="s">
        <v>1449</v>
      </c>
      <c r="B2290" s="192" t="s">
        <v>1450</v>
      </c>
      <c r="C2290" s="192" t="s">
        <v>20</v>
      </c>
      <c r="D2290" s="192">
        <v>88267</v>
      </c>
      <c r="E2290" s="193" t="s">
        <v>1478</v>
      </c>
      <c r="F2290" s="380" t="s">
        <v>1463</v>
      </c>
      <c r="G2290" s="381"/>
      <c r="H2290" s="164" t="s">
        <v>34</v>
      </c>
      <c r="I2290" s="165">
        <v>0.33</v>
      </c>
      <c r="J2290" s="166"/>
      <c r="K2290" s="167">
        <f t="shared" si="43"/>
        <v>0</v>
      </c>
    </row>
    <row r="2291" spans="1:11">
      <c r="E2291" s="194"/>
      <c r="F2291" s="194"/>
      <c r="I2291" s="168"/>
      <c r="J2291" s="169"/>
      <c r="K2291" s="170"/>
    </row>
    <row r="2292" spans="1:11">
      <c r="E2292" s="194"/>
      <c r="F2292" s="194"/>
      <c r="I2292" s="168"/>
      <c r="J2292" s="169"/>
      <c r="K2292" s="170"/>
    </row>
    <row r="2293" spans="1:11" ht="20.100000000000001" hidden="1" customHeight="1">
      <c r="A2293" s="187"/>
      <c r="B2293" s="188"/>
      <c r="C2293" s="188" t="s">
        <v>20</v>
      </c>
      <c r="D2293" s="188">
        <v>89785</v>
      </c>
      <c r="E2293" s="189" t="s">
        <v>1110</v>
      </c>
      <c r="F2293" s="382" t="s">
        <v>1485</v>
      </c>
      <c r="G2293" s="383"/>
      <c r="H2293" s="156" t="s">
        <v>31</v>
      </c>
      <c r="I2293" s="157"/>
      <c r="J2293" s="158"/>
      <c r="K2293" s="159">
        <v>27.5</v>
      </c>
    </row>
    <row r="2294" spans="1:11" hidden="1">
      <c r="B2294" s="190" t="s">
        <v>1442</v>
      </c>
      <c r="C2294" s="190" t="s">
        <v>1443</v>
      </c>
      <c r="D2294" s="190" t="s">
        <v>1</v>
      </c>
      <c r="E2294" s="191" t="s">
        <v>1444</v>
      </c>
      <c r="F2294" s="384" t="s">
        <v>1445</v>
      </c>
      <c r="G2294" s="385"/>
      <c r="H2294" s="160" t="s">
        <v>1446</v>
      </c>
      <c r="I2294" s="161" t="s">
        <v>1345</v>
      </c>
      <c r="J2294" s="162" t="s">
        <v>1447</v>
      </c>
      <c r="K2294" s="163" t="s">
        <v>1448</v>
      </c>
    </row>
    <row r="2295" spans="1:11" hidden="1">
      <c r="A2295" s="192" t="s">
        <v>1449</v>
      </c>
      <c r="B2295" s="192" t="s">
        <v>1455</v>
      </c>
      <c r="C2295" s="192" t="s">
        <v>20</v>
      </c>
      <c r="D2295" s="192">
        <v>296</v>
      </c>
      <c r="E2295" s="193" t="s">
        <v>1653</v>
      </c>
      <c r="F2295" s="380" t="s">
        <v>1457</v>
      </c>
      <c r="G2295" s="381"/>
      <c r="H2295" s="164" t="s">
        <v>31</v>
      </c>
      <c r="I2295" s="165">
        <v>3</v>
      </c>
      <c r="J2295" s="166">
        <v>1.97</v>
      </c>
      <c r="K2295" s="167">
        <v>5.91</v>
      </c>
    </row>
    <row r="2296" spans="1:11" hidden="1">
      <c r="A2296" s="192" t="s">
        <v>1449</v>
      </c>
      <c r="B2296" s="192" t="s">
        <v>1455</v>
      </c>
      <c r="C2296" s="192" t="s">
        <v>20</v>
      </c>
      <c r="D2296" s="192">
        <v>3662</v>
      </c>
      <c r="E2296" s="193" t="s">
        <v>1994</v>
      </c>
      <c r="F2296" s="380" t="s">
        <v>1457</v>
      </c>
      <c r="G2296" s="381"/>
      <c r="H2296" s="164" t="s">
        <v>31</v>
      </c>
      <c r="I2296" s="165">
        <v>1</v>
      </c>
      <c r="J2296" s="166">
        <v>12.55</v>
      </c>
      <c r="K2296" s="167">
        <v>12.55</v>
      </c>
    </row>
    <row r="2297" spans="1:11" ht="24" hidden="1">
      <c r="A2297" s="192" t="s">
        <v>1449</v>
      </c>
      <c r="B2297" s="192" t="s">
        <v>1455</v>
      </c>
      <c r="C2297" s="192" t="s">
        <v>20</v>
      </c>
      <c r="D2297" s="192">
        <v>20078</v>
      </c>
      <c r="E2297" s="193" t="s">
        <v>1585</v>
      </c>
      <c r="F2297" s="380" t="s">
        <v>1457</v>
      </c>
      <c r="G2297" s="381"/>
      <c r="H2297" s="164" t="s">
        <v>31</v>
      </c>
      <c r="I2297" s="165">
        <v>7.4999999999999997E-2</v>
      </c>
      <c r="J2297" s="166">
        <v>31.72</v>
      </c>
      <c r="K2297" s="167">
        <v>2.37</v>
      </c>
    </row>
    <row r="2298" spans="1:11" hidden="1">
      <c r="A2298" s="192" t="s">
        <v>1449</v>
      </c>
      <c r="B2298" s="192" t="s">
        <v>1450</v>
      </c>
      <c r="C2298" s="192" t="s">
        <v>20</v>
      </c>
      <c r="D2298" s="192">
        <v>88248</v>
      </c>
      <c r="E2298" s="193" t="s">
        <v>1477</v>
      </c>
      <c r="F2298" s="380" t="s">
        <v>1463</v>
      </c>
      <c r="G2298" s="381"/>
      <c r="H2298" s="164" t="s">
        <v>34</v>
      </c>
      <c r="I2298" s="165">
        <v>0.18390000000000001</v>
      </c>
      <c r="J2298" s="166">
        <v>16.45</v>
      </c>
      <c r="K2298" s="167">
        <v>3.02</v>
      </c>
    </row>
    <row r="2299" spans="1:11" hidden="1">
      <c r="A2299" s="192" t="s">
        <v>1449</v>
      </c>
      <c r="B2299" s="192" t="s">
        <v>1450</v>
      </c>
      <c r="C2299" s="192" t="s">
        <v>20</v>
      </c>
      <c r="D2299" s="192">
        <v>88267</v>
      </c>
      <c r="E2299" s="193" t="s">
        <v>1478</v>
      </c>
      <c r="F2299" s="380" t="s">
        <v>1463</v>
      </c>
      <c r="G2299" s="381"/>
      <c r="H2299" s="164" t="s">
        <v>34</v>
      </c>
      <c r="I2299" s="165">
        <v>0.18390000000000001</v>
      </c>
      <c r="J2299" s="166">
        <v>19.88</v>
      </c>
      <c r="K2299" s="167">
        <v>3.65</v>
      </c>
    </row>
    <row r="2300" spans="1:11" hidden="1">
      <c r="E2300" s="194"/>
      <c r="F2300" s="194"/>
      <c r="I2300" s="168"/>
      <c r="J2300" s="169"/>
      <c r="K2300" s="170"/>
    </row>
    <row r="2301" spans="1:11" hidden="1">
      <c r="E2301" s="194"/>
      <c r="F2301" s="194"/>
      <c r="I2301" s="168"/>
      <c r="J2301" s="169"/>
      <c r="K2301" s="170"/>
    </row>
    <row r="2302" spans="1:11" s="198" customFormat="1" ht="47.25">
      <c r="A2302" s="195"/>
      <c r="B2302" s="196"/>
      <c r="C2302" s="196" t="s">
        <v>5</v>
      </c>
      <c r="D2302" s="196" t="s">
        <v>1112</v>
      </c>
      <c r="E2302" s="197" t="s">
        <v>1113</v>
      </c>
      <c r="F2302" s="386" t="s">
        <v>1485</v>
      </c>
      <c r="G2302" s="387"/>
      <c r="H2302" s="171" t="s">
        <v>31</v>
      </c>
      <c r="I2302" s="172"/>
      <c r="J2302" s="173"/>
      <c r="K2302" s="174">
        <f>SUM(K2304:K2308)</f>
        <v>0</v>
      </c>
    </row>
    <row r="2303" spans="1:11" s="198" customFormat="1" ht="15.75">
      <c r="B2303" s="199" t="s">
        <v>1442</v>
      </c>
      <c r="C2303" s="199" t="s">
        <v>1443</v>
      </c>
      <c r="D2303" s="199" t="s">
        <v>1</v>
      </c>
      <c r="E2303" s="200" t="s">
        <v>1444</v>
      </c>
      <c r="F2303" s="378" t="s">
        <v>1445</v>
      </c>
      <c r="G2303" s="379"/>
      <c r="H2303" s="175" t="s">
        <v>1446</v>
      </c>
      <c r="I2303" s="176" t="s">
        <v>1345</v>
      </c>
      <c r="J2303" s="177" t="s">
        <v>1447</v>
      </c>
      <c r="K2303" s="178" t="s">
        <v>1448</v>
      </c>
    </row>
    <row r="2304" spans="1:11" s="192" customFormat="1" ht="12">
      <c r="A2304" s="192" t="s">
        <v>1449</v>
      </c>
      <c r="B2304" s="192" t="s">
        <v>1455</v>
      </c>
      <c r="C2304" s="192" t="s">
        <v>20</v>
      </c>
      <c r="D2304" s="192">
        <v>297</v>
      </c>
      <c r="E2304" s="193" t="s">
        <v>1654</v>
      </c>
      <c r="F2304" s="380" t="s">
        <v>1457</v>
      </c>
      <c r="G2304" s="381"/>
      <c r="H2304" s="164" t="s">
        <v>31</v>
      </c>
      <c r="I2304" s="165">
        <v>2</v>
      </c>
      <c r="J2304" s="166"/>
      <c r="K2304" s="167">
        <f>J2304*I2304</f>
        <v>0</v>
      </c>
    </row>
    <row r="2305" spans="1:11" s="192" customFormat="1" ht="12">
      <c r="A2305" s="192" t="s">
        <v>1449</v>
      </c>
      <c r="B2305" s="192" t="s">
        <v>1455</v>
      </c>
      <c r="C2305" s="192" t="s">
        <v>20</v>
      </c>
      <c r="D2305" s="192">
        <v>3661</v>
      </c>
      <c r="E2305" s="193" t="s">
        <v>1995</v>
      </c>
      <c r="F2305" s="380" t="s">
        <v>1457</v>
      </c>
      <c r="G2305" s="381"/>
      <c r="H2305" s="164" t="s">
        <v>31</v>
      </c>
      <c r="I2305" s="165">
        <v>1</v>
      </c>
      <c r="J2305" s="166"/>
      <c r="K2305" s="167">
        <f t="shared" ref="K2305:K2308" si="44">J2305*I2305</f>
        <v>0</v>
      </c>
    </row>
    <row r="2306" spans="1:11" s="192" customFormat="1" ht="24">
      <c r="A2306" s="192" t="s">
        <v>1449</v>
      </c>
      <c r="B2306" s="192" t="s">
        <v>1455</v>
      </c>
      <c r="C2306" s="192" t="s">
        <v>20</v>
      </c>
      <c r="D2306" s="192">
        <v>20078</v>
      </c>
      <c r="E2306" s="193" t="s">
        <v>1585</v>
      </c>
      <c r="F2306" s="380" t="s">
        <v>1457</v>
      </c>
      <c r="G2306" s="381"/>
      <c r="H2306" s="164" t="s">
        <v>31</v>
      </c>
      <c r="I2306" s="165">
        <v>0.06</v>
      </c>
      <c r="J2306" s="166"/>
      <c r="K2306" s="167">
        <f t="shared" si="44"/>
        <v>0</v>
      </c>
    </row>
    <row r="2307" spans="1:11" s="192" customFormat="1" ht="12">
      <c r="A2307" s="192" t="s">
        <v>1449</v>
      </c>
      <c r="B2307" s="192" t="s">
        <v>1450</v>
      </c>
      <c r="C2307" s="192" t="s">
        <v>20</v>
      </c>
      <c r="D2307" s="192">
        <v>88248</v>
      </c>
      <c r="E2307" s="193" t="s">
        <v>1477</v>
      </c>
      <c r="F2307" s="380" t="s">
        <v>1463</v>
      </c>
      <c r="G2307" s="381"/>
      <c r="H2307" s="164" t="s">
        <v>34</v>
      </c>
      <c r="I2307" s="165">
        <v>0.25</v>
      </c>
      <c r="J2307" s="166"/>
      <c r="K2307" s="167">
        <f t="shared" si="44"/>
        <v>0</v>
      </c>
    </row>
    <row r="2308" spans="1:11" s="192" customFormat="1" ht="12">
      <c r="A2308" s="192" t="s">
        <v>1449</v>
      </c>
      <c r="B2308" s="192" t="s">
        <v>1450</v>
      </c>
      <c r="C2308" s="192" t="s">
        <v>20</v>
      </c>
      <c r="D2308" s="192">
        <v>88267</v>
      </c>
      <c r="E2308" s="193" t="s">
        <v>1478</v>
      </c>
      <c r="F2308" s="380" t="s">
        <v>1463</v>
      </c>
      <c r="G2308" s="381"/>
      <c r="H2308" s="164" t="s">
        <v>34</v>
      </c>
      <c r="I2308" s="165">
        <v>0.25</v>
      </c>
      <c r="J2308" s="166"/>
      <c r="K2308" s="167">
        <f t="shared" si="44"/>
        <v>0</v>
      </c>
    </row>
    <row r="2309" spans="1:11">
      <c r="E2309" s="194"/>
      <c r="F2309" s="194"/>
      <c r="I2309" s="168"/>
      <c r="J2309" s="169"/>
      <c r="K2309" s="170"/>
    </row>
    <row r="2310" spans="1:11">
      <c r="E2310" s="194"/>
      <c r="F2310" s="194"/>
      <c r="I2310" s="168"/>
      <c r="J2310" s="169"/>
      <c r="K2310" s="170"/>
    </row>
    <row r="2311" spans="1:11" ht="20.100000000000001" hidden="1" customHeight="1">
      <c r="A2311" s="187"/>
      <c r="B2311" s="188"/>
      <c r="C2311" s="188" t="s">
        <v>20</v>
      </c>
      <c r="D2311" s="188">
        <v>89795</v>
      </c>
      <c r="E2311" s="189" t="s">
        <v>1115</v>
      </c>
      <c r="F2311" s="382" t="s">
        <v>1485</v>
      </c>
      <c r="G2311" s="383"/>
      <c r="H2311" s="156" t="s">
        <v>31</v>
      </c>
      <c r="I2311" s="157"/>
      <c r="J2311" s="158"/>
      <c r="K2311" s="159">
        <v>43.75</v>
      </c>
    </row>
    <row r="2312" spans="1:11" hidden="1">
      <c r="B2312" s="190" t="s">
        <v>1442</v>
      </c>
      <c r="C2312" s="190" t="s">
        <v>1443</v>
      </c>
      <c r="D2312" s="190" t="s">
        <v>1</v>
      </c>
      <c r="E2312" s="191" t="s">
        <v>1444</v>
      </c>
      <c r="F2312" s="384" t="s">
        <v>1445</v>
      </c>
      <c r="G2312" s="385"/>
      <c r="H2312" s="160" t="s">
        <v>1446</v>
      </c>
      <c r="I2312" s="161" t="s">
        <v>1345</v>
      </c>
      <c r="J2312" s="162" t="s">
        <v>1447</v>
      </c>
      <c r="K2312" s="163" t="s">
        <v>1448</v>
      </c>
    </row>
    <row r="2313" spans="1:11" hidden="1">
      <c r="A2313" s="192" t="s">
        <v>1449</v>
      </c>
      <c r="B2313" s="192" t="s">
        <v>1455</v>
      </c>
      <c r="C2313" s="192" t="s">
        <v>20</v>
      </c>
      <c r="D2313" s="192">
        <v>297</v>
      </c>
      <c r="E2313" s="193" t="s">
        <v>1654</v>
      </c>
      <c r="F2313" s="380" t="s">
        <v>1457</v>
      </c>
      <c r="G2313" s="381"/>
      <c r="H2313" s="164" t="s">
        <v>31</v>
      </c>
      <c r="I2313" s="165">
        <v>3</v>
      </c>
      <c r="J2313" s="166">
        <v>2.9</v>
      </c>
      <c r="K2313" s="167">
        <v>8.6999999999999993</v>
      </c>
    </row>
    <row r="2314" spans="1:11" hidden="1">
      <c r="A2314" s="192" t="s">
        <v>1449</v>
      </c>
      <c r="B2314" s="192" t="s">
        <v>1455</v>
      </c>
      <c r="C2314" s="192" t="s">
        <v>20</v>
      </c>
      <c r="D2314" s="192">
        <v>3658</v>
      </c>
      <c r="E2314" s="193" t="s">
        <v>1996</v>
      </c>
      <c r="F2314" s="380" t="s">
        <v>1457</v>
      </c>
      <c r="G2314" s="381"/>
      <c r="H2314" s="164" t="s">
        <v>31</v>
      </c>
      <c r="I2314" s="165">
        <v>1</v>
      </c>
      <c r="J2314" s="166">
        <v>23.5</v>
      </c>
      <c r="K2314" s="167">
        <v>23.5</v>
      </c>
    </row>
    <row r="2315" spans="1:11" ht="24" hidden="1">
      <c r="A2315" s="192" t="s">
        <v>1449</v>
      </c>
      <c r="B2315" s="192" t="s">
        <v>1455</v>
      </c>
      <c r="C2315" s="192" t="s">
        <v>20</v>
      </c>
      <c r="D2315" s="192">
        <v>20078</v>
      </c>
      <c r="E2315" s="193" t="s">
        <v>1585</v>
      </c>
      <c r="F2315" s="380" t="s">
        <v>1457</v>
      </c>
      <c r="G2315" s="381"/>
      <c r="H2315" s="164" t="s">
        <v>31</v>
      </c>
      <c r="I2315" s="165">
        <v>0.1125</v>
      </c>
      <c r="J2315" s="166">
        <v>31.72</v>
      </c>
      <c r="K2315" s="167">
        <v>3.56</v>
      </c>
    </row>
    <row r="2316" spans="1:11" hidden="1">
      <c r="A2316" s="192" t="s">
        <v>1449</v>
      </c>
      <c r="B2316" s="192" t="s">
        <v>1450</v>
      </c>
      <c r="C2316" s="192" t="s">
        <v>20</v>
      </c>
      <c r="D2316" s="192">
        <v>88248</v>
      </c>
      <c r="E2316" s="193" t="s">
        <v>1477</v>
      </c>
      <c r="F2316" s="380" t="s">
        <v>1463</v>
      </c>
      <c r="G2316" s="381"/>
      <c r="H2316" s="164" t="s">
        <v>34</v>
      </c>
      <c r="I2316" s="165">
        <v>0.2203</v>
      </c>
      <c r="J2316" s="166">
        <v>16.45</v>
      </c>
      <c r="K2316" s="167">
        <v>3.62</v>
      </c>
    </row>
    <row r="2317" spans="1:11" hidden="1">
      <c r="A2317" s="192" t="s">
        <v>1449</v>
      </c>
      <c r="B2317" s="192" t="s">
        <v>1450</v>
      </c>
      <c r="C2317" s="192" t="s">
        <v>20</v>
      </c>
      <c r="D2317" s="192">
        <v>88267</v>
      </c>
      <c r="E2317" s="193" t="s">
        <v>1478</v>
      </c>
      <c r="F2317" s="380" t="s">
        <v>1463</v>
      </c>
      <c r="G2317" s="381"/>
      <c r="H2317" s="164" t="s">
        <v>34</v>
      </c>
      <c r="I2317" s="165">
        <v>0.2203</v>
      </c>
      <c r="J2317" s="166">
        <v>19.88</v>
      </c>
      <c r="K2317" s="167">
        <v>4.37</v>
      </c>
    </row>
    <row r="2318" spans="1:11" hidden="1">
      <c r="E2318" s="194"/>
      <c r="F2318" s="194"/>
      <c r="I2318" s="168"/>
      <c r="J2318" s="169"/>
      <c r="K2318" s="170"/>
    </row>
    <row r="2319" spans="1:11" hidden="1">
      <c r="E2319" s="194"/>
      <c r="F2319" s="194"/>
      <c r="I2319" s="168"/>
      <c r="J2319" s="169"/>
      <c r="K2319" s="170"/>
    </row>
    <row r="2320" spans="1:11" ht="20.100000000000001" hidden="1" customHeight="1">
      <c r="A2320" s="187"/>
      <c r="B2320" s="188"/>
      <c r="C2320" s="188" t="s">
        <v>20</v>
      </c>
      <c r="D2320" s="188">
        <v>89569</v>
      </c>
      <c r="E2320" s="189" t="s">
        <v>1137</v>
      </c>
      <c r="F2320" s="382" t="s">
        <v>1485</v>
      </c>
      <c r="G2320" s="383"/>
      <c r="H2320" s="156" t="s">
        <v>31</v>
      </c>
      <c r="I2320" s="157"/>
      <c r="J2320" s="158"/>
      <c r="K2320" s="159">
        <v>102.96</v>
      </c>
    </row>
    <row r="2321" spans="1:11" hidden="1">
      <c r="B2321" s="190" t="s">
        <v>1442</v>
      </c>
      <c r="C2321" s="190" t="s">
        <v>1443</v>
      </c>
      <c r="D2321" s="190" t="s">
        <v>1</v>
      </c>
      <c r="E2321" s="191" t="s">
        <v>1444</v>
      </c>
      <c r="F2321" s="384" t="s">
        <v>1445</v>
      </c>
      <c r="G2321" s="385"/>
      <c r="H2321" s="160" t="s">
        <v>1446</v>
      </c>
      <c r="I2321" s="161" t="s">
        <v>1345</v>
      </c>
      <c r="J2321" s="162" t="s">
        <v>1447</v>
      </c>
      <c r="K2321" s="163" t="s">
        <v>1448</v>
      </c>
    </row>
    <row r="2322" spans="1:11" hidden="1">
      <c r="A2322" s="192" t="s">
        <v>1449</v>
      </c>
      <c r="B2322" s="192" t="s">
        <v>1455</v>
      </c>
      <c r="C2322" s="192" t="s">
        <v>20</v>
      </c>
      <c r="D2322" s="192">
        <v>298</v>
      </c>
      <c r="E2322" s="193" t="s">
        <v>1997</v>
      </c>
      <c r="F2322" s="380" t="s">
        <v>1457</v>
      </c>
      <c r="G2322" s="381"/>
      <c r="H2322" s="164" t="s">
        <v>31</v>
      </c>
      <c r="I2322" s="165">
        <v>1</v>
      </c>
      <c r="J2322" s="166">
        <v>3.15</v>
      </c>
      <c r="K2322" s="167">
        <v>3.15</v>
      </c>
    </row>
    <row r="2323" spans="1:11" hidden="1">
      <c r="A2323" s="192" t="s">
        <v>1449</v>
      </c>
      <c r="B2323" s="192" t="s">
        <v>1455</v>
      </c>
      <c r="C2323" s="192" t="s">
        <v>20</v>
      </c>
      <c r="D2323" s="192">
        <v>299</v>
      </c>
      <c r="E2323" s="193" t="s">
        <v>1998</v>
      </c>
      <c r="F2323" s="380" t="s">
        <v>1457</v>
      </c>
      <c r="G2323" s="381"/>
      <c r="H2323" s="164" t="s">
        <v>31</v>
      </c>
      <c r="I2323" s="165">
        <v>2</v>
      </c>
      <c r="J2323" s="166">
        <v>4.09</v>
      </c>
      <c r="K2323" s="167">
        <v>8.18</v>
      </c>
    </row>
    <row r="2324" spans="1:11" hidden="1">
      <c r="A2324" s="192" t="s">
        <v>1449</v>
      </c>
      <c r="B2324" s="192" t="s">
        <v>1455</v>
      </c>
      <c r="C2324" s="192" t="s">
        <v>20</v>
      </c>
      <c r="D2324" s="192">
        <v>301</v>
      </c>
      <c r="E2324" s="193" t="s">
        <v>1716</v>
      </c>
      <c r="F2324" s="380" t="s">
        <v>1457</v>
      </c>
      <c r="G2324" s="381"/>
      <c r="H2324" s="164" t="s">
        <v>31</v>
      </c>
      <c r="I2324" s="165">
        <v>1</v>
      </c>
      <c r="J2324" s="166">
        <v>3.49</v>
      </c>
      <c r="K2324" s="167">
        <v>3.49</v>
      </c>
    </row>
    <row r="2325" spans="1:11" ht="24" hidden="1">
      <c r="A2325" s="192" t="s">
        <v>1449</v>
      </c>
      <c r="B2325" s="192" t="s">
        <v>1455</v>
      </c>
      <c r="C2325" s="192" t="s">
        <v>20</v>
      </c>
      <c r="D2325" s="192">
        <v>20078</v>
      </c>
      <c r="E2325" s="193" t="s">
        <v>1585</v>
      </c>
      <c r="F2325" s="380" t="s">
        <v>1457</v>
      </c>
      <c r="G2325" s="381"/>
      <c r="H2325" s="164" t="s">
        <v>31</v>
      </c>
      <c r="I2325" s="165">
        <v>0.1525</v>
      </c>
      <c r="J2325" s="166">
        <v>31.72</v>
      </c>
      <c r="K2325" s="167">
        <v>4.83</v>
      </c>
    </row>
    <row r="2326" spans="1:11" hidden="1">
      <c r="A2326" s="192" t="s">
        <v>1449</v>
      </c>
      <c r="B2326" s="192" t="s">
        <v>1455</v>
      </c>
      <c r="C2326" s="192" t="s">
        <v>20</v>
      </c>
      <c r="D2326" s="192">
        <v>20143</v>
      </c>
      <c r="E2326" s="193" t="s">
        <v>1999</v>
      </c>
      <c r="F2326" s="380" t="s">
        <v>1457</v>
      </c>
      <c r="G2326" s="381"/>
      <c r="H2326" s="164" t="s">
        <v>31</v>
      </c>
      <c r="I2326" s="165">
        <v>1</v>
      </c>
      <c r="J2326" s="166">
        <v>77.64</v>
      </c>
      <c r="K2326" s="167">
        <v>77.64</v>
      </c>
    </row>
    <row r="2327" spans="1:11" hidden="1">
      <c r="A2327" s="192" t="s">
        <v>1449</v>
      </c>
      <c r="B2327" s="192" t="s">
        <v>1450</v>
      </c>
      <c r="C2327" s="192" t="s">
        <v>20</v>
      </c>
      <c r="D2327" s="192">
        <v>88248</v>
      </c>
      <c r="E2327" s="193" t="s">
        <v>1477</v>
      </c>
      <c r="F2327" s="380" t="s">
        <v>1463</v>
      </c>
      <c r="G2327" s="381"/>
      <c r="H2327" s="164" t="s">
        <v>34</v>
      </c>
      <c r="I2327" s="165">
        <v>0.15629999999999999</v>
      </c>
      <c r="J2327" s="166">
        <v>16.45</v>
      </c>
      <c r="K2327" s="167">
        <v>2.57</v>
      </c>
    </row>
    <row r="2328" spans="1:11" hidden="1">
      <c r="A2328" s="192" t="s">
        <v>1449</v>
      </c>
      <c r="B2328" s="192" t="s">
        <v>1450</v>
      </c>
      <c r="C2328" s="192" t="s">
        <v>20</v>
      </c>
      <c r="D2328" s="192">
        <v>88267</v>
      </c>
      <c r="E2328" s="193" t="s">
        <v>1478</v>
      </c>
      <c r="F2328" s="380" t="s">
        <v>1463</v>
      </c>
      <c r="G2328" s="381"/>
      <c r="H2328" s="164" t="s">
        <v>34</v>
      </c>
      <c r="I2328" s="165">
        <v>0.15629999999999999</v>
      </c>
      <c r="J2328" s="166">
        <v>19.88</v>
      </c>
      <c r="K2328" s="167">
        <v>3.1</v>
      </c>
    </row>
    <row r="2329" spans="1:11" hidden="1">
      <c r="E2329" s="194"/>
      <c r="F2329" s="194"/>
      <c r="I2329" s="168"/>
      <c r="J2329" s="169"/>
      <c r="K2329" s="170"/>
    </row>
    <row r="2330" spans="1:11" hidden="1">
      <c r="E2330" s="194"/>
      <c r="F2330" s="194"/>
      <c r="I2330" s="168"/>
      <c r="J2330" s="169"/>
      <c r="K2330" s="170"/>
    </row>
    <row r="2331" spans="1:11" s="198" customFormat="1" ht="47.25">
      <c r="A2331" s="195"/>
      <c r="B2331" s="196"/>
      <c r="C2331" s="196" t="s">
        <v>5</v>
      </c>
      <c r="D2331" s="196" t="s">
        <v>1064</v>
      </c>
      <c r="E2331" s="197" t="s">
        <v>2428</v>
      </c>
      <c r="F2331" s="386" t="s">
        <v>1485</v>
      </c>
      <c r="G2331" s="387"/>
      <c r="H2331" s="171" t="s">
        <v>31</v>
      </c>
      <c r="I2331" s="172"/>
      <c r="J2331" s="173"/>
      <c r="K2331" s="174">
        <f>SUM(K2333:K2341)</f>
        <v>0</v>
      </c>
    </row>
    <row r="2332" spans="1:11" s="198" customFormat="1" ht="15.75">
      <c r="B2332" s="199" t="s">
        <v>1442</v>
      </c>
      <c r="C2332" s="199" t="s">
        <v>1443</v>
      </c>
      <c r="D2332" s="199" t="s">
        <v>1</v>
      </c>
      <c r="E2332" s="200" t="s">
        <v>1444</v>
      </c>
      <c r="F2332" s="378" t="s">
        <v>1445</v>
      </c>
      <c r="G2332" s="379"/>
      <c r="H2332" s="175" t="s">
        <v>1446</v>
      </c>
      <c r="I2332" s="176" t="s">
        <v>1345</v>
      </c>
      <c r="J2332" s="177" t="s">
        <v>1447</v>
      </c>
      <c r="K2332" s="178" t="s">
        <v>1448</v>
      </c>
    </row>
    <row r="2333" spans="1:11" s="192" customFormat="1" ht="12">
      <c r="A2333" s="192" t="s">
        <v>1449</v>
      </c>
      <c r="B2333" s="192" t="s">
        <v>1455</v>
      </c>
      <c r="C2333" s="192" t="s">
        <v>20</v>
      </c>
      <c r="D2333" s="192">
        <v>3148</v>
      </c>
      <c r="E2333" s="193" t="s">
        <v>1947</v>
      </c>
      <c r="F2333" s="380" t="s">
        <v>1457</v>
      </c>
      <c r="G2333" s="381"/>
      <c r="H2333" s="164" t="s">
        <v>31</v>
      </c>
      <c r="I2333" s="165">
        <v>0.1512</v>
      </c>
      <c r="J2333" s="166"/>
      <c r="K2333" s="167">
        <f>J2333*I2333</f>
        <v>0</v>
      </c>
    </row>
    <row r="2334" spans="1:11" s="192" customFormat="1" ht="12">
      <c r="A2334" s="192" t="s">
        <v>1449</v>
      </c>
      <c r="B2334" s="192" t="s">
        <v>1455</v>
      </c>
      <c r="C2334" s="192" t="s">
        <v>20</v>
      </c>
      <c r="D2334" s="192">
        <v>3457</v>
      </c>
      <c r="E2334" s="193" t="s">
        <v>2000</v>
      </c>
      <c r="F2334" s="380" t="s">
        <v>1457</v>
      </c>
      <c r="G2334" s="381"/>
      <c r="H2334" s="164" t="s">
        <v>31</v>
      </c>
      <c r="I2334" s="165">
        <v>4</v>
      </c>
      <c r="J2334" s="166"/>
      <c r="K2334" s="167">
        <f t="shared" ref="K2334:K2341" si="45">J2334*I2334</f>
        <v>0</v>
      </c>
    </row>
    <row r="2335" spans="1:11" s="192" customFormat="1" ht="12">
      <c r="A2335" s="192" t="s">
        <v>1449</v>
      </c>
      <c r="B2335" s="192" t="s">
        <v>1455</v>
      </c>
      <c r="C2335" s="192" t="s">
        <v>20</v>
      </c>
      <c r="D2335" s="192">
        <v>4180</v>
      </c>
      <c r="E2335" s="193" t="s">
        <v>2001</v>
      </c>
      <c r="F2335" s="380" t="s">
        <v>1457</v>
      </c>
      <c r="G2335" s="381"/>
      <c r="H2335" s="164" t="s">
        <v>31</v>
      </c>
      <c r="I2335" s="165">
        <v>2</v>
      </c>
      <c r="J2335" s="166"/>
      <c r="K2335" s="167">
        <f t="shared" si="45"/>
        <v>0</v>
      </c>
    </row>
    <row r="2336" spans="1:11" s="192" customFormat="1" ht="12">
      <c r="A2336" s="192" t="s">
        <v>1449</v>
      </c>
      <c r="B2336" s="192" t="s">
        <v>1455</v>
      </c>
      <c r="C2336" s="192" t="s">
        <v>20</v>
      </c>
      <c r="D2336" s="192">
        <v>6017</v>
      </c>
      <c r="E2336" s="193" t="s">
        <v>2002</v>
      </c>
      <c r="F2336" s="380" t="s">
        <v>1457</v>
      </c>
      <c r="G2336" s="381"/>
      <c r="H2336" s="164" t="s">
        <v>31</v>
      </c>
      <c r="I2336" s="165">
        <v>1</v>
      </c>
      <c r="J2336" s="166"/>
      <c r="K2336" s="167">
        <f t="shared" si="45"/>
        <v>0</v>
      </c>
    </row>
    <row r="2337" spans="1:11" s="192" customFormat="1" ht="12">
      <c r="A2337" s="192" t="s">
        <v>1449</v>
      </c>
      <c r="B2337" s="192" t="s">
        <v>1455</v>
      </c>
      <c r="C2337" s="192" t="s">
        <v>20</v>
      </c>
      <c r="D2337" s="192">
        <v>6296</v>
      </c>
      <c r="E2337" s="193" t="s">
        <v>2003</v>
      </c>
      <c r="F2337" s="380" t="s">
        <v>1457</v>
      </c>
      <c r="G2337" s="381"/>
      <c r="H2337" s="164" t="s">
        <v>31</v>
      </c>
      <c r="I2337" s="165">
        <v>1</v>
      </c>
      <c r="J2337" s="166"/>
      <c r="K2337" s="167">
        <f t="shared" si="45"/>
        <v>0</v>
      </c>
    </row>
    <row r="2338" spans="1:11" s="192" customFormat="1" ht="12">
      <c r="A2338" s="192" t="s">
        <v>1449</v>
      </c>
      <c r="B2338" s="192" t="s">
        <v>1455</v>
      </c>
      <c r="C2338" s="192" t="s">
        <v>20</v>
      </c>
      <c r="D2338" s="192">
        <v>7307</v>
      </c>
      <c r="E2338" s="193" t="s">
        <v>1979</v>
      </c>
      <c r="F2338" s="380" t="s">
        <v>1457</v>
      </c>
      <c r="G2338" s="381"/>
      <c r="H2338" s="164" t="s">
        <v>1461</v>
      </c>
      <c r="I2338" s="165">
        <v>3.5999999999999997E-2</v>
      </c>
      <c r="J2338" s="166"/>
      <c r="K2338" s="167">
        <f t="shared" si="45"/>
        <v>0</v>
      </c>
    </row>
    <row r="2339" spans="1:11" s="192" customFormat="1" ht="12">
      <c r="A2339" s="192" t="s">
        <v>1449</v>
      </c>
      <c r="B2339" s="192" t="s">
        <v>1455</v>
      </c>
      <c r="C2339" s="192" t="s">
        <v>20</v>
      </c>
      <c r="D2339" s="192">
        <v>7698</v>
      </c>
      <c r="E2339" s="193" t="s">
        <v>1509</v>
      </c>
      <c r="F2339" s="380" t="s">
        <v>1457</v>
      </c>
      <c r="G2339" s="381"/>
      <c r="H2339" s="164" t="s">
        <v>54</v>
      </c>
      <c r="I2339" s="165">
        <v>1.143</v>
      </c>
      <c r="J2339" s="166"/>
      <c r="K2339" s="167">
        <f t="shared" si="45"/>
        <v>0</v>
      </c>
    </row>
    <row r="2340" spans="1:11" s="192" customFormat="1" ht="12">
      <c r="A2340" s="192" t="s">
        <v>1449</v>
      </c>
      <c r="B2340" s="192" t="s">
        <v>1450</v>
      </c>
      <c r="C2340" s="192" t="s">
        <v>20</v>
      </c>
      <c r="D2340" s="192">
        <v>88248</v>
      </c>
      <c r="E2340" s="193" t="s">
        <v>1477</v>
      </c>
      <c r="F2340" s="380" t="s">
        <v>1463</v>
      </c>
      <c r="G2340" s="381"/>
      <c r="H2340" s="164" t="s">
        <v>34</v>
      </c>
      <c r="I2340" s="165">
        <v>5.6167999999999996</v>
      </c>
      <c r="J2340" s="166"/>
      <c r="K2340" s="167">
        <f t="shared" si="45"/>
        <v>0</v>
      </c>
    </row>
    <row r="2341" spans="1:11" s="192" customFormat="1" ht="12">
      <c r="A2341" s="192" t="s">
        <v>1449</v>
      </c>
      <c r="B2341" s="192" t="s">
        <v>1450</v>
      </c>
      <c r="C2341" s="192" t="s">
        <v>20</v>
      </c>
      <c r="D2341" s="192">
        <v>88267</v>
      </c>
      <c r="E2341" s="193" t="s">
        <v>1478</v>
      </c>
      <c r="F2341" s="380" t="s">
        <v>1463</v>
      </c>
      <c r="G2341" s="381"/>
      <c r="H2341" s="164" t="s">
        <v>34</v>
      </c>
      <c r="I2341" s="165">
        <v>5.6167999999999996</v>
      </c>
      <c r="J2341" s="166"/>
      <c r="K2341" s="167">
        <f t="shared" si="45"/>
        <v>0</v>
      </c>
    </row>
    <row r="2342" spans="1:11">
      <c r="E2342" s="194"/>
      <c r="F2342" s="194"/>
      <c r="I2342" s="168"/>
      <c r="J2342" s="169"/>
      <c r="K2342" s="170"/>
    </row>
    <row r="2343" spans="1:11">
      <c r="E2343" s="194"/>
      <c r="F2343" s="194"/>
      <c r="I2343" s="168"/>
      <c r="J2343" s="169"/>
      <c r="K2343" s="170"/>
    </row>
    <row r="2344" spans="1:11" ht="20.100000000000001" hidden="1" customHeight="1">
      <c r="A2344" s="187"/>
      <c r="B2344" s="188"/>
      <c r="C2344" s="188" t="s">
        <v>20</v>
      </c>
      <c r="D2344" s="188">
        <v>96807</v>
      </c>
      <c r="E2344" s="189" t="s">
        <v>1315</v>
      </c>
      <c r="F2344" s="382" t="s">
        <v>1485</v>
      </c>
      <c r="G2344" s="383"/>
      <c r="H2344" s="156" t="s">
        <v>31</v>
      </c>
      <c r="I2344" s="157"/>
      <c r="J2344" s="158"/>
      <c r="K2344" s="159">
        <v>194.7</v>
      </c>
    </row>
    <row r="2345" spans="1:11" hidden="1">
      <c r="B2345" s="190" t="s">
        <v>1442</v>
      </c>
      <c r="C2345" s="190" t="s">
        <v>1443</v>
      </c>
      <c r="D2345" s="190" t="s">
        <v>1</v>
      </c>
      <c r="E2345" s="191" t="s">
        <v>1444</v>
      </c>
      <c r="F2345" s="384" t="s">
        <v>1445</v>
      </c>
      <c r="G2345" s="385"/>
      <c r="H2345" s="160" t="s">
        <v>1446</v>
      </c>
      <c r="I2345" s="161" t="s">
        <v>1345</v>
      </c>
      <c r="J2345" s="162" t="s">
        <v>1447</v>
      </c>
      <c r="K2345" s="163" t="s">
        <v>1448</v>
      </c>
    </row>
    <row r="2346" spans="1:11" ht="48" hidden="1">
      <c r="A2346" s="192" t="s">
        <v>1449</v>
      </c>
      <c r="B2346" s="192" t="s">
        <v>1455</v>
      </c>
      <c r="C2346" s="192" t="s">
        <v>20</v>
      </c>
      <c r="D2346" s="192">
        <v>39355</v>
      </c>
      <c r="E2346" s="193" t="s">
        <v>2004</v>
      </c>
      <c r="F2346" s="380" t="s">
        <v>1457</v>
      </c>
      <c r="G2346" s="381"/>
      <c r="H2346" s="164" t="s">
        <v>31</v>
      </c>
      <c r="I2346" s="165">
        <v>1</v>
      </c>
      <c r="J2346" s="166">
        <v>165.18</v>
      </c>
      <c r="K2346" s="167">
        <v>165.18</v>
      </c>
    </row>
    <row r="2347" spans="1:11" hidden="1">
      <c r="A2347" s="192" t="s">
        <v>1449</v>
      </c>
      <c r="B2347" s="192" t="s">
        <v>1450</v>
      </c>
      <c r="C2347" s="192" t="s">
        <v>20</v>
      </c>
      <c r="D2347" s="192">
        <v>88248</v>
      </c>
      <c r="E2347" s="193" t="s">
        <v>1477</v>
      </c>
      <c r="F2347" s="380" t="s">
        <v>1463</v>
      </c>
      <c r="G2347" s="381"/>
      <c r="H2347" s="164" t="s">
        <v>34</v>
      </c>
      <c r="I2347" s="165">
        <v>0.38800000000000001</v>
      </c>
      <c r="J2347" s="166">
        <v>16.45</v>
      </c>
      <c r="K2347" s="167">
        <v>6.38</v>
      </c>
    </row>
    <row r="2348" spans="1:11" hidden="1">
      <c r="A2348" s="192" t="s">
        <v>1449</v>
      </c>
      <c r="B2348" s="192" t="s">
        <v>1450</v>
      </c>
      <c r="C2348" s="192" t="s">
        <v>20</v>
      </c>
      <c r="D2348" s="192">
        <v>88267</v>
      </c>
      <c r="E2348" s="193" t="s">
        <v>1478</v>
      </c>
      <c r="F2348" s="380" t="s">
        <v>1463</v>
      </c>
      <c r="G2348" s="381"/>
      <c r="H2348" s="164" t="s">
        <v>34</v>
      </c>
      <c r="I2348" s="165">
        <v>1.1639999999999999</v>
      </c>
      <c r="J2348" s="166">
        <v>19.88</v>
      </c>
      <c r="K2348" s="167">
        <v>23.14</v>
      </c>
    </row>
    <row r="2349" spans="1:11" hidden="1">
      <c r="E2349" s="194"/>
      <c r="F2349" s="194"/>
      <c r="I2349" s="168"/>
      <c r="J2349" s="169"/>
      <c r="K2349" s="170"/>
    </row>
    <row r="2350" spans="1:11" hidden="1">
      <c r="E2350" s="194"/>
      <c r="F2350" s="194"/>
      <c r="I2350" s="168"/>
      <c r="J2350" s="169"/>
      <c r="K2350" s="170"/>
    </row>
    <row r="2351" spans="1:11" s="198" customFormat="1" ht="47.25">
      <c r="A2351" s="195"/>
      <c r="B2351" s="196"/>
      <c r="C2351" s="196" t="s">
        <v>5</v>
      </c>
      <c r="D2351" s="196" t="s">
        <v>575</v>
      </c>
      <c r="E2351" s="197" t="s">
        <v>576</v>
      </c>
      <c r="F2351" s="386" t="s">
        <v>1506</v>
      </c>
      <c r="G2351" s="387"/>
      <c r="H2351" s="171" t="s">
        <v>8</v>
      </c>
      <c r="I2351" s="172"/>
      <c r="J2351" s="173"/>
      <c r="K2351" s="174">
        <f>SUM(K2353:K2362)</f>
        <v>0</v>
      </c>
    </row>
    <row r="2352" spans="1:11" s="198" customFormat="1" ht="15.75">
      <c r="B2352" s="199" t="s">
        <v>1442</v>
      </c>
      <c r="C2352" s="199" t="s">
        <v>1443</v>
      </c>
      <c r="D2352" s="199" t="s">
        <v>1</v>
      </c>
      <c r="E2352" s="200" t="s">
        <v>1444</v>
      </c>
      <c r="F2352" s="378" t="s">
        <v>1445</v>
      </c>
      <c r="G2352" s="379"/>
      <c r="H2352" s="175" t="s">
        <v>1446</v>
      </c>
      <c r="I2352" s="176" t="s">
        <v>1345</v>
      </c>
      <c r="J2352" s="177" t="s">
        <v>1447</v>
      </c>
      <c r="K2352" s="178" t="s">
        <v>1448</v>
      </c>
    </row>
    <row r="2353" spans="1:11" s="192" customFormat="1" ht="24">
      <c r="A2353" s="192" t="s">
        <v>1449</v>
      </c>
      <c r="B2353" s="192" t="s">
        <v>1455</v>
      </c>
      <c r="C2353" s="192" t="s">
        <v>20</v>
      </c>
      <c r="D2353" s="192">
        <v>3736</v>
      </c>
      <c r="E2353" s="193" t="s">
        <v>2005</v>
      </c>
      <c r="F2353" s="380" t="s">
        <v>1457</v>
      </c>
      <c r="G2353" s="381"/>
      <c r="H2353" s="164" t="s">
        <v>8</v>
      </c>
      <c r="I2353" s="165">
        <v>1</v>
      </c>
      <c r="J2353" s="166"/>
      <c r="K2353" s="167">
        <f>J2353*I2353</f>
        <v>0</v>
      </c>
    </row>
    <row r="2354" spans="1:11" s="192" customFormat="1" ht="12">
      <c r="A2354" s="192" t="s">
        <v>1449</v>
      </c>
      <c r="B2354" s="192" t="s">
        <v>1455</v>
      </c>
      <c r="C2354" s="192" t="s">
        <v>20</v>
      </c>
      <c r="D2354" s="192">
        <v>4491</v>
      </c>
      <c r="E2354" s="193" t="s">
        <v>1889</v>
      </c>
      <c r="F2354" s="380" t="s">
        <v>1457</v>
      </c>
      <c r="G2354" s="381"/>
      <c r="H2354" s="164" t="s">
        <v>54</v>
      </c>
      <c r="I2354" s="165">
        <v>0.28999999999999998</v>
      </c>
      <c r="J2354" s="166"/>
      <c r="K2354" s="167">
        <f t="shared" ref="K2354:K2362" si="46">J2354*I2354</f>
        <v>0</v>
      </c>
    </row>
    <row r="2355" spans="1:11" s="192" customFormat="1" ht="12">
      <c r="A2355" s="192" t="s">
        <v>1449</v>
      </c>
      <c r="B2355" s="192" t="s">
        <v>1455</v>
      </c>
      <c r="C2355" s="192" t="s">
        <v>20</v>
      </c>
      <c r="D2355" s="192">
        <v>5061</v>
      </c>
      <c r="E2355" s="193" t="s">
        <v>1660</v>
      </c>
      <c r="F2355" s="380" t="s">
        <v>1457</v>
      </c>
      <c r="G2355" s="381"/>
      <c r="H2355" s="164" t="s">
        <v>63</v>
      </c>
      <c r="I2355" s="165">
        <v>0.03</v>
      </c>
      <c r="J2355" s="166"/>
      <c r="K2355" s="167">
        <f t="shared" si="46"/>
        <v>0</v>
      </c>
    </row>
    <row r="2356" spans="1:11" s="192" customFormat="1" ht="12">
      <c r="A2356" s="192" t="s">
        <v>1449</v>
      </c>
      <c r="B2356" s="192" t="s">
        <v>1455</v>
      </c>
      <c r="C2356" s="192" t="s">
        <v>20</v>
      </c>
      <c r="D2356" s="192">
        <v>6189</v>
      </c>
      <c r="E2356" s="193" t="s">
        <v>1886</v>
      </c>
      <c r="F2356" s="380" t="s">
        <v>1457</v>
      </c>
      <c r="G2356" s="381"/>
      <c r="H2356" s="164" t="s">
        <v>54</v>
      </c>
      <c r="I2356" s="165">
        <v>0.17</v>
      </c>
      <c r="J2356" s="166"/>
      <c r="K2356" s="167">
        <f t="shared" si="46"/>
        <v>0</v>
      </c>
    </row>
    <row r="2357" spans="1:11" s="192" customFormat="1" ht="12">
      <c r="A2357" s="192" t="s">
        <v>1449</v>
      </c>
      <c r="B2357" s="192" t="s">
        <v>1455</v>
      </c>
      <c r="C2357" s="192" t="s">
        <v>20</v>
      </c>
      <c r="D2357" s="192">
        <v>43059</v>
      </c>
      <c r="E2357" s="193" t="s">
        <v>2006</v>
      </c>
      <c r="F2357" s="380" t="s">
        <v>1457</v>
      </c>
      <c r="G2357" s="381"/>
      <c r="H2357" s="164" t="s">
        <v>1504</v>
      </c>
      <c r="I2357" s="165">
        <v>0.47099999999999997</v>
      </c>
      <c r="J2357" s="166"/>
      <c r="K2357" s="167">
        <f t="shared" si="46"/>
        <v>0</v>
      </c>
    </row>
    <row r="2358" spans="1:11" s="192" customFormat="1" ht="12">
      <c r="A2358" s="192" t="s">
        <v>1449</v>
      </c>
      <c r="B2358" s="192" t="s">
        <v>1450</v>
      </c>
      <c r="C2358" s="192" t="s">
        <v>20</v>
      </c>
      <c r="D2358" s="192">
        <v>88239</v>
      </c>
      <c r="E2358" s="193" t="s">
        <v>1875</v>
      </c>
      <c r="F2358" s="380" t="s">
        <v>1463</v>
      </c>
      <c r="G2358" s="381"/>
      <c r="H2358" s="164" t="s">
        <v>34</v>
      </c>
      <c r="I2358" s="165">
        <v>0.16</v>
      </c>
      <c r="J2358" s="166"/>
      <c r="K2358" s="167">
        <f t="shared" si="46"/>
        <v>0</v>
      </c>
    </row>
    <row r="2359" spans="1:11" s="192" customFormat="1" ht="12">
      <c r="A2359" s="192" t="s">
        <v>1449</v>
      </c>
      <c r="B2359" s="192" t="s">
        <v>1450</v>
      </c>
      <c r="C2359" s="192" t="s">
        <v>20</v>
      </c>
      <c r="D2359" s="192">
        <v>88262</v>
      </c>
      <c r="E2359" s="193" t="s">
        <v>1684</v>
      </c>
      <c r="F2359" s="380" t="s">
        <v>1463</v>
      </c>
      <c r="G2359" s="381"/>
      <c r="H2359" s="164" t="s">
        <v>34</v>
      </c>
      <c r="I2359" s="165">
        <v>0.16</v>
      </c>
      <c r="J2359" s="166"/>
      <c r="K2359" s="167">
        <f t="shared" si="46"/>
        <v>0</v>
      </c>
    </row>
    <row r="2360" spans="1:11" s="192" customFormat="1" ht="12">
      <c r="A2360" s="192" t="s">
        <v>1449</v>
      </c>
      <c r="B2360" s="192" t="s">
        <v>1450</v>
      </c>
      <c r="C2360" s="192" t="s">
        <v>20</v>
      </c>
      <c r="D2360" s="192">
        <v>88309</v>
      </c>
      <c r="E2360" s="193" t="s">
        <v>1462</v>
      </c>
      <c r="F2360" s="380" t="s">
        <v>1463</v>
      </c>
      <c r="G2360" s="381"/>
      <c r="H2360" s="164" t="s">
        <v>34</v>
      </c>
      <c r="I2360" s="165">
        <v>0.35</v>
      </c>
      <c r="J2360" s="166"/>
      <c r="K2360" s="167">
        <f t="shared" si="46"/>
        <v>0</v>
      </c>
    </row>
    <row r="2361" spans="1:11" s="192" customFormat="1" ht="12">
      <c r="A2361" s="192" t="s">
        <v>1449</v>
      </c>
      <c r="B2361" s="192" t="s">
        <v>1450</v>
      </c>
      <c r="C2361" s="192" t="s">
        <v>20</v>
      </c>
      <c r="D2361" s="192">
        <v>88316</v>
      </c>
      <c r="E2361" s="193" t="s">
        <v>1464</v>
      </c>
      <c r="F2361" s="380" t="s">
        <v>1463</v>
      </c>
      <c r="G2361" s="381"/>
      <c r="H2361" s="164" t="s">
        <v>34</v>
      </c>
      <c r="I2361" s="165">
        <v>0.36</v>
      </c>
      <c r="J2361" s="166"/>
      <c r="K2361" s="167">
        <f t="shared" si="46"/>
        <v>0</v>
      </c>
    </row>
    <row r="2362" spans="1:11" s="192" customFormat="1" ht="24">
      <c r="A2362" s="192" t="s">
        <v>1449</v>
      </c>
      <c r="B2362" s="192" t="s">
        <v>1450</v>
      </c>
      <c r="C2362" s="192" t="s">
        <v>20</v>
      </c>
      <c r="D2362" s="192">
        <v>94970</v>
      </c>
      <c r="E2362" s="193" t="s">
        <v>1646</v>
      </c>
      <c r="F2362" s="380" t="s">
        <v>1506</v>
      </c>
      <c r="G2362" s="381"/>
      <c r="H2362" s="164" t="s">
        <v>44</v>
      </c>
      <c r="I2362" s="165">
        <v>3.3000000000000002E-2</v>
      </c>
      <c r="J2362" s="166"/>
      <c r="K2362" s="167">
        <f t="shared" si="46"/>
        <v>0</v>
      </c>
    </row>
    <row r="2363" spans="1:11">
      <c r="E2363" s="194"/>
      <c r="F2363" s="194"/>
      <c r="I2363" s="168"/>
      <c r="J2363" s="169"/>
      <c r="K2363" s="170"/>
    </row>
    <row r="2364" spans="1:11">
      <c r="E2364" s="194"/>
      <c r="F2364" s="194"/>
      <c r="I2364" s="168"/>
      <c r="J2364" s="169"/>
      <c r="K2364" s="170"/>
    </row>
    <row r="2365" spans="1:11" ht="20.100000000000001" hidden="1" customHeight="1">
      <c r="A2365" s="187"/>
      <c r="B2365" s="188"/>
      <c r="C2365" s="188" t="s">
        <v>20</v>
      </c>
      <c r="D2365" s="188">
        <v>101964</v>
      </c>
      <c r="E2365" s="189" t="s">
        <v>520</v>
      </c>
      <c r="F2365" s="382" t="s">
        <v>1506</v>
      </c>
      <c r="G2365" s="383"/>
      <c r="H2365" s="156" t="s">
        <v>8</v>
      </c>
      <c r="I2365" s="157"/>
      <c r="J2365" s="158"/>
      <c r="K2365" s="159">
        <v>196.78</v>
      </c>
    </row>
    <row r="2366" spans="1:11" hidden="1">
      <c r="B2366" s="190" t="s">
        <v>1442</v>
      </c>
      <c r="C2366" s="190" t="s">
        <v>1443</v>
      </c>
      <c r="D2366" s="190" t="s">
        <v>1</v>
      </c>
      <c r="E2366" s="191" t="s">
        <v>1444</v>
      </c>
      <c r="F2366" s="384" t="s">
        <v>1445</v>
      </c>
      <c r="G2366" s="385"/>
      <c r="H2366" s="160" t="s">
        <v>1446</v>
      </c>
      <c r="I2366" s="161" t="s">
        <v>1345</v>
      </c>
      <c r="J2366" s="162" t="s">
        <v>1447</v>
      </c>
      <c r="K2366" s="163" t="s">
        <v>1448</v>
      </c>
    </row>
    <row r="2367" spans="1:11" ht="24" hidden="1">
      <c r="A2367" s="192" t="s">
        <v>1449</v>
      </c>
      <c r="B2367" s="192" t="s">
        <v>1455</v>
      </c>
      <c r="C2367" s="192" t="s">
        <v>20</v>
      </c>
      <c r="D2367" s="192">
        <v>3736</v>
      </c>
      <c r="E2367" s="193" t="s">
        <v>2005</v>
      </c>
      <c r="F2367" s="380" t="s">
        <v>1457</v>
      </c>
      <c r="G2367" s="381"/>
      <c r="H2367" s="164" t="s">
        <v>8</v>
      </c>
      <c r="I2367" s="165">
        <v>1</v>
      </c>
      <c r="J2367" s="166">
        <v>78</v>
      </c>
      <c r="K2367" s="167">
        <v>78</v>
      </c>
    </row>
    <row r="2368" spans="1:11" hidden="1">
      <c r="A2368" s="192" t="s">
        <v>1449</v>
      </c>
      <c r="B2368" s="192" t="s">
        <v>1455</v>
      </c>
      <c r="C2368" s="192" t="s">
        <v>20</v>
      </c>
      <c r="D2368" s="192">
        <v>6193</v>
      </c>
      <c r="E2368" s="193" t="s">
        <v>1789</v>
      </c>
      <c r="F2368" s="380" t="s">
        <v>1457</v>
      </c>
      <c r="G2368" s="381"/>
      <c r="H2368" s="164" t="s">
        <v>54</v>
      </c>
      <c r="I2368" s="165">
        <v>1.87</v>
      </c>
      <c r="J2368" s="166">
        <v>16.809999999999999</v>
      </c>
      <c r="K2368" s="167">
        <v>31.43</v>
      </c>
    </row>
    <row r="2369" spans="1:11" hidden="1">
      <c r="A2369" s="192" t="s">
        <v>1449</v>
      </c>
      <c r="B2369" s="192" t="s">
        <v>1455</v>
      </c>
      <c r="C2369" s="192" t="s">
        <v>20</v>
      </c>
      <c r="D2369" s="192">
        <v>40304</v>
      </c>
      <c r="E2369" s="193" t="s">
        <v>1887</v>
      </c>
      <c r="F2369" s="380" t="s">
        <v>1457</v>
      </c>
      <c r="G2369" s="381"/>
      <c r="H2369" s="164" t="s">
        <v>63</v>
      </c>
      <c r="I2369" s="165">
        <v>0.04</v>
      </c>
      <c r="J2369" s="166">
        <v>32.520000000000003</v>
      </c>
      <c r="K2369" s="167">
        <v>1.3</v>
      </c>
    </row>
    <row r="2370" spans="1:11" hidden="1">
      <c r="A2370" s="192" t="s">
        <v>1449</v>
      </c>
      <c r="B2370" s="192" t="s">
        <v>1450</v>
      </c>
      <c r="C2370" s="192" t="s">
        <v>20</v>
      </c>
      <c r="D2370" s="192">
        <v>88262</v>
      </c>
      <c r="E2370" s="193" t="s">
        <v>1684</v>
      </c>
      <c r="F2370" s="380" t="s">
        <v>1463</v>
      </c>
      <c r="G2370" s="381"/>
      <c r="H2370" s="164" t="s">
        <v>34</v>
      </c>
      <c r="I2370" s="165">
        <v>0.501</v>
      </c>
      <c r="J2370" s="166">
        <v>19.739999999999998</v>
      </c>
      <c r="K2370" s="167">
        <v>9.8800000000000008</v>
      </c>
    </row>
    <row r="2371" spans="1:11" hidden="1">
      <c r="A2371" s="192" t="s">
        <v>1449</v>
      </c>
      <c r="B2371" s="192" t="s">
        <v>1450</v>
      </c>
      <c r="C2371" s="192" t="s">
        <v>20</v>
      </c>
      <c r="D2371" s="192">
        <v>88316</v>
      </c>
      <c r="E2371" s="193" t="s">
        <v>1464</v>
      </c>
      <c r="F2371" s="380" t="s">
        <v>1463</v>
      </c>
      <c r="G2371" s="381"/>
      <c r="H2371" s="164" t="s">
        <v>34</v>
      </c>
      <c r="I2371" s="165">
        <v>0.35399999999999998</v>
      </c>
      <c r="J2371" s="166">
        <v>16.02</v>
      </c>
      <c r="K2371" s="167">
        <v>5.67</v>
      </c>
    </row>
    <row r="2372" spans="1:11" hidden="1">
      <c r="A2372" s="192" t="s">
        <v>1449</v>
      </c>
      <c r="B2372" s="192" t="s">
        <v>1450</v>
      </c>
      <c r="C2372" s="192" t="s">
        <v>20</v>
      </c>
      <c r="D2372" s="192">
        <v>92273</v>
      </c>
      <c r="E2372" s="193" t="s">
        <v>2007</v>
      </c>
      <c r="F2372" s="380" t="s">
        <v>1506</v>
      </c>
      <c r="G2372" s="381"/>
      <c r="H2372" s="164" t="s">
        <v>54</v>
      </c>
      <c r="I2372" s="165">
        <v>0.97</v>
      </c>
      <c r="J2372" s="166">
        <v>18.510000000000002</v>
      </c>
      <c r="K2372" s="167">
        <v>17.95</v>
      </c>
    </row>
    <row r="2373" spans="1:11" ht="24" hidden="1">
      <c r="A2373" s="192" t="s">
        <v>1449</v>
      </c>
      <c r="B2373" s="192" t="s">
        <v>1450</v>
      </c>
      <c r="C2373" s="192" t="s">
        <v>20</v>
      </c>
      <c r="D2373" s="192">
        <v>92767</v>
      </c>
      <c r="E2373" s="193" t="s">
        <v>1899</v>
      </c>
      <c r="F2373" s="380" t="s">
        <v>1506</v>
      </c>
      <c r="G2373" s="381"/>
      <c r="H2373" s="164" t="s">
        <v>63</v>
      </c>
      <c r="I2373" s="165">
        <v>0.99099999999999999</v>
      </c>
      <c r="J2373" s="166">
        <v>18.559999999999999</v>
      </c>
      <c r="K2373" s="167">
        <v>18.39</v>
      </c>
    </row>
    <row r="2374" spans="1:11" ht="24" hidden="1">
      <c r="A2374" s="192" t="s">
        <v>1449</v>
      </c>
      <c r="B2374" s="192" t="s">
        <v>1450</v>
      </c>
      <c r="C2374" s="192" t="s">
        <v>20</v>
      </c>
      <c r="D2374" s="192">
        <v>103674</v>
      </c>
      <c r="E2374" s="193" t="s">
        <v>2008</v>
      </c>
      <c r="F2374" s="380" t="s">
        <v>1506</v>
      </c>
      <c r="G2374" s="381"/>
      <c r="H2374" s="164" t="s">
        <v>44</v>
      </c>
      <c r="I2374" s="165">
        <v>4.3999999999999997E-2</v>
      </c>
      <c r="J2374" s="166">
        <v>776.51</v>
      </c>
      <c r="K2374" s="167">
        <v>34.159999999999997</v>
      </c>
    </row>
    <row r="2375" spans="1:11" hidden="1">
      <c r="E2375" s="194"/>
      <c r="F2375" s="194"/>
      <c r="I2375" s="168"/>
      <c r="J2375" s="169"/>
      <c r="K2375" s="170"/>
    </row>
    <row r="2376" spans="1:11" hidden="1">
      <c r="E2376" s="194"/>
      <c r="F2376" s="194"/>
      <c r="I2376" s="168"/>
      <c r="J2376" s="169"/>
      <c r="K2376" s="170"/>
    </row>
    <row r="2377" spans="1:11" ht="20.100000000000001" hidden="1" customHeight="1">
      <c r="A2377" s="187"/>
      <c r="B2377" s="188"/>
      <c r="C2377" s="188" t="s">
        <v>20</v>
      </c>
      <c r="D2377" s="188">
        <v>101963</v>
      </c>
      <c r="E2377" s="189" t="s">
        <v>534</v>
      </c>
      <c r="F2377" s="382" t="s">
        <v>1506</v>
      </c>
      <c r="G2377" s="383"/>
      <c r="H2377" s="156" t="s">
        <v>8</v>
      </c>
      <c r="I2377" s="157"/>
      <c r="J2377" s="158"/>
      <c r="K2377" s="159">
        <v>211.65</v>
      </c>
    </row>
    <row r="2378" spans="1:11" hidden="1">
      <c r="B2378" s="190" t="s">
        <v>1442</v>
      </c>
      <c r="C2378" s="190" t="s">
        <v>1443</v>
      </c>
      <c r="D2378" s="190" t="s">
        <v>1</v>
      </c>
      <c r="E2378" s="191" t="s">
        <v>1444</v>
      </c>
      <c r="F2378" s="384" t="s">
        <v>1445</v>
      </c>
      <c r="G2378" s="385"/>
      <c r="H2378" s="160" t="s">
        <v>1446</v>
      </c>
      <c r="I2378" s="161" t="s">
        <v>1345</v>
      </c>
      <c r="J2378" s="162" t="s">
        <v>1447</v>
      </c>
      <c r="K2378" s="163" t="s">
        <v>1448</v>
      </c>
    </row>
    <row r="2379" spans="1:11" ht="24" hidden="1">
      <c r="A2379" s="192" t="s">
        <v>1449</v>
      </c>
      <c r="B2379" s="192" t="s">
        <v>1455</v>
      </c>
      <c r="C2379" s="192" t="s">
        <v>20</v>
      </c>
      <c r="D2379" s="192">
        <v>3743</v>
      </c>
      <c r="E2379" s="193" t="s">
        <v>2009</v>
      </c>
      <c r="F2379" s="380" t="s">
        <v>1457</v>
      </c>
      <c r="G2379" s="381"/>
      <c r="H2379" s="164" t="s">
        <v>8</v>
      </c>
      <c r="I2379" s="165">
        <v>1</v>
      </c>
      <c r="J2379" s="166">
        <v>81.02</v>
      </c>
      <c r="K2379" s="167">
        <v>81.02</v>
      </c>
    </row>
    <row r="2380" spans="1:11" hidden="1">
      <c r="A2380" s="192" t="s">
        <v>1449</v>
      </c>
      <c r="B2380" s="192" t="s">
        <v>1455</v>
      </c>
      <c r="C2380" s="192" t="s">
        <v>20</v>
      </c>
      <c r="D2380" s="192">
        <v>6193</v>
      </c>
      <c r="E2380" s="193" t="s">
        <v>1789</v>
      </c>
      <c r="F2380" s="380" t="s">
        <v>1457</v>
      </c>
      <c r="G2380" s="381"/>
      <c r="H2380" s="164" t="s">
        <v>54</v>
      </c>
      <c r="I2380" s="165">
        <v>1.87</v>
      </c>
      <c r="J2380" s="166">
        <v>16.809999999999999</v>
      </c>
      <c r="K2380" s="167">
        <v>31.43</v>
      </c>
    </row>
    <row r="2381" spans="1:11" hidden="1">
      <c r="A2381" s="192" t="s">
        <v>1449</v>
      </c>
      <c r="B2381" s="192" t="s">
        <v>1455</v>
      </c>
      <c r="C2381" s="192" t="s">
        <v>20</v>
      </c>
      <c r="D2381" s="192">
        <v>40304</v>
      </c>
      <c r="E2381" s="193" t="s">
        <v>1887</v>
      </c>
      <c r="F2381" s="380" t="s">
        <v>1457</v>
      </c>
      <c r="G2381" s="381"/>
      <c r="H2381" s="164" t="s">
        <v>63</v>
      </c>
      <c r="I2381" s="165">
        <v>0.04</v>
      </c>
      <c r="J2381" s="166">
        <v>32.520000000000003</v>
      </c>
      <c r="K2381" s="167">
        <v>1.3</v>
      </c>
    </row>
    <row r="2382" spans="1:11" hidden="1">
      <c r="A2382" s="192" t="s">
        <v>1449</v>
      </c>
      <c r="B2382" s="192" t="s">
        <v>1450</v>
      </c>
      <c r="C2382" s="192" t="s">
        <v>20</v>
      </c>
      <c r="D2382" s="192">
        <v>88262</v>
      </c>
      <c r="E2382" s="193" t="s">
        <v>1684</v>
      </c>
      <c r="F2382" s="380" t="s">
        <v>1463</v>
      </c>
      <c r="G2382" s="381"/>
      <c r="H2382" s="164" t="s">
        <v>34</v>
      </c>
      <c r="I2382" s="165">
        <v>0.501</v>
      </c>
      <c r="J2382" s="166">
        <v>19.739999999999998</v>
      </c>
      <c r="K2382" s="167">
        <v>9.8800000000000008</v>
      </c>
    </row>
    <row r="2383" spans="1:11" hidden="1">
      <c r="A2383" s="192" t="s">
        <v>1449</v>
      </c>
      <c r="B2383" s="192" t="s">
        <v>1450</v>
      </c>
      <c r="C2383" s="192" t="s">
        <v>20</v>
      </c>
      <c r="D2383" s="192">
        <v>88316</v>
      </c>
      <c r="E2383" s="193" t="s">
        <v>1464</v>
      </c>
      <c r="F2383" s="380" t="s">
        <v>1463</v>
      </c>
      <c r="G2383" s="381"/>
      <c r="H2383" s="164" t="s">
        <v>34</v>
      </c>
      <c r="I2383" s="165">
        <v>0.35399999999999998</v>
      </c>
      <c r="J2383" s="166">
        <v>16.02</v>
      </c>
      <c r="K2383" s="167">
        <v>5.67</v>
      </c>
    </row>
    <row r="2384" spans="1:11" hidden="1">
      <c r="A2384" s="192" t="s">
        <v>1449</v>
      </c>
      <c r="B2384" s="192" t="s">
        <v>1450</v>
      </c>
      <c r="C2384" s="192" t="s">
        <v>20</v>
      </c>
      <c r="D2384" s="192">
        <v>92273</v>
      </c>
      <c r="E2384" s="193" t="s">
        <v>2007</v>
      </c>
      <c r="F2384" s="380" t="s">
        <v>1506</v>
      </c>
      <c r="G2384" s="381"/>
      <c r="H2384" s="164" t="s">
        <v>54</v>
      </c>
      <c r="I2384" s="165">
        <v>0.97</v>
      </c>
      <c r="J2384" s="166">
        <v>18.510000000000002</v>
      </c>
      <c r="K2384" s="167">
        <v>17.95</v>
      </c>
    </row>
    <row r="2385" spans="1:11" ht="24" hidden="1">
      <c r="A2385" s="192" t="s">
        <v>1449</v>
      </c>
      <c r="B2385" s="192" t="s">
        <v>1450</v>
      </c>
      <c r="C2385" s="192" t="s">
        <v>20</v>
      </c>
      <c r="D2385" s="192">
        <v>92767</v>
      </c>
      <c r="E2385" s="193" t="s">
        <v>1899</v>
      </c>
      <c r="F2385" s="380" t="s">
        <v>1506</v>
      </c>
      <c r="G2385" s="381"/>
      <c r="H2385" s="164" t="s">
        <v>63</v>
      </c>
      <c r="I2385" s="165">
        <v>1.2110000000000001</v>
      </c>
      <c r="J2385" s="166">
        <v>18.559999999999999</v>
      </c>
      <c r="K2385" s="167">
        <v>22.47</v>
      </c>
    </row>
    <row r="2386" spans="1:11" ht="24" hidden="1">
      <c r="A2386" s="192" t="s">
        <v>1449</v>
      </c>
      <c r="B2386" s="192" t="s">
        <v>1450</v>
      </c>
      <c r="C2386" s="192" t="s">
        <v>20</v>
      </c>
      <c r="D2386" s="192">
        <v>103674</v>
      </c>
      <c r="E2386" s="193" t="s">
        <v>2008</v>
      </c>
      <c r="F2386" s="380" t="s">
        <v>1506</v>
      </c>
      <c r="G2386" s="381"/>
      <c r="H2386" s="164" t="s">
        <v>44</v>
      </c>
      <c r="I2386" s="165">
        <v>5.3999999999999999E-2</v>
      </c>
      <c r="J2386" s="166">
        <v>776.51</v>
      </c>
      <c r="K2386" s="167">
        <v>41.93</v>
      </c>
    </row>
    <row r="2387" spans="1:11" hidden="1">
      <c r="E2387" s="194"/>
      <c r="F2387" s="194"/>
      <c r="I2387" s="168"/>
      <c r="J2387" s="169"/>
      <c r="K2387" s="170"/>
    </row>
    <row r="2388" spans="1:11" hidden="1">
      <c r="E2388" s="194"/>
      <c r="F2388" s="194"/>
      <c r="I2388" s="168"/>
      <c r="J2388" s="169"/>
      <c r="K2388" s="170"/>
    </row>
    <row r="2389" spans="1:11" ht="20.100000000000001" hidden="1" customHeight="1">
      <c r="A2389" s="187"/>
      <c r="B2389" s="188"/>
      <c r="C2389" s="188" t="s">
        <v>20</v>
      </c>
      <c r="D2389" s="188">
        <v>103670</v>
      </c>
      <c r="E2389" s="189" t="s">
        <v>479</v>
      </c>
      <c r="F2389" s="382" t="s">
        <v>1506</v>
      </c>
      <c r="G2389" s="383"/>
      <c r="H2389" s="156" t="s">
        <v>44</v>
      </c>
      <c r="I2389" s="157"/>
      <c r="J2389" s="158"/>
      <c r="K2389" s="159">
        <v>218.21</v>
      </c>
    </row>
    <row r="2390" spans="1:11" hidden="1">
      <c r="B2390" s="190" t="s">
        <v>1442</v>
      </c>
      <c r="C2390" s="190" t="s">
        <v>1443</v>
      </c>
      <c r="D2390" s="190" t="s">
        <v>1</v>
      </c>
      <c r="E2390" s="191" t="s">
        <v>1444</v>
      </c>
      <c r="F2390" s="384" t="s">
        <v>1445</v>
      </c>
      <c r="G2390" s="385"/>
      <c r="H2390" s="160" t="s">
        <v>1446</v>
      </c>
      <c r="I2390" s="161" t="s">
        <v>1345</v>
      </c>
      <c r="J2390" s="162" t="s">
        <v>1447</v>
      </c>
      <c r="K2390" s="163" t="s">
        <v>1448</v>
      </c>
    </row>
    <row r="2391" spans="1:11" hidden="1">
      <c r="A2391" s="192" t="s">
        <v>1449</v>
      </c>
      <c r="B2391" s="192" t="s">
        <v>1450</v>
      </c>
      <c r="C2391" s="192" t="s">
        <v>20</v>
      </c>
      <c r="D2391" s="192">
        <v>88262</v>
      </c>
      <c r="E2391" s="193" t="s">
        <v>1684</v>
      </c>
      <c r="F2391" s="380" t="s">
        <v>1463</v>
      </c>
      <c r="G2391" s="381"/>
      <c r="H2391" s="164" t="s">
        <v>34</v>
      </c>
      <c r="I2391" s="165">
        <v>2.4590000000000001</v>
      </c>
      <c r="J2391" s="166">
        <v>19.739999999999998</v>
      </c>
      <c r="K2391" s="167">
        <v>48.54</v>
      </c>
    </row>
    <row r="2392" spans="1:11" hidden="1">
      <c r="A2392" s="192" t="s">
        <v>1449</v>
      </c>
      <c r="B2392" s="192" t="s">
        <v>1450</v>
      </c>
      <c r="C2392" s="192" t="s">
        <v>20</v>
      </c>
      <c r="D2392" s="192">
        <v>88309</v>
      </c>
      <c r="E2392" s="193" t="s">
        <v>1462</v>
      </c>
      <c r="F2392" s="380" t="s">
        <v>1463</v>
      </c>
      <c r="G2392" s="381"/>
      <c r="H2392" s="164" t="s">
        <v>34</v>
      </c>
      <c r="I2392" s="165">
        <v>2.4590000000000001</v>
      </c>
      <c r="J2392" s="166">
        <v>19.98</v>
      </c>
      <c r="K2392" s="167">
        <v>49.13</v>
      </c>
    </row>
    <row r="2393" spans="1:11" hidden="1">
      <c r="A2393" s="192" t="s">
        <v>1449</v>
      </c>
      <c r="B2393" s="192" t="s">
        <v>1450</v>
      </c>
      <c r="C2393" s="192" t="s">
        <v>20</v>
      </c>
      <c r="D2393" s="192">
        <v>88316</v>
      </c>
      <c r="E2393" s="193" t="s">
        <v>1464</v>
      </c>
      <c r="F2393" s="380" t="s">
        <v>1463</v>
      </c>
      <c r="G2393" s="381"/>
      <c r="H2393" s="164" t="s">
        <v>34</v>
      </c>
      <c r="I2393" s="165">
        <v>7.3769999999999998</v>
      </c>
      <c r="J2393" s="166">
        <v>16.02</v>
      </c>
      <c r="K2393" s="167">
        <v>118.17</v>
      </c>
    </row>
    <row r="2394" spans="1:11" ht="24" hidden="1">
      <c r="A2394" s="192" t="s">
        <v>1449</v>
      </c>
      <c r="B2394" s="192" t="s">
        <v>1450</v>
      </c>
      <c r="C2394" s="192" t="s">
        <v>20</v>
      </c>
      <c r="D2394" s="192">
        <v>90586</v>
      </c>
      <c r="E2394" s="193" t="s">
        <v>1681</v>
      </c>
      <c r="F2394" s="380" t="s">
        <v>1466</v>
      </c>
      <c r="G2394" s="381"/>
      <c r="H2394" s="164" t="s">
        <v>1467</v>
      </c>
      <c r="I2394" s="165">
        <v>1.042</v>
      </c>
      <c r="J2394" s="166">
        <v>1.52</v>
      </c>
      <c r="K2394" s="167">
        <v>1.58</v>
      </c>
    </row>
    <row r="2395" spans="1:11" ht="24" hidden="1">
      <c r="A2395" s="192" t="s">
        <v>1449</v>
      </c>
      <c r="B2395" s="192" t="s">
        <v>1450</v>
      </c>
      <c r="C2395" s="192" t="s">
        <v>20</v>
      </c>
      <c r="D2395" s="192">
        <v>90587</v>
      </c>
      <c r="E2395" s="193" t="s">
        <v>1682</v>
      </c>
      <c r="F2395" s="380" t="s">
        <v>1466</v>
      </c>
      <c r="G2395" s="381"/>
      <c r="H2395" s="164" t="s">
        <v>1554</v>
      </c>
      <c r="I2395" s="165">
        <v>1.417</v>
      </c>
      <c r="J2395" s="166">
        <v>0.56000000000000005</v>
      </c>
      <c r="K2395" s="167">
        <v>0.79</v>
      </c>
    </row>
    <row r="2396" spans="1:11" hidden="1">
      <c r="E2396" s="194"/>
      <c r="F2396" s="194"/>
      <c r="I2396" s="168"/>
      <c r="J2396" s="169"/>
      <c r="K2396" s="170"/>
    </row>
    <row r="2397" spans="1:11" hidden="1">
      <c r="E2397" s="194"/>
      <c r="F2397" s="194"/>
      <c r="I2397" s="168"/>
      <c r="J2397" s="169"/>
      <c r="K2397" s="170"/>
    </row>
    <row r="2398" spans="1:11" ht="20.100000000000001" hidden="1" customHeight="1">
      <c r="A2398" s="187"/>
      <c r="B2398" s="188"/>
      <c r="C2398" s="188" t="s">
        <v>20</v>
      </c>
      <c r="D2398" s="188">
        <v>96624</v>
      </c>
      <c r="E2398" s="189" t="s">
        <v>725</v>
      </c>
      <c r="F2398" s="382" t="s">
        <v>1506</v>
      </c>
      <c r="G2398" s="383"/>
      <c r="H2398" s="156" t="s">
        <v>44</v>
      </c>
      <c r="I2398" s="157"/>
      <c r="J2398" s="158"/>
      <c r="K2398" s="159">
        <v>142.91999999999999</v>
      </c>
    </row>
    <row r="2399" spans="1:11" hidden="1">
      <c r="B2399" s="190" t="s">
        <v>1442</v>
      </c>
      <c r="C2399" s="190" t="s">
        <v>1443</v>
      </c>
      <c r="D2399" s="190" t="s">
        <v>1</v>
      </c>
      <c r="E2399" s="191" t="s">
        <v>1444</v>
      </c>
      <c r="F2399" s="384" t="s">
        <v>1445</v>
      </c>
      <c r="G2399" s="385"/>
      <c r="H2399" s="160" t="s">
        <v>1446</v>
      </c>
      <c r="I2399" s="161" t="s">
        <v>1345</v>
      </c>
      <c r="J2399" s="162" t="s">
        <v>1447</v>
      </c>
      <c r="K2399" s="163" t="s">
        <v>1448</v>
      </c>
    </row>
    <row r="2400" spans="1:11" hidden="1">
      <c r="A2400" s="192" t="s">
        <v>1449</v>
      </c>
      <c r="B2400" s="192" t="s">
        <v>1455</v>
      </c>
      <c r="C2400" s="192" t="s">
        <v>20</v>
      </c>
      <c r="D2400" s="192">
        <v>4718</v>
      </c>
      <c r="E2400" s="193" t="s">
        <v>2010</v>
      </c>
      <c r="F2400" s="380" t="s">
        <v>1457</v>
      </c>
      <c r="G2400" s="381"/>
      <c r="H2400" s="164" t="s">
        <v>44</v>
      </c>
      <c r="I2400" s="165">
        <v>1.1299999999999999</v>
      </c>
      <c r="J2400" s="166">
        <v>103.18</v>
      </c>
      <c r="K2400" s="167">
        <v>116.59</v>
      </c>
    </row>
    <row r="2401" spans="1:11" hidden="1">
      <c r="A2401" s="192" t="s">
        <v>1449</v>
      </c>
      <c r="B2401" s="192" t="s">
        <v>1450</v>
      </c>
      <c r="C2401" s="192" t="s">
        <v>20</v>
      </c>
      <c r="D2401" s="192">
        <v>88309</v>
      </c>
      <c r="E2401" s="193" t="s">
        <v>1462</v>
      </c>
      <c r="F2401" s="380" t="s">
        <v>1463</v>
      </c>
      <c r="G2401" s="381"/>
      <c r="H2401" s="164" t="s">
        <v>34</v>
      </c>
      <c r="I2401" s="165">
        <v>1.03</v>
      </c>
      <c r="J2401" s="166">
        <v>19.98</v>
      </c>
      <c r="K2401" s="167">
        <v>20.57</v>
      </c>
    </row>
    <row r="2402" spans="1:11" hidden="1">
      <c r="A2402" s="192" t="s">
        <v>1449</v>
      </c>
      <c r="B2402" s="192" t="s">
        <v>1450</v>
      </c>
      <c r="C2402" s="192" t="s">
        <v>20</v>
      </c>
      <c r="D2402" s="192">
        <v>88316</v>
      </c>
      <c r="E2402" s="193" t="s">
        <v>1464</v>
      </c>
      <c r="F2402" s="380" t="s">
        <v>1463</v>
      </c>
      <c r="G2402" s="381"/>
      <c r="H2402" s="164" t="s">
        <v>34</v>
      </c>
      <c r="I2402" s="165">
        <v>0.34300000000000003</v>
      </c>
      <c r="J2402" s="166">
        <v>16.02</v>
      </c>
      <c r="K2402" s="167">
        <v>5.49</v>
      </c>
    </row>
    <row r="2403" spans="1:11" ht="24" hidden="1">
      <c r="A2403" s="192" t="s">
        <v>1449</v>
      </c>
      <c r="B2403" s="192" t="s">
        <v>1450</v>
      </c>
      <c r="C2403" s="192" t="s">
        <v>20</v>
      </c>
      <c r="D2403" s="192">
        <v>91277</v>
      </c>
      <c r="E2403" s="193" t="s">
        <v>2011</v>
      </c>
      <c r="F2403" s="380" t="s">
        <v>1466</v>
      </c>
      <c r="G2403" s="381"/>
      <c r="H2403" s="164" t="s">
        <v>1467</v>
      </c>
      <c r="I2403" s="165">
        <v>3.2000000000000001E-2</v>
      </c>
      <c r="J2403" s="166">
        <v>8.39</v>
      </c>
      <c r="K2403" s="167">
        <v>0.26</v>
      </c>
    </row>
    <row r="2404" spans="1:11" ht="24" hidden="1">
      <c r="A2404" s="192" t="s">
        <v>1449</v>
      </c>
      <c r="B2404" s="192" t="s">
        <v>1450</v>
      </c>
      <c r="C2404" s="192" t="s">
        <v>20</v>
      </c>
      <c r="D2404" s="192">
        <v>91278</v>
      </c>
      <c r="E2404" s="193" t="s">
        <v>2012</v>
      </c>
      <c r="F2404" s="380" t="s">
        <v>1466</v>
      </c>
      <c r="G2404" s="381"/>
      <c r="H2404" s="164" t="s">
        <v>1554</v>
      </c>
      <c r="I2404" s="165">
        <v>0.03</v>
      </c>
      <c r="J2404" s="166">
        <v>0.6</v>
      </c>
      <c r="K2404" s="167">
        <v>0.01</v>
      </c>
    </row>
    <row r="2405" spans="1:11" hidden="1">
      <c r="E2405" s="194"/>
      <c r="F2405" s="194"/>
      <c r="I2405" s="168"/>
      <c r="J2405" s="169"/>
      <c r="K2405" s="170"/>
    </row>
    <row r="2406" spans="1:11" hidden="1">
      <c r="E2406" s="194"/>
      <c r="F2406" s="194"/>
      <c r="I2406" s="168"/>
      <c r="J2406" s="169"/>
      <c r="K2406" s="170"/>
    </row>
    <row r="2407" spans="1:11" ht="20.100000000000001" hidden="1" customHeight="1">
      <c r="A2407" s="187"/>
      <c r="B2407" s="188"/>
      <c r="C2407" s="188" t="s">
        <v>20</v>
      </c>
      <c r="D2407" s="188">
        <v>100322</v>
      </c>
      <c r="E2407" s="189" t="s">
        <v>469</v>
      </c>
      <c r="F2407" s="382" t="s">
        <v>1506</v>
      </c>
      <c r="G2407" s="383"/>
      <c r="H2407" s="156" t="s">
        <v>44</v>
      </c>
      <c r="I2407" s="157"/>
      <c r="J2407" s="158"/>
      <c r="K2407" s="159">
        <v>135.88</v>
      </c>
    </row>
    <row r="2408" spans="1:11" hidden="1">
      <c r="B2408" s="190" t="s">
        <v>1442</v>
      </c>
      <c r="C2408" s="190" t="s">
        <v>1443</v>
      </c>
      <c r="D2408" s="190" t="s">
        <v>1</v>
      </c>
      <c r="E2408" s="191" t="s">
        <v>1444</v>
      </c>
      <c r="F2408" s="384" t="s">
        <v>1445</v>
      </c>
      <c r="G2408" s="385"/>
      <c r="H2408" s="160" t="s">
        <v>1446</v>
      </c>
      <c r="I2408" s="161" t="s">
        <v>1345</v>
      </c>
      <c r="J2408" s="162" t="s">
        <v>1447</v>
      </c>
      <c r="K2408" s="163" t="s">
        <v>1448</v>
      </c>
    </row>
    <row r="2409" spans="1:11" hidden="1">
      <c r="A2409" s="192" t="s">
        <v>1449</v>
      </c>
      <c r="B2409" s="192" t="s">
        <v>1455</v>
      </c>
      <c r="C2409" s="192" t="s">
        <v>20</v>
      </c>
      <c r="D2409" s="192">
        <v>4722</v>
      </c>
      <c r="E2409" s="193" t="s">
        <v>2013</v>
      </c>
      <c r="F2409" s="380" t="s">
        <v>1457</v>
      </c>
      <c r="G2409" s="381"/>
      <c r="H2409" s="164" t="s">
        <v>44</v>
      </c>
      <c r="I2409" s="165">
        <v>1.1299999999999999</v>
      </c>
      <c r="J2409" s="166">
        <v>96.95</v>
      </c>
      <c r="K2409" s="167">
        <v>109.55</v>
      </c>
    </row>
    <row r="2410" spans="1:11" hidden="1">
      <c r="A2410" s="192" t="s">
        <v>1449</v>
      </c>
      <c r="B2410" s="192" t="s">
        <v>1450</v>
      </c>
      <c r="C2410" s="192" t="s">
        <v>20</v>
      </c>
      <c r="D2410" s="192">
        <v>88309</v>
      </c>
      <c r="E2410" s="193" t="s">
        <v>1462</v>
      </c>
      <c r="F2410" s="380" t="s">
        <v>1463</v>
      </c>
      <c r="G2410" s="381"/>
      <c r="H2410" s="164" t="s">
        <v>34</v>
      </c>
      <c r="I2410" s="165">
        <v>1.03</v>
      </c>
      <c r="J2410" s="166">
        <v>19.98</v>
      </c>
      <c r="K2410" s="167">
        <v>20.57</v>
      </c>
    </row>
    <row r="2411" spans="1:11" hidden="1">
      <c r="A2411" s="192" t="s">
        <v>1449</v>
      </c>
      <c r="B2411" s="192" t="s">
        <v>1450</v>
      </c>
      <c r="C2411" s="192" t="s">
        <v>20</v>
      </c>
      <c r="D2411" s="192">
        <v>88316</v>
      </c>
      <c r="E2411" s="193" t="s">
        <v>1464</v>
      </c>
      <c r="F2411" s="380" t="s">
        <v>1463</v>
      </c>
      <c r="G2411" s="381"/>
      <c r="H2411" s="164" t="s">
        <v>34</v>
      </c>
      <c r="I2411" s="165">
        <v>0.34300000000000003</v>
      </c>
      <c r="J2411" s="166">
        <v>16.02</v>
      </c>
      <c r="K2411" s="167">
        <v>5.49</v>
      </c>
    </row>
    <row r="2412" spans="1:11" ht="24" hidden="1">
      <c r="A2412" s="192" t="s">
        <v>1449</v>
      </c>
      <c r="B2412" s="192" t="s">
        <v>1450</v>
      </c>
      <c r="C2412" s="192" t="s">
        <v>20</v>
      </c>
      <c r="D2412" s="192">
        <v>91277</v>
      </c>
      <c r="E2412" s="193" t="s">
        <v>2011</v>
      </c>
      <c r="F2412" s="380" t="s">
        <v>1466</v>
      </c>
      <c r="G2412" s="381"/>
      <c r="H2412" s="164" t="s">
        <v>1467</v>
      </c>
      <c r="I2412" s="165">
        <v>3.2000000000000001E-2</v>
      </c>
      <c r="J2412" s="166">
        <v>8.39</v>
      </c>
      <c r="K2412" s="167">
        <v>0.26</v>
      </c>
    </row>
    <row r="2413" spans="1:11" ht="24" hidden="1">
      <c r="A2413" s="192" t="s">
        <v>1449</v>
      </c>
      <c r="B2413" s="192" t="s">
        <v>1450</v>
      </c>
      <c r="C2413" s="192" t="s">
        <v>20</v>
      </c>
      <c r="D2413" s="192">
        <v>91278</v>
      </c>
      <c r="E2413" s="193" t="s">
        <v>2012</v>
      </c>
      <c r="F2413" s="380" t="s">
        <v>1466</v>
      </c>
      <c r="G2413" s="381"/>
      <c r="H2413" s="164" t="s">
        <v>1554</v>
      </c>
      <c r="I2413" s="165">
        <v>0.03</v>
      </c>
      <c r="J2413" s="166">
        <v>0.6</v>
      </c>
      <c r="K2413" s="167">
        <v>0.01</v>
      </c>
    </row>
    <row r="2414" spans="1:11" hidden="1">
      <c r="E2414" s="194"/>
      <c r="F2414" s="194"/>
      <c r="I2414" s="168"/>
      <c r="J2414" s="169"/>
      <c r="K2414" s="170"/>
    </row>
    <row r="2415" spans="1:11" hidden="1">
      <c r="E2415" s="194"/>
      <c r="F2415" s="194"/>
      <c r="I2415" s="168"/>
      <c r="J2415" s="169"/>
      <c r="K2415" s="170"/>
    </row>
    <row r="2416" spans="1:11" ht="20.100000000000001" hidden="1" customHeight="1">
      <c r="A2416" s="187"/>
      <c r="B2416" s="188"/>
      <c r="C2416" s="188" t="s">
        <v>20</v>
      </c>
      <c r="D2416" s="188">
        <v>96622</v>
      </c>
      <c r="E2416" s="189" t="s">
        <v>501</v>
      </c>
      <c r="F2416" s="382" t="s">
        <v>1506</v>
      </c>
      <c r="G2416" s="383"/>
      <c r="H2416" s="156" t="s">
        <v>44</v>
      </c>
      <c r="I2416" s="157"/>
      <c r="J2416" s="158"/>
      <c r="K2416" s="159">
        <v>147.47999999999999</v>
      </c>
    </row>
    <row r="2417" spans="1:11" hidden="1">
      <c r="B2417" s="190" t="s">
        <v>1442</v>
      </c>
      <c r="C2417" s="190" t="s">
        <v>1443</v>
      </c>
      <c r="D2417" s="190" t="s">
        <v>1</v>
      </c>
      <c r="E2417" s="191" t="s">
        <v>1444</v>
      </c>
      <c r="F2417" s="384" t="s">
        <v>1445</v>
      </c>
      <c r="G2417" s="385"/>
      <c r="H2417" s="160" t="s">
        <v>1446</v>
      </c>
      <c r="I2417" s="161" t="s">
        <v>1345</v>
      </c>
      <c r="J2417" s="162" t="s">
        <v>1447</v>
      </c>
      <c r="K2417" s="163" t="s">
        <v>1448</v>
      </c>
    </row>
    <row r="2418" spans="1:11" hidden="1">
      <c r="A2418" s="192" t="s">
        <v>1449</v>
      </c>
      <c r="B2418" s="192" t="s">
        <v>1455</v>
      </c>
      <c r="C2418" s="192" t="s">
        <v>20</v>
      </c>
      <c r="D2418" s="192">
        <v>4718</v>
      </c>
      <c r="E2418" s="193" t="s">
        <v>2010</v>
      </c>
      <c r="F2418" s="380" t="s">
        <v>1457</v>
      </c>
      <c r="G2418" s="381"/>
      <c r="H2418" s="164" t="s">
        <v>44</v>
      </c>
      <c r="I2418" s="165">
        <v>1.1299999999999999</v>
      </c>
      <c r="J2418" s="166">
        <v>103.18</v>
      </c>
      <c r="K2418" s="167">
        <v>116.59</v>
      </c>
    </row>
    <row r="2419" spans="1:11" hidden="1">
      <c r="A2419" s="192" t="s">
        <v>1449</v>
      </c>
      <c r="B2419" s="192" t="s">
        <v>1450</v>
      </c>
      <c r="C2419" s="192" t="s">
        <v>20</v>
      </c>
      <c r="D2419" s="192">
        <v>88309</v>
      </c>
      <c r="E2419" s="193" t="s">
        <v>1462</v>
      </c>
      <c r="F2419" s="380" t="s">
        <v>1463</v>
      </c>
      <c r="G2419" s="381"/>
      <c r="H2419" s="164" t="s">
        <v>34</v>
      </c>
      <c r="I2419" s="165">
        <v>1.2170000000000001</v>
      </c>
      <c r="J2419" s="166">
        <v>19.98</v>
      </c>
      <c r="K2419" s="167">
        <v>24.31</v>
      </c>
    </row>
    <row r="2420" spans="1:11" hidden="1">
      <c r="A2420" s="192" t="s">
        <v>1449</v>
      </c>
      <c r="B2420" s="192" t="s">
        <v>1450</v>
      </c>
      <c r="C2420" s="192" t="s">
        <v>20</v>
      </c>
      <c r="D2420" s="192">
        <v>88316</v>
      </c>
      <c r="E2420" s="193" t="s">
        <v>1464</v>
      </c>
      <c r="F2420" s="380" t="s">
        <v>1463</v>
      </c>
      <c r="G2420" s="381"/>
      <c r="H2420" s="164" t="s">
        <v>34</v>
      </c>
      <c r="I2420" s="165">
        <v>0.39400000000000002</v>
      </c>
      <c r="J2420" s="166">
        <v>16.02</v>
      </c>
      <c r="K2420" s="167">
        <v>6.31</v>
      </c>
    </row>
    <row r="2421" spans="1:11" ht="24" hidden="1">
      <c r="A2421" s="192" t="s">
        <v>1449</v>
      </c>
      <c r="B2421" s="192" t="s">
        <v>1450</v>
      </c>
      <c r="C2421" s="192" t="s">
        <v>20</v>
      </c>
      <c r="D2421" s="192">
        <v>91277</v>
      </c>
      <c r="E2421" s="193" t="s">
        <v>2011</v>
      </c>
      <c r="F2421" s="380" t="s">
        <v>1466</v>
      </c>
      <c r="G2421" s="381"/>
      <c r="H2421" s="164" t="s">
        <v>1467</v>
      </c>
      <c r="I2421" s="165">
        <v>3.2000000000000001E-2</v>
      </c>
      <c r="J2421" s="166">
        <v>8.39</v>
      </c>
      <c r="K2421" s="167">
        <v>0.26</v>
      </c>
    </row>
    <row r="2422" spans="1:11" ht="24" hidden="1">
      <c r="A2422" s="192" t="s">
        <v>1449</v>
      </c>
      <c r="B2422" s="192" t="s">
        <v>1450</v>
      </c>
      <c r="C2422" s="192" t="s">
        <v>20</v>
      </c>
      <c r="D2422" s="192">
        <v>91278</v>
      </c>
      <c r="E2422" s="193" t="s">
        <v>2012</v>
      </c>
      <c r="F2422" s="380" t="s">
        <v>1466</v>
      </c>
      <c r="G2422" s="381"/>
      <c r="H2422" s="164" t="s">
        <v>1554</v>
      </c>
      <c r="I2422" s="165">
        <v>0.03</v>
      </c>
      <c r="J2422" s="166">
        <v>0.6</v>
      </c>
      <c r="K2422" s="167">
        <v>0.01</v>
      </c>
    </row>
    <row r="2423" spans="1:11" hidden="1">
      <c r="E2423" s="194"/>
      <c r="F2423" s="194"/>
      <c r="I2423" s="168"/>
      <c r="J2423" s="169"/>
      <c r="K2423" s="170"/>
    </row>
    <row r="2424" spans="1:11" hidden="1">
      <c r="E2424" s="194"/>
      <c r="F2424" s="194"/>
      <c r="I2424" s="168"/>
      <c r="J2424" s="169"/>
      <c r="K2424" s="170"/>
    </row>
    <row r="2425" spans="1:11" ht="20.100000000000001" hidden="1" customHeight="1">
      <c r="A2425" s="187"/>
      <c r="B2425" s="188"/>
      <c r="C2425" s="188" t="s">
        <v>20</v>
      </c>
      <c r="D2425" s="188">
        <v>96619</v>
      </c>
      <c r="E2425" s="189" t="s">
        <v>609</v>
      </c>
      <c r="F2425" s="382" t="s">
        <v>1506</v>
      </c>
      <c r="G2425" s="383"/>
      <c r="H2425" s="156" t="s">
        <v>8</v>
      </c>
      <c r="I2425" s="157"/>
      <c r="J2425" s="158"/>
      <c r="K2425" s="159">
        <v>30.74</v>
      </c>
    </row>
    <row r="2426" spans="1:11" hidden="1">
      <c r="B2426" s="190" t="s">
        <v>1442</v>
      </c>
      <c r="C2426" s="190" t="s">
        <v>1443</v>
      </c>
      <c r="D2426" s="190" t="s">
        <v>1</v>
      </c>
      <c r="E2426" s="191" t="s">
        <v>1444</v>
      </c>
      <c r="F2426" s="384" t="s">
        <v>1445</v>
      </c>
      <c r="G2426" s="385"/>
      <c r="H2426" s="160" t="s">
        <v>1446</v>
      </c>
      <c r="I2426" s="161" t="s">
        <v>1345</v>
      </c>
      <c r="J2426" s="162" t="s">
        <v>1447</v>
      </c>
      <c r="K2426" s="163" t="s">
        <v>1448</v>
      </c>
    </row>
    <row r="2427" spans="1:11" hidden="1">
      <c r="A2427" s="192" t="s">
        <v>1449</v>
      </c>
      <c r="B2427" s="192" t="s">
        <v>1450</v>
      </c>
      <c r="C2427" s="192" t="s">
        <v>20</v>
      </c>
      <c r="D2427" s="192">
        <v>88309</v>
      </c>
      <c r="E2427" s="193" t="s">
        <v>1462</v>
      </c>
      <c r="F2427" s="380" t="s">
        <v>1463</v>
      </c>
      <c r="G2427" s="381"/>
      <c r="H2427" s="164" t="s">
        <v>34</v>
      </c>
      <c r="I2427" s="165">
        <v>0.31059999999999999</v>
      </c>
      <c r="J2427" s="166">
        <v>19.98</v>
      </c>
      <c r="K2427" s="167">
        <v>6.2</v>
      </c>
    </row>
    <row r="2428" spans="1:11" hidden="1">
      <c r="A2428" s="192" t="s">
        <v>1449</v>
      </c>
      <c r="B2428" s="192" t="s">
        <v>1450</v>
      </c>
      <c r="C2428" s="192" t="s">
        <v>20</v>
      </c>
      <c r="D2428" s="192">
        <v>88316</v>
      </c>
      <c r="E2428" s="193" t="s">
        <v>1464</v>
      </c>
      <c r="F2428" s="380" t="s">
        <v>1463</v>
      </c>
      <c r="G2428" s="381"/>
      <c r="H2428" s="164" t="s">
        <v>34</v>
      </c>
      <c r="I2428" s="165">
        <v>8.4699999999999998E-2</v>
      </c>
      <c r="J2428" s="166">
        <v>16.02</v>
      </c>
      <c r="K2428" s="167">
        <v>1.35</v>
      </c>
    </row>
    <row r="2429" spans="1:11" ht="24" hidden="1">
      <c r="A2429" s="192" t="s">
        <v>1449</v>
      </c>
      <c r="B2429" s="192" t="s">
        <v>1450</v>
      </c>
      <c r="C2429" s="192" t="s">
        <v>20</v>
      </c>
      <c r="D2429" s="192">
        <v>94968</v>
      </c>
      <c r="E2429" s="193" t="s">
        <v>2014</v>
      </c>
      <c r="F2429" s="380" t="s">
        <v>1506</v>
      </c>
      <c r="G2429" s="381"/>
      <c r="H2429" s="164" t="s">
        <v>44</v>
      </c>
      <c r="I2429" s="165">
        <v>5.6500000000000002E-2</v>
      </c>
      <c r="J2429" s="166">
        <v>410.48</v>
      </c>
      <c r="K2429" s="167">
        <v>23.19</v>
      </c>
    </row>
    <row r="2430" spans="1:11" hidden="1">
      <c r="E2430" s="194"/>
      <c r="F2430" s="194"/>
      <c r="I2430" s="168"/>
      <c r="J2430" s="169"/>
      <c r="K2430" s="170"/>
    </row>
    <row r="2431" spans="1:11" hidden="1">
      <c r="E2431" s="194"/>
      <c r="F2431" s="194"/>
      <c r="I2431" s="168"/>
      <c r="J2431" s="169"/>
      <c r="K2431" s="170"/>
    </row>
    <row r="2432" spans="1:11" ht="20.100000000000001" hidden="1" customHeight="1">
      <c r="A2432" s="187"/>
      <c r="B2432" s="188"/>
      <c r="C2432" s="188" t="s">
        <v>20</v>
      </c>
      <c r="D2432" s="188">
        <v>96616</v>
      </c>
      <c r="E2432" s="189" t="s">
        <v>75</v>
      </c>
      <c r="F2432" s="382" t="s">
        <v>1506</v>
      </c>
      <c r="G2432" s="383"/>
      <c r="H2432" s="156" t="s">
        <v>44</v>
      </c>
      <c r="I2432" s="157"/>
      <c r="J2432" s="158"/>
      <c r="K2432" s="159">
        <v>615.08000000000004</v>
      </c>
    </row>
    <row r="2433" spans="1:11" hidden="1">
      <c r="B2433" s="190" t="s">
        <v>1442</v>
      </c>
      <c r="C2433" s="190" t="s">
        <v>1443</v>
      </c>
      <c r="D2433" s="190" t="s">
        <v>1</v>
      </c>
      <c r="E2433" s="191" t="s">
        <v>1444</v>
      </c>
      <c r="F2433" s="384" t="s">
        <v>1445</v>
      </c>
      <c r="G2433" s="385"/>
      <c r="H2433" s="160" t="s">
        <v>1446</v>
      </c>
      <c r="I2433" s="161" t="s">
        <v>1345</v>
      </c>
      <c r="J2433" s="162" t="s">
        <v>1447</v>
      </c>
      <c r="K2433" s="163" t="s">
        <v>1448</v>
      </c>
    </row>
    <row r="2434" spans="1:11" hidden="1">
      <c r="A2434" s="192" t="s">
        <v>1449</v>
      </c>
      <c r="B2434" s="192" t="s">
        <v>1450</v>
      </c>
      <c r="C2434" s="192" t="s">
        <v>20</v>
      </c>
      <c r="D2434" s="192">
        <v>88309</v>
      </c>
      <c r="E2434" s="193" t="s">
        <v>1462</v>
      </c>
      <c r="F2434" s="380" t="s">
        <v>1463</v>
      </c>
      <c r="G2434" s="381"/>
      <c r="H2434" s="164" t="s">
        <v>34</v>
      </c>
      <c r="I2434" s="165">
        <v>6.2119999999999997</v>
      </c>
      <c r="J2434" s="166">
        <v>19.98</v>
      </c>
      <c r="K2434" s="167">
        <v>124.11</v>
      </c>
    </row>
    <row r="2435" spans="1:11" hidden="1">
      <c r="A2435" s="192" t="s">
        <v>1449</v>
      </c>
      <c r="B2435" s="192" t="s">
        <v>1450</v>
      </c>
      <c r="C2435" s="192" t="s">
        <v>20</v>
      </c>
      <c r="D2435" s="192">
        <v>88316</v>
      </c>
      <c r="E2435" s="193" t="s">
        <v>1464</v>
      </c>
      <c r="F2435" s="380" t="s">
        <v>1463</v>
      </c>
      <c r="G2435" s="381"/>
      <c r="H2435" s="164" t="s">
        <v>34</v>
      </c>
      <c r="I2435" s="165">
        <v>1.694</v>
      </c>
      <c r="J2435" s="166">
        <v>16.02</v>
      </c>
      <c r="K2435" s="167">
        <v>27.13</v>
      </c>
    </row>
    <row r="2436" spans="1:11" ht="24" hidden="1">
      <c r="A2436" s="192" t="s">
        <v>1449</v>
      </c>
      <c r="B2436" s="192" t="s">
        <v>1450</v>
      </c>
      <c r="C2436" s="192" t="s">
        <v>20</v>
      </c>
      <c r="D2436" s="192">
        <v>94968</v>
      </c>
      <c r="E2436" s="193" t="s">
        <v>2014</v>
      </c>
      <c r="F2436" s="380" t="s">
        <v>1506</v>
      </c>
      <c r="G2436" s="381"/>
      <c r="H2436" s="164" t="s">
        <v>44</v>
      </c>
      <c r="I2436" s="165">
        <v>1.1299999999999999</v>
      </c>
      <c r="J2436" s="166">
        <v>410.48</v>
      </c>
      <c r="K2436" s="167">
        <v>463.84</v>
      </c>
    </row>
    <row r="2437" spans="1:11" hidden="1">
      <c r="E2437" s="194"/>
      <c r="F2437" s="194"/>
      <c r="I2437" s="168"/>
      <c r="J2437" s="169"/>
      <c r="K2437" s="170"/>
    </row>
    <row r="2438" spans="1:11" hidden="1">
      <c r="E2438" s="194"/>
      <c r="F2438" s="194"/>
      <c r="I2438" s="168"/>
      <c r="J2438" s="169"/>
      <c r="K2438" s="170"/>
    </row>
    <row r="2439" spans="1:11" ht="20.100000000000001" hidden="1" customHeight="1">
      <c r="A2439" s="187"/>
      <c r="B2439" s="188"/>
      <c r="C2439" s="188" t="s">
        <v>20</v>
      </c>
      <c r="D2439" s="188">
        <v>95240</v>
      </c>
      <c r="E2439" s="189" t="s">
        <v>733</v>
      </c>
      <c r="F2439" s="382" t="s">
        <v>1506</v>
      </c>
      <c r="G2439" s="383"/>
      <c r="H2439" s="156" t="s">
        <v>8</v>
      </c>
      <c r="I2439" s="157"/>
      <c r="J2439" s="158"/>
      <c r="K2439" s="159">
        <v>17.87</v>
      </c>
    </row>
    <row r="2440" spans="1:11" hidden="1">
      <c r="B2440" s="190" t="s">
        <v>1442</v>
      </c>
      <c r="C2440" s="190" t="s">
        <v>1443</v>
      </c>
      <c r="D2440" s="190" t="s">
        <v>1</v>
      </c>
      <c r="E2440" s="191" t="s">
        <v>1444</v>
      </c>
      <c r="F2440" s="384" t="s">
        <v>1445</v>
      </c>
      <c r="G2440" s="385"/>
      <c r="H2440" s="160" t="s">
        <v>1446</v>
      </c>
      <c r="I2440" s="161" t="s">
        <v>1345</v>
      </c>
      <c r="J2440" s="162" t="s">
        <v>1447</v>
      </c>
      <c r="K2440" s="163" t="s">
        <v>1448</v>
      </c>
    </row>
    <row r="2441" spans="1:11" hidden="1">
      <c r="A2441" s="192" t="s">
        <v>1449</v>
      </c>
      <c r="B2441" s="192" t="s">
        <v>1450</v>
      </c>
      <c r="C2441" s="192" t="s">
        <v>20</v>
      </c>
      <c r="D2441" s="192">
        <v>88309</v>
      </c>
      <c r="E2441" s="193" t="s">
        <v>1462</v>
      </c>
      <c r="F2441" s="380" t="s">
        <v>1463</v>
      </c>
      <c r="G2441" s="381"/>
      <c r="H2441" s="164" t="s">
        <v>34</v>
      </c>
      <c r="I2441" s="165">
        <v>0.16309999999999999</v>
      </c>
      <c r="J2441" s="166">
        <v>19.98</v>
      </c>
      <c r="K2441" s="167">
        <v>3.25</v>
      </c>
    </row>
    <row r="2442" spans="1:11" hidden="1">
      <c r="A2442" s="192" t="s">
        <v>1449</v>
      </c>
      <c r="B2442" s="192" t="s">
        <v>1450</v>
      </c>
      <c r="C2442" s="192" t="s">
        <v>20</v>
      </c>
      <c r="D2442" s="192">
        <v>88316</v>
      </c>
      <c r="E2442" s="193" t="s">
        <v>1464</v>
      </c>
      <c r="F2442" s="380" t="s">
        <v>1463</v>
      </c>
      <c r="G2442" s="381"/>
      <c r="H2442" s="164" t="s">
        <v>34</v>
      </c>
      <c r="I2442" s="165">
        <v>4.4400000000000002E-2</v>
      </c>
      <c r="J2442" s="166">
        <v>16.02</v>
      </c>
      <c r="K2442" s="167">
        <v>0.71</v>
      </c>
    </row>
    <row r="2443" spans="1:11" ht="24" hidden="1">
      <c r="A2443" s="192" t="s">
        <v>1449</v>
      </c>
      <c r="B2443" s="192" t="s">
        <v>1450</v>
      </c>
      <c r="C2443" s="192" t="s">
        <v>20</v>
      </c>
      <c r="D2443" s="192">
        <v>94968</v>
      </c>
      <c r="E2443" s="193" t="s">
        <v>2014</v>
      </c>
      <c r="F2443" s="380" t="s">
        <v>1506</v>
      </c>
      <c r="G2443" s="381"/>
      <c r="H2443" s="164" t="s">
        <v>44</v>
      </c>
      <c r="I2443" s="165">
        <v>3.39E-2</v>
      </c>
      <c r="J2443" s="166">
        <v>410.48</v>
      </c>
      <c r="K2443" s="167">
        <v>13.91</v>
      </c>
    </row>
    <row r="2444" spans="1:11" hidden="1">
      <c r="E2444" s="194"/>
      <c r="F2444" s="194"/>
      <c r="I2444" s="168"/>
      <c r="J2444" s="169"/>
      <c r="K2444" s="170"/>
    </row>
    <row r="2445" spans="1:11" hidden="1">
      <c r="E2445" s="194"/>
      <c r="F2445" s="194"/>
      <c r="I2445" s="168"/>
      <c r="J2445" s="169"/>
      <c r="K2445" s="170"/>
    </row>
    <row r="2446" spans="1:11" s="198" customFormat="1" ht="15.75">
      <c r="A2446" s="195"/>
      <c r="B2446" s="196"/>
      <c r="C2446" s="196" t="s">
        <v>5</v>
      </c>
      <c r="D2446" s="196" t="s">
        <v>589</v>
      </c>
      <c r="E2446" s="197" t="s">
        <v>590</v>
      </c>
      <c r="F2446" s="386" t="s">
        <v>1463</v>
      </c>
      <c r="G2446" s="387"/>
      <c r="H2446" s="171" t="s">
        <v>8</v>
      </c>
      <c r="I2446" s="172"/>
      <c r="J2446" s="173"/>
      <c r="K2446" s="174">
        <f>SUM(K2448:K2450)</f>
        <v>0</v>
      </c>
    </row>
    <row r="2447" spans="1:11" s="198" customFormat="1" ht="15.75">
      <c r="B2447" s="199" t="s">
        <v>1442</v>
      </c>
      <c r="C2447" s="199" t="s">
        <v>1443</v>
      </c>
      <c r="D2447" s="199" t="s">
        <v>1</v>
      </c>
      <c r="E2447" s="200" t="s">
        <v>1444</v>
      </c>
      <c r="F2447" s="378" t="s">
        <v>1445</v>
      </c>
      <c r="G2447" s="379"/>
      <c r="H2447" s="175" t="s">
        <v>1446</v>
      </c>
      <c r="I2447" s="176" t="s">
        <v>1345</v>
      </c>
      <c r="J2447" s="177" t="s">
        <v>1447</v>
      </c>
      <c r="K2447" s="178" t="s">
        <v>1448</v>
      </c>
    </row>
    <row r="2448" spans="1:11" s="192" customFormat="1" ht="12">
      <c r="A2448" s="192" t="s">
        <v>1449</v>
      </c>
      <c r="B2448" s="192" t="s">
        <v>1450</v>
      </c>
      <c r="C2448" s="192" t="s">
        <v>20</v>
      </c>
      <c r="D2448" s="192">
        <v>88316</v>
      </c>
      <c r="E2448" s="193" t="s">
        <v>1464</v>
      </c>
      <c r="F2448" s="380" t="s">
        <v>1463</v>
      </c>
      <c r="G2448" s="381"/>
      <c r="H2448" s="164" t="s">
        <v>34</v>
      </c>
      <c r="I2448" s="165">
        <v>0.3</v>
      </c>
      <c r="J2448" s="166"/>
      <c r="K2448" s="167">
        <f>J2448*I2448</f>
        <v>0</v>
      </c>
    </row>
    <row r="2449" spans="1:11" s="192" customFormat="1" ht="12">
      <c r="A2449" s="192" t="s">
        <v>1449</v>
      </c>
      <c r="B2449" s="192" t="s">
        <v>1455</v>
      </c>
      <c r="C2449" s="192" t="s">
        <v>20</v>
      </c>
      <c r="D2449" s="192">
        <v>13</v>
      </c>
      <c r="E2449" s="193" t="s">
        <v>2015</v>
      </c>
      <c r="F2449" s="380" t="s">
        <v>1457</v>
      </c>
      <c r="G2449" s="381"/>
      <c r="H2449" s="164" t="s">
        <v>63</v>
      </c>
      <c r="I2449" s="165">
        <v>0.09</v>
      </c>
      <c r="J2449" s="166"/>
      <c r="K2449" s="167">
        <f t="shared" ref="K2449:K2450" si="47">J2449*I2449</f>
        <v>0</v>
      </c>
    </row>
    <row r="2450" spans="1:11" s="192" customFormat="1" ht="12">
      <c r="A2450" s="192" t="s">
        <v>1449</v>
      </c>
      <c r="B2450" s="192" t="s">
        <v>1455</v>
      </c>
      <c r="C2450" s="192" t="s">
        <v>20</v>
      </c>
      <c r="D2450" s="192">
        <v>5318</v>
      </c>
      <c r="E2450" s="193" t="s">
        <v>2016</v>
      </c>
      <c r="F2450" s="380" t="s">
        <v>1457</v>
      </c>
      <c r="G2450" s="381"/>
      <c r="H2450" s="164" t="s">
        <v>1461</v>
      </c>
      <c r="I2450" s="165">
        <v>1.4999999999999999E-2</v>
      </c>
      <c r="J2450" s="166"/>
      <c r="K2450" s="167">
        <f t="shared" si="47"/>
        <v>0</v>
      </c>
    </row>
    <row r="2451" spans="1:11">
      <c r="E2451" s="194"/>
      <c r="F2451" s="194"/>
      <c r="I2451" s="168"/>
      <c r="J2451" s="169"/>
      <c r="K2451" s="170"/>
    </row>
    <row r="2452" spans="1:11">
      <c r="E2452" s="194"/>
      <c r="F2452" s="194"/>
      <c r="I2452" s="168"/>
      <c r="J2452" s="169"/>
      <c r="K2452" s="170"/>
    </row>
    <row r="2453" spans="1:11" s="198" customFormat="1" ht="15.75">
      <c r="A2453" s="195"/>
      <c r="B2453" s="196"/>
      <c r="C2453" s="196" t="s">
        <v>5</v>
      </c>
      <c r="D2453" s="196" t="s">
        <v>586</v>
      </c>
      <c r="E2453" s="197" t="s">
        <v>587</v>
      </c>
      <c r="F2453" s="386" t="s">
        <v>1463</v>
      </c>
      <c r="G2453" s="387"/>
      <c r="H2453" s="171" t="s">
        <v>8</v>
      </c>
      <c r="I2453" s="172"/>
      <c r="J2453" s="173"/>
      <c r="K2453" s="174">
        <f>SUM(K2455:K2457)</f>
        <v>0</v>
      </c>
    </row>
    <row r="2454" spans="1:11" s="198" customFormat="1" ht="15.75">
      <c r="B2454" s="199" t="s">
        <v>1442</v>
      </c>
      <c r="C2454" s="199" t="s">
        <v>1443</v>
      </c>
      <c r="D2454" s="199" t="s">
        <v>1</v>
      </c>
      <c r="E2454" s="200" t="s">
        <v>1444</v>
      </c>
      <c r="F2454" s="378" t="s">
        <v>1445</v>
      </c>
      <c r="G2454" s="379"/>
      <c r="H2454" s="175" t="s">
        <v>1446</v>
      </c>
      <c r="I2454" s="176" t="s">
        <v>1345</v>
      </c>
      <c r="J2454" s="177" t="s">
        <v>1447</v>
      </c>
      <c r="K2454" s="178" t="s">
        <v>1448</v>
      </c>
    </row>
    <row r="2455" spans="1:11" s="192" customFormat="1" ht="12">
      <c r="A2455" s="192" t="s">
        <v>1449</v>
      </c>
      <c r="B2455" s="192" t="s">
        <v>1450</v>
      </c>
      <c r="C2455" s="192" t="s">
        <v>20</v>
      </c>
      <c r="D2455" s="192">
        <v>88316</v>
      </c>
      <c r="E2455" s="193" t="s">
        <v>1464</v>
      </c>
      <c r="F2455" s="380" t="s">
        <v>1463</v>
      </c>
      <c r="G2455" s="381"/>
      <c r="H2455" s="164" t="s">
        <v>34</v>
      </c>
      <c r="I2455" s="165">
        <v>0.6</v>
      </c>
      <c r="J2455" s="166"/>
      <c r="K2455" s="167">
        <f>J2455*I2455</f>
        <v>0</v>
      </c>
    </row>
    <row r="2456" spans="1:11" s="192" customFormat="1" ht="12">
      <c r="A2456" s="192" t="s">
        <v>1449</v>
      </c>
      <c r="B2456" s="192" t="s">
        <v>1455</v>
      </c>
      <c r="C2456" s="192" t="s">
        <v>20</v>
      </c>
      <c r="D2456" s="192">
        <v>13</v>
      </c>
      <c r="E2456" s="193" t="s">
        <v>2015</v>
      </c>
      <c r="F2456" s="380" t="s">
        <v>1457</v>
      </c>
      <c r="G2456" s="381"/>
      <c r="H2456" s="164" t="s">
        <v>63</v>
      </c>
      <c r="I2456" s="165">
        <v>0.09</v>
      </c>
      <c r="J2456" s="166"/>
      <c r="K2456" s="167">
        <f t="shared" ref="K2456:K2457" si="48">J2456*I2456</f>
        <v>0</v>
      </c>
    </row>
    <row r="2457" spans="1:11" s="192" customFormat="1" ht="12">
      <c r="A2457" s="192" t="s">
        <v>1449</v>
      </c>
      <c r="B2457" s="192" t="s">
        <v>1455</v>
      </c>
      <c r="C2457" s="192" t="s">
        <v>20</v>
      </c>
      <c r="D2457" s="192">
        <v>5318</v>
      </c>
      <c r="E2457" s="193" t="s">
        <v>2016</v>
      </c>
      <c r="F2457" s="380" t="s">
        <v>1457</v>
      </c>
      <c r="G2457" s="381"/>
      <c r="H2457" s="164" t="s">
        <v>1461</v>
      </c>
      <c r="I2457" s="165">
        <v>0.08</v>
      </c>
      <c r="J2457" s="166"/>
      <c r="K2457" s="167">
        <f t="shared" si="48"/>
        <v>0</v>
      </c>
    </row>
    <row r="2458" spans="1:11">
      <c r="E2458" s="194"/>
      <c r="F2458" s="194"/>
      <c r="I2458" s="168"/>
      <c r="J2458" s="169"/>
      <c r="K2458" s="170"/>
    </row>
    <row r="2459" spans="1:11">
      <c r="E2459" s="194"/>
      <c r="F2459" s="194"/>
      <c r="I2459" s="168"/>
      <c r="J2459" s="169"/>
      <c r="K2459" s="170"/>
    </row>
    <row r="2460" spans="1:11" s="198" customFormat="1" ht="15.75">
      <c r="A2460" s="195"/>
      <c r="B2460" s="196"/>
      <c r="C2460" s="196" t="s">
        <v>5</v>
      </c>
      <c r="D2460" s="196" t="s">
        <v>584</v>
      </c>
      <c r="E2460" s="197" t="s">
        <v>582</v>
      </c>
      <c r="F2460" s="386" t="s">
        <v>1463</v>
      </c>
      <c r="G2460" s="387"/>
      <c r="H2460" s="171" t="s">
        <v>8</v>
      </c>
      <c r="I2460" s="172"/>
      <c r="J2460" s="173"/>
      <c r="K2460" s="174">
        <f>SUM(K2462:K2463)</f>
        <v>0</v>
      </c>
    </row>
    <row r="2461" spans="1:11" s="198" customFormat="1" ht="15.75">
      <c r="B2461" s="199" t="s">
        <v>1442</v>
      </c>
      <c r="C2461" s="199" t="s">
        <v>1443</v>
      </c>
      <c r="D2461" s="199" t="s">
        <v>1</v>
      </c>
      <c r="E2461" s="200" t="s">
        <v>1444</v>
      </c>
      <c r="F2461" s="378" t="s">
        <v>1445</v>
      </c>
      <c r="G2461" s="379"/>
      <c r="H2461" s="175" t="s">
        <v>1446</v>
      </c>
      <c r="I2461" s="176" t="s">
        <v>1345</v>
      </c>
      <c r="J2461" s="177" t="s">
        <v>1447</v>
      </c>
      <c r="K2461" s="178" t="s">
        <v>1448</v>
      </c>
    </row>
    <row r="2462" spans="1:11" s="192" customFormat="1" ht="12">
      <c r="A2462" s="192" t="s">
        <v>1449</v>
      </c>
      <c r="B2462" s="192" t="s">
        <v>1455</v>
      </c>
      <c r="C2462" s="192" t="s">
        <v>20</v>
      </c>
      <c r="D2462" s="192">
        <v>3</v>
      </c>
      <c r="E2462" s="193" t="s">
        <v>2017</v>
      </c>
      <c r="F2462" s="380" t="s">
        <v>1457</v>
      </c>
      <c r="G2462" s="381"/>
      <c r="H2462" s="164" t="s">
        <v>1461</v>
      </c>
      <c r="I2462" s="165">
        <v>0.05</v>
      </c>
      <c r="J2462" s="166"/>
      <c r="K2462" s="167">
        <f>J2462*I2462</f>
        <v>0</v>
      </c>
    </row>
    <row r="2463" spans="1:11" s="192" customFormat="1" ht="12">
      <c r="A2463" s="192" t="s">
        <v>1449</v>
      </c>
      <c r="B2463" s="192" t="s">
        <v>1450</v>
      </c>
      <c r="C2463" s="192" t="s">
        <v>20</v>
      </c>
      <c r="D2463" s="192">
        <v>88316</v>
      </c>
      <c r="E2463" s="193" t="s">
        <v>1464</v>
      </c>
      <c r="F2463" s="380" t="s">
        <v>1463</v>
      </c>
      <c r="G2463" s="381"/>
      <c r="H2463" s="164" t="s">
        <v>34</v>
      </c>
      <c r="I2463" s="165">
        <v>0.14000000000000001</v>
      </c>
      <c r="J2463" s="166"/>
      <c r="K2463" s="167">
        <f>J2463*I2463</f>
        <v>0</v>
      </c>
    </row>
    <row r="2464" spans="1:11">
      <c r="E2464" s="194"/>
      <c r="F2464" s="194"/>
      <c r="I2464" s="168"/>
      <c r="J2464" s="169"/>
      <c r="K2464" s="170"/>
    </row>
    <row r="2465" spans="1:11">
      <c r="E2465" s="194"/>
      <c r="F2465" s="194"/>
      <c r="I2465" s="168"/>
      <c r="J2465" s="169"/>
      <c r="K2465" s="170"/>
    </row>
    <row r="2466" spans="1:11" ht="20.100000000000001" hidden="1" customHeight="1">
      <c r="A2466" s="187"/>
      <c r="B2466" s="188"/>
      <c r="C2466" s="188" t="s">
        <v>20</v>
      </c>
      <c r="D2466" s="188">
        <v>98525</v>
      </c>
      <c r="E2466" s="189" t="s">
        <v>38</v>
      </c>
      <c r="F2466" s="382" t="s">
        <v>1498</v>
      </c>
      <c r="G2466" s="383"/>
      <c r="H2466" s="156" t="s">
        <v>8</v>
      </c>
      <c r="I2466" s="157"/>
      <c r="J2466" s="158"/>
      <c r="K2466" s="159">
        <v>0.33</v>
      </c>
    </row>
    <row r="2467" spans="1:11" hidden="1">
      <c r="B2467" s="190" t="s">
        <v>1442</v>
      </c>
      <c r="C2467" s="190" t="s">
        <v>1443</v>
      </c>
      <c r="D2467" s="190" t="s">
        <v>1</v>
      </c>
      <c r="E2467" s="191" t="s">
        <v>1444</v>
      </c>
      <c r="F2467" s="384" t="s">
        <v>1445</v>
      </c>
      <c r="G2467" s="385"/>
      <c r="H2467" s="160" t="s">
        <v>1446</v>
      </c>
      <c r="I2467" s="161" t="s">
        <v>1345</v>
      </c>
      <c r="J2467" s="162" t="s">
        <v>1447</v>
      </c>
      <c r="K2467" s="163" t="s">
        <v>1448</v>
      </c>
    </row>
    <row r="2468" spans="1:11" hidden="1">
      <c r="A2468" s="192" t="s">
        <v>1449</v>
      </c>
      <c r="B2468" s="192" t="s">
        <v>1450</v>
      </c>
      <c r="C2468" s="192" t="s">
        <v>20</v>
      </c>
      <c r="D2468" s="192">
        <v>88316</v>
      </c>
      <c r="E2468" s="193" t="s">
        <v>1464</v>
      </c>
      <c r="F2468" s="380" t="s">
        <v>1463</v>
      </c>
      <c r="G2468" s="381"/>
      <c r="H2468" s="164" t="s">
        <v>34</v>
      </c>
      <c r="I2468" s="165">
        <v>3.0000000000000001E-3</v>
      </c>
      <c r="J2468" s="166">
        <v>16.02</v>
      </c>
      <c r="K2468" s="167">
        <v>0.04</v>
      </c>
    </row>
    <row r="2469" spans="1:11" hidden="1">
      <c r="A2469" s="192" t="s">
        <v>1449</v>
      </c>
      <c r="B2469" s="192" t="s">
        <v>1450</v>
      </c>
      <c r="C2469" s="192" t="s">
        <v>20</v>
      </c>
      <c r="D2469" s="192">
        <v>88441</v>
      </c>
      <c r="E2469" s="193" t="s">
        <v>2018</v>
      </c>
      <c r="F2469" s="380" t="s">
        <v>1463</v>
      </c>
      <c r="G2469" s="381"/>
      <c r="H2469" s="164" t="s">
        <v>34</v>
      </c>
      <c r="I2469" s="165">
        <v>3.0000000000000001E-3</v>
      </c>
      <c r="J2469" s="166">
        <v>17.36</v>
      </c>
      <c r="K2469" s="167">
        <v>0.05</v>
      </c>
    </row>
    <row r="2470" spans="1:11" hidden="1">
      <c r="A2470" s="192" t="s">
        <v>1449</v>
      </c>
      <c r="B2470" s="192" t="s">
        <v>1450</v>
      </c>
      <c r="C2470" s="192" t="s">
        <v>20</v>
      </c>
      <c r="D2470" s="192">
        <v>89031</v>
      </c>
      <c r="E2470" s="193" t="s">
        <v>2019</v>
      </c>
      <c r="F2470" s="380" t="s">
        <v>1466</v>
      </c>
      <c r="G2470" s="381"/>
      <c r="H2470" s="164" t="s">
        <v>1554</v>
      </c>
      <c r="I2470" s="165">
        <v>2.3999999999999998E-3</v>
      </c>
      <c r="J2470" s="166">
        <v>56.75</v>
      </c>
      <c r="K2470" s="167">
        <v>0.13</v>
      </c>
    </row>
    <row r="2471" spans="1:11" hidden="1">
      <c r="A2471" s="192" t="s">
        <v>1449</v>
      </c>
      <c r="B2471" s="192" t="s">
        <v>1450</v>
      </c>
      <c r="C2471" s="192" t="s">
        <v>20</v>
      </c>
      <c r="D2471" s="192">
        <v>89032</v>
      </c>
      <c r="E2471" s="193" t="s">
        <v>2020</v>
      </c>
      <c r="F2471" s="380" t="s">
        <v>1466</v>
      </c>
      <c r="G2471" s="381"/>
      <c r="H2471" s="164" t="s">
        <v>1467</v>
      </c>
      <c r="I2471" s="165">
        <v>5.9999999999999995E-4</v>
      </c>
      <c r="J2471" s="166">
        <v>190.4</v>
      </c>
      <c r="K2471" s="167">
        <v>0.11</v>
      </c>
    </row>
    <row r="2472" spans="1:11" hidden="1">
      <c r="E2472" s="194"/>
      <c r="F2472" s="194"/>
      <c r="I2472" s="168"/>
      <c r="J2472" s="169"/>
      <c r="K2472" s="170"/>
    </row>
    <row r="2473" spans="1:11" hidden="1">
      <c r="E2473" s="194"/>
      <c r="F2473" s="194"/>
      <c r="I2473" s="168"/>
      <c r="J2473" s="169"/>
      <c r="K2473" s="170"/>
    </row>
    <row r="2474" spans="1:11" s="198" customFormat="1" ht="15.75">
      <c r="A2474" s="195"/>
      <c r="B2474" s="196"/>
      <c r="C2474" s="196" t="s">
        <v>5</v>
      </c>
      <c r="D2474" s="196" t="s">
        <v>886</v>
      </c>
      <c r="E2474" s="197" t="s">
        <v>887</v>
      </c>
      <c r="F2474" s="386" t="s">
        <v>1463</v>
      </c>
      <c r="G2474" s="387"/>
      <c r="H2474" s="171" t="s">
        <v>8</v>
      </c>
      <c r="I2474" s="172"/>
      <c r="J2474" s="173"/>
      <c r="K2474" s="174">
        <f>SUM(K2476:K2478)</f>
        <v>0</v>
      </c>
    </row>
    <row r="2475" spans="1:11" s="198" customFormat="1" ht="15.75">
      <c r="B2475" s="199" t="s">
        <v>1442</v>
      </c>
      <c r="C2475" s="199" t="s">
        <v>1443</v>
      </c>
      <c r="D2475" s="199" t="s">
        <v>1</v>
      </c>
      <c r="E2475" s="200" t="s">
        <v>1444</v>
      </c>
      <c r="F2475" s="378" t="s">
        <v>1445</v>
      </c>
      <c r="G2475" s="379"/>
      <c r="H2475" s="175" t="s">
        <v>1446</v>
      </c>
      <c r="I2475" s="176" t="s">
        <v>1345</v>
      </c>
      <c r="J2475" s="177" t="s">
        <v>1447</v>
      </c>
      <c r="K2475" s="178" t="s">
        <v>1448</v>
      </c>
    </row>
    <row r="2476" spans="1:11" s="192" customFormat="1" ht="12">
      <c r="A2476" s="192" t="s">
        <v>1449</v>
      </c>
      <c r="B2476" s="192" t="s">
        <v>1450</v>
      </c>
      <c r="C2476" s="192" t="s">
        <v>20</v>
      </c>
      <c r="D2476" s="192">
        <v>88316</v>
      </c>
      <c r="E2476" s="193" t="s">
        <v>1464</v>
      </c>
      <c r="F2476" s="380" t="s">
        <v>1463</v>
      </c>
      <c r="G2476" s="381"/>
      <c r="H2476" s="164" t="s">
        <v>34</v>
      </c>
      <c r="I2476" s="165">
        <v>0.6</v>
      </c>
      <c r="J2476" s="166"/>
      <c r="K2476" s="167">
        <f>J2476*I2476</f>
        <v>0</v>
      </c>
    </row>
    <row r="2477" spans="1:11" s="192" customFormat="1" ht="12">
      <c r="A2477" s="192" t="s">
        <v>1449</v>
      </c>
      <c r="B2477" s="192" t="s">
        <v>1455</v>
      </c>
      <c r="C2477" s="192" t="s">
        <v>20</v>
      </c>
      <c r="D2477" s="192">
        <v>13</v>
      </c>
      <c r="E2477" s="193" t="s">
        <v>2015</v>
      </c>
      <c r="F2477" s="380" t="s">
        <v>1457</v>
      </c>
      <c r="G2477" s="381"/>
      <c r="H2477" s="164" t="s">
        <v>63</v>
      </c>
      <c r="I2477" s="165">
        <v>0.09</v>
      </c>
      <c r="J2477" s="166"/>
      <c r="K2477" s="167">
        <f t="shared" ref="K2477:K2478" si="49">J2477*I2477</f>
        <v>0</v>
      </c>
    </row>
    <row r="2478" spans="1:11" s="192" customFormat="1" ht="12">
      <c r="A2478" s="192" t="s">
        <v>1449</v>
      </c>
      <c r="B2478" s="192" t="s">
        <v>1455</v>
      </c>
      <c r="C2478" s="192" t="s">
        <v>20</v>
      </c>
      <c r="D2478" s="192">
        <v>5318</v>
      </c>
      <c r="E2478" s="193" t="s">
        <v>2016</v>
      </c>
      <c r="F2478" s="380" t="s">
        <v>1457</v>
      </c>
      <c r="G2478" s="381"/>
      <c r="H2478" s="164" t="s">
        <v>1461</v>
      </c>
      <c r="I2478" s="165">
        <v>0.08</v>
      </c>
      <c r="J2478" s="166"/>
      <c r="K2478" s="167">
        <f t="shared" si="49"/>
        <v>0</v>
      </c>
    </row>
    <row r="2479" spans="1:11">
      <c r="E2479" s="194"/>
      <c r="F2479" s="194"/>
      <c r="I2479" s="168"/>
      <c r="J2479" s="169"/>
      <c r="K2479" s="170"/>
    </row>
    <row r="2480" spans="1:11">
      <c r="E2480" s="194"/>
      <c r="F2480" s="194"/>
      <c r="I2480" s="168"/>
      <c r="J2480" s="169"/>
      <c r="K2480" s="170"/>
    </row>
    <row r="2481" spans="1:11" ht="20.100000000000001" hidden="1" customHeight="1">
      <c r="A2481" s="187"/>
      <c r="B2481" s="188"/>
      <c r="C2481" s="188" t="s">
        <v>20</v>
      </c>
      <c r="D2481" s="188">
        <v>99059</v>
      </c>
      <c r="E2481" s="189" t="s">
        <v>53</v>
      </c>
      <c r="F2481" s="382" t="s">
        <v>1495</v>
      </c>
      <c r="G2481" s="383"/>
      <c r="H2481" s="156" t="s">
        <v>54</v>
      </c>
      <c r="I2481" s="157"/>
      <c r="J2481" s="158"/>
      <c r="K2481" s="159">
        <v>50.63</v>
      </c>
    </row>
    <row r="2482" spans="1:11" hidden="1">
      <c r="B2482" s="190" t="s">
        <v>1442</v>
      </c>
      <c r="C2482" s="190" t="s">
        <v>1443</v>
      </c>
      <c r="D2482" s="190" t="s">
        <v>1</v>
      </c>
      <c r="E2482" s="191" t="s">
        <v>1444</v>
      </c>
      <c r="F2482" s="384" t="s">
        <v>1445</v>
      </c>
      <c r="G2482" s="385"/>
      <c r="H2482" s="160" t="s">
        <v>1446</v>
      </c>
      <c r="I2482" s="161" t="s">
        <v>1345</v>
      </c>
      <c r="J2482" s="162" t="s">
        <v>1447</v>
      </c>
      <c r="K2482" s="163" t="s">
        <v>1448</v>
      </c>
    </row>
    <row r="2483" spans="1:11" hidden="1">
      <c r="A2483" s="192" t="s">
        <v>1449</v>
      </c>
      <c r="B2483" s="192" t="s">
        <v>1455</v>
      </c>
      <c r="C2483" s="192" t="s">
        <v>20</v>
      </c>
      <c r="D2483" s="192">
        <v>4417</v>
      </c>
      <c r="E2483" s="193" t="s">
        <v>1500</v>
      </c>
      <c r="F2483" s="380" t="s">
        <v>1457</v>
      </c>
      <c r="G2483" s="381"/>
      <c r="H2483" s="164" t="s">
        <v>54</v>
      </c>
      <c r="I2483" s="165">
        <v>0.74450000000000005</v>
      </c>
      <c r="J2483" s="166">
        <v>6.47</v>
      </c>
      <c r="K2483" s="167">
        <v>4.8099999999999996</v>
      </c>
    </row>
    <row r="2484" spans="1:11" hidden="1">
      <c r="A2484" s="192" t="s">
        <v>1449</v>
      </c>
      <c r="B2484" s="192" t="s">
        <v>1455</v>
      </c>
      <c r="C2484" s="192" t="s">
        <v>20</v>
      </c>
      <c r="D2484" s="192">
        <v>4433</v>
      </c>
      <c r="E2484" s="193" t="s">
        <v>2021</v>
      </c>
      <c r="F2484" s="380" t="s">
        <v>1457</v>
      </c>
      <c r="G2484" s="381"/>
      <c r="H2484" s="164" t="s">
        <v>54</v>
      </c>
      <c r="I2484" s="165">
        <v>0.41249999999999998</v>
      </c>
      <c r="J2484" s="166">
        <v>23.27</v>
      </c>
      <c r="K2484" s="167">
        <v>9.59</v>
      </c>
    </row>
    <row r="2485" spans="1:11" hidden="1">
      <c r="A2485" s="192" t="s">
        <v>1449</v>
      </c>
      <c r="B2485" s="192" t="s">
        <v>1455</v>
      </c>
      <c r="C2485" s="192" t="s">
        <v>20</v>
      </c>
      <c r="D2485" s="192">
        <v>5068</v>
      </c>
      <c r="E2485" s="193" t="s">
        <v>1823</v>
      </c>
      <c r="F2485" s="380" t="s">
        <v>1457</v>
      </c>
      <c r="G2485" s="381"/>
      <c r="H2485" s="164" t="s">
        <v>63</v>
      </c>
      <c r="I2485" s="165">
        <v>0.111</v>
      </c>
      <c r="J2485" s="166">
        <v>26.35</v>
      </c>
      <c r="K2485" s="167">
        <v>2.92</v>
      </c>
    </row>
    <row r="2486" spans="1:11" hidden="1">
      <c r="A2486" s="192" t="s">
        <v>1449</v>
      </c>
      <c r="B2486" s="192" t="s">
        <v>1455</v>
      </c>
      <c r="C2486" s="192" t="s">
        <v>20</v>
      </c>
      <c r="D2486" s="192">
        <v>7356</v>
      </c>
      <c r="E2486" s="193" t="s">
        <v>1538</v>
      </c>
      <c r="F2486" s="380" t="s">
        <v>1457</v>
      </c>
      <c r="G2486" s="381"/>
      <c r="H2486" s="164" t="s">
        <v>1461</v>
      </c>
      <c r="I2486" s="165">
        <v>2.5600000000000001E-2</v>
      </c>
      <c r="J2486" s="166">
        <v>30.79</v>
      </c>
      <c r="K2486" s="167">
        <v>0.78</v>
      </c>
    </row>
    <row r="2487" spans="1:11" hidden="1">
      <c r="A2487" s="192" t="s">
        <v>1449</v>
      </c>
      <c r="B2487" s="192" t="s">
        <v>1455</v>
      </c>
      <c r="C2487" s="192" t="s">
        <v>20</v>
      </c>
      <c r="D2487" s="192">
        <v>10567</v>
      </c>
      <c r="E2487" s="193" t="s">
        <v>2022</v>
      </c>
      <c r="F2487" s="380" t="s">
        <v>1457</v>
      </c>
      <c r="G2487" s="381"/>
      <c r="H2487" s="164" t="s">
        <v>54</v>
      </c>
      <c r="I2487" s="165">
        <v>0.55000000000000004</v>
      </c>
      <c r="J2487" s="166">
        <v>13.12</v>
      </c>
      <c r="K2487" s="167">
        <v>7.21</v>
      </c>
    </row>
    <row r="2488" spans="1:11" hidden="1">
      <c r="A2488" s="192" t="s">
        <v>1449</v>
      </c>
      <c r="B2488" s="192" t="s">
        <v>1450</v>
      </c>
      <c r="C2488" s="192" t="s">
        <v>20</v>
      </c>
      <c r="D2488" s="192">
        <v>88239</v>
      </c>
      <c r="E2488" s="193" t="s">
        <v>1875</v>
      </c>
      <c r="F2488" s="380" t="s">
        <v>1463</v>
      </c>
      <c r="G2488" s="381"/>
      <c r="H2488" s="164" t="s">
        <v>34</v>
      </c>
      <c r="I2488" s="165">
        <v>0.35630000000000001</v>
      </c>
      <c r="J2488" s="166">
        <v>16.850000000000001</v>
      </c>
      <c r="K2488" s="167">
        <v>6</v>
      </c>
    </row>
    <row r="2489" spans="1:11" hidden="1">
      <c r="A2489" s="192" t="s">
        <v>1449</v>
      </c>
      <c r="B2489" s="192" t="s">
        <v>1450</v>
      </c>
      <c r="C2489" s="192" t="s">
        <v>20</v>
      </c>
      <c r="D2489" s="192">
        <v>88262</v>
      </c>
      <c r="E2489" s="193" t="s">
        <v>1684</v>
      </c>
      <c r="F2489" s="380" t="s">
        <v>1463</v>
      </c>
      <c r="G2489" s="381"/>
      <c r="H2489" s="164" t="s">
        <v>34</v>
      </c>
      <c r="I2489" s="165">
        <v>0.71250000000000002</v>
      </c>
      <c r="J2489" s="166">
        <v>19.739999999999998</v>
      </c>
      <c r="K2489" s="167">
        <v>14.06</v>
      </c>
    </row>
    <row r="2490" spans="1:11" ht="24" hidden="1">
      <c r="A2490" s="192" t="s">
        <v>1449</v>
      </c>
      <c r="B2490" s="192" t="s">
        <v>1450</v>
      </c>
      <c r="C2490" s="192" t="s">
        <v>20</v>
      </c>
      <c r="D2490" s="192">
        <v>91692</v>
      </c>
      <c r="E2490" s="193" t="s">
        <v>1888</v>
      </c>
      <c r="F2490" s="380" t="s">
        <v>1466</v>
      </c>
      <c r="G2490" s="381"/>
      <c r="H2490" s="164" t="s">
        <v>1467</v>
      </c>
      <c r="I2490" s="165">
        <v>3.8999999999999998E-3</v>
      </c>
      <c r="J2490" s="166">
        <v>16.920000000000002</v>
      </c>
      <c r="K2490" s="167">
        <v>0.06</v>
      </c>
    </row>
    <row r="2491" spans="1:11" ht="24" hidden="1">
      <c r="A2491" s="192" t="s">
        <v>1449</v>
      </c>
      <c r="B2491" s="192" t="s">
        <v>1450</v>
      </c>
      <c r="C2491" s="192" t="s">
        <v>20</v>
      </c>
      <c r="D2491" s="192">
        <v>91693</v>
      </c>
      <c r="E2491" s="193" t="s">
        <v>1877</v>
      </c>
      <c r="F2491" s="380" t="s">
        <v>1466</v>
      </c>
      <c r="G2491" s="381"/>
      <c r="H2491" s="164" t="s">
        <v>1554</v>
      </c>
      <c r="I2491" s="165">
        <v>1.6799999999999999E-2</v>
      </c>
      <c r="J2491" s="166">
        <v>15.36</v>
      </c>
      <c r="K2491" s="167">
        <v>0.25</v>
      </c>
    </row>
    <row r="2492" spans="1:11" ht="24" hidden="1">
      <c r="A2492" s="192" t="s">
        <v>1449</v>
      </c>
      <c r="B2492" s="192" t="s">
        <v>1450</v>
      </c>
      <c r="C2492" s="192" t="s">
        <v>20</v>
      </c>
      <c r="D2492" s="192">
        <v>94974</v>
      </c>
      <c r="E2492" s="193" t="s">
        <v>1505</v>
      </c>
      <c r="F2492" s="380" t="s">
        <v>1506</v>
      </c>
      <c r="G2492" s="381"/>
      <c r="H2492" s="164" t="s">
        <v>44</v>
      </c>
      <c r="I2492" s="165">
        <v>4.5999999999999999E-3</v>
      </c>
      <c r="J2492" s="166">
        <v>461.67</v>
      </c>
      <c r="K2492" s="167">
        <v>2.12</v>
      </c>
    </row>
    <row r="2493" spans="1:11" hidden="1">
      <c r="A2493" s="192" t="s">
        <v>1449</v>
      </c>
      <c r="B2493" s="192" t="s">
        <v>1450</v>
      </c>
      <c r="C2493" s="192" t="s">
        <v>20</v>
      </c>
      <c r="D2493" s="192">
        <v>99062</v>
      </c>
      <c r="E2493" s="193" t="s">
        <v>2023</v>
      </c>
      <c r="F2493" s="380" t="s">
        <v>1495</v>
      </c>
      <c r="G2493" s="381"/>
      <c r="H2493" s="164" t="s">
        <v>31</v>
      </c>
      <c r="I2493" s="165">
        <v>1.5</v>
      </c>
      <c r="J2493" s="166">
        <v>1.89</v>
      </c>
      <c r="K2493" s="167">
        <v>2.83</v>
      </c>
    </row>
    <row r="2494" spans="1:11" hidden="1">
      <c r="E2494" s="194"/>
      <c r="F2494" s="194"/>
      <c r="I2494" s="168"/>
      <c r="J2494" s="169"/>
      <c r="K2494" s="170"/>
    </row>
    <row r="2495" spans="1:11" hidden="1">
      <c r="E2495" s="194"/>
      <c r="F2495" s="194"/>
      <c r="I2495" s="168"/>
      <c r="J2495" s="169"/>
      <c r="K2495" s="170"/>
    </row>
    <row r="2496" spans="1:11" ht="20.100000000000001" hidden="1" customHeight="1">
      <c r="A2496" s="187"/>
      <c r="B2496" s="188"/>
      <c r="C2496" s="188" t="s">
        <v>20</v>
      </c>
      <c r="D2496" s="188">
        <v>97608</v>
      </c>
      <c r="E2496" s="189" t="s">
        <v>310</v>
      </c>
      <c r="F2496" s="382" t="s">
        <v>1590</v>
      </c>
      <c r="G2496" s="383"/>
      <c r="H2496" s="156" t="s">
        <v>31</v>
      </c>
      <c r="I2496" s="157"/>
      <c r="J2496" s="158"/>
      <c r="K2496" s="159">
        <v>106.74</v>
      </c>
    </row>
    <row r="2497" spans="1:11" hidden="1">
      <c r="B2497" s="190" t="s">
        <v>1442</v>
      </c>
      <c r="C2497" s="190" t="s">
        <v>1443</v>
      </c>
      <c r="D2497" s="190" t="s">
        <v>1</v>
      </c>
      <c r="E2497" s="191" t="s">
        <v>1444</v>
      </c>
      <c r="F2497" s="384" t="s">
        <v>1445</v>
      </c>
      <c r="G2497" s="385"/>
      <c r="H2497" s="160" t="s">
        <v>1446</v>
      </c>
      <c r="I2497" s="161" t="s">
        <v>1345</v>
      </c>
      <c r="J2497" s="162" t="s">
        <v>1447</v>
      </c>
      <c r="K2497" s="163" t="s">
        <v>1448</v>
      </c>
    </row>
    <row r="2498" spans="1:11" hidden="1">
      <c r="A2498" s="192" t="s">
        <v>1449</v>
      </c>
      <c r="B2498" s="192" t="s">
        <v>1455</v>
      </c>
      <c r="C2498" s="192" t="s">
        <v>20</v>
      </c>
      <c r="D2498" s="192">
        <v>38191</v>
      </c>
      <c r="E2498" s="193" t="s">
        <v>2024</v>
      </c>
      <c r="F2498" s="380" t="s">
        <v>1457</v>
      </c>
      <c r="G2498" s="381"/>
      <c r="H2498" s="164" t="s">
        <v>31</v>
      </c>
      <c r="I2498" s="165">
        <v>1</v>
      </c>
      <c r="J2498" s="166">
        <v>9.1199999999999992</v>
      </c>
      <c r="K2498" s="167">
        <v>9.1199999999999992</v>
      </c>
    </row>
    <row r="2499" spans="1:11" ht="24" hidden="1">
      <c r="A2499" s="192" t="s">
        <v>1449</v>
      </c>
      <c r="B2499" s="192" t="s">
        <v>1455</v>
      </c>
      <c r="C2499" s="192" t="s">
        <v>20</v>
      </c>
      <c r="D2499" s="192">
        <v>38775</v>
      </c>
      <c r="E2499" s="193" t="s">
        <v>2025</v>
      </c>
      <c r="F2499" s="380" t="s">
        <v>1457</v>
      </c>
      <c r="G2499" s="381"/>
      <c r="H2499" s="164" t="s">
        <v>31</v>
      </c>
      <c r="I2499" s="165">
        <v>1</v>
      </c>
      <c r="J2499" s="166">
        <v>82.24</v>
      </c>
      <c r="K2499" s="167">
        <v>82.24</v>
      </c>
    </row>
    <row r="2500" spans="1:11" hidden="1">
      <c r="A2500" s="192" t="s">
        <v>1449</v>
      </c>
      <c r="B2500" s="192" t="s">
        <v>1450</v>
      </c>
      <c r="C2500" s="192" t="s">
        <v>20</v>
      </c>
      <c r="D2500" s="192">
        <v>88247</v>
      </c>
      <c r="E2500" s="193" t="s">
        <v>1593</v>
      </c>
      <c r="F2500" s="380" t="s">
        <v>1463</v>
      </c>
      <c r="G2500" s="381"/>
      <c r="H2500" s="164" t="s">
        <v>34</v>
      </c>
      <c r="I2500" s="165">
        <v>0.22989999999999999</v>
      </c>
      <c r="J2500" s="166">
        <v>17.23</v>
      </c>
      <c r="K2500" s="167">
        <v>3.96</v>
      </c>
    </row>
    <row r="2501" spans="1:11" hidden="1">
      <c r="A2501" s="192" t="s">
        <v>1449</v>
      </c>
      <c r="B2501" s="192" t="s">
        <v>1450</v>
      </c>
      <c r="C2501" s="192" t="s">
        <v>20</v>
      </c>
      <c r="D2501" s="192">
        <v>88264</v>
      </c>
      <c r="E2501" s="193" t="s">
        <v>1594</v>
      </c>
      <c r="F2501" s="380" t="s">
        <v>1463</v>
      </c>
      <c r="G2501" s="381"/>
      <c r="H2501" s="164" t="s">
        <v>34</v>
      </c>
      <c r="I2501" s="165">
        <v>0.55179999999999996</v>
      </c>
      <c r="J2501" s="166">
        <v>20.71</v>
      </c>
      <c r="K2501" s="167">
        <v>11.42</v>
      </c>
    </row>
    <row r="2502" spans="1:11" hidden="1">
      <c r="E2502" s="194"/>
      <c r="F2502" s="194"/>
      <c r="I2502" s="168"/>
      <c r="J2502" s="169"/>
      <c r="K2502" s="170"/>
    </row>
    <row r="2503" spans="1:11" hidden="1">
      <c r="E2503" s="194"/>
      <c r="F2503" s="194"/>
      <c r="I2503" s="168"/>
      <c r="J2503" s="169"/>
      <c r="K2503" s="170"/>
    </row>
    <row r="2504" spans="1:11" ht="20.100000000000001" hidden="1" customHeight="1">
      <c r="A2504" s="187"/>
      <c r="B2504" s="188"/>
      <c r="C2504" s="188" t="s">
        <v>20</v>
      </c>
      <c r="D2504" s="188">
        <v>97599</v>
      </c>
      <c r="E2504" s="189" t="s">
        <v>426</v>
      </c>
      <c r="F2504" s="382" t="s">
        <v>1590</v>
      </c>
      <c r="G2504" s="383"/>
      <c r="H2504" s="156" t="s">
        <v>31</v>
      </c>
      <c r="I2504" s="157"/>
      <c r="J2504" s="158"/>
      <c r="K2504" s="159">
        <v>22.55</v>
      </c>
    </row>
    <row r="2505" spans="1:11" hidden="1">
      <c r="B2505" s="190" t="s">
        <v>1442</v>
      </c>
      <c r="C2505" s="190" t="s">
        <v>1443</v>
      </c>
      <c r="D2505" s="190" t="s">
        <v>1</v>
      </c>
      <c r="E2505" s="191" t="s">
        <v>1444</v>
      </c>
      <c r="F2505" s="384" t="s">
        <v>1445</v>
      </c>
      <c r="G2505" s="385"/>
      <c r="H2505" s="160" t="s">
        <v>1446</v>
      </c>
      <c r="I2505" s="161" t="s">
        <v>1345</v>
      </c>
      <c r="J2505" s="162" t="s">
        <v>1447</v>
      </c>
      <c r="K2505" s="163" t="s">
        <v>1448</v>
      </c>
    </row>
    <row r="2506" spans="1:11" hidden="1">
      <c r="A2506" s="192" t="s">
        <v>1449</v>
      </c>
      <c r="B2506" s="192" t="s">
        <v>1455</v>
      </c>
      <c r="C2506" s="192" t="s">
        <v>20</v>
      </c>
      <c r="D2506" s="192">
        <v>38774</v>
      </c>
      <c r="E2506" s="193" t="s">
        <v>2026</v>
      </c>
      <c r="F2506" s="380" t="s">
        <v>1457</v>
      </c>
      <c r="G2506" s="381"/>
      <c r="H2506" s="164" t="s">
        <v>31</v>
      </c>
      <c r="I2506" s="165">
        <v>1</v>
      </c>
      <c r="J2506" s="166">
        <v>17.559999999999999</v>
      </c>
      <c r="K2506" s="167">
        <v>17.559999999999999</v>
      </c>
    </row>
    <row r="2507" spans="1:11" hidden="1">
      <c r="A2507" s="192" t="s">
        <v>1449</v>
      </c>
      <c r="B2507" s="192" t="s">
        <v>1450</v>
      </c>
      <c r="C2507" s="192" t="s">
        <v>20</v>
      </c>
      <c r="D2507" s="192">
        <v>88247</v>
      </c>
      <c r="E2507" s="193" t="s">
        <v>1593</v>
      </c>
      <c r="F2507" s="380" t="s">
        <v>1463</v>
      </c>
      <c r="G2507" s="381"/>
      <c r="H2507" s="164" t="s">
        <v>34</v>
      </c>
      <c r="I2507" s="165">
        <v>7.4800000000000005E-2</v>
      </c>
      <c r="J2507" s="166">
        <v>17.23</v>
      </c>
      <c r="K2507" s="167">
        <v>1.28</v>
      </c>
    </row>
    <row r="2508" spans="1:11" hidden="1">
      <c r="A2508" s="192" t="s">
        <v>1449</v>
      </c>
      <c r="B2508" s="192" t="s">
        <v>1450</v>
      </c>
      <c r="C2508" s="192" t="s">
        <v>20</v>
      </c>
      <c r="D2508" s="192">
        <v>88264</v>
      </c>
      <c r="E2508" s="193" t="s">
        <v>1594</v>
      </c>
      <c r="F2508" s="380" t="s">
        <v>1463</v>
      </c>
      <c r="G2508" s="381"/>
      <c r="H2508" s="164" t="s">
        <v>34</v>
      </c>
      <c r="I2508" s="165">
        <v>0.17949999999999999</v>
      </c>
      <c r="J2508" s="166">
        <v>20.71</v>
      </c>
      <c r="K2508" s="167">
        <v>3.71</v>
      </c>
    </row>
    <row r="2509" spans="1:11" hidden="1">
      <c r="E2509" s="194"/>
      <c r="F2509" s="194"/>
      <c r="I2509" s="168"/>
      <c r="J2509" s="169"/>
      <c r="K2509" s="170"/>
    </row>
    <row r="2510" spans="1:11" hidden="1">
      <c r="E2510" s="194"/>
      <c r="F2510" s="194"/>
      <c r="I2510" s="168"/>
      <c r="J2510" s="169"/>
      <c r="K2510" s="170"/>
    </row>
    <row r="2511" spans="1:11" s="198" customFormat="1" ht="31.5">
      <c r="A2511" s="195"/>
      <c r="B2511" s="196"/>
      <c r="C2511" s="196" t="s">
        <v>5</v>
      </c>
      <c r="D2511" s="196" t="s">
        <v>307</v>
      </c>
      <c r="E2511" s="197" t="s">
        <v>308</v>
      </c>
      <c r="F2511" s="386" t="s">
        <v>1590</v>
      </c>
      <c r="G2511" s="387"/>
      <c r="H2511" s="171" t="s">
        <v>31</v>
      </c>
      <c r="I2511" s="172"/>
      <c r="J2511" s="173"/>
      <c r="K2511" s="174">
        <f>SUM(K2513:K2515)</f>
        <v>0</v>
      </c>
    </row>
    <row r="2512" spans="1:11" s="198" customFormat="1" ht="15.75">
      <c r="B2512" s="199" t="s">
        <v>1442</v>
      </c>
      <c r="C2512" s="199" t="s">
        <v>1443</v>
      </c>
      <c r="D2512" s="199" t="s">
        <v>1</v>
      </c>
      <c r="E2512" s="200" t="s">
        <v>1444</v>
      </c>
      <c r="F2512" s="378" t="s">
        <v>1445</v>
      </c>
      <c r="G2512" s="379"/>
      <c r="H2512" s="175" t="s">
        <v>1446</v>
      </c>
      <c r="I2512" s="176" t="s">
        <v>1345</v>
      </c>
      <c r="J2512" s="177" t="s">
        <v>1447</v>
      </c>
      <c r="K2512" s="178" t="s">
        <v>1448</v>
      </c>
    </row>
    <row r="2513" spans="1:11" s="192" customFormat="1" ht="12">
      <c r="A2513" s="192" t="s">
        <v>1449</v>
      </c>
      <c r="B2513" s="192" t="s">
        <v>1450</v>
      </c>
      <c r="C2513" s="192" t="s">
        <v>20</v>
      </c>
      <c r="D2513" s="192">
        <v>88247</v>
      </c>
      <c r="E2513" s="193" t="s">
        <v>1593</v>
      </c>
      <c r="F2513" s="380" t="s">
        <v>1463</v>
      </c>
      <c r="G2513" s="381"/>
      <c r="H2513" s="164" t="s">
        <v>34</v>
      </c>
      <c r="I2513" s="165">
        <v>0.22309999999999999</v>
      </c>
      <c r="J2513" s="166"/>
      <c r="K2513" s="167">
        <f>J2513*I2513</f>
        <v>0</v>
      </c>
    </row>
    <row r="2514" spans="1:11" s="192" customFormat="1" ht="12">
      <c r="A2514" s="192" t="s">
        <v>1449</v>
      </c>
      <c r="B2514" s="192" t="s">
        <v>1450</v>
      </c>
      <c r="C2514" s="192" t="s">
        <v>20</v>
      </c>
      <c r="D2514" s="192">
        <v>88264</v>
      </c>
      <c r="E2514" s="193" t="s">
        <v>1594</v>
      </c>
      <c r="F2514" s="380" t="s">
        <v>1463</v>
      </c>
      <c r="G2514" s="381"/>
      <c r="H2514" s="164" t="s">
        <v>34</v>
      </c>
      <c r="I2514" s="165">
        <v>0.53549999999999998</v>
      </c>
      <c r="J2514" s="166"/>
      <c r="K2514" s="167">
        <f t="shared" ref="K2514:K2515" si="50">J2514*I2514</f>
        <v>0</v>
      </c>
    </row>
    <row r="2515" spans="1:11" s="192" customFormat="1" ht="12">
      <c r="A2515" s="192" t="s">
        <v>1449</v>
      </c>
      <c r="B2515" s="287" t="s">
        <v>1455</v>
      </c>
      <c r="C2515" s="287" t="s">
        <v>5</v>
      </c>
      <c r="D2515" s="287" t="s">
        <v>2027</v>
      </c>
      <c r="E2515" s="288" t="s">
        <v>2028</v>
      </c>
      <c r="F2515" s="388" t="s">
        <v>1457</v>
      </c>
      <c r="G2515" s="389"/>
      <c r="H2515" s="289" t="s">
        <v>31</v>
      </c>
      <c r="I2515" s="290">
        <v>1</v>
      </c>
      <c r="J2515" s="291">
        <f>'Mapa de Cotação'!J62</f>
        <v>0</v>
      </c>
      <c r="K2515" s="292">
        <f t="shared" si="50"/>
        <v>0</v>
      </c>
    </row>
    <row r="2516" spans="1:11">
      <c r="E2516" s="194"/>
      <c r="F2516" s="194"/>
      <c r="I2516" s="168"/>
      <c r="J2516" s="169"/>
      <c r="K2516" s="170"/>
    </row>
    <row r="2517" spans="1:11">
      <c r="E2517" s="194"/>
      <c r="F2517" s="194"/>
      <c r="I2517" s="168"/>
      <c r="J2517" s="169"/>
      <c r="K2517" s="170"/>
    </row>
    <row r="2518" spans="1:11" s="198" customFormat="1" ht="31.5">
      <c r="A2518" s="195"/>
      <c r="B2518" s="196"/>
      <c r="C2518" s="196" t="s">
        <v>5</v>
      </c>
      <c r="D2518" s="196" t="s">
        <v>304</v>
      </c>
      <c r="E2518" s="197" t="s">
        <v>305</v>
      </c>
      <c r="F2518" s="386" t="s">
        <v>1590</v>
      </c>
      <c r="G2518" s="387"/>
      <c r="H2518" s="171" t="s">
        <v>31</v>
      </c>
      <c r="I2518" s="172"/>
      <c r="J2518" s="173"/>
      <c r="K2518" s="174">
        <f>SUM(K2520:K2522)</f>
        <v>0</v>
      </c>
    </row>
    <row r="2519" spans="1:11" s="198" customFormat="1" ht="15.75">
      <c r="B2519" s="199" t="s">
        <v>1442</v>
      </c>
      <c r="C2519" s="199" t="s">
        <v>1443</v>
      </c>
      <c r="D2519" s="199" t="s">
        <v>1</v>
      </c>
      <c r="E2519" s="200" t="s">
        <v>1444</v>
      </c>
      <c r="F2519" s="378" t="s">
        <v>1445</v>
      </c>
      <c r="G2519" s="379"/>
      <c r="H2519" s="175" t="s">
        <v>1446</v>
      </c>
      <c r="I2519" s="176" t="s">
        <v>1345</v>
      </c>
      <c r="J2519" s="177" t="s">
        <v>1447</v>
      </c>
      <c r="K2519" s="178" t="s">
        <v>1448</v>
      </c>
    </row>
    <row r="2520" spans="1:11" s="192" customFormat="1" ht="12">
      <c r="A2520" s="192" t="s">
        <v>1449</v>
      </c>
      <c r="B2520" s="192" t="s">
        <v>1450</v>
      </c>
      <c r="C2520" s="192" t="s">
        <v>20</v>
      </c>
      <c r="D2520" s="192">
        <v>88247</v>
      </c>
      <c r="E2520" s="193" t="s">
        <v>1593</v>
      </c>
      <c r="F2520" s="380" t="s">
        <v>1463</v>
      </c>
      <c r="G2520" s="381"/>
      <c r="H2520" s="164" t="s">
        <v>34</v>
      </c>
      <c r="I2520" s="165">
        <v>0.22309999999999999</v>
      </c>
      <c r="J2520" s="166"/>
      <c r="K2520" s="167">
        <f>J2520*I2520</f>
        <v>0</v>
      </c>
    </row>
    <row r="2521" spans="1:11" s="192" customFormat="1" ht="12">
      <c r="A2521" s="192" t="s">
        <v>1449</v>
      </c>
      <c r="B2521" s="192" t="s">
        <v>1450</v>
      </c>
      <c r="C2521" s="192" t="s">
        <v>20</v>
      </c>
      <c r="D2521" s="192">
        <v>88264</v>
      </c>
      <c r="E2521" s="193" t="s">
        <v>1594</v>
      </c>
      <c r="F2521" s="380" t="s">
        <v>1463</v>
      </c>
      <c r="G2521" s="381"/>
      <c r="H2521" s="164" t="s">
        <v>34</v>
      </c>
      <c r="I2521" s="165">
        <v>0.53549999999999998</v>
      </c>
      <c r="J2521" s="166"/>
      <c r="K2521" s="167">
        <f t="shared" ref="K2521:K2522" si="51">J2521*I2521</f>
        <v>0</v>
      </c>
    </row>
    <row r="2522" spans="1:11" s="192" customFormat="1" ht="12">
      <c r="A2522" s="192" t="s">
        <v>1449</v>
      </c>
      <c r="B2522" s="287" t="s">
        <v>1455</v>
      </c>
      <c r="C2522" s="287" t="s">
        <v>5</v>
      </c>
      <c r="D2522" s="287" t="s">
        <v>2029</v>
      </c>
      <c r="E2522" s="288" t="s">
        <v>2030</v>
      </c>
      <c r="F2522" s="388" t="s">
        <v>1457</v>
      </c>
      <c r="G2522" s="389"/>
      <c r="H2522" s="289" t="s">
        <v>31</v>
      </c>
      <c r="I2522" s="290">
        <v>1</v>
      </c>
      <c r="J2522" s="291">
        <f>'Mapa de Cotação'!J65</f>
        <v>0</v>
      </c>
      <c r="K2522" s="292">
        <f t="shared" si="51"/>
        <v>0</v>
      </c>
    </row>
    <row r="2523" spans="1:11">
      <c r="E2523" s="194"/>
      <c r="F2523" s="194"/>
      <c r="I2523" s="168"/>
      <c r="J2523" s="169"/>
      <c r="K2523" s="170"/>
    </row>
    <row r="2524" spans="1:11">
      <c r="E2524" s="194"/>
      <c r="F2524" s="194"/>
      <c r="I2524" s="168"/>
      <c r="J2524" s="169"/>
      <c r="K2524" s="170"/>
    </row>
    <row r="2525" spans="1:11" ht="20.100000000000001" hidden="1" customHeight="1">
      <c r="A2525" s="187"/>
      <c r="B2525" s="188"/>
      <c r="C2525" s="188" t="s">
        <v>20</v>
      </c>
      <c r="D2525" s="188">
        <v>89564</v>
      </c>
      <c r="E2525" s="189" t="s">
        <v>1187</v>
      </c>
      <c r="F2525" s="382" t="s">
        <v>1485</v>
      </c>
      <c r="G2525" s="383"/>
      <c r="H2525" s="156" t="s">
        <v>31</v>
      </c>
      <c r="I2525" s="157"/>
      <c r="J2525" s="158"/>
      <c r="K2525" s="159">
        <v>20.059999999999999</v>
      </c>
    </row>
    <row r="2526" spans="1:11" hidden="1">
      <c r="B2526" s="190" t="s">
        <v>1442</v>
      </c>
      <c r="C2526" s="190" t="s">
        <v>1443</v>
      </c>
      <c r="D2526" s="190" t="s">
        <v>1</v>
      </c>
      <c r="E2526" s="191" t="s">
        <v>1444</v>
      </c>
      <c r="F2526" s="384" t="s">
        <v>1445</v>
      </c>
      <c r="G2526" s="385"/>
      <c r="H2526" s="160" t="s">
        <v>1446</v>
      </c>
      <c r="I2526" s="161" t="s">
        <v>1345</v>
      </c>
      <c r="J2526" s="162" t="s">
        <v>1447</v>
      </c>
      <c r="K2526" s="163" t="s">
        <v>1448</v>
      </c>
    </row>
    <row r="2527" spans="1:11" hidden="1">
      <c r="A2527" s="192" t="s">
        <v>1449</v>
      </c>
      <c r="B2527" s="192" t="s">
        <v>1455</v>
      </c>
      <c r="C2527" s="192" t="s">
        <v>20</v>
      </c>
      <c r="D2527" s="192">
        <v>122</v>
      </c>
      <c r="E2527" s="193" t="s">
        <v>1491</v>
      </c>
      <c r="F2527" s="380" t="s">
        <v>1457</v>
      </c>
      <c r="G2527" s="381"/>
      <c r="H2527" s="164" t="s">
        <v>31</v>
      </c>
      <c r="I2527" s="165">
        <v>1.06E-2</v>
      </c>
      <c r="J2527" s="166">
        <v>76.86</v>
      </c>
      <c r="K2527" s="167">
        <v>0.81</v>
      </c>
    </row>
    <row r="2528" spans="1:11" hidden="1">
      <c r="A2528" s="192" t="s">
        <v>1449</v>
      </c>
      <c r="B2528" s="192" t="s">
        <v>1455</v>
      </c>
      <c r="C2528" s="192" t="s">
        <v>20</v>
      </c>
      <c r="D2528" s="192">
        <v>3905</v>
      </c>
      <c r="E2528" s="193" t="s">
        <v>2031</v>
      </c>
      <c r="F2528" s="380" t="s">
        <v>1457</v>
      </c>
      <c r="G2528" s="381"/>
      <c r="H2528" s="164" t="s">
        <v>31</v>
      </c>
      <c r="I2528" s="165">
        <v>1</v>
      </c>
      <c r="J2528" s="166">
        <v>15.84</v>
      </c>
      <c r="K2528" s="167">
        <v>15.84</v>
      </c>
    </row>
    <row r="2529" spans="1:11" hidden="1">
      <c r="A2529" s="192" t="s">
        <v>1449</v>
      </c>
      <c r="B2529" s="192" t="s">
        <v>1455</v>
      </c>
      <c r="C2529" s="192" t="s">
        <v>20</v>
      </c>
      <c r="D2529" s="192">
        <v>20083</v>
      </c>
      <c r="E2529" s="193" t="s">
        <v>1488</v>
      </c>
      <c r="F2529" s="380" t="s">
        <v>1457</v>
      </c>
      <c r="G2529" s="381"/>
      <c r="H2529" s="164" t="s">
        <v>31</v>
      </c>
      <c r="I2529" s="165">
        <v>1.2500000000000001E-2</v>
      </c>
      <c r="J2529" s="166">
        <v>87.08</v>
      </c>
      <c r="K2529" s="167">
        <v>1.08</v>
      </c>
    </row>
    <row r="2530" spans="1:11" hidden="1">
      <c r="A2530" s="192" t="s">
        <v>1449</v>
      </c>
      <c r="B2530" s="192" t="s">
        <v>1455</v>
      </c>
      <c r="C2530" s="192" t="s">
        <v>20</v>
      </c>
      <c r="D2530" s="192">
        <v>38383</v>
      </c>
      <c r="E2530" s="193" t="s">
        <v>1489</v>
      </c>
      <c r="F2530" s="380" t="s">
        <v>1457</v>
      </c>
      <c r="G2530" s="381"/>
      <c r="H2530" s="164" t="s">
        <v>31</v>
      </c>
      <c r="I2530" s="165">
        <v>1.44E-2</v>
      </c>
      <c r="J2530" s="166">
        <v>2.56</v>
      </c>
      <c r="K2530" s="167">
        <v>0.03</v>
      </c>
    </row>
    <row r="2531" spans="1:11" hidden="1">
      <c r="A2531" s="192" t="s">
        <v>1449</v>
      </c>
      <c r="B2531" s="192" t="s">
        <v>1450</v>
      </c>
      <c r="C2531" s="192" t="s">
        <v>20</v>
      </c>
      <c r="D2531" s="192">
        <v>88248</v>
      </c>
      <c r="E2531" s="193" t="s">
        <v>1477</v>
      </c>
      <c r="F2531" s="380" t="s">
        <v>1463</v>
      </c>
      <c r="G2531" s="381"/>
      <c r="H2531" s="164" t="s">
        <v>34</v>
      </c>
      <c r="I2531" s="165">
        <v>6.3500000000000001E-2</v>
      </c>
      <c r="J2531" s="166">
        <v>16.45</v>
      </c>
      <c r="K2531" s="167">
        <v>1.04</v>
      </c>
    </row>
    <row r="2532" spans="1:11" hidden="1">
      <c r="A2532" s="192" t="s">
        <v>1449</v>
      </c>
      <c r="B2532" s="192" t="s">
        <v>1450</v>
      </c>
      <c r="C2532" s="192" t="s">
        <v>20</v>
      </c>
      <c r="D2532" s="192">
        <v>88267</v>
      </c>
      <c r="E2532" s="193" t="s">
        <v>1478</v>
      </c>
      <c r="F2532" s="380" t="s">
        <v>1463</v>
      </c>
      <c r="G2532" s="381"/>
      <c r="H2532" s="164" t="s">
        <v>34</v>
      </c>
      <c r="I2532" s="165">
        <v>6.3500000000000001E-2</v>
      </c>
      <c r="J2532" s="166">
        <v>19.88</v>
      </c>
      <c r="K2532" s="167">
        <v>1.26</v>
      </c>
    </row>
    <row r="2533" spans="1:11" hidden="1">
      <c r="E2533" s="194"/>
      <c r="F2533" s="194"/>
      <c r="I2533" s="168"/>
      <c r="J2533" s="169"/>
      <c r="K2533" s="170"/>
    </row>
    <row r="2534" spans="1:11" hidden="1">
      <c r="E2534" s="194"/>
      <c r="F2534" s="194"/>
      <c r="I2534" s="168"/>
      <c r="J2534" s="169"/>
      <c r="K2534" s="170"/>
    </row>
    <row r="2535" spans="1:11" ht="20.100000000000001" hidden="1" customHeight="1">
      <c r="A2535" s="187"/>
      <c r="B2535" s="188"/>
      <c r="C2535" s="188" t="s">
        <v>20</v>
      </c>
      <c r="D2535" s="188">
        <v>89859</v>
      </c>
      <c r="E2535" s="189" t="s">
        <v>1204</v>
      </c>
      <c r="F2535" s="382" t="s">
        <v>1485</v>
      </c>
      <c r="G2535" s="383"/>
      <c r="H2535" s="156" t="s">
        <v>31</v>
      </c>
      <c r="I2535" s="157"/>
      <c r="J2535" s="158"/>
      <c r="K2535" s="159">
        <v>131.47999999999999</v>
      </c>
    </row>
    <row r="2536" spans="1:11" hidden="1">
      <c r="B2536" s="190" t="s">
        <v>1442</v>
      </c>
      <c r="C2536" s="190" t="s">
        <v>1443</v>
      </c>
      <c r="D2536" s="190" t="s">
        <v>1</v>
      </c>
      <c r="E2536" s="191" t="s">
        <v>1444</v>
      </c>
      <c r="F2536" s="384" t="s">
        <v>1445</v>
      </c>
      <c r="G2536" s="385"/>
      <c r="H2536" s="160" t="s">
        <v>1446</v>
      </c>
      <c r="I2536" s="161" t="s">
        <v>1345</v>
      </c>
      <c r="J2536" s="162" t="s">
        <v>1447</v>
      </c>
      <c r="K2536" s="163" t="s">
        <v>1448</v>
      </c>
    </row>
    <row r="2537" spans="1:11" hidden="1">
      <c r="A2537" s="192" t="s">
        <v>1449</v>
      </c>
      <c r="B2537" s="192" t="s">
        <v>1455</v>
      </c>
      <c r="C2537" s="192" t="s">
        <v>20</v>
      </c>
      <c r="D2537" s="192">
        <v>305</v>
      </c>
      <c r="E2537" s="193" t="s">
        <v>1974</v>
      </c>
      <c r="F2537" s="380" t="s">
        <v>1457</v>
      </c>
      <c r="G2537" s="381"/>
      <c r="H2537" s="164" t="s">
        <v>31</v>
      </c>
      <c r="I2537" s="165">
        <v>2</v>
      </c>
      <c r="J2537" s="166">
        <v>12.16</v>
      </c>
      <c r="K2537" s="167">
        <v>24.32</v>
      </c>
    </row>
    <row r="2538" spans="1:11" hidden="1">
      <c r="A2538" s="192" t="s">
        <v>1449</v>
      </c>
      <c r="B2538" s="192" t="s">
        <v>1455</v>
      </c>
      <c r="C2538" s="192" t="s">
        <v>20</v>
      </c>
      <c r="D2538" s="192">
        <v>3835</v>
      </c>
      <c r="E2538" s="193" t="s">
        <v>2032</v>
      </c>
      <c r="F2538" s="380" t="s">
        <v>1457</v>
      </c>
      <c r="G2538" s="381"/>
      <c r="H2538" s="164" t="s">
        <v>31</v>
      </c>
      <c r="I2538" s="165">
        <v>1</v>
      </c>
      <c r="J2538" s="166">
        <v>92.89</v>
      </c>
      <c r="K2538" s="167">
        <v>92.89</v>
      </c>
    </row>
    <row r="2539" spans="1:11" ht="24" hidden="1">
      <c r="A2539" s="192" t="s">
        <v>1449</v>
      </c>
      <c r="B2539" s="192" t="s">
        <v>1455</v>
      </c>
      <c r="C2539" s="192" t="s">
        <v>20</v>
      </c>
      <c r="D2539" s="192">
        <v>20078</v>
      </c>
      <c r="E2539" s="193" t="s">
        <v>1585</v>
      </c>
      <c r="F2539" s="380" t="s">
        <v>1457</v>
      </c>
      <c r="G2539" s="381"/>
      <c r="H2539" s="164" t="s">
        <v>31</v>
      </c>
      <c r="I2539" s="165">
        <v>0.17499999999999999</v>
      </c>
      <c r="J2539" s="166">
        <v>31.72</v>
      </c>
      <c r="K2539" s="167">
        <v>5.55</v>
      </c>
    </row>
    <row r="2540" spans="1:11" hidden="1">
      <c r="A2540" s="192" t="s">
        <v>1449</v>
      </c>
      <c r="B2540" s="192" t="s">
        <v>1450</v>
      </c>
      <c r="C2540" s="192" t="s">
        <v>20</v>
      </c>
      <c r="D2540" s="192">
        <v>88248</v>
      </c>
      <c r="E2540" s="193" t="s">
        <v>1477</v>
      </c>
      <c r="F2540" s="380" t="s">
        <v>1463</v>
      </c>
      <c r="G2540" s="381"/>
      <c r="H2540" s="164" t="s">
        <v>34</v>
      </c>
      <c r="I2540" s="165">
        <v>0.24030000000000001</v>
      </c>
      <c r="J2540" s="166">
        <v>16.45</v>
      </c>
      <c r="K2540" s="167">
        <v>3.95</v>
      </c>
    </row>
    <row r="2541" spans="1:11" hidden="1">
      <c r="A2541" s="192" t="s">
        <v>1449</v>
      </c>
      <c r="B2541" s="192" t="s">
        <v>1450</v>
      </c>
      <c r="C2541" s="192" t="s">
        <v>20</v>
      </c>
      <c r="D2541" s="192">
        <v>88267</v>
      </c>
      <c r="E2541" s="193" t="s">
        <v>1478</v>
      </c>
      <c r="F2541" s="380" t="s">
        <v>1463</v>
      </c>
      <c r="G2541" s="381"/>
      <c r="H2541" s="164" t="s">
        <v>34</v>
      </c>
      <c r="I2541" s="165">
        <v>0.24030000000000001</v>
      </c>
      <c r="J2541" s="166">
        <v>19.88</v>
      </c>
      <c r="K2541" s="167">
        <v>4.7699999999999996</v>
      </c>
    </row>
    <row r="2542" spans="1:11" hidden="1">
      <c r="E2542" s="194"/>
      <c r="F2542" s="194"/>
      <c r="I2542" s="168"/>
      <c r="J2542" s="169"/>
      <c r="K2542" s="170"/>
    </row>
    <row r="2543" spans="1:11" hidden="1">
      <c r="E2543" s="194"/>
      <c r="F2543" s="194"/>
      <c r="I2543" s="168"/>
      <c r="J2543" s="169"/>
      <c r="K2543" s="170"/>
    </row>
    <row r="2544" spans="1:11" ht="20.100000000000001" hidden="1" customHeight="1">
      <c r="A2544" s="187"/>
      <c r="B2544" s="188"/>
      <c r="C2544" s="188" t="s">
        <v>20</v>
      </c>
      <c r="D2544" s="188">
        <v>89814</v>
      </c>
      <c r="E2544" s="189" t="s">
        <v>1306</v>
      </c>
      <c r="F2544" s="382" t="s">
        <v>1485</v>
      </c>
      <c r="G2544" s="383"/>
      <c r="H2544" s="156" t="s">
        <v>31</v>
      </c>
      <c r="I2544" s="157"/>
      <c r="J2544" s="158"/>
      <c r="K2544" s="159">
        <v>20.89</v>
      </c>
    </row>
    <row r="2545" spans="1:11" hidden="1">
      <c r="B2545" s="190" t="s">
        <v>1442</v>
      </c>
      <c r="C2545" s="190" t="s">
        <v>1443</v>
      </c>
      <c r="D2545" s="190" t="s">
        <v>1</v>
      </c>
      <c r="E2545" s="191" t="s">
        <v>1444</v>
      </c>
      <c r="F2545" s="384" t="s">
        <v>1445</v>
      </c>
      <c r="G2545" s="385"/>
      <c r="H2545" s="160" t="s">
        <v>1446</v>
      </c>
      <c r="I2545" s="161" t="s">
        <v>1345</v>
      </c>
      <c r="J2545" s="162" t="s">
        <v>1447</v>
      </c>
      <c r="K2545" s="163" t="s">
        <v>1448</v>
      </c>
    </row>
    <row r="2546" spans="1:11" hidden="1">
      <c r="A2546" s="192" t="s">
        <v>1449</v>
      </c>
      <c r="B2546" s="192" t="s">
        <v>1455</v>
      </c>
      <c r="C2546" s="192" t="s">
        <v>20</v>
      </c>
      <c r="D2546" s="192">
        <v>296</v>
      </c>
      <c r="E2546" s="193" t="s">
        <v>1653</v>
      </c>
      <c r="F2546" s="380" t="s">
        <v>1457</v>
      </c>
      <c r="G2546" s="381"/>
      <c r="H2546" s="164" t="s">
        <v>31</v>
      </c>
      <c r="I2546" s="165">
        <v>2</v>
      </c>
      <c r="J2546" s="166">
        <v>1.97</v>
      </c>
      <c r="K2546" s="167">
        <v>3.94</v>
      </c>
    </row>
    <row r="2547" spans="1:11" hidden="1">
      <c r="A2547" s="192" t="s">
        <v>1449</v>
      </c>
      <c r="B2547" s="192" t="s">
        <v>1455</v>
      </c>
      <c r="C2547" s="192" t="s">
        <v>20</v>
      </c>
      <c r="D2547" s="192">
        <v>3848</v>
      </c>
      <c r="E2547" s="193" t="s">
        <v>2033</v>
      </c>
      <c r="F2547" s="380" t="s">
        <v>1457</v>
      </c>
      <c r="G2547" s="381"/>
      <c r="H2547" s="164" t="s">
        <v>31</v>
      </c>
      <c r="I2547" s="165">
        <v>1</v>
      </c>
      <c r="J2547" s="166">
        <v>14.55</v>
      </c>
      <c r="K2547" s="167">
        <v>14.55</v>
      </c>
    </row>
    <row r="2548" spans="1:11" ht="24" hidden="1">
      <c r="A2548" s="192" t="s">
        <v>1449</v>
      </c>
      <c r="B2548" s="192" t="s">
        <v>1455</v>
      </c>
      <c r="C2548" s="192" t="s">
        <v>20</v>
      </c>
      <c r="D2548" s="192">
        <v>20078</v>
      </c>
      <c r="E2548" s="193" t="s">
        <v>1585</v>
      </c>
      <c r="F2548" s="380" t="s">
        <v>1457</v>
      </c>
      <c r="G2548" s="381"/>
      <c r="H2548" s="164" t="s">
        <v>31</v>
      </c>
      <c r="I2548" s="165">
        <v>0.05</v>
      </c>
      <c r="J2548" s="166">
        <v>31.72</v>
      </c>
      <c r="K2548" s="167">
        <v>1.58</v>
      </c>
    </row>
    <row r="2549" spans="1:11" hidden="1">
      <c r="A2549" s="192" t="s">
        <v>1449</v>
      </c>
      <c r="B2549" s="192" t="s">
        <v>1450</v>
      </c>
      <c r="C2549" s="192" t="s">
        <v>20</v>
      </c>
      <c r="D2549" s="192">
        <v>88248</v>
      </c>
      <c r="E2549" s="193" t="s">
        <v>1477</v>
      </c>
      <c r="F2549" s="380" t="s">
        <v>1463</v>
      </c>
      <c r="G2549" s="381"/>
      <c r="H2549" s="164" t="s">
        <v>34</v>
      </c>
      <c r="I2549" s="165">
        <v>2.2800000000000001E-2</v>
      </c>
      <c r="J2549" s="166">
        <v>16.45</v>
      </c>
      <c r="K2549" s="167">
        <v>0.37</v>
      </c>
    </row>
    <row r="2550" spans="1:11" hidden="1">
      <c r="A2550" s="192" t="s">
        <v>1449</v>
      </c>
      <c r="B2550" s="192" t="s">
        <v>1450</v>
      </c>
      <c r="C2550" s="192" t="s">
        <v>20</v>
      </c>
      <c r="D2550" s="192">
        <v>88267</v>
      </c>
      <c r="E2550" s="193" t="s">
        <v>1478</v>
      </c>
      <c r="F2550" s="380" t="s">
        <v>1463</v>
      </c>
      <c r="G2550" s="381"/>
      <c r="H2550" s="164" t="s">
        <v>34</v>
      </c>
      <c r="I2550" s="165">
        <v>2.2800000000000001E-2</v>
      </c>
      <c r="J2550" s="166">
        <v>19.88</v>
      </c>
      <c r="K2550" s="167">
        <v>0.45</v>
      </c>
    </row>
    <row r="2551" spans="1:11" hidden="1">
      <c r="E2551" s="194"/>
      <c r="F2551" s="194"/>
      <c r="I2551" s="168"/>
      <c r="J2551" s="169"/>
      <c r="K2551" s="170"/>
    </row>
    <row r="2552" spans="1:11" hidden="1">
      <c r="E2552" s="194"/>
      <c r="F2552" s="194"/>
      <c r="I2552" s="168"/>
      <c r="J2552" s="169"/>
      <c r="K2552" s="170"/>
    </row>
    <row r="2553" spans="1:11" ht="20.100000000000001" hidden="1" customHeight="1">
      <c r="A2553" s="187"/>
      <c r="B2553" s="188"/>
      <c r="C2553" s="188" t="s">
        <v>20</v>
      </c>
      <c r="D2553" s="188">
        <v>89754</v>
      </c>
      <c r="E2553" s="189" t="s">
        <v>1228</v>
      </c>
      <c r="F2553" s="382" t="s">
        <v>1485</v>
      </c>
      <c r="G2553" s="383"/>
      <c r="H2553" s="156" t="s">
        <v>31</v>
      </c>
      <c r="I2553" s="157"/>
      <c r="J2553" s="158"/>
      <c r="K2553" s="159">
        <v>23.4</v>
      </c>
    </row>
    <row r="2554" spans="1:11" hidden="1">
      <c r="B2554" s="190" t="s">
        <v>1442</v>
      </c>
      <c r="C2554" s="190" t="s">
        <v>1443</v>
      </c>
      <c r="D2554" s="190" t="s">
        <v>1</v>
      </c>
      <c r="E2554" s="191" t="s">
        <v>1444</v>
      </c>
      <c r="F2554" s="384" t="s">
        <v>1445</v>
      </c>
      <c r="G2554" s="385"/>
      <c r="H2554" s="160" t="s">
        <v>1446</v>
      </c>
      <c r="I2554" s="161" t="s">
        <v>1345</v>
      </c>
      <c r="J2554" s="162" t="s">
        <v>1447</v>
      </c>
      <c r="K2554" s="163" t="s">
        <v>1448</v>
      </c>
    </row>
    <row r="2555" spans="1:11" hidden="1">
      <c r="A2555" s="192" t="s">
        <v>1449</v>
      </c>
      <c r="B2555" s="192" t="s">
        <v>1455</v>
      </c>
      <c r="C2555" s="192" t="s">
        <v>20</v>
      </c>
      <c r="D2555" s="192">
        <v>296</v>
      </c>
      <c r="E2555" s="193" t="s">
        <v>1653</v>
      </c>
      <c r="F2555" s="380" t="s">
        <v>1457</v>
      </c>
      <c r="G2555" s="381"/>
      <c r="H2555" s="164" t="s">
        <v>31</v>
      </c>
      <c r="I2555" s="165">
        <v>2</v>
      </c>
      <c r="J2555" s="166">
        <v>1.97</v>
      </c>
      <c r="K2555" s="167">
        <v>3.94</v>
      </c>
    </row>
    <row r="2556" spans="1:11" hidden="1">
      <c r="A2556" s="192" t="s">
        <v>1449</v>
      </c>
      <c r="B2556" s="192" t="s">
        <v>1455</v>
      </c>
      <c r="C2556" s="192" t="s">
        <v>20</v>
      </c>
      <c r="D2556" s="192">
        <v>3848</v>
      </c>
      <c r="E2556" s="193" t="s">
        <v>2033</v>
      </c>
      <c r="F2556" s="380" t="s">
        <v>1457</v>
      </c>
      <c r="G2556" s="381"/>
      <c r="H2556" s="164" t="s">
        <v>31</v>
      </c>
      <c r="I2556" s="165">
        <v>1</v>
      </c>
      <c r="J2556" s="166">
        <v>14.55</v>
      </c>
      <c r="K2556" s="167">
        <v>14.55</v>
      </c>
    </row>
    <row r="2557" spans="1:11" ht="24" hidden="1">
      <c r="A2557" s="192" t="s">
        <v>1449</v>
      </c>
      <c r="B2557" s="192" t="s">
        <v>1455</v>
      </c>
      <c r="C2557" s="192" t="s">
        <v>20</v>
      </c>
      <c r="D2557" s="192">
        <v>20078</v>
      </c>
      <c r="E2557" s="193" t="s">
        <v>1585</v>
      </c>
      <c r="F2557" s="380" t="s">
        <v>1457</v>
      </c>
      <c r="G2557" s="381"/>
      <c r="H2557" s="164" t="s">
        <v>31</v>
      </c>
      <c r="I2557" s="165">
        <v>0.05</v>
      </c>
      <c r="J2557" s="166">
        <v>31.72</v>
      </c>
      <c r="K2557" s="167">
        <v>1.58</v>
      </c>
    </row>
    <row r="2558" spans="1:11" hidden="1">
      <c r="A2558" s="192" t="s">
        <v>1449</v>
      </c>
      <c r="B2558" s="192" t="s">
        <v>1450</v>
      </c>
      <c r="C2558" s="192" t="s">
        <v>20</v>
      </c>
      <c r="D2558" s="192">
        <v>88248</v>
      </c>
      <c r="E2558" s="193" t="s">
        <v>1477</v>
      </c>
      <c r="F2558" s="380" t="s">
        <v>1463</v>
      </c>
      <c r="G2558" s="381"/>
      <c r="H2558" s="164" t="s">
        <v>34</v>
      </c>
      <c r="I2558" s="165">
        <v>9.1899999999999996E-2</v>
      </c>
      <c r="J2558" s="166">
        <v>16.45</v>
      </c>
      <c r="K2558" s="167">
        <v>1.51</v>
      </c>
    </row>
    <row r="2559" spans="1:11" hidden="1">
      <c r="A2559" s="192" t="s">
        <v>1449</v>
      </c>
      <c r="B2559" s="192" t="s">
        <v>1450</v>
      </c>
      <c r="C2559" s="192" t="s">
        <v>20</v>
      </c>
      <c r="D2559" s="192">
        <v>88267</v>
      </c>
      <c r="E2559" s="193" t="s">
        <v>1478</v>
      </c>
      <c r="F2559" s="380" t="s">
        <v>1463</v>
      </c>
      <c r="G2559" s="381"/>
      <c r="H2559" s="164" t="s">
        <v>34</v>
      </c>
      <c r="I2559" s="165">
        <v>9.1899999999999996E-2</v>
      </c>
      <c r="J2559" s="166">
        <v>19.88</v>
      </c>
      <c r="K2559" s="167">
        <v>1.82</v>
      </c>
    </row>
    <row r="2560" spans="1:11" hidden="1">
      <c r="E2560" s="194"/>
      <c r="F2560" s="194"/>
      <c r="I2560" s="168"/>
      <c r="J2560" s="169"/>
      <c r="K2560" s="170"/>
    </row>
    <row r="2561" spans="1:11" hidden="1">
      <c r="E2561" s="194"/>
      <c r="F2561" s="194"/>
      <c r="I2561" s="168"/>
      <c r="J2561" s="169"/>
      <c r="K2561" s="170"/>
    </row>
    <row r="2562" spans="1:11" ht="20.100000000000001" hidden="1" customHeight="1">
      <c r="A2562" s="187"/>
      <c r="B2562" s="188"/>
      <c r="C2562" s="188" t="s">
        <v>20</v>
      </c>
      <c r="D2562" s="188">
        <v>89776</v>
      </c>
      <c r="E2562" s="189" t="s">
        <v>1206</v>
      </c>
      <c r="F2562" s="382" t="s">
        <v>1485</v>
      </c>
      <c r="G2562" s="383"/>
      <c r="H2562" s="156" t="s">
        <v>31</v>
      </c>
      <c r="I2562" s="157"/>
      <c r="J2562" s="158"/>
      <c r="K2562" s="159">
        <v>28</v>
      </c>
    </row>
    <row r="2563" spans="1:11" hidden="1">
      <c r="B2563" s="190" t="s">
        <v>1442</v>
      </c>
      <c r="C2563" s="190" t="s">
        <v>1443</v>
      </c>
      <c r="D2563" s="190" t="s">
        <v>1</v>
      </c>
      <c r="E2563" s="191" t="s">
        <v>1444</v>
      </c>
      <c r="F2563" s="384" t="s">
        <v>1445</v>
      </c>
      <c r="G2563" s="385"/>
      <c r="H2563" s="160" t="s">
        <v>1446</v>
      </c>
      <c r="I2563" s="161" t="s">
        <v>1345</v>
      </c>
      <c r="J2563" s="162" t="s">
        <v>1447</v>
      </c>
      <c r="K2563" s="163" t="s">
        <v>1448</v>
      </c>
    </row>
    <row r="2564" spans="1:11" hidden="1">
      <c r="A2564" s="192" t="s">
        <v>1449</v>
      </c>
      <c r="B2564" s="192" t="s">
        <v>1455</v>
      </c>
      <c r="C2564" s="192" t="s">
        <v>20</v>
      </c>
      <c r="D2564" s="192">
        <v>297</v>
      </c>
      <c r="E2564" s="193" t="s">
        <v>1654</v>
      </c>
      <c r="F2564" s="380" t="s">
        <v>1457</v>
      </c>
      <c r="G2564" s="381"/>
      <c r="H2564" s="164" t="s">
        <v>31</v>
      </c>
      <c r="I2564" s="165">
        <v>2</v>
      </c>
      <c r="J2564" s="166">
        <v>2.9</v>
      </c>
      <c r="K2564" s="167">
        <v>5.8</v>
      </c>
    </row>
    <row r="2565" spans="1:11" hidden="1">
      <c r="A2565" s="192" t="s">
        <v>1449</v>
      </c>
      <c r="B2565" s="192" t="s">
        <v>1455</v>
      </c>
      <c r="C2565" s="192" t="s">
        <v>20</v>
      </c>
      <c r="D2565" s="192">
        <v>3895</v>
      </c>
      <c r="E2565" s="193" t="s">
        <v>2034</v>
      </c>
      <c r="F2565" s="380" t="s">
        <v>1457</v>
      </c>
      <c r="G2565" s="381"/>
      <c r="H2565" s="164" t="s">
        <v>31</v>
      </c>
      <c r="I2565" s="165">
        <v>1</v>
      </c>
      <c r="J2565" s="166">
        <v>15.83</v>
      </c>
      <c r="K2565" s="167">
        <v>15.83</v>
      </c>
    </row>
    <row r="2566" spans="1:11" ht="24" hidden="1">
      <c r="A2566" s="192" t="s">
        <v>1449</v>
      </c>
      <c r="B2566" s="192" t="s">
        <v>1455</v>
      </c>
      <c r="C2566" s="192" t="s">
        <v>20</v>
      </c>
      <c r="D2566" s="192">
        <v>20078</v>
      </c>
      <c r="E2566" s="193" t="s">
        <v>1585</v>
      </c>
      <c r="F2566" s="380" t="s">
        <v>1457</v>
      </c>
      <c r="G2566" s="381"/>
      <c r="H2566" s="164" t="s">
        <v>31</v>
      </c>
      <c r="I2566" s="165">
        <v>7.4999999999999997E-2</v>
      </c>
      <c r="J2566" s="166">
        <v>31.72</v>
      </c>
      <c r="K2566" s="167">
        <v>2.37</v>
      </c>
    </row>
    <row r="2567" spans="1:11" hidden="1">
      <c r="A2567" s="192" t="s">
        <v>1449</v>
      </c>
      <c r="B2567" s="192" t="s">
        <v>1450</v>
      </c>
      <c r="C2567" s="192" t="s">
        <v>20</v>
      </c>
      <c r="D2567" s="192">
        <v>88248</v>
      </c>
      <c r="E2567" s="193" t="s">
        <v>1477</v>
      </c>
      <c r="F2567" s="380" t="s">
        <v>1463</v>
      </c>
      <c r="G2567" s="381"/>
      <c r="H2567" s="164" t="s">
        <v>34</v>
      </c>
      <c r="I2567" s="165">
        <v>0.11020000000000001</v>
      </c>
      <c r="J2567" s="166">
        <v>16.45</v>
      </c>
      <c r="K2567" s="167">
        <v>1.81</v>
      </c>
    </row>
    <row r="2568" spans="1:11" hidden="1">
      <c r="A2568" s="192" t="s">
        <v>1449</v>
      </c>
      <c r="B2568" s="192" t="s">
        <v>1450</v>
      </c>
      <c r="C2568" s="192" t="s">
        <v>20</v>
      </c>
      <c r="D2568" s="192">
        <v>88267</v>
      </c>
      <c r="E2568" s="193" t="s">
        <v>1478</v>
      </c>
      <c r="F2568" s="380" t="s">
        <v>1463</v>
      </c>
      <c r="G2568" s="381"/>
      <c r="H2568" s="164" t="s">
        <v>34</v>
      </c>
      <c r="I2568" s="165">
        <v>0.11020000000000001</v>
      </c>
      <c r="J2568" s="166">
        <v>19.88</v>
      </c>
      <c r="K2568" s="167">
        <v>2.19</v>
      </c>
    </row>
    <row r="2569" spans="1:11" hidden="1">
      <c r="E2569" s="194"/>
      <c r="F2569" s="194"/>
      <c r="I2569" s="168"/>
      <c r="J2569" s="169"/>
      <c r="K2569" s="170"/>
    </row>
    <row r="2570" spans="1:11" hidden="1">
      <c r="E2570" s="194"/>
      <c r="F2570" s="194"/>
      <c r="I2570" s="168"/>
      <c r="J2570" s="169"/>
      <c r="K2570" s="170"/>
    </row>
    <row r="2571" spans="1:11" ht="20.100000000000001" hidden="1" customHeight="1">
      <c r="A2571" s="187"/>
      <c r="B2571" s="188"/>
      <c r="C2571" s="188" t="s">
        <v>20</v>
      </c>
      <c r="D2571" s="188">
        <v>89753</v>
      </c>
      <c r="E2571" s="189" t="s">
        <v>1219</v>
      </c>
      <c r="F2571" s="382" t="s">
        <v>1485</v>
      </c>
      <c r="G2571" s="383"/>
      <c r="H2571" s="156" t="s">
        <v>31</v>
      </c>
      <c r="I2571" s="157"/>
      <c r="J2571" s="158"/>
      <c r="K2571" s="159">
        <v>9.02</v>
      </c>
    </row>
    <row r="2572" spans="1:11" hidden="1">
      <c r="B2572" s="190" t="s">
        <v>1442</v>
      </c>
      <c r="C2572" s="190" t="s">
        <v>1443</v>
      </c>
      <c r="D2572" s="190" t="s">
        <v>1</v>
      </c>
      <c r="E2572" s="191" t="s">
        <v>1444</v>
      </c>
      <c r="F2572" s="384" t="s">
        <v>1445</v>
      </c>
      <c r="G2572" s="385"/>
      <c r="H2572" s="160" t="s">
        <v>1446</v>
      </c>
      <c r="I2572" s="161" t="s">
        <v>1345</v>
      </c>
      <c r="J2572" s="162" t="s">
        <v>1447</v>
      </c>
      <c r="K2572" s="163" t="s">
        <v>1448</v>
      </c>
    </row>
    <row r="2573" spans="1:11" hidden="1">
      <c r="A2573" s="192" t="s">
        <v>1449</v>
      </c>
      <c r="B2573" s="192" t="s">
        <v>1455</v>
      </c>
      <c r="C2573" s="192" t="s">
        <v>20</v>
      </c>
      <c r="D2573" s="192">
        <v>122</v>
      </c>
      <c r="E2573" s="193" t="s">
        <v>1491</v>
      </c>
      <c r="F2573" s="380" t="s">
        <v>1457</v>
      </c>
      <c r="G2573" s="381"/>
      <c r="H2573" s="164" t="s">
        <v>31</v>
      </c>
      <c r="I2573" s="165">
        <v>7.3000000000000001E-3</v>
      </c>
      <c r="J2573" s="166">
        <v>76.86</v>
      </c>
      <c r="K2573" s="167">
        <v>0.56000000000000005</v>
      </c>
    </row>
    <row r="2574" spans="1:11" hidden="1">
      <c r="A2574" s="192" t="s">
        <v>1449</v>
      </c>
      <c r="B2574" s="192" t="s">
        <v>1455</v>
      </c>
      <c r="C2574" s="192" t="s">
        <v>20</v>
      </c>
      <c r="D2574" s="192">
        <v>3875</v>
      </c>
      <c r="E2574" s="193" t="s">
        <v>2035</v>
      </c>
      <c r="F2574" s="380" t="s">
        <v>1457</v>
      </c>
      <c r="G2574" s="381"/>
      <c r="H2574" s="164" t="s">
        <v>31</v>
      </c>
      <c r="I2574" s="165">
        <v>1</v>
      </c>
      <c r="J2574" s="166">
        <v>4.09</v>
      </c>
      <c r="K2574" s="167">
        <v>4.09</v>
      </c>
    </row>
    <row r="2575" spans="1:11" hidden="1">
      <c r="A2575" s="192" t="s">
        <v>1449</v>
      </c>
      <c r="B2575" s="192" t="s">
        <v>1455</v>
      </c>
      <c r="C2575" s="192" t="s">
        <v>20</v>
      </c>
      <c r="D2575" s="192">
        <v>20083</v>
      </c>
      <c r="E2575" s="193" t="s">
        <v>1488</v>
      </c>
      <c r="F2575" s="380" t="s">
        <v>1457</v>
      </c>
      <c r="G2575" s="381"/>
      <c r="H2575" s="164" t="s">
        <v>31</v>
      </c>
      <c r="I2575" s="165">
        <v>1.0999999999999999E-2</v>
      </c>
      <c r="J2575" s="166">
        <v>87.08</v>
      </c>
      <c r="K2575" s="167">
        <v>0.95</v>
      </c>
    </row>
    <row r="2576" spans="1:11" hidden="1">
      <c r="A2576" s="192" t="s">
        <v>1449</v>
      </c>
      <c r="B2576" s="192" t="s">
        <v>1455</v>
      </c>
      <c r="C2576" s="192" t="s">
        <v>20</v>
      </c>
      <c r="D2576" s="192">
        <v>38383</v>
      </c>
      <c r="E2576" s="193" t="s">
        <v>1489</v>
      </c>
      <c r="F2576" s="380" t="s">
        <v>1457</v>
      </c>
      <c r="G2576" s="381"/>
      <c r="H2576" s="164" t="s">
        <v>31</v>
      </c>
      <c r="I2576" s="165">
        <v>3.9E-2</v>
      </c>
      <c r="J2576" s="166">
        <v>2.56</v>
      </c>
      <c r="K2576" s="167">
        <v>0.09</v>
      </c>
    </row>
    <row r="2577" spans="1:11" hidden="1">
      <c r="A2577" s="192" t="s">
        <v>1449</v>
      </c>
      <c r="B2577" s="192" t="s">
        <v>1450</v>
      </c>
      <c r="C2577" s="192" t="s">
        <v>20</v>
      </c>
      <c r="D2577" s="192">
        <v>88248</v>
      </c>
      <c r="E2577" s="193" t="s">
        <v>1477</v>
      </c>
      <c r="F2577" s="380" t="s">
        <v>1463</v>
      </c>
      <c r="G2577" s="381"/>
      <c r="H2577" s="164" t="s">
        <v>34</v>
      </c>
      <c r="I2577" s="165">
        <v>9.1899999999999996E-2</v>
      </c>
      <c r="J2577" s="166">
        <v>16.45</v>
      </c>
      <c r="K2577" s="167">
        <v>1.51</v>
      </c>
    </row>
    <row r="2578" spans="1:11" hidden="1">
      <c r="A2578" s="192" t="s">
        <v>1449</v>
      </c>
      <c r="B2578" s="192" t="s">
        <v>1450</v>
      </c>
      <c r="C2578" s="192" t="s">
        <v>20</v>
      </c>
      <c r="D2578" s="192">
        <v>88267</v>
      </c>
      <c r="E2578" s="193" t="s">
        <v>1478</v>
      </c>
      <c r="F2578" s="380" t="s">
        <v>1463</v>
      </c>
      <c r="G2578" s="381"/>
      <c r="H2578" s="164" t="s">
        <v>34</v>
      </c>
      <c r="I2578" s="165">
        <v>9.1899999999999996E-2</v>
      </c>
      <c r="J2578" s="166">
        <v>19.88</v>
      </c>
      <c r="K2578" s="167">
        <v>1.82</v>
      </c>
    </row>
    <row r="2579" spans="1:11" hidden="1">
      <c r="E2579" s="194"/>
      <c r="F2579" s="194"/>
      <c r="I2579" s="168"/>
      <c r="J2579" s="169"/>
      <c r="K2579" s="170"/>
    </row>
    <row r="2580" spans="1:11" hidden="1">
      <c r="E2580" s="194"/>
      <c r="F2580" s="194"/>
      <c r="I2580" s="168"/>
      <c r="J2580" s="169"/>
      <c r="K2580" s="170"/>
    </row>
    <row r="2581" spans="1:11" ht="20.100000000000001" hidden="1" customHeight="1">
      <c r="A2581" s="187"/>
      <c r="B2581" s="188"/>
      <c r="C2581" s="188" t="s">
        <v>20</v>
      </c>
      <c r="D2581" s="188">
        <v>89774</v>
      </c>
      <c r="E2581" s="189" t="s">
        <v>1225</v>
      </c>
      <c r="F2581" s="382" t="s">
        <v>1485</v>
      </c>
      <c r="G2581" s="383"/>
      <c r="H2581" s="156" t="s">
        <v>31</v>
      </c>
      <c r="I2581" s="157"/>
      <c r="J2581" s="158"/>
      <c r="K2581" s="159">
        <v>15.4</v>
      </c>
    </row>
    <row r="2582" spans="1:11" hidden="1">
      <c r="B2582" s="190" t="s">
        <v>1442</v>
      </c>
      <c r="C2582" s="190" t="s">
        <v>1443</v>
      </c>
      <c r="D2582" s="190" t="s">
        <v>1</v>
      </c>
      <c r="E2582" s="191" t="s">
        <v>1444</v>
      </c>
      <c r="F2582" s="384" t="s">
        <v>1445</v>
      </c>
      <c r="G2582" s="385"/>
      <c r="H2582" s="160" t="s">
        <v>1446</v>
      </c>
      <c r="I2582" s="161" t="s">
        <v>1345</v>
      </c>
      <c r="J2582" s="162" t="s">
        <v>1447</v>
      </c>
      <c r="K2582" s="163" t="s">
        <v>1448</v>
      </c>
    </row>
    <row r="2583" spans="1:11" hidden="1">
      <c r="A2583" s="192" t="s">
        <v>1449</v>
      </c>
      <c r="B2583" s="192" t="s">
        <v>1455</v>
      </c>
      <c r="C2583" s="192" t="s">
        <v>20</v>
      </c>
      <c r="D2583" s="192">
        <v>122</v>
      </c>
      <c r="E2583" s="193" t="s">
        <v>1491</v>
      </c>
      <c r="F2583" s="380" t="s">
        <v>1457</v>
      </c>
      <c r="G2583" s="381"/>
      <c r="H2583" s="164" t="s">
        <v>31</v>
      </c>
      <c r="I2583" s="165">
        <v>1.67E-2</v>
      </c>
      <c r="J2583" s="166">
        <v>76.86</v>
      </c>
      <c r="K2583" s="167">
        <v>1.28</v>
      </c>
    </row>
    <row r="2584" spans="1:11" hidden="1">
      <c r="A2584" s="192" t="s">
        <v>1449</v>
      </c>
      <c r="B2584" s="192" t="s">
        <v>1455</v>
      </c>
      <c r="C2584" s="192" t="s">
        <v>20</v>
      </c>
      <c r="D2584" s="192">
        <v>3898</v>
      </c>
      <c r="E2584" s="193" t="s">
        <v>2036</v>
      </c>
      <c r="F2584" s="380" t="s">
        <v>1457</v>
      </c>
      <c r="G2584" s="381"/>
      <c r="H2584" s="164" t="s">
        <v>31</v>
      </c>
      <c r="I2584" s="165">
        <v>1</v>
      </c>
      <c r="J2584" s="166">
        <v>7.75</v>
      </c>
      <c r="K2584" s="167">
        <v>7.75</v>
      </c>
    </row>
    <row r="2585" spans="1:11" hidden="1">
      <c r="A2585" s="192" t="s">
        <v>1449</v>
      </c>
      <c r="B2585" s="192" t="s">
        <v>1455</v>
      </c>
      <c r="C2585" s="192" t="s">
        <v>20</v>
      </c>
      <c r="D2585" s="192">
        <v>20083</v>
      </c>
      <c r="E2585" s="193" t="s">
        <v>1488</v>
      </c>
      <c r="F2585" s="380" t="s">
        <v>1457</v>
      </c>
      <c r="G2585" s="381"/>
      <c r="H2585" s="164" t="s">
        <v>31</v>
      </c>
      <c r="I2585" s="165">
        <v>2.5999999999999999E-2</v>
      </c>
      <c r="J2585" s="166">
        <v>87.08</v>
      </c>
      <c r="K2585" s="167">
        <v>2.2599999999999998</v>
      </c>
    </row>
    <row r="2586" spans="1:11" hidden="1">
      <c r="A2586" s="192" t="s">
        <v>1449</v>
      </c>
      <c r="B2586" s="192" t="s">
        <v>1455</v>
      </c>
      <c r="C2586" s="192" t="s">
        <v>20</v>
      </c>
      <c r="D2586" s="192">
        <v>38383</v>
      </c>
      <c r="E2586" s="193" t="s">
        <v>1489</v>
      </c>
      <c r="F2586" s="380" t="s">
        <v>1457</v>
      </c>
      <c r="G2586" s="381"/>
      <c r="H2586" s="164" t="s">
        <v>31</v>
      </c>
      <c r="I2586" s="165">
        <v>4.5999999999999999E-2</v>
      </c>
      <c r="J2586" s="166">
        <v>2.56</v>
      </c>
      <c r="K2586" s="167">
        <v>0.11</v>
      </c>
    </row>
    <row r="2587" spans="1:11" hidden="1">
      <c r="A2587" s="192" t="s">
        <v>1449</v>
      </c>
      <c r="B2587" s="192" t="s">
        <v>1450</v>
      </c>
      <c r="C2587" s="192" t="s">
        <v>20</v>
      </c>
      <c r="D2587" s="192">
        <v>88248</v>
      </c>
      <c r="E2587" s="193" t="s">
        <v>1477</v>
      </c>
      <c r="F2587" s="380" t="s">
        <v>1463</v>
      </c>
      <c r="G2587" s="381"/>
      <c r="H2587" s="164" t="s">
        <v>34</v>
      </c>
      <c r="I2587" s="165">
        <v>0.11020000000000001</v>
      </c>
      <c r="J2587" s="166">
        <v>16.45</v>
      </c>
      <c r="K2587" s="167">
        <v>1.81</v>
      </c>
    </row>
    <row r="2588" spans="1:11" hidden="1">
      <c r="A2588" s="192" t="s">
        <v>1449</v>
      </c>
      <c r="B2588" s="192" t="s">
        <v>1450</v>
      </c>
      <c r="C2588" s="192" t="s">
        <v>20</v>
      </c>
      <c r="D2588" s="192">
        <v>88267</v>
      </c>
      <c r="E2588" s="193" t="s">
        <v>1478</v>
      </c>
      <c r="F2588" s="380" t="s">
        <v>1463</v>
      </c>
      <c r="G2588" s="381"/>
      <c r="H2588" s="164" t="s">
        <v>34</v>
      </c>
      <c r="I2588" s="165">
        <v>0.11020000000000001</v>
      </c>
      <c r="J2588" s="166">
        <v>19.88</v>
      </c>
      <c r="K2588" s="167">
        <v>2.19</v>
      </c>
    </row>
    <row r="2589" spans="1:11" hidden="1">
      <c r="E2589" s="194"/>
      <c r="F2589" s="194"/>
      <c r="I2589" s="168"/>
      <c r="J2589" s="169"/>
      <c r="K2589" s="170"/>
    </row>
    <row r="2590" spans="1:11" hidden="1">
      <c r="E2590" s="194"/>
      <c r="F2590" s="194"/>
      <c r="I2590" s="168"/>
      <c r="J2590" s="169"/>
      <c r="K2590" s="170"/>
    </row>
    <row r="2591" spans="1:11" ht="20.100000000000001" hidden="1" customHeight="1">
      <c r="A2591" s="187"/>
      <c r="B2591" s="188"/>
      <c r="C2591" s="188" t="s">
        <v>20</v>
      </c>
      <c r="D2591" s="188">
        <v>89385</v>
      </c>
      <c r="E2591" s="189" t="s">
        <v>1268</v>
      </c>
      <c r="F2591" s="382" t="s">
        <v>1485</v>
      </c>
      <c r="G2591" s="383"/>
      <c r="H2591" s="156" t="s">
        <v>31</v>
      </c>
      <c r="I2591" s="157"/>
      <c r="J2591" s="158"/>
      <c r="K2591" s="159">
        <v>6.73</v>
      </c>
    </row>
    <row r="2592" spans="1:11" hidden="1">
      <c r="B2592" s="190" t="s">
        <v>1442</v>
      </c>
      <c r="C2592" s="190" t="s">
        <v>1443</v>
      </c>
      <c r="D2592" s="190" t="s">
        <v>1</v>
      </c>
      <c r="E2592" s="191" t="s">
        <v>1444</v>
      </c>
      <c r="F2592" s="384" t="s">
        <v>1445</v>
      </c>
      <c r="G2592" s="385"/>
      <c r="H2592" s="160" t="s">
        <v>1446</v>
      </c>
      <c r="I2592" s="161" t="s">
        <v>1345</v>
      </c>
      <c r="J2592" s="162" t="s">
        <v>1447</v>
      </c>
      <c r="K2592" s="163" t="s">
        <v>1448</v>
      </c>
    </row>
    <row r="2593" spans="1:11" hidden="1">
      <c r="A2593" s="192" t="s">
        <v>1449</v>
      </c>
      <c r="B2593" s="192" t="s">
        <v>1455</v>
      </c>
      <c r="C2593" s="192" t="s">
        <v>20</v>
      </c>
      <c r="D2593" s="192">
        <v>122</v>
      </c>
      <c r="E2593" s="193" t="s">
        <v>1491</v>
      </c>
      <c r="F2593" s="380" t="s">
        <v>1457</v>
      </c>
      <c r="G2593" s="381"/>
      <c r="H2593" s="164" t="s">
        <v>31</v>
      </c>
      <c r="I2593" s="165">
        <v>5.8999999999999999E-3</v>
      </c>
      <c r="J2593" s="166">
        <v>76.86</v>
      </c>
      <c r="K2593" s="167">
        <v>0.45</v>
      </c>
    </row>
    <row r="2594" spans="1:11" hidden="1">
      <c r="A2594" s="192" t="s">
        <v>1449</v>
      </c>
      <c r="B2594" s="192" t="s">
        <v>1455</v>
      </c>
      <c r="C2594" s="192" t="s">
        <v>20</v>
      </c>
      <c r="D2594" s="192">
        <v>3906</v>
      </c>
      <c r="E2594" s="193" t="s">
        <v>2037</v>
      </c>
      <c r="F2594" s="380" t="s">
        <v>1457</v>
      </c>
      <c r="G2594" s="381"/>
      <c r="H2594" s="164" t="s">
        <v>31</v>
      </c>
      <c r="I2594" s="165">
        <v>1</v>
      </c>
      <c r="J2594" s="166">
        <v>2.1800000000000002</v>
      </c>
      <c r="K2594" s="167">
        <v>2.1800000000000002</v>
      </c>
    </row>
    <row r="2595" spans="1:11" hidden="1">
      <c r="A2595" s="192" t="s">
        <v>1449</v>
      </c>
      <c r="B2595" s="192" t="s">
        <v>1455</v>
      </c>
      <c r="C2595" s="192" t="s">
        <v>20</v>
      </c>
      <c r="D2595" s="192">
        <v>20083</v>
      </c>
      <c r="E2595" s="193" t="s">
        <v>1488</v>
      </c>
      <c r="F2595" s="380" t="s">
        <v>1457</v>
      </c>
      <c r="G2595" s="381"/>
      <c r="H2595" s="164" t="s">
        <v>31</v>
      </c>
      <c r="I2595" s="165">
        <v>7.0000000000000001E-3</v>
      </c>
      <c r="J2595" s="166">
        <v>87.08</v>
      </c>
      <c r="K2595" s="167">
        <v>0.6</v>
      </c>
    </row>
    <row r="2596" spans="1:11" hidden="1">
      <c r="A2596" s="192" t="s">
        <v>1449</v>
      </c>
      <c r="B2596" s="192" t="s">
        <v>1455</v>
      </c>
      <c r="C2596" s="192" t="s">
        <v>20</v>
      </c>
      <c r="D2596" s="192">
        <v>38383</v>
      </c>
      <c r="E2596" s="193" t="s">
        <v>1489</v>
      </c>
      <c r="F2596" s="380" t="s">
        <v>1457</v>
      </c>
      <c r="G2596" s="381"/>
      <c r="H2596" s="164" t="s">
        <v>31</v>
      </c>
      <c r="I2596" s="165">
        <v>3.15E-2</v>
      </c>
      <c r="J2596" s="166">
        <v>2.56</v>
      </c>
      <c r="K2596" s="167">
        <v>0.08</v>
      </c>
    </row>
    <row r="2597" spans="1:11" hidden="1">
      <c r="A2597" s="192" t="s">
        <v>1449</v>
      </c>
      <c r="B2597" s="192" t="s">
        <v>1450</v>
      </c>
      <c r="C2597" s="192" t="s">
        <v>20</v>
      </c>
      <c r="D2597" s="192">
        <v>88248</v>
      </c>
      <c r="E2597" s="193" t="s">
        <v>1477</v>
      </c>
      <c r="F2597" s="380" t="s">
        <v>1463</v>
      </c>
      <c r="G2597" s="381"/>
      <c r="H2597" s="164" t="s">
        <v>34</v>
      </c>
      <c r="I2597" s="165">
        <v>9.4399999999999998E-2</v>
      </c>
      <c r="J2597" s="166">
        <v>16.45</v>
      </c>
      <c r="K2597" s="167">
        <v>1.55</v>
      </c>
    </row>
    <row r="2598" spans="1:11" hidden="1">
      <c r="A2598" s="192" t="s">
        <v>1449</v>
      </c>
      <c r="B2598" s="192" t="s">
        <v>1450</v>
      </c>
      <c r="C2598" s="192" t="s">
        <v>20</v>
      </c>
      <c r="D2598" s="192">
        <v>88267</v>
      </c>
      <c r="E2598" s="193" t="s">
        <v>1478</v>
      </c>
      <c r="F2598" s="380" t="s">
        <v>1463</v>
      </c>
      <c r="G2598" s="381"/>
      <c r="H2598" s="164" t="s">
        <v>34</v>
      </c>
      <c r="I2598" s="165">
        <v>9.4399999999999998E-2</v>
      </c>
      <c r="J2598" s="166">
        <v>19.88</v>
      </c>
      <c r="K2598" s="167">
        <v>1.87</v>
      </c>
    </row>
    <row r="2599" spans="1:11" hidden="1">
      <c r="E2599" s="194"/>
      <c r="F2599" s="194"/>
      <c r="I2599" s="168"/>
      <c r="J2599" s="169"/>
      <c r="K2599" s="170"/>
    </row>
    <row r="2600" spans="1:11" hidden="1">
      <c r="E2600" s="194"/>
      <c r="F2600" s="194"/>
      <c r="I2600" s="168"/>
      <c r="J2600" s="169"/>
      <c r="K2600" s="170"/>
    </row>
    <row r="2601" spans="1:11" ht="20.100000000000001" hidden="1" customHeight="1">
      <c r="A2601" s="187"/>
      <c r="B2601" s="188"/>
      <c r="C2601" s="188" t="s">
        <v>20</v>
      </c>
      <c r="D2601" s="188">
        <v>89575</v>
      </c>
      <c r="E2601" s="189" t="s">
        <v>1308</v>
      </c>
      <c r="F2601" s="382" t="s">
        <v>1485</v>
      </c>
      <c r="G2601" s="383"/>
      <c r="H2601" s="156" t="s">
        <v>31</v>
      </c>
      <c r="I2601" s="157"/>
      <c r="J2601" s="158"/>
      <c r="K2601" s="159">
        <v>12.45</v>
      </c>
    </row>
    <row r="2602" spans="1:11" hidden="1">
      <c r="B2602" s="190" t="s">
        <v>1442</v>
      </c>
      <c r="C2602" s="190" t="s">
        <v>1443</v>
      </c>
      <c r="D2602" s="190" t="s">
        <v>1</v>
      </c>
      <c r="E2602" s="191" t="s">
        <v>1444</v>
      </c>
      <c r="F2602" s="384" t="s">
        <v>1445</v>
      </c>
      <c r="G2602" s="385"/>
      <c r="H2602" s="160" t="s">
        <v>1446</v>
      </c>
      <c r="I2602" s="161" t="s">
        <v>1345</v>
      </c>
      <c r="J2602" s="162" t="s">
        <v>1447</v>
      </c>
      <c r="K2602" s="163" t="s">
        <v>1448</v>
      </c>
    </row>
    <row r="2603" spans="1:11" hidden="1">
      <c r="A2603" s="192" t="s">
        <v>1449</v>
      </c>
      <c r="B2603" s="192" t="s">
        <v>1455</v>
      </c>
      <c r="C2603" s="192" t="s">
        <v>20</v>
      </c>
      <c r="D2603" s="192">
        <v>122</v>
      </c>
      <c r="E2603" s="193" t="s">
        <v>1491</v>
      </c>
      <c r="F2603" s="380" t="s">
        <v>1457</v>
      </c>
      <c r="G2603" s="381"/>
      <c r="H2603" s="164" t="s">
        <v>31</v>
      </c>
      <c r="I2603" s="165">
        <v>1.6500000000000001E-2</v>
      </c>
      <c r="J2603" s="166">
        <v>76.86</v>
      </c>
      <c r="K2603" s="167">
        <v>1.26</v>
      </c>
    </row>
    <row r="2604" spans="1:11" hidden="1">
      <c r="A2604" s="192" t="s">
        <v>1449</v>
      </c>
      <c r="B2604" s="192" t="s">
        <v>1455</v>
      </c>
      <c r="C2604" s="192" t="s">
        <v>20</v>
      </c>
      <c r="D2604" s="192">
        <v>3863</v>
      </c>
      <c r="E2604" s="193" t="s">
        <v>2038</v>
      </c>
      <c r="F2604" s="380" t="s">
        <v>1457</v>
      </c>
      <c r="G2604" s="381"/>
      <c r="H2604" s="164" t="s">
        <v>31</v>
      </c>
      <c r="I2604" s="165">
        <v>1</v>
      </c>
      <c r="J2604" s="166">
        <v>6.17</v>
      </c>
      <c r="K2604" s="167">
        <v>6.17</v>
      </c>
    </row>
    <row r="2605" spans="1:11" hidden="1">
      <c r="A2605" s="192" t="s">
        <v>1449</v>
      </c>
      <c r="B2605" s="192" t="s">
        <v>1455</v>
      </c>
      <c r="C2605" s="192" t="s">
        <v>20</v>
      </c>
      <c r="D2605" s="192">
        <v>20083</v>
      </c>
      <c r="E2605" s="193" t="s">
        <v>1488</v>
      </c>
      <c r="F2605" s="380" t="s">
        <v>1457</v>
      </c>
      <c r="G2605" s="381"/>
      <c r="H2605" s="164" t="s">
        <v>31</v>
      </c>
      <c r="I2605" s="165">
        <v>2.1999999999999999E-2</v>
      </c>
      <c r="J2605" s="166">
        <v>87.08</v>
      </c>
      <c r="K2605" s="167">
        <v>1.91</v>
      </c>
    </row>
    <row r="2606" spans="1:11" hidden="1">
      <c r="A2606" s="192" t="s">
        <v>1449</v>
      </c>
      <c r="B2606" s="192" t="s">
        <v>1455</v>
      </c>
      <c r="C2606" s="192" t="s">
        <v>20</v>
      </c>
      <c r="D2606" s="192">
        <v>38383</v>
      </c>
      <c r="E2606" s="193" t="s">
        <v>1489</v>
      </c>
      <c r="F2606" s="380" t="s">
        <v>1457</v>
      </c>
      <c r="G2606" s="381"/>
      <c r="H2606" s="164" t="s">
        <v>31</v>
      </c>
      <c r="I2606" s="165">
        <v>1.9E-2</v>
      </c>
      <c r="J2606" s="166">
        <v>2.56</v>
      </c>
      <c r="K2606" s="167">
        <v>0.04</v>
      </c>
    </row>
    <row r="2607" spans="1:11" hidden="1">
      <c r="A2607" s="192" t="s">
        <v>1449</v>
      </c>
      <c r="B2607" s="192" t="s">
        <v>1450</v>
      </c>
      <c r="C2607" s="192" t="s">
        <v>20</v>
      </c>
      <c r="D2607" s="192">
        <v>88248</v>
      </c>
      <c r="E2607" s="193" t="s">
        <v>1477</v>
      </c>
      <c r="F2607" s="380" t="s">
        <v>1463</v>
      </c>
      <c r="G2607" s="381"/>
      <c r="H2607" s="164" t="s">
        <v>34</v>
      </c>
      <c r="I2607" s="165">
        <v>8.4699999999999998E-2</v>
      </c>
      <c r="J2607" s="166">
        <v>16.45</v>
      </c>
      <c r="K2607" s="167">
        <v>1.39</v>
      </c>
    </row>
    <row r="2608" spans="1:11" hidden="1">
      <c r="A2608" s="192" t="s">
        <v>1449</v>
      </c>
      <c r="B2608" s="192" t="s">
        <v>1450</v>
      </c>
      <c r="C2608" s="192" t="s">
        <v>20</v>
      </c>
      <c r="D2608" s="192">
        <v>88267</v>
      </c>
      <c r="E2608" s="193" t="s">
        <v>1478</v>
      </c>
      <c r="F2608" s="380" t="s">
        <v>1463</v>
      </c>
      <c r="G2608" s="381"/>
      <c r="H2608" s="164" t="s">
        <v>34</v>
      </c>
      <c r="I2608" s="165">
        <v>8.4699999999999998E-2</v>
      </c>
      <c r="J2608" s="166">
        <v>19.88</v>
      </c>
      <c r="K2608" s="167">
        <v>1.68</v>
      </c>
    </row>
    <row r="2609" spans="1:11" hidden="1">
      <c r="E2609" s="194"/>
      <c r="F2609" s="194"/>
      <c r="I2609" s="168"/>
      <c r="J2609" s="169"/>
      <c r="K2609" s="170"/>
    </row>
    <row r="2610" spans="1:11" hidden="1">
      <c r="E2610" s="194"/>
      <c r="F2610" s="194"/>
      <c r="I2610" s="168"/>
      <c r="J2610" s="169"/>
      <c r="K2610" s="170"/>
    </row>
    <row r="2611" spans="1:11" ht="20.100000000000001" hidden="1" customHeight="1">
      <c r="A2611" s="187"/>
      <c r="B2611" s="188"/>
      <c r="C2611" s="188" t="s">
        <v>20</v>
      </c>
      <c r="D2611" s="188">
        <v>89611</v>
      </c>
      <c r="E2611" s="189" t="s">
        <v>1310</v>
      </c>
      <c r="F2611" s="382" t="s">
        <v>1485</v>
      </c>
      <c r="G2611" s="383"/>
      <c r="H2611" s="156" t="s">
        <v>31</v>
      </c>
      <c r="I2611" s="157"/>
      <c r="J2611" s="158"/>
      <c r="K2611" s="159">
        <v>38.79</v>
      </c>
    </row>
    <row r="2612" spans="1:11" hidden="1">
      <c r="B2612" s="190" t="s">
        <v>1442</v>
      </c>
      <c r="C2612" s="190" t="s">
        <v>1443</v>
      </c>
      <c r="D2612" s="190" t="s">
        <v>1</v>
      </c>
      <c r="E2612" s="191" t="s">
        <v>1444</v>
      </c>
      <c r="F2612" s="384" t="s">
        <v>1445</v>
      </c>
      <c r="G2612" s="385"/>
      <c r="H2612" s="160" t="s">
        <v>1446</v>
      </c>
      <c r="I2612" s="161" t="s">
        <v>1345</v>
      </c>
      <c r="J2612" s="162" t="s">
        <v>1447</v>
      </c>
      <c r="K2612" s="163" t="s">
        <v>1448</v>
      </c>
    </row>
    <row r="2613" spans="1:11" hidden="1">
      <c r="A2613" s="192" t="s">
        <v>1449</v>
      </c>
      <c r="B2613" s="192" t="s">
        <v>1455</v>
      </c>
      <c r="C2613" s="192" t="s">
        <v>20</v>
      </c>
      <c r="D2613" s="192">
        <v>122</v>
      </c>
      <c r="E2613" s="193" t="s">
        <v>1491</v>
      </c>
      <c r="F2613" s="380" t="s">
        <v>1457</v>
      </c>
      <c r="G2613" s="381"/>
      <c r="H2613" s="164" t="s">
        <v>31</v>
      </c>
      <c r="I2613" s="165">
        <v>2.5899999999999999E-2</v>
      </c>
      <c r="J2613" s="166">
        <v>76.86</v>
      </c>
      <c r="K2613" s="167">
        <v>1.99</v>
      </c>
    </row>
    <row r="2614" spans="1:11" hidden="1">
      <c r="A2614" s="192" t="s">
        <v>1449</v>
      </c>
      <c r="B2614" s="192" t="s">
        <v>1455</v>
      </c>
      <c r="C2614" s="192" t="s">
        <v>20</v>
      </c>
      <c r="D2614" s="192">
        <v>3865</v>
      </c>
      <c r="E2614" s="193" t="s">
        <v>2039</v>
      </c>
      <c r="F2614" s="380" t="s">
        <v>1457</v>
      </c>
      <c r="G2614" s="381"/>
      <c r="H2614" s="164" t="s">
        <v>31</v>
      </c>
      <c r="I2614" s="165">
        <v>1</v>
      </c>
      <c r="J2614" s="166">
        <v>27.94</v>
      </c>
      <c r="K2614" s="167">
        <v>27.94</v>
      </c>
    </row>
    <row r="2615" spans="1:11" hidden="1">
      <c r="A2615" s="192" t="s">
        <v>1449</v>
      </c>
      <c r="B2615" s="192" t="s">
        <v>1455</v>
      </c>
      <c r="C2615" s="192" t="s">
        <v>20</v>
      </c>
      <c r="D2615" s="192">
        <v>20083</v>
      </c>
      <c r="E2615" s="193" t="s">
        <v>1488</v>
      </c>
      <c r="F2615" s="380" t="s">
        <v>1457</v>
      </c>
      <c r="G2615" s="381"/>
      <c r="H2615" s="164" t="s">
        <v>31</v>
      </c>
      <c r="I2615" s="165">
        <v>0.05</v>
      </c>
      <c r="J2615" s="166">
        <v>87.08</v>
      </c>
      <c r="K2615" s="167">
        <v>4.3499999999999996</v>
      </c>
    </row>
    <row r="2616" spans="1:11" hidden="1">
      <c r="A2616" s="192" t="s">
        <v>1449</v>
      </c>
      <c r="B2616" s="192" t="s">
        <v>1455</v>
      </c>
      <c r="C2616" s="192" t="s">
        <v>20</v>
      </c>
      <c r="D2616" s="192">
        <v>38383</v>
      </c>
      <c r="E2616" s="193" t="s">
        <v>1489</v>
      </c>
      <c r="F2616" s="380" t="s">
        <v>1457</v>
      </c>
      <c r="G2616" s="381"/>
      <c r="H2616" s="164" t="s">
        <v>31</v>
      </c>
      <c r="I2616" s="165">
        <v>2.75E-2</v>
      </c>
      <c r="J2616" s="166">
        <v>2.56</v>
      </c>
      <c r="K2616" s="167">
        <v>7.0000000000000007E-2</v>
      </c>
    </row>
    <row r="2617" spans="1:11" hidden="1">
      <c r="A2617" s="192" t="s">
        <v>1449</v>
      </c>
      <c r="B2617" s="192" t="s">
        <v>1450</v>
      </c>
      <c r="C2617" s="192" t="s">
        <v>20</v>
      </c>
      <c r="D2617" s="192">
        <v>88248</v>
      </c>
      <c r="E2617" s="193" t="s">
        <v>1477</v>
      </c>
      <c r="F2617" s="380" t="s">
        <v>1463</v>
      </c>
      <c r="G2617" s="381"/>
      <c r="H2617" s="164" t="s">
        <v>34</v>
      </c>
      <c r="I2617" s="165">
        <v>0.12239999999999999</v>
      </c>
      <c r="J2617" s="166">
        <v>16.45</v>
      </c>
      <c r="K2617" s="167">
        <v>2.0099999999999998</v>
      </c>
    </row>
    <row r="2618" spans="1:11" hidden="1">
      <c r="A2618" s="192" t="s">
        <v>1449</v>
      </c>
      <c r="B2618" s="192" t="s">
        <v>1450</v>
      </c>
      <c r="C2618" s="192" t="s">
        <v>20</v>
      </c>
      <c r="D2618" s="192">
        <v>88267</v>
      </c>
      <c r="E2618" s="193" t="s">
        <v>1478</v>
      </c>
      <c r="F2618" s="380" t="s">
        <v>1463</v>
      </c>
      <c r="G2618" s="381"/>
      <c r="H2618" s="164" t="s">
        <v>34</v>
      </c>
      <c r="I2618" s="165">
        <v>0.12239999999999999</v>
      </c>
      <c r="J2618" s="166">
        <v>19.88</v>
      </c>
      <c r="K2618" s="167">
        <v>2.4300000000000002</v>
      </c>
    </row>
    <row r="2619" spans="1:11" hidden="1">
      <c r="E2619" s="194"/>
      <c r="F2619" s="194"/>
      <c r="I2619" s="168"/>
      <c r="J2619" s="169"/>
      <c r="K2619" s="170"/>
    </row>
    <row r="2620" spans="1:11" hidden="1">
      <c r="E2620" s="194"/>
      <c r="F2620" s="194"/>
      <c r="I2620" s="168"/>
      <c r="J2620" s="169"/>
      <c r="K2620" s="170"/>
    </row>
    <row r="2621" spans="1:11" ht="20.100000000000001" hidden="1" customHeight="1">
      <c r="A2621" s="187"/>
      <c r="B2621" s="188"/>
      <c r="C2621" s="188" t="s">
        <v>20</v>
      </c>
      <c r="D2621" s="188">
        <v>87529</v>
      </c>
      <c r="E2621" s="189" t="s">
        <v>112</v>
      </c>
      <c r="F2621" s="382" t="s">
        <v>1453</v>
      </c>
      <c r="G2621" s="383"/>
      <c r="H2621" s="156" t="s">
        <v>8</v>
      </c>
      <c r="I2621" s="157"/>
      <c r="J2621" s="158"/>
      <c r="K2621" s="159">
        <v>32.33</v>
      </c>
    </row>
    <row r="2622" spans="1:11" hidden="1">
      <c r="B2622" s="190" t="s">
        <v>1442</v>
      </c>
      <c r="C2622" s="190" t="s">
        <v>1443</v>
      </c>
      <c r="D2622" s="190" t="s">
        <v>1</v>
      </c>
      <c r="E2622" s="191" t="s">
        <v>1444</v>
      </c>
      <c r="F2622" s="384" t="s">
        <v>1445</v>
      </c>
      <c r="G2622" s="385"/>
      <c r="H2622" s="160" t="s">
        <v>1446</v>
      </c>
      <c r="I2622" s="161" t="s">
        <v>1345</v>
      </c>
      <c r="J2622" s="162" t="s">
        <v>1447</v>
      </c>
      <c r="K2622" s="163" t="s">
        <v>1448</v>
      </c>
    </row>
    <row r="2623" spans="1:11" ht="24" hidden="1">
      <c r="A2623" s="192" t="s">
        <v>1449</v>
      </c>
      <c r="B2623" s="192" t="s">
        <v>1450</v>
      </c>
      <c r="C2623" s="192" t="s">
        <v>20</v>
      </c>
      <c r="D2623" s="192">
        <v>87292</v>
      </c>
      <c r="E2623" s="193" t="s">
        <v>1531</v>
      </c>
      <c r="F2623" s="380" t="s">
        <v>1463</v>
      </c>
      <c r="G2623" s="381"/>
      <c r="H2623" s="164" t="s">
        <v>44</v>
      </c>
      <c r="I2623" s="165">
        <v>3.7600000000000001E-2</v>
      </c>
      <c r="J2623" s="166">
        <v>537.5</v>
      </c>
      <c r="K2623" s="167">
        <v>20.21</v>
      </c>
    </row>
    <row r="2624" spans="1:11" hidden="1">
      <c r="A2624" s="192" t="s">
        <v>1449</v>
      </c>
      <c r="B2624" s="192" t="s">
        <v>1450</v>
      </c>
      <c r="C2624" s="192" t="s">
        <v>20</v>
      </c>
      <c r="D2624" s="192">
        <v>88309</v>
      </c>
      <c r="E2624" s="193" t="s">
        <v>1462</v>
      </c>
      <c r="F2624" s="380" t="s">
        <v>1463</v>
      </c>
      <c r="G2624" s="381"/>
      <c r="H2624" s="164" t="s">
        <v>34</v>
      </c>
      <c r="I2624" s="165">
        <v>0.47</v>
      </c>
      <c r="J2624" s="166">
        <v>19.98</v>
      </c>
      <c r="K2624" s="167">
        <v>9.39</v>
      </c>
    </row>
    <row r="2625" spans="1:11" hidden="1">
      <c r="A2625" s="192" t="s">
        <v>1449</v>
      </c>
      <c r="B2625" s="192" t="s">
        <v>1450</v>
      </c>
      <c r="C2625" s="192" t="s">
        <v>20</v>
      </c>
      <c r="D2625" s="192">
        <v>88316</v>
      </c>
      <c r="E2625" s="193" t="s">
        <v>1464</v>
      </c>
      <c r="F2625" s="380" t="s">
        <v>1463</v>
      </c>
      <c r="G2625" s="381"/>
      <c r="H2625" s="164" t="s">
        <v>34</v>
      </c>
      <c r="I2625" s="165">
        <v>0.17100000000000001</v>
      </c>
      <c r="J2625" s="166">
        <v>16.02</v>
      </c>
      <c r="K2625" s="167">
        <v>2.73</v>
      </c>
    </row>
    <row r="2626" spans="1:11" hidden="1">
      <c r="E2626" s="194"/>
      <c r="F2626" s="194"/>
      <c r="I2626" s="168"/>
      <c r="J2626" s="169"/>
      <c r="K2626" s="170"/>
    </row>
    <row r="2627" spans="1:11" hidden="1">
      <c r="E2627" s="194"/>
      <c r="F2627" s="194"/>
      <c r="I2627" s="168"/>
      <c r="J2627" s="169"/>
      <c r="K2627" s="170"/>
    </row>
    <row r="2628" spans="1:11" ht="20.100000000000001" hidden="1" customHeight="1">
      <c r="A2628" s="187"/>
      <c r="B2628" s="188"/>
      <c r="C2628" s="188" t="s">
        <v>166</v>
      </c>
      <c r="D2628" s="188">
        <v>12628</v>
      </c>
      <c r="E2628" s="189" t="s">
        <v>464</v>
      </c>
      <c r="F2628" s="382" t="s">
        <v>1468</v>
      </c>
      <c r="G2628" s="383"/>
      <c r="H2628" s="156" t="s">
        <v>251</v>
      </c>
      <c r="I2628" s="157"/>
      <c r="J2628" s="158"/>
      <c r="K2628" s="159">
        <v>2879.47</v>
      </c>
    </row>
    <row r="2629" spans="1:11" hidden="1">
      <c r="B2629" s="190" t="s">
        <v>1442</v>
      </c>
      <c r="C2629" s="190" t="s">
        <v>1443</v>
      </c>
      <c r="D2629" s="190" t="s">
        <v>1</v>
      </c>
      <c r="E2629" s="191" t="s">
        <v>1444</v>
      </c>
      <c r="F2629" s="384" t="s">
        <v>1445</v>
      </c>
      <c r="G2629" s="385"/>
      <c r="H2629" s="160" t="s">
        <v>1446</v>
      </c>
      <c r="I2629" s="161" t="s">
        <v>1345</v>
      </c>
      <c r="J2629" s="162" t="s">
        <v>1447</v>
      </c>
      <c r="K2629" s="163" t="s">
        <v>1448</v>
      </c>
    </row>
    <row r="2630" spans="1:11" hidden="1">
      <c r="A2630" s="192" t="s">
        <v>1449</v>
      </c>
      <c r="B2630" s="192" t="s">
        <v>1455</v>
      </c>
      <c r="C2630" s="192" t="s">
        <v>166</v>
      </c>
      <c r="D2630" s="192">
        <v>8904</v>
      </c>
      <c r="E2630" s="193" t="s">
        <v>2040</v>
      </c>
      <c r="F2630" s="380" t="s">
        <v>1723</v>
      </c>
      <c r="G2630" s="381"/>
      <c r="H2630" s="164" t="s">
        <v>1582</v>
      </c>
      <c r="I2630" s="165">
        <v>0.85</v>
      </c>
      <c r="J2630" s="166">
        <v>3.86</v>
      </c>
      <c r="K2630" s="167">
        <v>3.28</v>
      </c>
    </row>
    <row r="2631" spans="1:11" hidden="1">
      <c r="A2631" s="192" t="s">
        <v>1449</v>
      </c>
      <c r="B2631" s="192" t="s">
        <v>1455</v>
      </c>
      <c r="C2631" s="192" t="s">
        <v>166</v>
      </c>
      <c r="D2631" s="192">
        <v>13424</v>
      </c>
      <c r="E2631" s="193" t="s">
        <v>2041</v>
      </c>
      <c r="F2631" s="380" t="s">
        <v>1457</v>
      </c>
      <c r="G2631" s="381"/>
      <c r="H2631" s="164" t="s">
        <v>251</v>
      </c>
      <c r="I2631" s="165">
        <v>3</v>
      </c>
      <c r="J2631" s="166">
        <v>51.86</v>
      </c>
      <c r="K2631" s="167">
        <v>155.58000000000001</v>
      </c>
    </row>
    <row r="2632" spans="1:11" hidden="1">
      <c r="A2632" s="192" t="s">
        <v>1449</v>
      </c>
      <c r="B2632" s="192" t="s">
        <v>1455</v>
      </c>
      <c r="C2632" s="192" t="s">
        <v>20</v>
      </c>
      <c r="D2632" s="192">
        <v>6160</v>
      </c>
      <c r="E2632" s="193" t="s">
        <v>1569</v>
      </c>
      <c r="F2632" s="380" t="s">
        <v>1570</v>
      </c>
      <c r="G2632" s="381"/>
      <c r="H2632" s="164" t="s">
        <v>34</v>
      </c>
      <c r="I2632" s="165">
        <v>1</v>
      </c>
      <c r="J2632" s="166">
        <v>14.83</v>
      </c>
      <c r="K2632" s="167">
        <v>14.83</v>
      </c>
    </row>
    <row r="2633" spans="1:11" hidden="1">
      <c r="A2633" s="192" t="s">
        <v>1449</v>
      </c>
      <c r="B2633" s="192" t="s">
        <v>1455</v>
      </c>
      <c r="C2633" s="192" t="s">
        <v>20</v>
      </c>
      <c r="D2633" s="192">
        <v>11002</v>
      </c>
      <c r="E2633" s="193" t="s">
        <v>1510</v>
      </c>
      <c r="F2633" s="380" t="s">
        <v>1457</v>
      </c>
      <c r="G2633" s="381"/>
      <c r="H2633" s="164" t="s">
        <v>63</v>
      </c>
      <c r="I2633" s="165">
        <v>0.85</v>
      </c>
      <c r="J2633" s="166">
        <v>27.99</v>
      </c>
      <c r="K2633" s="167">
        <v>23.79</v>
      </c>
    </row>
    <row r="2634" spans="1:11" hidden="1">
      <c r="A2634" s="192" t="s">
        <v>1449</v>
      </c>
      <c r="B2634" s="192" t="s">
        <v>1455</v>
      </c>
      <c r="C2634" s="192" t="s">
        <v>20</v>
      </c>
      <c r="D2634" s="192">
        <v>21012</v>
      </c>
      <c r="E2634" s="193" t="s">
        <v>1703</v>
      </c>
      <c r="F2634" s="380" t="s">
        <v>1457</v>
      </c>
      <c r="G2634" s="381"/>
      <c r="H2634" s="164" t="s">
        <v>54</v>
      </c>
      <c r="I2634" s="165">
        <v>6.6</v>
      </c>
      <c r="J2634" s="166">
        <v>59.74</v>
      </c>
      <c r="K2634" s="167">
        <v>394.28</v>
      </c>
    </row>
    <row r="2635" spans="1:11" hidden="1">
      <c r="A2635" s="192" t="s">
        <v>1449</v>
      </c>
      <c r="B2635" s="192" t="s">
        <v>1455</v>
      </c>
      <c r="C2635" s="192" t="s">
        <v>20</v>
      </c>
      <c r="D2635" s="192">
        <v>21013</v>
      </c>
      <c r="E2635" s="193" t="s">
        <v>2042</v>
      </c>
      <c r="F2635" s="380" t="s">
        <v>1457</v>
      </c>
      <c r="G2635" s="381"/>
      <c r="H2635" s="164" t="s">
        <v>54</v>
      </c>
      <c r="I2635" s="165">
        <v>13.2</v>
      </c>
      <c r="J2635" s="166">
        <v>77.95</v>
      </c>
      <c r="K2635" s="167">
        <v>1028.94</v>
      </c>
    </row>
    <row r="2636" spans="1:11" hidden="1">
      <c r="A2636" s="192" t="s">
        <v>1449</v>
      </c>
      <c r="B2636" s="192" t="s">
        <v>1450</v>
      </c>
      <c r="C2636" s="192" t="s">
        <v>166</v>
      </c>
      <c r="D2636" s="192">
        <v>80</v>
      </c>
      <c r="E2636" s="193" t="s">
        <v>2043</v>
      </c>
      <c r="F2636" s="380" t="s">
        <v>1468</v>
      </c>
      <c r="G2636" s="381"/>
      <c r="H2636" s="164" t="s">
        <v>12</v>
      </c>
      <c r="I2636" s="165">
        <v>3.7</v>
      </c>
      <c r="J2636" s="166">
        <v>103.71</v>
      </c>
      <c r="K2636" s="167">
        <v>383.73</v>
      </c>
    </row>
    <row r="2637" spans="1:11" hidden="1">
      <c r="A2637" s="192" t="s">
        <v>1449</v>
      </c>
      <c r="B2637" s="192" t="s">
        <v>1450</v>
      </c>
      <c r="C2637" s="192" t="s">
        <v>166</v>
      </c>
      <c r="D2637" s="192">
        <v>2497</v>
      </c>
      <c r="E2637" s="193" t="s">
        <v>2044</v>
      </c>
      <c r="F2637" s="380" t="s">
        <v>1468</v>
      </c>
      <c r="G2637" s="381"/>
      <c r="H2637" s="164" t="s">
        <v>1940</v>
      </c>
      <c r="I2637" s="165">
        <v>0.7</v>
      </c>
      <c r="J2637" s="166">
        <v>44.58</v>
      </c>
      <c r="K2637" s="167">
        <v>31.21</v>
      </c>
    </row>
    <row r="2638" spans="1:11" hidden="1">
      <c r="A2638" s="192" t="s">
        <v>1449</v>
      </c>
      <c r="B2638" s="192" t="s">
        <v>1450</v>
      </c>
      <c r="C2638" s="192" t="s">
        <v>166</v>
      </c>
      <c r="D2638" s="192">
        <v>10603</v>
      </c>
      <c r="E2638" s="193" t="s">
        <v>1706</v>
      </c>
      <c r="F2638" s="380" t="s">
        <v>1468</v>
      </c>
      <c r="G2638" s="381"/>
      <c r="H2638" s="164" t="s">
        <v>1582</v>
      </c>
      <c r="I2638" s="165">
        <v>1</v>
      </c>
      <c r="J2638" s="166">
        <v>4.33</v>
      </c>
      <c r="K2638" s="167">
        <v>4.33</v>
      </c>
    </row>
    <row r="2639" spans="1:11" hidden="1">
      <c r="A2639" s="192" t="s">
        <v>1449</v>
      </c>
      <c r="B2639" s="192" t="s">
        <v>1450</v>
      </c>
      <c r="C2639" s="192" t="s">
        <v>20</v>
      </c>
      <c r="D2639" s="192">
        <v>102487</v>
      </c>
      <c r="E2639" s="193" t="s">
        <v>2045</v>
      </c>
      <c r="F2639" s="380" t="s">
        <v>1506</v>
      </c>
      <c r="G2639" s="381"/>
      <c r="H2639" s="164" t="s">
        <v>44</v>
      </c>
      <c r="I2639" s="165">
        <v>1.51</v>
      </c>
      <c r="J2639" s="166">
        <v>555.96</v>
      </c>
      <c r="K2639" s="167">
        <v>839.5</v>
      </c>
    </row>
    <row r="2640" spans="1:11" hidden="1">
      <c r="E2640" s="194"/>
      <c r="F2640" s="194"/>
      <c r="I2640" s="168"/>
      <c r="J2640" s="169"/>
      <c r="K2640" s="170"/>
    </row>
    <row r="2641" spans="1:11" hidden="1">
      <c r="E2641" s="194"/>
      <c r="F2641" s="194"/>
      <c r="I2641" s="168"/>
      <c r="J2641" s="169"/>
      <c r="K2641" s="170"/>
    </row>
    <row r="2642" spans="1:11" ht="20.100000000000001" hidden="1" customHeight="1">
      <c r="A2642" s="187"/>
      <c r="B2642" s="188"/>
      <c r="C2642" s="188" t="s">
        <v>20</v>
      </c>
      <c r="D2642" s="188">
        <v>100858</v>
      </c>
      <c r="E2642" s="189" t="s">
        <v>1317</v>
      </c>
      <c r="F2642" s="382" t="s">
        <v>1485</v>
      </c>
      <c r="G2642" s="383"/>
      <c r="H2642" s="156" t="s">
        <v>31</v>
      </c>
      <c r="I2642" s="157"/>
      <c r="J2642" s="158"/>
      <c r="K2642" s="159">
        <v>577.5</v>
      </c>
    </row>
    <row r="2643" spans="1:11" hidden="1">
      <c r="B2643" s="190" t="s">
        <v>1442</v>
      </c>
      <c r="C2643" s="190" t="s">
        <v>1443</v>
      </c>
      <c r="D2643" s="190" t="s">
        <v>1</v>
      </c>
      <c r="E2643" s="191" t="s">
        <v>1444</v>
      </c>
      <c r="F2643" s="384" t="s">
        <v>1445</v>
      </c>
      <c r="G2643" s="385"/>
      <c r="H2643" s="160" t="s">
        <v>1446</v>
      </c>
      <c r="I2643" s="161" t="s">
        <v>1345</v>
      </c>
      <c r="J2643" s="162" t="s">
        <v>1447</v>
      </c>
      <c r="K2643" s="163" t="s">
        <v>1448</v>
      </c>
    </row>
    <row r="2644" spans="1:11" hidden="1">
      <c r="A2644" s="192" t="s">
        <v>1449</v>
      </c>
      <c r="B2644" s="192" t="s">
        <v>1455</v>
      </c>
      <c r="C2644" s="192" t="s">
        <v>20</v>
      </c>
      <c r="D2644" s="192">
        <v>3146</v>
      </c>
      <c r="E2644" s="193" t="s">
        <v>1679</v>
      </c>
      <c r="F2644" s="380" t="s">
        <v>1457</v>
      </c>
      <c r="G2644" s="381"/>
      <c r="H2644" s="164" t="s">
        <v>31</v>
      </c>
      <c r="I2644" s="165">
        <v>3.6499999999999998E-2</v>
      </c>
      <c r="J2644" s="166">
        <v>4.4000000000000004</v>
      </c>
      <c r="K2644" s="167">
        <v>0.16</v>
      </c>
    </row>
    <row r="2645" spans="1:11" ht="24" hidden="1">
      <c r="A2645" s="192" t="s">
        <v>1449</v>
      </c>
      <c r="B2645" s="192" t="s">
        <v>1455</v>
      </c>
      <c r="C2645" s="192" t="s">
        <v>20</v>
      </c>
      <c r="D2645" s="192">
        <v>4351</v>
      </c>
      <c r="E2645" s="193" t="s">
        <v>2046</v>
      </c>
      <c r="F2645" s="380" t="s">
        <v>1457</v>
      </c>
      <c r="G2645" s="381"/>
      <c r="H2645" s="164" t="s">
        <v>31</v>
      </c>
      <c r="I2645" s="165">
        <v>2</v>
      </c>
      <c r="J2645" s="166">
        <v>18.100000000000001</v>
      </c>
      <c r="K2645" s="167">
        <v>36.200000000000003</v>
      </c>
    </row>
    <row r="2646" spans="1:11" hidden="1">
      <c r="A2646" s="192" t="s">
        <v>1449</v>
      </c>
      <c r="B2646" s="192" t="s">
        <v>1455</v>
      </c>
      <c r="C2646" s="192" t="s">
        <v>20</v>
      </c>
      <c r="D2646" s="192">
        <v>6142</v>
      </c>
      <c r="E2646" s="193" t="s">
        <v>2047</v>
      </c>
      <c r="F2646" s="380" t="s">
        <v>1457</v>
      </c>
      <c r="G2646" s="381"/>
      <c r="H2646" s="164" t="s">
        <v>31</v>
      </c>
      <c r="I2646" s="165">
        <v>1</v>
      </c>
      <c r="J2646" s="166">
        <v>9.42</v>
      </c>
      <c r="K2646" s="167">
        <v>9.42</v>
      </c>
    </row>
    <row r="2647" spans="1:11" hidden="1">
      <c r="A2647" s="192" t="s">
        <v>1449</v>
      </c>
      <c r="B2647" s="192" t="s">
        <v>1455</v>
      </c>
      <c r="C2647" s="192" t="s">
        <v>20</v>
      </c>
      <c r="D2647" s="192">
        <v>10432</v>
      </c>
      <c r="E2647" s="193" t="s">
        <v>2048</v>
      </c>
      <c r="F2647" s="380" t="s">
        <v>1457</v>
      </c>
      <c r="G2647" s="381"/>
      <c r="H2647" s="164" t="s">
        <v>31</v>
      </c>
      <c r="I2647" s="165">
        <v>1</v>
      </c>
      <c r="J2647" s="166">
        <v>354.22</v>
      </c>
      <c r="K2647" s="167">
        <v>354.22</v>
      </c>
    </row>
    <row r="2648" spans="1:11" ht="24" hidden="1">
      <c r="A2648" s="192" t="s">
        <v>1449</v>
      </c>
      <c r="B2648" s="192" t="s">
        <v>1455</v>
      </c>
      <c r="C2648" s="192" t="s">
        <v>20</v>
      </c>
      <c r="D2648" s="192">
        <v>21112</v>
      </c>
      <c r="E2648" s="193" t="s">
        <v>1831</v>
      </c>
      <c r="F2648" s="380" t="s">
        <v>1457</v>
      </c>
      <c r="G2648" s="381"/>
      <c r="H2648" s="164" t="s">
        <v>31</v>
      </c>
      <c r="I2648" s="165">
        <v>1</v>
      </c>
      <c r="J2648" s="166">
        <v>152.36000000000001</v>
      </c>
      <c r="K2648" s="167">
        <v>152.36000000000001</v>
      </c>
    </row>
    <row r="2649" spans="1:11" hidden="1">
      <c r="A2649" s="192" t="s">
        <v>1449</v>
      </c>
      <c r="B2649" s="192" t="s">
        <v>1450</v>
      </c>
      <c r="C2649" s="192" t="s">
        <v>20</v>
      </c>
      <c r="D2649" s="192">
        <v>88267</v>
      </c>
      <c r="E2649" s="193" t="s">
        <v>1478</v>
      </c>
      <c r="F2649" s="380" t="s">
        <v>1463</v>
      </c>
      <c r="G2649" s="381"/>
      <c r="H2649" s="164" t="s">
        <v>34</v>
      </c>
      <c r="I2649" s="165">
        <v>1.0089999999999999</v>
      </c>
      <c r="J2649" s="166">
        <v>19.88</v>
      </c>
      <c r="K2649" s="167">
        <v>20.05</v>
      </c>
    </row>
    <row r="2650" spans="1:11" hidden="1">
      <c r="A2650" s="192" t="s">
        <v>1449</v>
      </c>
      <c r="B2650" s="192" t="s">
        <v>1450</v>
      </c>
      <c r="C2650" s="192" t="s">
        <v>20</v>
      </c>
      <c r="D2650" s="192">
        <v>88316</v>
      </c>
      <c r="E2650" s="193" t="s">
        <v>1464</v>
      </c>
      <c r="F2650" s="380" t="s">
        <v>1463</v>
      </c>
      <c r="G2650" s="381"/>
      <c r="H2650" s="164" t="s">
        <v>34</v>
      </c>
      <c r="I2650" s="165">
        <v>0.31790000000000002</v>
      </c>
      <c r="J2650" s="166">
        <v>16.02</v>
      </c>
      <c r="K2650" s="167">
        <v>5.09</v>
      </c>
    </row>
    <row r="2651" spans="1:11" hidden="1">
      <c r="E2651" s="194"/>
      <c r="F2651" s="194"/>
      <c r="I2651" s="168"/>
      <c r="J2651" s="169"/>
      <c r="K2651" s="170"/>
    </row>
    <row r="2652" spans="1:11" hidden="1">
      <c r="E2652" s="194"/>
      <c r="F2652" s="194"/>
      <c r="I2652" s="168"/>
      <c r="J2652" s="169"/>
      <c r="K2652" s="170"/>
    </row>
    <row r="2653" spans="1:11" s="198" customFormat="1" ht="31.5">
      <c r="A2653" s="195"/>
      <c r="B2653" s="196"/>
      <c r="C2653" s="196" t="s">
        <v>5</v>
      </c>
      <c r="D2653" s="196" t="s">
        <v>618</v>
      </c>
      <c r="E2653" s="197" t="s">
        <v>619</v>
      </c>
      <c r="F2653" s="386" t="s">
        <v>1495</v>
      </c>
      <c r="G2653" s="387"/>
      <c r="H2653" s="171" t="s">
        <v>31</v>
      </c>
      <c r="I2653" s="172"/>
      <c r="J2653" s="173"/>
      <c r="K2653" s="174">
        <f>SUM(K2655:K2657)</f>
        <v>0</v>
      </c>
    </row>
    <row r="2654" spans="1:11" s="198" customFormat="1" ht="15.75">
      <c r="B2654" s="199" t="s">
        <v>1442</v>
      </c>
      <c r="C2654" s="199" t="s">
        <v>1443</v>
      </c>
      <c r="D2654" s="199" t="s">
        <v>1</v>
      </c>
      <c r="E2654" s="200" t="s">
        <v>1444</v>
      </c>
      <c r="F2654" s="378" t="s">
        <v>1445</v>
      </c>
      <c r="G2654" s="379"/>
      <c r="H2654" s="175" t="s">
        <v>1446</v>
      </c>
      <c r="I2654" s="176" t="s">
        <v>1345</v>
      </c>
      <c r="J2654" s="177" t="s">
        <v>1447</v>
      </c>
      <c r="K2654" s="178" t="s">
        <v>1448</v>
      </c>
    </row>
    <row r="2655" spans="1:11" s="192" customFormat="1" ht="36">
      <c r="A2655" s="192" t="s">
        <v>1449</v>
      </c>
      <c r="B2655" s="192" t="s">
        <v>1450</v>
      </c>
      <c r="C2655" s="192" t="s">
        <v>20</v>
      </c>
      <c r="D2655" s="192">
        <v>5824</v>
      </c>
      <c r="E2655" s="193" t="s">
        <v>2049</v>
      </c>
      <c r="F2655" s="380" t="s">
        <v>1466</v>
      </c>
      <c r="G2655" s="381"/>
      <c r="H2655" s="164" t="s">
        <v>1467</v>
      </c>
      <c r="I2655" s="165">
        <v>2</v>
      </c>
      <c r="J2655" s="166"/>
      <c r="K2655" s="167">
        <f>J2655*I2655</f>
        <v>0</v>
      </c>
    </row>
    <row r="2656" spans="1:11" s="192" customFormat="1" ht="12">
      <c r="A2656" s="192" t="s">
        <v>1449</v>
      </c>
      <c r="B2656" s="192" t="s">
        <v>1450</v>
      </c>
      <c r="C2656" s="192" t="s">
        <v>20</v>
      </c>
      <c r="D2656" s="192">
        <v>88316</v>
      </c>
      <c r="E2656" s="193" t="s">
        <v>1464</v>
      </c>
      <c r="F2656" s="380" t="s">
        <v>1463</v>
      </c>
      <c r="G2656" s="381"/>
      <c r="H2656" s="164" t="s">
        <v>34</v>
      </c>
      <c r="I2656" s="165">
        <v>8</v>
      </c>
      <c r="J2656" s="166"/>
      <c r="K2656" s="167">
        <f t="shared" ref="K2656:K2657" si="52">J2656*I2656</f>
        <v>0</v>
      </c>
    </row>
    <row r="2657" spans="1:11" s="192" customFormat="1" ht="12">
      <c r="A2657" s="192" t="s">
        <v>1449</v>
      </c>
      <c r="B2657" s="192" t="s">
        <v>1450</v>
      </c>
      <c r="C2657" s="192" t="s">
        <v>20</v>
      </c>
      <c r="D2657" s="192">
        <v>88322</v>
      </c>
      <c r="E2657" s="193" t="s">
        <v>2050</v>
      </c>
      <c r="F2657" s="380" t="s">
        <v>1463</v>
      </c>
      <c r="G2657" s="381"/>
      <c r="H2657" s="164" t="s">
        <v>34</v>
      </c>
      <c r="I2657" s="165">
        <v>4</v>
      </c>
      <c r="J2657" s="166"/>
      <c r="K2657" s="167">
        <f t="shared" si="52"/>
        <v>0</v>
      </c>
    </row>
    <row r="2658" spans="1:11">
      <c r="E2658" s="194"/>
      <c r="F2658" s="194"/>
      <c r="I2658" s="168"/>
      <c r="J2658" s="169"/>
      <c r="K2658" s="170"/>
    </row>
    <row r="2659" spans="1:11">
      <c r="E2659" s="194"/>
      <c r="F2659" s="194"/>
      <c r="I2659" s="168"/>
      <c r="J2659" s="169"/>
      <c r="K2659" s="170"/>
    </row>
    <row r="2660" spans="1:11" ht="20.100000000000001" hidden="1" customHeight="1">
      <c r="A2660" s="187"/>
      <c r="B2660" s="188"/>
      <c r="C2660" s="188" t="s">
        <v>20</v>
      </c>
      <c r="D2660" s="188">
        <v>92435</v>
      </c>
      <c r="E2660" s="189" t="s">
        <v>635</v>
      </c>
      <c r="F2660" s="382" t="s">
        <v>1506</v>
      </c>
      <c r="G2660" s="383"/>
      <c r="H2660" s="156" t="s">
        <v>8</v>
      </c>
      <c r="I2660" s="157"/>
      <c r="J2660" s="158"/>
      <c r="K2660" s="159">
        <v>58.04</v>
      </c>
    </row>
    <row r="2661" spans="1:11" hidden="1">
      <c r="B2661" s="190" t="s">
        <v>1442</v>
      </c>
      <c r="C2661" s="190" t="s">
        <v>1443</v>
      </c>
      <c r="D2661" s="190" t="s">
        <v>1</v>
      </c>
      <c r="E2661" s="191" t="s">
        <v>1444</v>
      </c>
      <c r="F2661" s="384" t="s">
        <v>1445</v>
      </c>
      <c r="G2661" s="385"/>
      <c r="H2661" s="160" t="s">
        <v>1446</v>
      </c>
      <c r="I2661" s="161" t="s">
        <v>1345</v>
      </c>
      <c r="J2661" s="162" t="s">
        <v>1447</v>
      </c>
      <c r="K2661" s="163" t="s">
        <v>1448</v>
      </c>
    </row>
    <row r="2662" spans="1:11" hidden="1">
      <c r="A2662" s="192" t="s">
        <v>1449</v>
      </c>
      <c r="B2662" s="192" t="s">
        <v>1455</v>
      </c>
      <c r="C2662" s="192" t="s">
        <v>20</v>
      </c>
      <c r="D2662" s="192">
        <v>2692</v>
      </c>
      <c r="E2662" s="193" t="s">
        <v>1696</v>
      </c>
      <c r="F2662" s="380" t="s">
        <v>1457</v>
      </c>
      <c r="G2662" s="381"/>
      <c r="H2662" s="164" t="s">
        <v>1461</v>
      </c>
      <c r="I2662" s="165">
        <v>4.0000000000000001E-3</v>
      </c>
      <c r="J2662" s="166">
        <v>7.77</v>
      </c>
      <c r="K2662" s="167">
        <v>0.03</v>
      </c>
    </row>
    <row r="2663" spans="1:11" ht="24" hidden="1">
      <c r="A2663" s="192" t="s">
        <v>1449</v>
      </c>
      <c r="B2663" s="192" t="s">
        <v>1455</v>
      </c>
      <c r="C2663" s="192" t="s">
        <v>20</v>
      </c>
      <c r="D2663" s="192">
        <v>40271</v>
      </c>
      <c r="E2663" s="193" t="s">
        <v>2051</v>
      </c>
      <c r="F2663" s="380" t="s">
        <v>1723</v>
      </c>
      <c r="G2663" s="381"/>
      <c r="H2663" s="164" t="s">
        <v>2052</v>
      </c>
      <c r="I2663" s="165">
        <v>0.19600000000000001</v>
      </c>
      <c r="J2663" s="166">
        <v>15.6</v>
      </c>
      <c r="K2663" s="167">
        <v>3.05</v>
      </c>
    </row>
    <row r="2664" spans="1:11" ht="24" hidden="1">
      <c r="A2664" s="192" t="s">
        <v>1449</v>
      </c>
      <c r="B2664" s="192" t="s">
        <v>1455</v>
      </c>
      <c r="C2664" s="192" t="s">
        <v>20</v>
      </c>
      <c r="D2664" s="192">
        <v>40275</v>
      </c>
      <c r="E2664" s="193" t="s">
        <v>2053</v>
      </c>
      <c r="F2664" s="380" t="s">
        <v>1723</v>
      </c>
      <c r="G2664" s="381"/>
      <c r="H2664" s="164" t="s">
        <v>2052</v>
      </c>
      <c r="I2664" s="165">
        <v>0.39300000000000002</v>
      </c>
      <c r="J2664" s="166">
        <v>24</v>
      </c>
      <c r="K2664" s="167">
        <v>9.43</v>
      </c>
    </row>
    <row r="2665" spans="1:11" ht="24" hidden="1">
      <c r="A2665" s="192" t="s">
        <v>1449</v>
      </c>
      <c r="B2665" s="192" t="s">
        <v>1455</v>
      </c>
      <c r="C2665" s="192" t="s">
        <v>20</v>
      </c>
      <c r="D2665" s="192">
        <v>40287</v>
      </c>
      <c r="E2665" s="193" t="s">
        <v>2054</v>
      </c>
      <c r="F2665" s="380" t="s">
        <v>1723</v>
      </c>
      <c r="G2665" s="381"/>
      <c r="H2665" s="164" t="s">
        <v>2052</v>
      </c>
      <c r="I2665" s="165">
        <v>0.78500000000000003</v>
      </c>
      <c r="J2665" s="166">
        <v>6</v>
      </c>
      <c r="K2665" s="167">
        <v>4.71</v>
      </c>
    </row>
    <row r="2666" spans="1:11" hidden="1">
      <c r="A2666" s="192" t="s">
        <v>1449</v>
      </c>
      <c r="B2666" s="192" t="s">
        <v>1455</v>
      </c>
      <c r="C2666" s="192" t="s">
        <v>20</v>
      </c>
      <c r="D2666" s="192">
        <v>40304</v>
      </c>
      <c r="E2666" s="193" t="s">
        <v>1887</v>
      </c>
      <c r="F2666" s="380" t="s">
        <v>1457</v>
      </c>
      <c r="G2666" s="381"/>
      <c r="H2666" s="164" t="s">
        <v>63</v>
      </c>
      <c r="I2666" s="165">
        <v>1.9E-2</v>
      </c>
      <c r="J2666" s="166">
        <v>32.520000000000003</v>
      </c>
      <c r="K2666" s="167">
        <v>0.61</v>
      </c>
    </row>
    <row r="2667" spans="1:11" hidden="1">
      <c r="A2667" s="192" t="s">
        <v>1449</v>
      </c>
      <c r="B2667" s="192" t="s">
        <v>1450</v>
      </c>
      <c r="C2667" s="192" t="s">
        <v>20</v>
      </c>
      <c r="D2667" s="192">
        <v>88239</v>
      </c>
      <c r="E2667" s="193" t="s">
        <v>1875</v>
      </c>
      <c r="F2667" s="380" t="s">
        <v>1463</v>
      </c>
      <c r="G2667" s="381"/>
      <c r="H2667" s="164" t="s">
        <v>34</v>
      </c>
      <c r="I2667" s="165">
        <v>0.11700000000000001</v>
      </c>
      <c r="J2667" s="166">
        <v>16.850000000000001</v>
      </c>
      <c r="K2667" s="167">
        <v>1.97</v>
      </c>
    </row>
    <row r="2668" spans="1:11" hidden="1">
      <c r="A2668" s="192" t="s">
        <v>1449</v>
      </c>
      <c r="B2668" s="192" t="s">
        <v>1450</v>
      </c>
      <c r="C2668" s="192" t="s">
        <v>20</v>
      </c>
      <c r="D2668" s="192">
        <v>88262</v>
      </c>
      <c r="E2668" s="193" t="s">
        <v>1684</v>
      </c>
      <c r="F2668" s="380" t="s">
        <v>1463</v>
      </c>
      <c r="G2668" s="381"/>
      <c r="H2668" s="164" t="s">
        <v>34</v>
      </c>
      <c r="I2668" s="165">
        <v>0.63800000000000001</v>
      </c>
      <c r="J2668" s="166">
        <v>19.739999999999998</v>
      </c>
      <c r="K2668" s="167">
        <v>12.59</v>
      </c>
    </row>
    <row r="2669" spans="1:11" ht="24" hidden="1">
      <c r="A2669" s="192" t="s">
        <v>1449</v>
      </c>
      <c r="B2669" s="192" t="s">
        <v>1450</v>
      </c>
      <c r="C2669" s="192" t="s">
        <v>20</v>
      </c>
      <c r="D2669" s="192">
        <v>92264</v>
      </c>
      <c r="E2669" s="193" t="s">
        <v>1879</v>
      </c>
      <c r="F2669" s="380" t="s">
        <v>1506</v>
      </c>
      <c r="G2669" s="381"/>
      <c r="H2669" s="164" t="s">
        <v>8</v>
      </c>
      <c r="I2669" s="165">
        <v>9.4E-2</v>
      </c>
      <c r="J2669" s="166">
        <v>272.88</v>
      </c>
      <c r="K2669" s="167">
        <v>25.65</v>
      </c>
    </row>
    <row r="2670" spans="1:11" hidden="1">
      <c r="E2670" s="194"/>
      <c r="F2670" s="194"/>
      <c r="I2670" s="168"/>
      <c r="J2670" s="169"/>
      <c r="K2670" s="170"/>
    </row>
    <row r="2671" spans="1:11" hidden="1">
      <c r="E2671" s="194"/>
      <c r="F2671" s="194"/>
      <c r="I2671" s="168"/>
      <c r="J2671" s="169"/>
      <c r="K2671" s="170"/>
    </row>
    <row r="2672" spans="1:11" ht="20.100000000000001" hidden="1" customHeight="1">
      <c r="A2672" s="187"/>
      <c r="B2672" s="188"/>
      <c r="C2672" s="188" t="s">
        <v>20</v>
      </c>
      <c r="D2672" s="188">
        <v>92448</v>
      </c>
      <c r="E2672" s="189" t="s">
        <v>637</v>
      </c>
      <c r="F2672" s="382" t="s">
        <v>1506</v>
      </c>
      <c r="G2672" s="383"/>
      <c r="H2672" s="156" t="s">
        <v>8</v>
      </c>
      <c r="I2672" s="157"/>
      <c r="J2672" s="158"/>
      <c r="K2672" s="159">
        <v>145.02000000000001</v>
      </c>
    </row>
    <row r="2673" spans="1:11" hidden="1">
      <c r="B2673" s="190" t="s">
        <v>1442</v>
      </c>
      <c r="C2673" s="190" t="s">
        <v>1443</v>
      </c>
      <c r="D2673" s="190" t="s">
        <v>1</v>
      </c>
      <c r="E2673" s="191" t="s">
        <v>1444</v>
      </c>
      <c r="F2673" s="384" t="s">
        <v>1445</v>
      </c>
      <c r="G2673" s="385"/>
      <c r="H2673" s="160" t="s">
        <v>1446</v>
      </c>
      <c r="I2673" s="161" t="s">
        <v>1345</v>
      </c>
      <c r="J2673" s="162" t="s">
        <v>1447</v>
      </c>
      <c r="K2673" s="163" t="s">
        <v>1448</v>
      </c>
    </row>
    <row r="2674" spans="1:11" hidden="1">
      <c r="A2674" s="192" t="s">
        <v>1449</v>
      </c>
      <c r="B2674" s="192" t="s">
        <v>1455</v>
      </c>
      <c r="C2674" s="192" t="s">
        <v>20</v>
      </c>
      <c r="D2674" s="192">
        <v>2692</v>
      </c>
      <c r="E2674" s="193" t="s">
        <v>1696</v>
      </c>
      <c r="F2674" s="380" t="s">
        <v>1457</v>
      </c>
      <c r="G2674" s="381"/>
      <c r="H2674" s="164" t="s">
        <v>1461</v>
      </c>
      <c r="I2674" s="165">
        <v>1.7000000000000001E-2</v>
      </c>
      <c r="J2674" s="166">
        <v>7.77</v>
      </c>
      <c r="K2674" s="167">
        <v>0.13</v>
      </c>
    </row>
    <row r="2675" spans="1:11" hidden="1">
      <c r="A2675" s="192" t="s">
        <v>1449</v>
      </c>
      <c r="B2675" s="192" t="s">
        <v>1455</v>
      </c>
      <c r="C2675" s="192" t="s">
        <v>20</v>
      </c>
      <c r="D2675" s="192">
        <v>6193</v>
      </c>
      <c r="E2675" s="193" t="s">
        <v>1789</v>
      </c>
      <c r="F2675" s="380" t="s">
        <v>1457</v>
      </c>
      <c r="G2675" s="381"/>
      <c r="H2675" s="164" t="s">
        <v>54</v>
      </c>
      <c r="I2675" s="165">
        <v>0.32800000000000001</v>
      </c>
      <c r="J2675" s="166">
        <v>16.809999999999999</v>
      </c>
      <c r="K2675" s="167">
        <v>5.51</v>
      </c>
    </row>
    <row r="2676" spans="1:11" hidden="1">
      <c r="A2676" s="192" t="s">
        <v>1449</v>
      </c>
      <c r="B2676" s="192" t="s">
        <v>1455</v>
      </c>
      <c r="C2676" s="192" t="s">
        <v>20</v>
      </c>
      <c r="D2676" s="192">
        <v>40304</v>
      </c>
      <c r="E2676" s="193" t="s">
        <v>1887</v>
      </c>
      <c r="F2676" s="380" t="s">
        <v>1457</v>
      </c>
      <c r="G2676" s="381"/>
      <c r="H2676" s="164" t="s">
        <v>63</v>
      </c>
      <c r="I2676" s="165">
        <v>6.6000000000000003E-2</v>
      </c>
      <c r="J2676" s="166">
        <v>32.520000000000003</v>
      </c>
      <c r="K2676" s="167">
        <v>2.14</v>
      </c>
    </row>
    <row r="2677" spans="1:11" hidden="1">
      <c r="A2677" s="192" t="s">
        <v>1449</v>
      </c>
      <c r="B2677" s="192" t="s">
        <v>1450</v>
      </c>
      <c r="C2677" s="192" t="s">
        <v>20</v>
      </c>
      <c r="D2677" s="192">
        <v>88239</v>
      </c>
      <c r="E2677" s="193" t="s">
        <v>1875</v>
      </c>
      <c r="F2677" s="380" t="s">
        <v>1463</v>
      </c>
      <c r="G2677" s="381"/>
      <c r="H2677" s="164" t="s">
        <v>34</v>
      </c>
      <c r="I2677" s="165">
        <v>0.309</v>
      </c>
      <c r="J2677" s="166">
        <v>16.850000000000001</v>
      </c>
      <c r="K2677" s="167">
        <v>5.2</v>
      </c>
    </row>
    <row r="2678" spans="1:11" hidden="1">
      <c r="A2678" s="192" t="s">
        <v>1449</v>
      </c>
      <c r="B2678" s="192" t="s">
        <v>1450</v>
      </c>
      <c r="C2678" s="192" t="s">
        <v>20</v>
      </c>
      <c r="D2678" s="192">
        <v>88262</v>
      </c>
      <c r="E2678" s="193" t="s">
        <v>1684</v>
      </c>
      <c r="F2678" s="380" t="s">
        <v>1463</v>
      </c>
      <c r="G2678" s="381"/>
      <c r="H2678" s="164" t="s">
        <v>34</v>
      </c>
      <c r="I2678" s="165">
        <v>1.6859999999999999</v>
      </c>
      <c r="J2678" s="166">
        <v>19.739999999999998</v>
      </c>
      <c r="K2678" s="167">
        <v>33.28</v>
      </c>
    </row>
    <row r="2679" spans="1:11" hidden="1">
      <c r="A2679" s="192" t="s">
        <v>1449</v>
      </c>
      <c r="B2679" s="192" t="s">
        <v>1450</v>
      </c>
      <c r="C2679" s="192" t="s">
        <v>20</v>
      </c>
      <c r="D2679" s="192">
        <v>92270</v>
      </c>
      <c r="E2679" s="193" t="s">
        <v>1697</v>
      </c>
      <c r="F2679" s="380" t="s">
        <v>1506</v>
      </c>
      <c r="G2679" s="381"/>
      <c r="H2679" s="164" t="s">
        <v>8</v>
      </c>
      <c r="I2679" s="165">
        <v>0.41899999999999998</v>
      </c>
      <c r="J2679" s="166">
        <v>152.69999999999999</v>
      </c>
      <c r="K2679" s="167">
        <v>63.98</v>
      </c>
    </row>
    <row r="2680" spans="1:11" hidden="1">
      <c r="A2680" s="192" t="s">
        <v>1449</v>
      </c>
      <c r="B2680" s="192" t="s">
        <v>1450</v>
      </c>
      <c r="C2680" s="192" t="s">
        <v>20</v>
      </c>
      <c r="D2680" s="192">
        <v>92273</v>
      </c>
      <c r="E2680" s="193" t="s">
        <v>2007</v>
      </c>
      <c r="F2680" s="380" t="s">
        <v>1506</v>
      </c>
      <c r="G2680" s="381"/>
      <c r="H2680" s="164" t="s">
        <v>54</v>
      </c>
      <c r="I2680" s="165">
        <v>1.879</v>
      </c>
      <c r="J2680" s="166">
        <v>18.510000000000002</v>
      </c>
      <c r="K2680" s="167">
        <v>34.78</v>
      </c>
    </row>
    <row r="2681" spans="1:11" hidden="1">
      <c r="E2681" s="194"/>
      <c r="F2681" s="194"/>
      <c r="I2681" s="168"/>
      <c r="J2681" s="169"/>
      <c r="K2681" s="170"/>
    </row>
    <row r="2682" spans="1:11" hidden="1">
      <c r="E2682" s="194"/>
      <c r="F2682" s="194"/>
      <c r="I2682" s="168"/>
      <c r="J2682" s="169"/>
      <c r="K2682" s="170"/>
    </row>
    <row r="2683" spans="1:11" ht="20.100000000000001" hidden="1" customHeight="1">
      <c r="A2683" s="187"/>
      <c r="B2683" s="188"/>
      <c r="C2683" s="188" t="s">
        <v>20</v>
      </c>
      <c r="D2683" s="188">
        <v>92694</v>
      </c>
      <c r="E2683" s="189" t="s">
        <v>552</v>
      </c>
      <c r="F2683" s="382" t="s">
        <v>1485</v>
      </c>
      <c r="G2683" s="383"/>
      <c r="H2683" s="156" t="s">
        <v>31</v>
      </c>
      <c r="I2683" s="157"/>
      <c r="J2683" s="158"/>
      <c r="K2683" s="159">
        <v>16.920000000000002</v>
      </c>
    </row>
    <row r="2684" spans="1:11" hidden="1">
      <c r="B2684" s="190" t="s">
        <v>1442</v>
      </c>
      <c r="C2684" s="190" t="s">
        <v>1443</v>
      </c>
      <c r="D2684" s="190" t="s">
        <v>1</v>
      </c>
      <c r="E2684" s="191" t="s">
        <v>1444</v>
      </c>
      <c r="F2684" s="384" t="s">
        <v>1445</v>
      </c>
      <c r="G2684" s="385"/>
      <c r="H2684" s="160" t="s">
        <v>1446</v>
      </c>
      <c r="I2684" s="161" t="s">
        <v>1345</v>
      </c>
      <c r="J2684" s="162" t="s">
        <v>1447</v>
      </c>
      <c r="K2684" s="163" t="s">
        <v>1448</v>
      </c>
    </row>
    <row r="2685" spans="1:11" hidden="1">
      <c r="A2685" s="192" t="s">
        <v>1449</v>
      </c>
      <c r="B2685" s="192" t="s">
        <v>1455</v>
      </c>
      <c r="C2685" s="192" t="s">
        <v>20</v>
      </c>
      <c r="D2685" s="192">
        <v>3148</v>
      </c>
      <c r="E2685" s="193" t="s">
        <v>1947</v>
      </c>
      <c r="F2685" s="380" t="s">
        <v>1457</v>
      </c>
      <c r="G2685" s="381"/>
      <c r="H2685" s="164" t="s">
        <v>31</v>
      </c>
      <c r="I2685" s="165">
        <v>1.0999999999999999E-2</v>
      </c>
      <c r="J2685" s="166">
        <v>16.22</v>
      </c>
      <c r="K2685" s="167">
        <v>0.17</v>
      </c>
    </row>
    <row r="2686" spans="1:11" hidden="1">
      <c r="A2686" s="192" t="s">
        <v>1449</v>
      </c>
      <c r="B2686" s="192" t="s">
        <v>1455</v>
      </c>
      <c r="C2686" s="192" t="s">
        <v>20</v>
      </c>
      <c r="D2686" s="192">
        <v>4178</v>
      </c>
      <c r="E2686" s="193" t="s">
        <v>2055</v>
      </c>
      <c r="F2686" s="380" t="s">
        <v>1457</v>
      </c>
      <c r="G2686" s="381"/>
      <c r="H2686" s="164" t="s">
        <v>31</v>
      </c>
      <c r="I2686" s="165">
        <v>1</v>
      </c>
      <c r="J2686" s="166">
        <v>5.86</v>
      </c>
      <c r="K2686" s="167">
        <v>5.86</v>
      </c>
    </row>
    <row r="2687" spans="1:11" hidden="1">
      <c r="A2687" s="192" t="s">
        <v>1449</v>
      </c>
      <c r="B2687" s="192" t="s">
        <v>1455</v>
      </c>
      <c r="C2687" s="192" t="s">
        <v>20</v>
      </c>
      <c r="D2687" s="192">
        <v>7307</v>
      </c>
      <c r="E2687" s="193" t="s">
        <v>1979</v>
      </c>
      <c r="F2687" s="380" t="s">
        <v>1457</v>
      </c>
      <c r="G2687" s="381"/>
      <c r="H2687" s="164" t="s">
        <v>1461</v>
      </c>
      <c r="I2687" s="165">
        <v>3.0000000000000001E-3</v>
      </c>
      <c r="J2687" s="166">
        <v>38.799999999999997</v>
      </c>
      <c r="K2687" s="167">
        <v>0.11</v>
      </c>
    </row>
    <row r="2688" spans="1:11" hidden="1">
      <c r="A2688" s="192" t="s">
        <v>1449</v>
      </c>
      <c r="B2688" s="192" t="s">
        <v>1450</v>
      </c>
      <c r="C2688" s="192" t="s">
        <v>20</v>
      </c>
      <c r="D2688" s="192">
        <v>88248</v>
      </c>
      <c r="E2688" s="193" t="s">
        <v>1477</v>
      </c>
      <c r="F2688" s="380" t="s">
        <v>1463</v>
      </c>
      <c r="G2688" s="381"/>
      <c r="H2688" s="164" t="s">
        <v>34</v>
      </c>
      <c r="I2688" s="165">
        <v>0.29699999999999999</v>
      </c>
      <c r="J2688" s="166">
        <v>16.45</v>
      </c>
      <c r="K2688" s="167">
        <v>4.88</v>
      </c>
    </row>
    <row r="2689" spans="1:11" hidden="1">
      <c r="A2689" s="192" t="s">
        <v>1449</v>
      </c>
      <c r="B2689" s="192" t="s">
        <v>1450</v>
      </c>
      <c r="C2689" s="192" t="s">
        <v>20</v>
      </c>
      <c r="D2689" s="192">
        <v>88267</v>
      </c>
      <c r="E2689" s="193" t="s">
        <v>1478</v>
      </c>
      <c r="F2689" s="380" t="s">
        <v>1463</v>
      </c>
      <c r="G2689" s="381"/>
      <c r="H2689" s="164" t="s">
        <v>34</v>
      </c>
      <c r="I2689" s="165">
        <v>0.29699999999999999</v>
      </c>
      <c r="J2689" s="166">
        <v>19.88</v>
      </c>
      <c r="K2689" s="167">
        <v>5.9</v>
      </c>
    </row>
    <row r="2690" spans="1:11" hidden="1">
      <c r="E2690" s="194"/>
      <c r="F2690" s="194"/>
      <c r="I2690" s="168"/>
      <c r="J2690" s="169"/>
      <c r="K2690" s="170"/>
    </row>
    <row r="2691" spans="1:11" hidden="1">
      <c r="E2691" s="194"/>
      <c r="F2691" s="194"/>
      <c r="I2691" s="168"/>
      <c r="J2691" s="169"/>
      <c r="K2691" s="170"/>
    </row>
    <row r="2692" spans="1:11" ht="20.100000000000001" hidden="1" customHeight="1">
      <c r="A2692" s="187"/>
      <c r="B2692" s="188"/>
      <c r="C2692" s="188" t="s">
        <v>20</v>
      </c>
      <c r="D2692" s="188">
        <v>92377</v>
      </c>
      <c r="E2692" s="189" t="s">
        <v>974</v>
      </c>
      <c r="F2692" s="382" t="s">
        <v>1485</v>
      </c>
      <c r="G2692" s="383"/>
      <c r="H2692" s="156" t="s">
        <v>31</v>
      </c>
      <c r="I2692" s="157"/>
      <c r="J2692" s="158"/>
      <c r="K2692" s="159">
        <v>67.75</v>
      </c>
    </row>
    <row r="2693" spans="1:11" hidden="1">
      <c r="B2693" s="190" t="s">
        <v>1442</v>
      </c>
      <c r="C2693" s="190" t="s">
        <v>1443</v>
      </c>
      <c r="D2693" s="190" t="s">
        <v>1</v>
      </c>
      <c r="E2693" s="191" t="s">
        <v>1444</v>
      </c>
      <c r="F2693" s="384" t="s">
        <v>1445</v>
      </c>
      <c r="G2693" s="385"/>
      <c r="H2693" s="160" t="s">
        <v>1446</v>
      </c>
      <c r="I2693" s="161" t="s">
        <v>1345</v>
      </c>
      <c r="J2693" s="162" t="s">
        <v>1447</v>
      </c>
      <c r="K2693" s="163" t="s">
        <v>1448</v>
      </c>
    </row>
    <row r="2694" spans="1:11" hidden="1">
      <c r="A2694" s="192" t="s">
        <v>1449</v>
      </c>
      <c r="B2694" s="192" t="s">
        <v>1455</v>
      </c>
      <c r="C2694" s="192" t="s">
        <v>20</v>
      </c>
      <c r="D2694" s="192">
        <v>3148</v>
      </c>
      <c r="E2694" s="193" t="s">
        <v>1947</v>
      </c>
      <c r="F2694" s="380" t="s">
        <v>1457</v>
      </c>
      <c r="G2694" s="381"/>
      <c r="H2694" s="164" t="s">
        <v>31</v>
      </c>
      <c r="I2694" s="165">
        <v>0.03</v>
      </c>
      <c r="J2694" s="166">
        <v>16.22</v>
      </c>
      <c r="K2694" s="167">
        <v>0.48</v>
      </c>
    </row>
    <row r="2695" spans="1:11" hidden="1">
      <c r="A2695" s="192" t="s">
        <v>1449</v>
      </c>
      <c r="B2695" s="192" t="s">
        <v>1455</v>
      </c>
      <c r="C2695" s="192" t="s">
        <v>20</v>
      </c>
      <c r="D2695" s="192">
        <v>4208</v>
      </c>
      <c r="E2695" s="193" t="s">
        <v>2056</v>
      </c>
      <c r="F2695" s="380" t="s">
        <v>1457</v>
      </c>
      <c r="G2695" s="381"/>
      <c r="H2695" s="164" t="s">
        <v>31</v>
      </c>
      <c r="I2695" s="165">
        <v>1</v>
      </c>
      <c r="J2695" s="166">
        <v>40.270000000000003</v>
      </c>
      <c r="K2695" s="167">
        <v>40.270000000000003</v>
      </c>
    </row>
    <row r="2696" spans="1:11" hidden="1">
      <c r="A2696" s="192" t="s">
        <v>1449</v>
      </c>
      <c r="B2696" s="192" t="s">
        <v>1455</v>
      </c>
      <c r="C2696" s="192" t="s">
        <v>20</v>
      </c>
      <c r="D2696" s="192">
        <v>7307</v>
      </c>
      <c r="E2696" s="193" t="s">
        <v>1979</v>
      </c>
      <c r="F2696" s="380" t="s">
        <v>1457</v>
      </c>
      <c r="G2696" s="381"/>
      <c r="H2696" s="164" t="s">
        <v>1461</v>
      </c>
      <c r="I2696" s="165">
        <v>7.0000000000000001E-3</v>
      </c>
      <c r="J2696" s="166">
        <v>38.799999999999997</v>
      </c>
      <c r="K2696" s="167">
        <v>0.27</v>
      </c>
    </row>
    <row r="2697" spans="1:11" hidden="1">
      <c r="A2697" s="192" t="s">
        <v>1449</v>
      </c>
      <c r="B2697" s="192" t="s">
        <v>1450</v>
      </c>
      <c r="C2697" s="192" t="s">
        <v>20</v>
      </c>
      <c r="D2697" s="192">
        <v>88248</v>
      </c>
      <c r="E2697" s="193" t="s">
        <v>1477</v>
      </c>
      <c r="F2697" s="380" t="s">
        <v>1463</v>
      </c>
      <c r="G2697" s="381"/>
      <c r="H2697" s="164" t="s">
        <v>34</v>
      </c>
      <c r="I2697" s="165">
        <v>0.73599999999999999</v>
      </c>
      <c r="J2697" s="166">
        <v>16.45</v>
      </c>
      <c r="K2697" s="167">
        <v>12.1</v>
      </c>
    </row>
    <row r="2698" spans="1:11" hidden="1">
      <c r="A2698" s="192" t="s">
        <v>1449</v>
      </c>
      <c r="B2698" s="192" t="s">
        <v>1450</v>
      </c>
      <c r="C2698" s="192" t="s">
        <v>20</v>
      </c>
      <c r="D2698" s="192">
        <v>88267</v>
      </c>
      <c r="E2698" s="193" t="s">
        <v>1478</v>
      </c>
      <c r="F2698" s="380" t="s">
        <v>1463</v>
      </c>
      <c r="G2698" s="381"/>
      <c r="H2698" s="164" t="s">
        <v>34</v>
      </c>
      <c r="I2698" s="165">
        <v>0.73599999999999999</v>
      </c>
      <c r="J2698" s="166">
        <v>19.88</v>
      </c>
      <c r="K2698" s="167">
        <v>14.63</v>
      </c>
    </row>
    <row r="2699" spans="1:11" hidden="1">
      <c r="E2699" s="194"/>
      <c r="F2699" s="194"/>
      <c r="I2699" s="168"/>
      <c r="J2699" s="169"/>
      <c r="K2699" s="170"/>
    </row>
    <row r="2700" spans="1:11" hidden="1">
      <c r="E2700" s="194"/>
      <c r="F2700" s="194"/>
      <c r="I2700" s="168"/>
      <c r="J2700" s="169"/>
      <c r="K2700" s="170"/>
    </row>
    <row r="2701" spans="1:11" ht="20.100000000000001" hidden="1" customHeight="1">
      <c r="A2701" s="187"/>
      <c r="B2701" s="188"/>
      <c r="C2701" s="188" t="s">
        <v>166</v>
      </c>
      <c r="D2701" s="188">
        <v>11039</v>
      </c>
      <c r="E2701" s="189" t="s">
        <v>816</v>
      </c>
      <c r="F2701" s="382" t="s">
        <v>1468</v>
      </c>
      <c r="G2701" s="383"/>
      <c r="H2701" s="156" t="s">
        <v>251</v>
      </c>
      <c r="I2701" s="157"/>
      <c r="J2701" s="158"/>
      <c r="K2701" s="159">
        <v>0.74</v>
      </c>
    </row>
    <row r="2702" spans="1:11" hidden="1">
      <c r="B2702" s="190" t="s">
        <v>1442</v>
      </c>
      <c r="C2702" s="190" t="s">
        <v>1443</v>
      </c>
      <c r="D2702" s="190" t="s">
        <v>1</v>
      </c>
      <c r="E2702" s="191" t="s">
        <v>1444</v>
      </c>
      <c r="F2702" s="384" t="s">
        <v>1445</v>
      </c>
      <c r="G2702" s="385"/>
      <c r="H2702" s="160" t="s">
        <v>1446</v>
      </c>
      <c r="I2702" s="161" t="s">
        <v>1345</v>
      </c>
      <c r="J2702" s="162" t="s">
        <v>1447</v>
      </c>
      <c r="K2702" s="163" t="s">
        <v>1448</v>
      </c>
    </row>
    <row r="2703" spans="1:11" hidden="1">
      <c r="A2703" s="192" t="s">
        <v>1449</v>
      </c>
      <c r="B2703" s="192" t="s">
        <v>1455</v>
      </c>
      <c r="C2703" s="192" t="s">
        <v>166</v>
      </c>
      <c r="D2703" s="192">
        <v>11901</v>
      </c>
      <c r="E2703" s="193" t="s">
        <v>2057</v>
      </c>
      <c r="F2703" s="380" t="s">
        <v>1457</v>
      </c>
      <c r="G2703" s="381"/>
      <c r="H2703" s="164" t="s">
        <v>251</v>
      </c>
      <c r="I2703" s="165">
        <v>1</v>
      </c>
      <c r="J2703" s="166">
        <v>0.55000000000000004</v>
      </c>
      <c r="K2703" s="167">
        <v>0.55000000000000004</v>
      </c>
    </row>
    <row r="2704" spans="1:11" hidden="1">
      <c r="A2704" s="192" t="s">
        <v>1449</v>
      </c>
      <c r="B2704" s="192" t="s">
        <v>1455</v>
      </c>
      <c r="C2704" s="192" t="s">
        <v>20</v>
      </c>
      <c r="D2704" s="192">
        <v>2436</v>
      </c>
      <c r="E2704" s="193" t="s">
        <v>1617</v>
      </c>
      <c r="F2704" s="380" t="s">
        <v>1570</v>
      </c>
      <c r="G2704" s="381"/>
      <c r="H2704" s="164" t="s">
        <v>34</v>
      </c>
      <c r="I2704" s="165">
        <v>0.01</v>
      </c>
      <c r="J2704" s="166">
        <v>15.33</v>
      </c>
      <c r="K2704" s="167">
        <v>0.15</v>
      </c>
    </row>
    <row r="2705" spans="1:11" hidden="1">
      <c r="A2705" s="192" t="s">
        <v>1449</v>
      </c>
      <c r="B2705" s="192" t="s">
        <v>1450</v>
      </c>
      <c r="C2705" s="192" t="s">
        <v>166</v>
      </c>
      <c r="D2705" s="192">
        <v>10552</v>
      </c>
      <c r="E2705" s="193" t="s">
        <v>1618</v>
      </c>
      <c r="F2705" s="380" t="s">
        <v>1468</v>
      </c>
      <c r="G2705" s="381"/>
      <c r="H2705" s="164" t="s">
        <v>1582</v>
      </c>
      <c r="I2705" s="165">
        <v>0.01</v>
      </c>
      <c r="J2705" s="166">
        <v>3.64</v>
      </c>
      <c r="K2705" s="167">
        <v>0.04</v>
      </c>
    </row>
    <row r="2706" spans="1:11" hidden="1">
      <c r="E2706" s="194"/>
      <c r="F2706" s="194"/>
      <c r="I2706" s="168"/>
      <c r="J2706" s="169"/>
      <c r="K2706" s="170"/>
    </row>
    <row r="2707" spans="1:11" hidden="1">
      <c r="E2707" s="194"/>
      <c r="F2707" s="194"/>
      <c r="I2707" s="168"/>
      <c r="J2707" s="169"/>
      <c r="K2707" s="170"/>
    </row>
    <row r="2708" spans="1:11" ht="20.100000000000001" hidden="1" customHeight="1">
      <c r="A2708" s="187"/>
      <c r="B2708" s="188"/>
      <c r="C2708" s="188" t="s">
        <v>166</v>
      </c>
      <c r="D2708" s="188">
        <v>12559</v>
      </c>
      <c r="E2708" s="189" t="s">
        <v>811</v>
      </c>
      <c r="F2708" s="382" t="s">
        <v>1468</v>
      </c>
      <c r="G2708" s="383"/>
      <c r="H2708" s="156" t="s">
        <v>251</v>
      </c>
      <c r="I2708" s="157"/>
      <c r="J2708" s="158"/>
      <c r="K2708" s="159">
        <v>1.72</v>
      </c>
    </row>
    <row r="2709" spans="1:11" hidden="1">
      <c r="B2709" s="190" t="s">
        <v>1442</v>
      </c>
      <c r="C2709" s="190" t="s">
        <v>1443</v>
      </c>
      <c r="D2709" s="190" t="s">
        <v>1</v>
      </c>
      <c r="E2709" s="191" t="s">
        <v>1444</v>
      </c>
      <c r="F2709" s="384" t="s">
        <v>1445</v>
      </c>
      <c r="G2709" s="385"/>
      <c r="H2709" s="160" t="s">
        <v>1446</v>
      </c>
      <c r="I2709" s="161" t="s">
        <v>1345</v>
      </c>
      <c r="J2709" s="162" t="s">
        <v>1447</v>
      </c>
      <c r="K2709" s="163" t="s">
        <v>1448</v>
      </c>
    </row>
    <row r="2710" spans="1:11" hidden="1">
      <c r="A2710" s="192" t="s">
        <v>1449</v>
      </c>
      <c r="B2710" s="192" t="s">
        <v>1455</v>
      </c>
      <c r="C2710" s="192" t="s">
        <v>166</v>
      </c>
      <c r="D2710" s="192">
        <v>13367</v>
      </c>
      <c r="E2710" s="193" t="s">
        <v>2058</v>
      </c>
      <c r="F2710" s="380" t="s">
        <v>1457</v>
      </c>
      <c r="G2710" s="381"/>
      <c r="H2710" s="164" t="s">
        <v>251</v>
      </c>
      <c r="I2710" s="165">
        <v>1</v>
      </c>
      <c r="J2710" s="166">
        <v>0.2</v>
      </c>
      <c r="K2710" s="167">
        <v>0.2</v>
      </c>
    </row>
    <row r="2711" spans="1:11" hidden="1">
      <c r="A2711" s="192" t="s">
        <v>1449</v>
      </c>
      <c r="B2711" s="192" t="s">
        <v>1455</v>
      </c>
      <c r="C2711" s="192" t="s">
        <v>20</v>
      </c>
      <c r="D2711" s="192">
        <v>2436</v>
      </c>
      <c r="E2711" s="193" t="s">
        <v>1617</v>
      </c>
      <c r="F2711" s="380" t="s">
        <v>1570</v>
      </c>
      <c r="G2711" s="381"/>
      <c r="H2711" s="164" t="s">
        <v>34</v>
      </c>
      <c r="I2711" s="165">
        <v>0.08</v>
      </c>
      <c r="J2711" s="166">
        <v>15.33</v>
      </c>
      <c r="K2711" s="167">
        <v>1.23</v>
      </c>
    </row>
    <row r="2712" spans="1:11" hidden="1">
      <c r="A2712" s="192" t="s">
        <v>1449</v>
      </c>
      <c r="B2712" s="192" t="s">
        <v>1450</v>
      </c>
      <c r="C2712" s="192" t="s">
        <v>166</v>
      </c>
      <c r="D2712" s="192">
        <v>10552</v>
      </c>
      <c r="E2712" s="193" t="s">
        <v>1618</v>
      </c>
      <c r="F2712" s="380" t="s">
        <v>1468</v>
      </c>
      <c r="G2712" s="381"/>
      <c r="H2712" s="164" t="s">
        <v>1582</v>
      </c>
      <c r="I2712" s="165">
        <v>0.08</v>
      </c>
      <c r="J2712" s="166">
        <v>3.64</v>
      </c>
      <c r="K2712" s="167">
        <v>0.28999999999999998</v>
      </c>
    </row>
    <row r="2713" spans="1:11" hidden="1">
      <c r="E2713" s="194"/>
      <c r="F2713" s="194"/>
      <c r="I2713" s="168"/>
      <c r="J2713" s="169"/>
      <c r="K2713" s="170"/>
    </row>
    <row r="2714" spans="1:11" hidden="1">
      <c r="E2714" s="194"/>
      <c r="F2714" s="194"/>
      <c r="I2714" s="168"/>
      <c r="J2714" s="169"/>
      <c r="K2714" s="170"/>
    </row>
    <row r="2715" spans="1:11" ht="20.100000000000001" hidden="1" customHeight="1">
      <c r="A2715" s="187"/>
      <c r="B2715" s="188"/>
      <c r="C2715" s="188" t="s">
        <v>166</v>
      </c>
      <c r="D2715" s="188">
        <v>10620</v>
      </c>
      <c r="E2715" s="189" t="s">
        <v>1042</v>
      </c>
      <c r="F2715" s="382" t="s">
        <v>1468</v>
      </c>
      <c r="G2715" s="383"/>
      <c r="H2715" s="156" t="s">
        <v>251</v>
      </c>
      <c r="I2715" s="157"/>
      <c r="J2715" s="158"/>
      <c r="K2715" s="159">
        <v>3.81</v>
      </c>
    </row>
    <row r="2716" spans="1:11" hidden="1">
      <c r="B2716" s="190" t="s">
        <v>1442</v>
      </c>
      <c r="C2716" s="190" t="s">
        <v>1443</v>
      </c>
      <c r="D2716" s="190" t="s">
        <v>1</v>
      </c>
      <c r="E2716" s="191" t="s">
        <v>1444</v>
      </c>
      <c r="F2716" s="384" t="s">
        <v>1445</v>
      </c>
      <c r="G2716" s="385"/>
      <c r="H2716" s="160" t="s">
        <v>1446</v>
      </c>
      <c r="I2716" s="161" t="s">
        <v>1345</v>
      </c>
      <c r="J2716" s="162" t="s">
        <v>1447</v>
      </c>
      <c r="K2716" s="163" t="s">
        <v>1448</v>
      </c>
    </row>
    <row r="2717" spans="1:11" hidden="1">
      <c r="A2717" s="192" t="s">
        <v>1449</v>
      </c>
      <c r="B2717" s="192" t="s">
        <v>1455</v>
      </c>
      <c r="C2717" s="192" t="s">
        <v>166</v>
      </c>
      <c r="D2717" s="192">
        <v>1689</v>
      </c>
      <c r="E2717" s="193" t="s">
        <v>2059</v>
      </c>
      <c r="F2717" s="380" t="s">
        <v>1457</v>
      </c>
      <c r="G2717" s="381"/>
      <c r="H2717" s="164" t="s">
        <v>2060</v>
      </c>
      <c r="I2717" s="165">
        <v>1</v>
      </c>
      <c r="J2717" s="166">
        <v>0.96</v>
      </c>
      <c r="K2717" s="167">
        <v>0.96</v>
      </c>
    </row>
    <row r="2718" spans="1:11" hidden="1">
      <c r="A2718" s="192" t="s">
        <v>1449</v>
      </c>
      <c r="B2718" s="192" t="s">
        <v>1455</v>
      </c>
      <c r="C2718" s="192" t="s">
        <v>20</v>
      </c>
      <c r="D2718" s="192">
        <v>2436</v>
      </c>
      <c r="E2718" s="193" t="s">
        <v>1617</v>
      </c>
      <c r="F2718" s="380" t="s">
        <v>1570</v>
      </c>
      <c r="G2718" s="381"/>
      <c r="H2718" s="164" t="s">
        <v>34</v>
      </c>
      <c r="I2718" s="165">
        <v>0.15</v>
      </c>
      <c r="J2718" s="166">
        <v>15.33</v>
      </c>
      <c r="K2718" s="167">
        <v>2.2999999999999998</v>
      </c>
    </row>
    <row r="2719" spans="1:11" hidden="1">
      <c r="A2719" s="192" t="s">
        <v>1449</v>
      </c>
      <c r="B2719" s="192" t="s">
        <v>1450</v>
      </c>
      <c r="C2719" s="192" t="s">
        <v>166</v>
      </c>
      <c r="D2719" s="192">
        <v>10552</v>
      </c>
      <c r="E2719" s="193" t="s">
        <v>1618</v>
      </c>
      <c r="F2719" s="380" t="s">
        <v>1468</v>
      </c>
      <c r="G2719" s="381"/>
      <c r="H2719" s="164" t="s">
        <v>1582</v>
      </c>
      <c r="I2719" s="165">
        <v>0.15</v>
      </c>
      <c r="J2719" s="166">
        <v>3.64</v>
      </c>
      <c r="K2719" s="167">
        <v>0.55000000000000004</v>
      </c>
    </row>
    <row r="2720" spans="1:11" hidden="1">
      <c r="E2720" s="194"/>
      <c r="F2720" s="194"/>
      <c r="I2720" s="168"/>
      <c r="J2720" s="169"/>
      <c r="K2720" s="170"/>
    </row>
    <row r="2721" spans="1:11" hidden="1">
      <c r="E2721" s="194"/>
      <c r="F2721" s="194"/>
      <c r="I2721" s="168"/>
      <c r="J2721" s="169"/>
      <c r="K2721" s="170"/>
    </row>
    <row r="2722" spans="1:11" ht="20.100000000000001" hidden="1" customHeight="1">
      <c r="A2722" s="187"/>
      <c r="B2722" s="188"/>
      <c r="C2722" s="188" t="s">
        <v>20</v>
      </c>
      <c r="D2722" s="188">
        <v>96371</v>
      </c>
      <c r="E2722" s="189" t="s">
        <v>150</v>
      </c>
      <c r="F2722" s="382" t="s">
        <v>1513</v>
      </c>
      <c r="G2722" s="383"/>
      <c r="H2722" s="156" t="s">
        <v>8</v>
      </c>
      <c r="I2722" s="157"/>
      <c r="J2722" s="158"/>
      <c r="K2722" s="159">
        <v>81.38</v>
      </c>
    </row>
    <row r="2723" spans="1:11" hidden="1">
      <c r="B2723" s="190" t="s">
        <v>1442</v>
      </c>
      <c r="C2723" s="190" t="s">
        <v>1443</v>
      </c>
      <c r="D2723" s="190" t="s">
        <v>1</v>
      </c>
      <c r="E2723" s="191" t="s">
        <v>1444</v>
      </c>
      <c r="F2723" s="384" t="s">
        <v>1445</v>
      </c>
      <c r="G2723" s="385"/>
      <c r="H2723" s="160" t="s">
        <v>1446</v>
      </c>
      <c r="I2723" s="161" t="s">
        <v>1345</v>
      </c>
      <c r="J2723" s="162" t="s">
        <v>1447</v>
      </c>
      <c r="K2723" s="163" t="s">
        <v>1448</v>
      </c>
    </row>
    <row r="2724" spans="1:11" hidden="1">
      <c r="A2724" s="192" t="s">
        <v>1449</v>
      </c>
      <c r="B2724" s="192" t="s">
        <v>1455</v>
      </c>
      <c r="C2724" s="192" t="s">
        <v>20</v>
      </c>
      <c r="D2724" s="192">
        <v>37586</v>
      </c>
      <c r="E2724" s="193" t="s">
        <v>2061</v>
      </c>
      <c r="F2724" s="380" t="s">
        <v>1457</v>
      </c>
      <c r="G2724" s="381"/>
      <c r="H2724" s="164" t="s">
        <v>1483</v>
      </c>
      <c r="I2724" s="165">
        <v>2.9000000000000001E-2</v>
      </c>
      <c r="J2724" s="166">
        <v>46.91</v>
      </c>
      <c r="K2724" s="167">
        <v>1.36</v>
      </c>
    </row>
    <row r="2725" spans="1:11" hidden="1">
      <c r="A2725" s="192" t="s">
        <v>1449</v>
      </c>
      <c r="B2725" s="192" t="s">
        <v>1455</v>
      </c>
      <c r="C2725" s="192" t="s">
        <v>20</v>
      </c>
      <c r="D2725" s="192">
        <v>39413</v>
      </c>
      <c r="E2725" s="193" t="s">
        <v>2062</v>
      </c>
      <c r="F2725" s="380" t="s">
        <v>1457</v>
      </c>
      <c r="G2725" s="381"/>
      <c r="H2725" s="164" t="s">
        <v>8</v>
      </c>
      <c r="I2725" s="165">
        <v>1.0529999999999999</v>
      </c>
      <c r="J2725" s="166">
        <v>25.02</v>
      </c>
      <c r="K2725" s="167">
        <v>26.34</v>
      </c>
    </row>
    <row r="2726" spans="1:11" hidden="1">
      <c r="A2726" s="192" t="s">
        <v>1449</v>
      </c>
      <c r="B2726" s="192" t="s">
        <v>1455</v>
      </c>
      <c r="C2726" s="192" t="s">
        <v>20</v>
      </c>
      <c r="D2726" s="192">
        <v>39419</v>
      </c>
      <c r="E2726" s="193" t="s">
        <v>2063</v>
      </c>
      <c r="F2726" s="380" t="s">
        <v>1457</v>
      </c>
      <c r="G2726" s="381"/>
      <c r="H2726" s="164" t="s">
        <v>54</v>
      </c>
      <c r="I2726" s="165">
        <v>0.9093</v>
      </c>
      <c r="J2726" s="166">
        <v>9.25</v>
      </c>
      <c r="K2726" s="167">
        <v>8.41</v>
      </c>
    </row>
    <row r="2727" spans="1:11" ht="24" hidden="1">
      <c r="A2727" s="192" t="s">
        <v>1449</v>
      </c>
      <c r="B2727" s="192" t="s">
        <v>1455</v>
      </c>
      <c r="C2727" s="192" t="s">
        <v>20</v>
      </c>
      <c r="D2727" s="192">
        <v>39422</v>
      </c>
      <c r="E2727" s="193" t="s">
        <v>2064</v>
      </c>
      <c r="F2727" s="380" t="s">
        <v>1457</v>
      </c>
      <c r="G2727" s="381"/>
      <c r="H2727" s="164" t="s">
        <v>54</v>
      </c>
      <c r="I2727" s="165">
        <v>2.8999000000000001</v>
      </c>
      <c r="J2727" s="166">
        <v>10.49</v>
      </c>
      <c r="K2727" s="167">
        <v>30.41</v>
      </c>
    </row>
    <row r="2728" spans="1:11" hidden="1">
      <c r="A2728" s="192" t="s">
        <v>1449</v>
      </c>
      <c r="B2728" s="192" t="s">
        <v>1455</v>
      </c>
      <c r="C2728" s="192" t="s">
        <v>20</v>
      </c>
      <c r="D2728" s="192">
        <v>39431</v>
      </c>
      <c r="E2728" s="193" t="s">
        <v>2065</v>
      </c>
      <c r="F2728" s="380" t="s">
        <v>1457</v>
      </c>
      <c r="G2728" s="381"/>
      <c r="H2728" s="164" t="s">
        <v>54</v>
      </c>
      <c r="I2728" s="165">
        <v>1.2513000000000001</v>
      </c>
      <c r="J2728" s="166">
        <v>0.39</v>
      </c>
      <c r="K2728" s="167">
        <v>0.48</v>
      </c>
    </row>
    <row r="2729" spans="1:11" hidden="1">
      <c r="A2729" s="192" t="s">
        <v>1449</v>
      </c>
      <c r="B2729" s="192" t="s">
        <v>1455</v>
      </c>
      <c r="C2729" s="192" t="s">
        <v>20</v>
      </c>
      <c r="D2729" s="192">
        <v>39432</v>
      </c>
      <c r="E2729" s="193" t="s">
        <v>2066</v>
      </c>
      <c r="F2729" s="380" t="s">
        <v>1457</v>
      </c>
      <c r="G2729" s="381"/>
      <c r="H2729" s="164" t="s">
        <v>54</v>
      </c>
      <c r="I2729" s="165">
        <v>0.79249999999999998</v>
      </c>
      <c r="J2729" s="166">
        <v>3.46</v>
      </c>
      <c r="K2729" s="167">
        <v>2.74</v>
      </c>
    </row>
    <row r="2730" spans="1:11" ht="24" hidden="1">
      <c r="A2730" s="192" t="s">
        <v>1449</v>
      </c>
      <c r="B2730" s="192" t="s">
        <v>1455</v>
      </c>
      <c r="C2730" s="192" t="s">
        <v>20</v>
      </c>
      <c r="D2730" s="192">
        <v>39434</v>
      </c>
      <c r="E2730" s="193" t="s">
        <v>2067</v>
      </c>
      <c r="F2730" s="380" t="s">
        <v>1457</v>
      </c>
      <c r="G2730" s="381"/>
      <c r="H2730" s="164" t="s">
        <v>63</v>
      </c>
      <c r="I2730" s="165">
        <v>0.51639999999999997</v>
      </c>
      <c r="J2730" s="166">
        <v>4.33</v>
      </c>
      <c r="K2730" s="167">
        <v>2.23</v>
      </c>
    </row>
    <row r="2731" spans="1:11" hidden="1">
      <c r="A2731" s="192" t="s">
        <v>1449</v>
      </c>
      <c r="B2731" s="192" t="s">
        <v>1455</v>
      </c>
      <c r="C2731" s="192" t="s">
        <v>20</v>
      </c>
      <c r="D2731" s="192">
        <v>39435</v>
      </c>
      <c r="E2731" s="193" t="s">
        <v>2068</v>
      </c>
      <c r="F2731" s="380" t="s">
        <v>1457</v>
      </c>
      <c r="G2731" s="381"/>
      <c r="H2731" s="164" t="s">
        <v>31</v>
      </c>
      <c r="I2731" s="165">
        <v>10.0039</v>
      </c>
      <c r="J2731" s="166">
        <v>0.11</v>
      </c>
      <c r="K2731" s="167">
        <v>1.1000000000000001</v>
      </c>
    </row>
    <row r="2732" spans="1:11" ht="24" hidden="1">
      <c r="A2732" s="192" t="s">
        <v>1449</v>
      </c>
      <c r="B2732" s="192" t="s">
        <v>1455</v>
      </c>
      <c r="C2732" s="192" t="s">
        <v>20</v>
      </c>
      <c r="D2732" s="192">
        <v>39443</v>
      </c>
      <c r="E2732" s="193" t="s">
        <v>1481</v>
      </c>
      <c r="F2732" s="380" t="s">
        <v>1457</v>
      </c>
      <c r="G2732" s="381"/>
      <c r="H2732" s="164" t="s">
        <v>31</v>
      </c>
      <c r="I2732" s="165">
        <v>0.91490000000000005</v>
      </c>
      <c r="J2732" s="166">
        <v>0.26</v>
      </c>
      <c r="K2732" s="167">
        <v>0.23</v>
      </c>
    </row>
    <row r="2733" spans="1:11" hidden="1">
      <c r="A2733" s="192" t="s">
        <v>1449</v>
      </c>
      <c r="B2733" s="192" t="s">
        <v>1450</v>
      </c>
      <c r="C2733" s="192" t="s">
        <v>20</v>
      </c>
      <c r="D2733" s="192">
        <v>88278</v>
      </c>
      <c r="E2733" s="193" t="s">
        <v>1484</v>
      </c>
      <c r="F2733" s="380" t="s">
        <v>1463</v>
      </c>
      <c r="G2733" s="381"/>
      <c r="H2733" s="164" t="s">
        <v>34</v>
      </c>
      <c r="I2733" s="165">
        <v>0.439</v>
      </c>
      <c r="J2733" s="166">
        <v>14.42</v>
      </c>
      <c r="K2733" s="167">
        <v>6.33</v>
      </c>
    </row>
    <row r="2734" spans="1:11" hidden="1">
      <c r="A2734" s="192" t="s">
        <v>1449</v>
      </c>
      <c r="B2734" s="192" t="s">
        <v>1450</v>
      </c>
      <c r="C2734" s="192" t="s">
        <v>20</v>
      </c>
      <c r="D2734" s="192">
        <v>88316</v>
      </c>
      <c r="E2734" s="193" t="s">
        <v>1464</v>
      </c>
      <c r="F2734" s="380" t="s">
        <v>1463</v>
      </c>
      <c r="G2734" s="381"/>
      <c r="H2734" s="164" t="s">
        <v>34</v>
      </c>
      <c r="I2734" s="165">
        <v>0.10979999999999999</v>
      </c>
      <c r="J2734" s="166">
        <v>16.02</v>
      </c>
      <c r="K2734" s="167">
        <v>1.75</v>
      </c>
    </row>
    <row r="2735" spans="1:11" hidden="1">
      <c r="E2735" s="194"/>
      <c r="F2735" s="194"/>
      <c r="I2735" s="168"/>
      <c r="J2735" s="169"/>
      <c r="K2735" s="170"/>
    </row>
    <row r="2736" spans="1:11" hidden="1">
      <c r="E2736" s="194"/>
      <c r="F2736" s="194"/>
      <c r="I2736" s="168"/>
      <c r="J2736" s="169"/>
      <c r="K2736" s="170"/>
    </row>
    <row r="2737" spans="1:11" ht="20.100000000000001" hidden="1" customHeight="1">
      <c r="A2737" s="187"/>
      <c r="B2737" s="188"/>
      <c r="C2737" s="188" t="s">
        <v>20</v>
      </c>
      <c r="D2737" s="188">
        <v>101965</v>
      </c>
      <c r="E2737" s="189" t="s">
        <v>178</v>
      </c>
      <c r="F2737" s="382" t="s">
        <v>1453</v>
      </c>
      <c r="G2737" s="383"/>
      <c r="H2737" s="156" t="s">
        <v>54</v>
      </c>
      <c r="I2737" s="157"/>
      <c r="J2737" s="158"/>
      <c r="K2737" s="159">
        <v>114.3</v>
      </c>
    </row>
    <row r="2738" spans="1:11" hidden="1">
      <c r="B2738" s="190" t="s">
        <v>1442</v>
      </c>
      <c r="C2738" s="190" t="s">
        <v>1443</v>
      </c>
      <c r="D2738" s="190" t="s">
        <v>1</v>
      </c>
      <c r="E2738" s="191" t="s">
        <v>1444</v>
      </c>
      <c r="F2738" s="384" t="s">
        <v>1445</v>
      </c>
      <c r="G2738" s="385"/>
      <c r="H2738" s="160" t="s">
        <v>1446</v>
      </c>
      <c r="I2738" s="161" t="s">
        <v>1345</v>
      </c>
      <c r="J2738" s="162" t="s">
        <v>1447</v>
      </c>
      <c r="K2738" s="163" t="s">
        <v>1448</v>
      </c>
    </row>
    <row r="2739" spans="1:11" hidden="1">
      <c r="A2739" s="192" t="s">
        <v>1449</v>
      </c>
      <c r="B2739" s="192" t="s">
        <v>1455</v>
      </c>
      <c r="C2739" s="192" t="s">
        <v>20</v>
      </c>
      <c r="D2739" s="192">
        <v>34747</v>
      </c>
      <c r="E2739" s="193" t="s">
        <v>2069</v>
      </c>
      <c r="F2739" s="380" t="s">
        <v>1457</v>
      </c>
      <c r="G2739" s="381"/>
      <c r="H2739" s="164" t="s">
        <v>54</v>
      </c>
      <c r="I2739" s="165">
        <v>1.04</v>
      </c>
      <c r="J2739" s="166">
        <v>89.74</v>
      </c>
      <c r="K2739" s="167">
        <v>93.32</v>
      </c>
    </row>
    <row r="2740" spans="1:11" ht="36" hidden="1">
      <c r="A2740" s="192" t="s">
        <v>1449</v>
      </c>
      <c r="B2740" s="192" t="s">
        <v>1450</v>
      </c>
      <c r="C2740" s="192" t="s">
        <v>20</v>
      </c>
      <c r="D2740" s="192">
        <v>87283</v>
      </c>
      <c r="E2740" s="193" t="s">
        <v>2070</v>
      </c>
      <c r="F2740" s="380" t="s">
        <v>1463</v>
      </c>
      <c r="G2740" s="381"/>
      <c r="H2740" s="164" t="s">
        <v>44</v>
      </c>
      <c r="I2740" s="165">
        <v>6.0000000000000001E-3</v>
      </c>
      <c r="J2740" s="166">
        <v>475.57</v>
      </c>
      <c r="K2740" s="167">
        <v>2.85</v>
      </c>
    </row>
    <row r="2741" spans="1:11" hidden="1">
      <c r="A2741" s="192" t="s">
        <v>1449</v>
      </c>
      <c r="B2741" s="192" t="s">
        <v>1450</v>
      </c>
      <c r="C2741" s="192" t="s">
        <v>20</v>
      </c>
      <c r="D2741" s="192">
        <v>88274</v>
      </c>
      <c r="E2741" s="193" t="s">
        <v>2071</v>
      </c>
      <c r="F2741" s="380" t="s">
        <v>1463</v>
      </c>
      <c r="G2741" s="381"/>
      <c r="H2741" s="164" t="s">
        <v>34</v>
      </c>
      <c r="I2741" s="165">
        <v>0.41899999999999998</v>
      </c>
      <c r="J2741" s="166">
        <v>19.899999999999999</v>
      </c>
      <c r="K2741" s="167">
        <v>8.33</v>
      </c>
    </row>
    <row r="2742" spans="1:11" hidden="1">
      <c r="A2742" s="192" t="s">
        <v>1449</v>
      </c>
      <c r="B2742" s="192" t="s">
        <v>1450</v>
      </c>
      <c r="C2742" s="192" t="s">
        <v>20</v>
      </c>
      <c r="D2742" s="192">
        <v>88316</v>
      </c>
      <c r="E2742" s="193" t="s">
        <v>1464</v>
      </c>
      <c r="F2742" s="380" t="s">
        <v>1463</v>
      </c>
      <c r="G2742" s="381"/>
      <c r="H2742" s="164" t="s">
        <v>34</v>
      </c>
      <c r="I2742" s="165">
        <v>0.20899999999999999</v>
      </c>
      <c r="J2742" s="166">
        <v>16.02</v>
      </c>
      <c r="K2742" s="167">
        <v>3.34</v>
      </c>
    </row>
    <row r="2743" spans="1:11" ht="24" hidden="1">
      <c r="A2743" s="192" t="s">
        <v>1449</v>
      </c>
      <c r="B2743" s="192" t="s">
        <v>1450</v>
      </c>
      <c r="C2743" s="192" t="s">
        <v>20</v>
      </c>
      <c r="D2743" s="192">
        <v>91692</v>
      </c>
      <c r="E2743" s="193" t="s">
        <v>1888</v>
      </c>
      <c r="F2743" s="380" t="s">
        <v>1466</v>
      </c>
      <c r="G2743" s="381"/>
      <c r="H2743" s="164" t="s">
        <v>1467</v>
      </c>
      <c r="I2743" s="165">
        <v>2.1000000000000001E-2</v>
      </c>
      <c r="J2743" s="166">
        <v>16.920000000000002</v>
      </c>
      <c r="K2743" s="167">
        <v>0.35</v>
      </c>
    </row>
    <row r="2744" spans="1:11" ht="24" hidden="1">
      <c r="A2744" s="192" t="s">
        <v>1449</v>
      </c>
      <c r="B2744" s="192" t="s">
        <v>1450</v>
      </c>
      <c r="C2744" s="192" t="s">
        <v>20</v>
      </c>
      <c r="D2744" s="192">
        <v>91693</v>
      </c>
      <c r="E2744" s="193" t="s">
        <v>1877</v>
      </c>
      <c r="F2744" s="380" t="s">
        <v>1466</v>
      </c>
      <c r="G2744" s="381"/>
      <c r="H2744" s="164" t="s">
        <v>1554</v>
      </c>
      <c r="I2744" s="165">
        <v>0.39800000000000002</v>
      </c>
      <c r="J2744" s="166">
        <v>15.36</v>
      </c>
      <c r="K2744" s="167">
        <v>6.11</v>
      </c>
    </row>
    <row r="2745" spans="1:11" hidden="1">
      <c r="E2745" s="194"/>
      <c r="F2745" s="194"/>
      <c r="I2745" s="168"/>
      <c r="J2745" s="169"/>
      <c r="K2745" s="170"/>
    </row>
    <row r="2746" spans="1:11" hidden="1">
      <c r="E2746" s="194"/>
      <c r="F2746" s="194"/>
      <c r="I2746" s="168"/>
      <c r="J2746" s="169"/>
      <c r="K2746" s="170"/>
    </row>
    <row r="2747" spans="1:11" ht="20.100000000000001" hidden="1" customHeight="1">
      <c r="A2747" s="187"/>
      <c r="B2747" s="188"/>
      <c r="C2747" s="188" t="s">
        <v>20</v>
      </c>
      <c r="D2747" s="188">
        <v>100745</v>
      </c>
      <c r="E2747" s="189" t="s">
        <v>703</v>
      </c>
      <c r="F2747" s="382" t="s">
        <v>1533</v>
      </c>
      <c r="G2747" s="383"/>
      <c r="H2747" s="156" t="s">
        <v>8</v>
      </c>
      <c r="I2747" s="157"/>
      <c r="J2747" s="158"/>
      <c r="K2747" s="159">
        <v>19.62</v>
      </c>
    </row>
    <row r="2748" spans="1:11" hidden="1">
      <c r="B2748" s="190" t="s">
        <v>1442</v>
      </c>
      <c r="C2748" s="190" t="s">
        <v>1443</v>
      </c>
      <c r="D2748" s="190" t="s">
        <v>1</v>
      </c>
      <c r="E2748" s="191" t="s">
        <v>1444</v>
      </c>
      <c r="F2748" s="384" t="s">
        <v>1445</v>
      </c>
      <c r="G2748" s="385"/>
      <c r="H2748" s="160" t="s">
        <v>1446</v>
      </c>
      <c r="I2748" s="161" t="s">
        <v>1345</v>
      </c>
      <c r="J2748" s="162" t="s">
        <v>1447</v>
      </c>
      <c r="K2748" s="163" t="s">
        <v>1448</v>
      </c>
    </row>
    <row r="2749" spans="1:11" hidden="1">
      <c r="A2749" s="192" t="s">
        <v>1449</v>
      </c>
      <c r="B2749" s="192" t="s">
        <v>1455</v>
      </c>
      <c r="C2749" s="192" t="s">
        <v>20</v>
      </c>
      <c r="D2749" s="192">
        <v>5318</v>
      </c>
      <c r="E2749" s="193" t="s">
        <v>2016</v>
      </c>
      <c r="F2749" s="380" t="s">
        <v>1457</v>
      </c>
      <c r="G2749" s="381"/>
      <c r="H2749" s="164" t="s">
        <v>1461</v>
      </c>
      <c r="I2749" s="165">
        <v>6.2E-2</v>
      </c>
      <c r="J2749" s="166">
        <v>17.98</v>
      </c>
      <c r="K2749" s="167">
        <v>1.1100000000000001</v>
      </c>
    </row>
    <row r="2750" spans="1:11" hidden="1">
      <c r="A2750" s="192" t="s">
        <v>1449</v>
      </c>
      <c r="B2750" s="192" t="s">
        <v>1455</v>
      </c>
      <c r="C2750" s="192" t="s">
        <v>20</v>
      </c>
      <c r="D2750" s="192">
        <v>7292</v>
      </c>
      <c r="E2750" s="193" t="s">
        <v>2072</v>
      </c>
      <c r="F2750" s="380" t="s">
        <v>1457</v>
      </c>
      <c r="G2750" s="381"/>
      <c r="H2750" s="164" t="s">
        <v>1461</v>
      </c>
      <c r="I2750" s="165">
        <v>0.20669999999999999</v>
      </c>
      <c r="J2750" s="166">
        <v>35.97</v>
      </c>
      <c r="K2750" s="167">
        <v>7.43</v>
      </c>
    </row>
    <row r="2751" spans="1:11" hidden="1">
      <c r="A2751" s="192" t="s">
        <v>1449</v>
      </c>
      <c r="B2751" s="192" t="s">
        <v>1450</v>
      </c>
      <c r="C2751" s="192" t="s">
        <v>20</v>
      </c>
      <c r="D2751" s="192">
        <v>88310</v>
      </c>
      <c r="E2751" s="193" t="s">
        <v>1535</v>
      </c>
      <c r="F2751" s="380" t="s">
        <v>1463</v>
      </c>
      <c r="G2751" s="381"/>
      <c r="H2751" s="164" t="s">
        <v>34</v>
      </c>
      <c r="I2751" s="165">
        <v>0.52659999999999996</v>
      </c>
      <c r="J2751" s="166">
        <v>21.05</v>
      </c>
      <c r="K2751" s="167">
        <v>11.08</v>
      </c>
    </row>
    <row r="2752" spans="1:11" hidden="1">
      <c r="E2752" s="194"/>
      <c r="F2752" s="194"/>
      <c r="I2752" s="168"/>
      <c r="J2752" s="169"/>
      <c r="K2752" s="170"/>
    </row>
    <row r="2753" spans="1:11" hidden="1">
      <c r="E2753" s="194"/>
      <c r="F2753" s="194"/>
      <c r="I2753" s="168"/>
      <c r="J2753" s="169"/>
      <c r="K2753" s="170"/>
    </row>
    <row r="2754" spans="1:11" ht="20.100000000000001" hidden="1" customHeight="1">
      <c r="A2754" s="187"/>
      <c r="B2754" s="188"/>
      <c r="C2754" s="188" t="s">
        <v>20</v>
      </c>
      <c r="D2754" s="188">
        <v>100747</v>
      </c>
      <c r="E2754" s="189" t="s">
        <v>532</v>
      </c>
      <c r="F2754" s="382" t="s">
        <v>1533</v>
      </c>
      <c r="G2754" s="383"/>
      <c r="H2754" s="156" t="s">
        <v>8</v>
      </c>
      <c r="I2754" s="157"/>
      <c r="J2754" s="158"/>
      <c r="K2754" s="159">
        <v>9.4700000000000006</v>
      </c>
    </row>
    <row r="2755" spans="1:11" hidden="1">
      <c r="B2755" s="190" t="s">
        <v>1442</v>
      </c>
      <c r="C2755" s="190" t="s">
        <v>1443</v>
      </c>
      <c r="D2755" s="190" t="s">
        <v>1</v>
      </c>
      <c r="E2755" s="191" t="s">
        <v>1444</v>
      </c>
      <c r="F2755" s="384" t="s">
        <v>1445</v>
      </c>
      <c r="G2755" s="385"/>
      <c r="H2755" s="160" t="s">
        <v>1446</v>
      </c>
      <c r="I2755" s="161" t="s">
        <v>1345</v>
      </c>
      <c r="J2755" s="162" t="s">
        <v>1447</v>
      </c>
      <c r="K2755" s="163" t="s">
        <v>1448</v>
      </c>
    </row>
    <row r="2756" spans="1:11" hidden="1">
      <c r="A2756" s="192" t="s">
        <v>1449</v>
      </c>
      <c r="B2756" s="192" t="s">
        <v>1455</v>
      </c>
      <c r="C2756" s="192" t="s">
        <v>20</v>
      </c>
      <c r="D2756" s="192">
        <v>5318</v>
      </c>
      <c r="E2756" s="193" t="s">
        <v>2016</v>
      </c>
      <c r="F2756" s="380" t="s">
        <v>1457</v>
      </c>
      <c r="G2756" s="381"/>
      <c r="H2756" s="164" t="s">
        <v>1461</v>
      </c>
      <c r="I2756" s="165">
        <v>5.8400000000000001E-2</v>
      </c>
      <c r="J2756" s="166">
        <v>17.98</v>
      </c>
      <c r="K2756" s="167">
        <v>1.05</v>
      </c>
    </row>
    <row r="2757" spans="1:11" hidden="1">
      <c r="A2757" s="192" t="s">
        <v>1449</v>
      </c>
      <c r="B2757" s="192" t="s">
        <v>1455</v>
      </c>
      <c r="C2757" s="192" t="s">
        <v>20</v>
      </c>
      <c r="D2757" s="192">
        <v>7288</v>
      </c>
      <c r="E2757" s="193" t="s">
        <v>2073</v>
      </c>
      <c r="F2757" s="380" t="s">
        <v>1457</v>
      </c>
      <c r="G2757" s="381"/>
      <c r="H2757" s="164" t="s">
        <v>1461</v>
      </c>
      <c r="I2757" s="165">
        <v>0.19450000000000001</v>
      </c>
      <c r="J2757" s="166">
        <v>36.46</v>
      </c>
      <c r="K2757" s="167">
        <v>7.09</v>
      </c>
    </row>
    <row r="2758" spans="1:11" hidden="1">
      <c r="A2758" s="192" t="s">
        <v>1449</v>
      </c>
      <c r="B2758" s="192" t="s">
        <v>1450</v>
      </c>
      <c r="C2758" s="192" t="s">
        <v>20</v>
      </c>
      <c r="D2758" s="192">
        <v>88310</v>
      </c>
      <c r="E2758" s="193" t="s">
        <v>1535</v>
      </c>
      <c r="F2758" s="380" t="s">
        <v>1463</v>
      </c>
      <c r="G2758" s="381"/>
      <c r="H2758" s="164" t="s">
        <v>34</v>
      </c>
      <c r="I2758" s="165">
        <v>6.3500000000000001E-2</v>
      </c>
      <c r="J2758" s="166">
        <v>21.05</v>
      </c>
      <c r="K2758" s="167">
        <v>1.33</v>
      </c>
    </row>
    <row r="2759" spans="1:11" hidden="1">
      <c r="E2759" s="194"/>
      <c r="F2759" s="194"/>
      <c r="I2759" s="168"/>
      <c r="J2759" s="169"/>
      <c r="K2759" s="170"/>
    </row>
    <row r="2760" spans="1:11" hidden="1">
      <c r="E2760" s="194"/>
      <c r="F2760" s="194"/>
      <c r="I2760" s="168"/>
      <c r="J2760" s="169"/>
      <c r="K2760" s="170"/>
    </row>
    <row r="2761" spans="1:11" ht="20.100000000000001" hidden="1" customHeight="1">
      <c r="A2761" s="187"/>
      <c r="B2761" s="188"/>
      <c r="C2761" s="188" t="s">
        <v>20</v>
      </c>
      <c r="D2761" s="188">
        <v>102491</v>
      </c>
      <c r="E2761" s="189" t="s">
        <v>419</v>
      </c>
      <c r="F2761" s="382" t="s">
        <v>1533</v>
      </c>
      <c r="G2761" s="383"/>
      <c r="H2761" s="156" t="s">
        <v>8</v>
      </c>
      <c r="I2761" s="157"/>
      <c r="J2761" s="158"/>
      <c r="K2761" s="159">
        <v>17.489999999999998</v>
      </c>
    </row>
    <row r="2762" spans="1:11" hidden="1">
      <c r="B2762" s="190" t="s">
        <v>1442</v>
      </c>
      <c r="C2762" s="190" t="s">
        <v>1443</v>
      </c>
      <c r="D2762" s="190" t="s">
        <v>1</v>
      </c>
      <c r="E2762" s="191" t="s">
        <v>1444</v>
      </c>
      <c r="F2762" s="384" t="s">
        <v>1445</v>
      </c>
      <c r="G2762" s="385"/>
      <c r="H2762" s="160" t="s">
        <v>1446</v>
      </c>
      <c r="I2762" s="161" t="s">
        <v>1345</v>
      </c>
      <c r="J2762" s="162" t="s">
        <v>1447</v>
      </c>
      <c r="K2762" s="163" t="s">
        <v>1448</v>
      </c>
    </row>
    <row r="2763" spans="1:11" hidden="1">
      <c r="A2763" s="192" t="s">
        <v>1449</v>
      </c>
      <c r="B2763" s="192" t="s">
        <v>1455</v>
      </c>
      <c r="C2763" s="192" t="s">
        <v>20</v>
      </c>
      <c r="D2763" s="192">
        <v>6085</v>
      </c>
      <c r="E2763" s="193" t="s">
        <v>1534</v>
      </c>
      <c r="F2763" s="380" t="s">
        <v>1457</v>
      </c>
      <c r="G2763" s="381"/>
      <c r="H2763" s="164" t="s">
        <v>1461</v>
      </c>
      <c r="I2763" s="165">
        <v>0.16</v>
      </c>
      <c r="J2763" s="166">
        <v>6.06</v>
      </c>
      <c r="K2763" s="167">
        <v>0.96</v>
      </c>
    </row>
    <row r="2764" spans="1:11" hidden="1">
      <c r="A2764" s="192" t="s">
        <v>1449</v>
      </c>
      <c r="B2764" s="192" t="s">
        <v>1455</v>
      </c>
      <c r="C2764" s="192" t="s">
        <v>20</v>
      </c>
      <c r="D2764" s="192">
        <v>7348</v>
      </c>
      <c r="E2764" s="193" t="s">
        <v>2074</v>
      </c>
      <c r="F2764" s="380" t="s">
        <v>1457</v>
      </c>
      <c r="G2764" s="381"/>
      <c r="H2764" s="164" t="s">
        <v>1461</v>
      </c>
      <c r="I2764" s="165">
        <v>0.42699999999999999</v>
      </c>
      <c r="J2764" s="166">
        <v>20.65</v>
      </c>
      <c r="K2764" s="167">
        <v>8.81</v>
      </c>
    </row>
    <row r="2765" spans="1:11" hidden="1">
      <c r="A2765" s="192" t="s">
        <v>1449</v>
      </c>
      <c r="B2765" s="192" t="s">
        <v>1455</v>
      </c>
      <c r="C2765" s="192" t="s">
        <v>20</v>
      </c>
      <c r="D2765" s="192">
        <v>12815</v>
      </c>
      <c r="E2765" s="193" t="s">
        <v>2075</v>
      </c>
      <c r="F2765" s="380" t="s">
        <v>1457</v>
      </c>
      <c r="G2765" s="381"/>
      <c r="H2765" s="164" t="s">
        <v>31</v>
      </c>
      <c r="I2765" s="165">
        <v>0.01</v>
      </c>
      <c r="J2765" s="166">
        <v>10.48</v>
      </c>
      <c r="K2765" s="167">
        <v>0.1</v>
      </c>
    </row>
    <row r="2766" spans="1:11" hidden="1">
      <c r="A2766" s="192" t="s">
        <v>1449</v>
      </c>
      <c r="B2766" s="192" t="s">
        <v>1450</v>
      </c>
      <c r="C2766" s="192" t="s">
        <v>20</v>
      </c>
      <c r="D2766" s="192">
        <v>88310</v>
      </c>
      <c r="E2766" s="193" t="s">
        <v>1535</v>
      </c>
      <c r="F2766" s="380" t="s">
        <v>1463</v>
      </c>
      <c r="G2766" s="381"/>
      <c r="H2766" s="164" t="s">
        <v>34</v>
      </c>
      <c r="I2766" s="165">
        <v>0.27500000000000002</v>
      </c>
      <c r="J2766" s="166">
        <v>21.05</v>
      </c>
      <c r="K2766" s="167">
        <v>5.78</v>
      </c>
    </row>
    <row r="2767" spans="1:11" hidden="1">
      <c r="A2767" s="192" t="s">
        <v>1449</v>
      </c>
      <c r="B2767" s="192" t="s">
        <v>1450</v>
      </c>
      <c r="C2767" s="192" t="s">
        <v>20</v>
      </c>
      <c r="D2767" s="192">
        <v>88316</v>
      </c>
      <c r="E2767" s="193" t="s">
        <v>1464</v>
      </c>
      <c r="F2767" s="380" t="s">
        <v>1463</v>
      </c>
      <c r="G2767" s="381"/>
      <c r="H2767" s="164" t="s">
        <v>34</v>
      </c>
      <c r="I2767" s="165">
        <v>0.115</v>
      </c>
      <c r="J2767" s="166">
        <v>16.02</v>
      </c>
      <c r="K2767" s="167">
        <v>1.84</v>
      </c>
    </row>
    <row r="2768" spans="1:11" hidden="1">
      <c r="E2768" s="194"/>
      <c r="F2768" s="194"/>
      <c r="I2768" s="168"/>
      <c r="J2768" s="169"/>
      <c r="K2768" s="170"/>
    </row>
    <row r="2769" spans="1:11" hidden="1">
      <c r="E2769" s="194"/>
      <c r="F2769" s="194"/>
      <c r="I2769" s="168"/>
      <c r="J2769" s="169"/>
      <c r="K2769" s="170"/>
    </row>
    <row r="2770" spans="1:11" s="198" customFormat="1" ht="31.5">
      <c r="A2770" s="195"/>
      <c r="B2770" s="196"/>
      <c r="C2770" s="196" t="s">
        <v>5</v>
      </c>
      <c r="D2770" s="196" t="s">
        <v>124</v>
      </c>
      <c r="E2770" s="197" t="s">
        <v>125</v>
      </c>
      <c r="F2770" s="386" t="s">
        <v>1468</v>
      </c>
      <c r="G2770" s="387"/>
      <c r="H2770" s="171" t="s">
        <v>8</v>
      </c>
      <c r="I2770" s="172"/>
      <c r="J2770" s="173"/>
      <c r="K2770" s="174">
        <f>SUM(K2772:K2777)</f>
        <v>0</v>
      </c>
    </row>
    <row r="2771" spans="1:11" s="198" customFormat="1" ht="15.75">
      <c r="B2771" s="199" t="s">
        <v>1442</v>
      </c>
      <c r="C2771" s="199" t="s">
        <v>1443</v>
      </c>
      <c r="D2771" s="199" t="s">
        <v>1</v>
      </c>
      <c r="E2771" s="200" t="s">
        <v>1444</v>
      </c>
      <c r="F2771" s="378" t="s">
        <v>1445</v>
      </c>
      <c r="G2771" s="379"/>
      <c r="H2771" s="175" t="s">
        <v>1446</v>
      </c>
      <c r="I2771" s="176" t="s">
        <v>1345</v>
      </c>
      <c r="J2771" s="177" t="s">
        <v>1447</v>
      </c>
      <c r="K2771" s="178" t="s">
        <v>1448</v>
      </c>
    </row>
    <row r="2772" spans="1:11" s="192" customFormat="1" ht="12">
      <c r="A2772" s="192" t="s">
        <v>1449</v>
      </c>
      <c r="B2772" s="192" t="s">
        <v>1450</v>
      </c>
      <c r="C2772" s="192" t="s">
        <v>20</v>
      </c>
      <c r="D2772" s="192">
        <v>88316</v>
      </c>
      <c r="E2772" s="193" t="s">
        <v>1464</v>
      </c>
      <c r="F2772" s="380" t="s">
        <v>1463</v>
      </c>
      <c r="G2772" s="381"/>
      <c r="H2772" s="164" t="s">
        <v>34</v>
      </c>
      <c r="I2772" s="165">
        <v>0.11</v>
      </c>
      <c r="J2772" s="166"/>
      <c r="K2772" s="167">
        <f>J2772*I2772</f>
        <v>0</v>
      </c>
    </row>
    <row r="2773" spans="1:11" s="192" customFormat="1" ht="12">
      <c r="A2773" s="192" t="s">
        <v>1449</v>
      </c>
      <c r="B2773" s="192" t="s">
        <v>1450</v>
      </c>
      <c r="C2773" s="192" t="s">
        <v>20</v>
      </c>
      <c r="D2773" s="192">
        <v>88310</v>
      </c>
      <c r="E2773" s="193" t="s">
        <v>1535</v>
      </c>
      <c r="F2773" s="380" t="s">
        <v>1463</v>
      </c>
      <c r="G2773" s="381"/>
      <c r="H2773" s="164" t="s">
        <v>34</v>
      </c>
      <c r="I2773" s="165">
        <v>0.21</v>
      </c>
      <c r="J2773" s="166"/>
      <c r="K2773" s="167">
        <f t="shared" ref="K2773:K2777" si="53">J2773*I2773</f>
        <v>0</v>
      </c>
    </row>
    <row r="2774" spans="1:11" s="192" customFormat="1" ht="12">
      <c r="A2774" s="192" t="s">
        <v>1449</v>
      </c>
      <c r="B2774" s="192" t="s">
        <v>1455</v>
      </c>
      <c r="C2774" s="192" t="s">
        <v>20</v>
      </c>
      <c r="D2774" s="192">
        <v>7307</v>
      </c>
      <c r="E2774" s="193" t="s">
        <v>1979</v>
      </c>
      <c r="F2774" s="380" t="s">
        <v>1457</v>
      </c>
      <c r="G2774" s="381"/>
      <c r="H2774" s="164" t="s">
        <v>1461</v>
      </c>
      <c r="I2774" s="165">
        <v>0.13200000000000001</v>
      </c>
      <c r="J2774" s="166"/>
      <c r="K2774" s="167">
        <f t="shared" si="53"/>
        <v>0</v>
      </c>
    </row>
    <row r="2775" spans="1:11" s="192" customFormat="1" ht="12">
      <c r="A2775" s="192" t="s">
        <v>1449</v>
      </c>
      <c r="B2775" s="192" t="s">
        <v>1455</v>
      </c>
      <c r="C2775" s="192" t="s">
        <v>20</v>
      </c>
      <c r="D2775" s="192">
        <v>7288</v>
      </c>
      <c r="E2775" s="193" t="s">
        <v>2073</v>
      </c>
      <c r="F2775" s="380" t="s">
        <v>1457</v>
      </c>
      <c r="G2775" s="381"/>
      <c r="H2775" s="164" t="s">
        <v>1461</v>
      </c>
      <c r="I2775" s="165">
        <v>0.17599999999999999</v>
      </c>
      <c r="J2775" s="166"/>
      <c r="K2775" s="167">
        <f t="shared" si="53"/>
        <v>0</v>
      </c>
    </row>
    <row r="2776" spans="1:11" s="192" customFormat="1" ht="12">
      <c r="A2776" s="192" t="s">
        <v>1449</v>
      </c>
      <c r="B2776" s="192" t="s">
        <v>1455</v>
      </c>
      <c r="C2776" s="192" t="s">
        <v>20</v>
      </c>
      <c r="D2776" s="192">
        <v>5318</v>
      </c>
      <c r="E2776" s="193" t="s">
        <v>2016</v>
      </c>
      <c r="F2776" s="380" t="s">
        <v>1457</v>
      </c>
      <c r="G2776" s="381"/>
      <c r="H2776" s="164" t="s">
        <v>1461</v>
      </c>
      <c r="I2776" s="165">
        <v>4.3999999999999997E-2</v>
      </c>
      <c r="J2776" s="166"/>
      <c r="K2776" s="167">
        <f t="shared" si="53"/>
        <v>0</v>
      </c>
    </row>
    <row r="2777" spans="1:11" s="192" customFormat="1" ht="12">
      <c r="A2777" s="192" t="s">
        <v>1449</v>
      </c>
      <c r="B2777" s="192" t="s">
        <v>1455</v>
      </c>
      <c r="C2777" s="192" t="s">
        <v>20</v>
      </c>
      <c r="D2777" s="192">
        <v>3768</v>
      </c>
      <c r="E2777" s="193" t="s">
        <v>2076</v>
      </c>
      <c r="F2777" s="380" t="s">
        <v>1457</v>
      </c>
      <c r="G2777" s="381"/>
      <c r="H2777" s="164" t="s">
        <v>31</v>
      </c>
      <c r="I2777" s="165">
        <v>0.55000000000000004</v>
      </c>
      <c r="J2777" s="166"/>
      <c r="K2777" s="167">
        <f t="shared" si="53"/>
        <v>0</v>
      </c>
    </row>
    <row r="2778" spans="1:11">
      <c r="E2778" s="194"/>
      <c r="F2778" s="194"/>
      <c r="I2778" s="168"/>
      <c r="J2778" s="169"/>
      <c r="K2778" s="170"/>
    </row>
    <row r="2779" spans="1:11">
      <c r="E2779" s="194"/>
      <c r="F2779" s="194"/>
      <c r="I2779" s="168"/>
      <c r="J2779" s="169"/>
      <c r="K2779" s="170"/>
    </row>
    <row r="2780" spans="1:11" s="198" customFormat="1" ht="31.5">
      <c r="A2780" s="195"/>
      <c r="B2780" s="196"/>
      <c r="C2780" s="196" t="s">
        <v>5</v>
      </c>
      <c r="D2780" s="196" t="s">
        <v>855</v>
      </c>
      <c r="E2780" s="197" t="s">
        <v>856</v>
      </c>
      <c r="F2780" s="386" t="s">
        <v>1441</v>
      </c>
      <c r="G2780" s="387"/>
      <c r="H2780" s="171" t="s">
        <v>8</v>
      </c>
      <c r="I2780" s="172"/>
      <c r="J2780" s="173"/>
      <c r="K2780" s="174">
        <f>SUM(K2782:K2786)</f>
        <v>0</v>
      </c>
    </row>
    <row r="2781" spans="1:11" s="198" customFormat="1" ht="15.75">
      <c r="B2781" s="199" t="s">
        <v>1442</v>
      </c>
      <c r="C2781" s="199" t="s">
        <v>1443</v>
      </c>
      <c r="D2781" s="199" t="s">
        <v>1</v>
      </c>
      <c r="E2781" s="200" t="s">
        <v>1444</v>
      </c>
      <c r="F2781" s="378" t="s">
        <v>1445</v>
      </c>
      <c r="G2781" s="379"/>
      <c r="H2781" s="175" t="s">
        <v>1446</v>
      </c>
      <c r="I2781" s="176" t="s">
        <v>1345</v>
      </c>
      <c r="J2781" s="177" t="s">
        <v>1447</v>
      </c>
      <c r="K2781" s="178" t="s">
        <v>1448</v>
      </c>
    </row>
    <row r="2782" spans="1:11" s="192" customFormat="1" ht="12">
      <c r="A2782" s="192" t="s">
        <v>1449</v>
      </c>
      <c r="B2782" s="192" t="s">
        <v>1455</v>
      </c>
      <c r="C2782" s="192" t="s">
        <v>20</v>
      </c>
      <c r="D2782" s="192">
        <v>1379</v>
      </c>
      <c r="E2782" s="193" t="s">
        <v>1456</v>
      </c>
      <c r="F2782" s="380" t="s">
        <v>1457</v>
      </c>
      <c r="G2782" s="381"/>
      <c r="H2782" s="164" t="s">
        <v>63</v>
      </c>
      <c r="I2782" s="165">
        <v>0.24</v>
      </c>
      <c r="J2782" s="166"/>
      <c r="K2782" s="167">
        <f>J2782*I2782</f>
        <v>0</v>
      </c>
    </row>
    <row r="2783" spans="1:11" s="192" customFormat="1" ht="12">
      <c r="A2783" s="192" t="s">
        <v>1449</v>
      </c>
      <c r="B2783" s="192" t="s">
        <v>1455</v>
      </c>
      <c r="C2783" s="192" t="s">
        <v>20</v>
      </c>
      <c r="D2783" s="192">
        <v>37595</v>
      </c>
      <c r="E2783" s="193" t="s">
        <v>1902</v>
      </c>
      <c r="F2783" s="380" t="s">
        <v>1457</v>
      </c>
      <c r="G2783" s="381"/>
      <c r="H2783" s="164" t="s">
        <v>63</v>
      </c>
      <c r="I2783" s="165">
        <v>1.2150000000000001</v>
      </c>
      <c r="J2783" s="166"/>
      <c r="K2783" s="167">
        <f t="shared" ref="K2783:K2786" si="54">J2783*I2783</f>
        <v>0</v>
      </c>
    </row>
    <row r="2784" spans="1:11" s="192" customFormat="1" ht="12">
      <c r="A2784" s="192" t="s">
        <v>1449</v>
      </c>
      <c r="B2784" s="192" t="s">
        <v>1450</v>
      </c>
      <c r="C2784" s="192" t="s">
        <v>20</v>
      </c>
      <c r="D2784" s="192">
        <v>88309</v>
      </c>
      <c r="E2784" s="193" t="s">
        <v>1462</v>
      </c>
      <c r="F2784" s="380" t="s">
        <v>1463</v>
      </c>
      <c r="G2784" s="381"/>
      <c r="H2784" s="164" t="s">
        <v>34</v>
      </c>
      <c r="I2784" s="165">
        <v>0.437</v>
      </c>
      <c r="J2784" s="166"/>
      <c r="K2784" s="167">
        <f t="shared" si="54"/>
        <v>0</v>
      </c>
    </row>
    <row r="2785" spans="1:11" s="192" customFormat="1" ht="12">
      <c r="A2785" s="192" t="s">
        <v>1449</v>
      </c>
      <c r="B2785" s="192" t="s">
        <v>1450</v>
      </c>
      <c r="C2785" s="192" t="s">
        <v>20</v>
      </c>
      <c r="D2785" s="192">
        <v>88316</v>
      </c>
      <c r="E2785" s="193" t="s">
        <v>1464</v>
      </c>
      <c r="F2785" s="380" t="s">
        <v>1463</v>
      </c>
      <c r="G2785" s="381"/>
      <c r="H2785" s="164" t="s">
        <v>34</v>
      </c>
      <c r="I2785" s="165">
        <v>0.218</v>
      </c>
      <c r="J2785" s="166"/>
      <c r="K2785" s="167">
        <f t="shared" si="54"/>
        <v>0</v>
      </c>
    </row>
    <row r="2786" spans="1:11" s="192" customFormat="1" ht="12">
      <c r="A2786" s="192" t="s">
        <v>1449</v>
      </c>
      <c r="B2786" s="287" t="s">
        <v>1455</v>
      </c>
      <c r="C2786" s="287" t="s">
        <v>5</v>
      </c>
      <c r="D2786" s="287" t="s">
        <v>2077</v>
      </c>
      <c r="E2786" s="288" t="s">
        <v>1906</v>
      </c>
      <c r="F2786" s="388" t="s">
        <v>1457</v>
      </c>
      <c r="G2786" s="389"/>
      <c r="H2786" s="289" t="s">
        <v>8</v>
      </c>
      <c r="I2786" s="290">
        <v>16</v>
      </c>
      <c r="J2786" s="291">
        <f>'Mapa de Cotação'!J68</f>
        <v>0</v>
      </c>
      <c r="K2786" s="292">
        <f t="shared" si="54"/>
        <v>0</v>
      </c>
    </row>
    <row r="2787" spans="1:11">
      <c r="E2787" s="194"/>
      <c r="F2787" s="194"/>
      <c r="I2787" s="168"/>
      <c r="J2787" s="169"/>
      <c r="K2787" s="170"/>
    </row>
    <row r="2788" spans="1:11">
      <c r="E2788" s="194"/>
      <c r="F2788" s="194"/>
      <c r="I2788" s="168"/>
      <c r="J2788" s="169"/>
      <c r="K2788" s="170"/>
    </row>
    <row r="2789" spans="1:11" s="198" customFormat="1" ht="15.75">
      <c r="A2789" s="195"/>
      <c r="B2789" s="196"/>
      <c r="C2789" s="196" t="s">
        <v>5</v>
      </c>
      <c r="D2789" s="196" t="s">
        <v>6</v>
      </c>
      <c r="E2789" s="197" t="s">
        <v>7</v>
      </c>
      <c r="F2789" s="386" t="s">
        <v>1787</v>
      </c>
      <c r="G2789" s="387"/>
      <c r="H2789" s="171" t="s">
        <v>8</v>
      </c>
      <c r="I2789" s="172"/>
      <c r="J2789" s="173"/>
      <c r="K2789" s="174">
        <f>SUM(K2791:K2797)</f>
        <v>0</v>
      </c>
    </row>
    <row r="2790" spans="1:11" s="198" customFormat="1" ht="15.75">
      <c r="B2790" s="199" t="s">
        <v>1442</v>
      </c>
      <c r="C2790" s="199" t="s">
        <v>1443</v>
      </c>
      <c r="D2790" s="199" t="s">
        <v>1</v>
      </c>
      <c r="E2790" s="200" t="s">
        <v>1444</v>
      </c>
      <c r="F2790" s="378" t="s">
        <v>1445</v>
      </c>
      <c r="G2790" s="379"/>
      <c r="H2790" s="175" t="s">
        <v>1446</v>
      </c>
      <c r="I2790" s="176" t="s">
        <v>1345</v>
      </c>
      <c r="J2790" s="177" t="s">
        <v>1447</v>
      </c>
      <c r="K2790" s="178" t="s">
        <v>1448</v>
      </c>
    </row>
    <row r="2791" spans="1:11" s="192" customFormat="1" ht="12">
      <c r="A2791" s="192" t="s">
        <v>1449</v>
      </c>
      <c r="B2791" s="192" t="s">
        <v>1455</v>
      </c>
      <c r="C2791" s="192" t="s">
        <v>20</v>
      </c>
      <c r="D2791" s="192">
        <v>4417</v>
      </c>
      <c r="E2791" s="193" t="s">
        <v>1500</v>
      </c>
      <c r="F2791" s="380" t="s">
        <v>1457</v>
      </c>
      <c r="G2791" s="381"/>
      <c r="H2791" s="164" t="s">
        <v>54</v>
      </c>
      <c r="I2791" s="165">
        <v>1</v>
      </c>
      <c r="J2791" s="166"/>
      <c r="K2791" s="167">
        <f>J2791*I2791</f>
        <v>0</v>
      </c>
    </row>
    <row r="2792" spans="1:11" s="192" customFormat="1" ht="12">
      <c r="A2792" s="192" t="s">
        <v>1449</v>
      </c>
      <c r="B2792" s="192" t="s">
        <v>1455</v>
      </c>
      <c r="C2792" s="192" t="s">
        <v>20</v>
      </c>
      <c r="D2792" s="192">
        <v>4491</v>
      </c>
      <c r="E2792" s="193" t="s">
        <v>1889</v>
      </c>
      <c r="F2792" s="380" t="s">
        <v>1457</v>
      </c>
      <c r="G2792" s="381"/>
      <c r="H2792" s="164" t="s">
        <v>54</v>
      </c>
      <c r="I2792" s="165">
        <v>4</v>
      </c>
      <c r="J2792" s="166"/>
      <c r="K2792" s="167">
        <f t="shared" ref="K2792:K2797" si="55">J2792*I2792</f>
        <v>0</v>
      </c>
    </row>
    <row r="2793" spans="1:11" s="192" customFormat="1" ht="24">
      <c r="A2793" s="192" t="s">
        <v>1449</v>
      </c>
      <c r="B2793" s="192" t="s">
        <v>1455</v>
      </c>
      <c r="C2793" s="192" t="s">
        <v>20</v>
      </c>
      <c r="D2793" s="192">
        <v>4813</v>
      </c>
      <c r="E2793" s="193" t="s">
        <v>2078</v>
      </c>
      <c r="F2793" s="380" t="s">
        <v>1457</v>
      </c>
      <c r="G2793" s="381"/>
      <c r="H2793" s="164" t="s">
        <v>8</v>
      </c>
      <c r="I2793" s="165">
        <v>1</v>
      </c>
      <c r="J2793" s="166"/>
      <c r="K2793" s="167">
        <f t="shared" si="55"/>
        <v>0</v>
      </c>
    </row>
    <row r="2794" spans="1:11" s="192" customFormat="1" ht="12">
      <c r="A2794" s="192" t="s">
        <v>1449</v>
      </c>
      <c r="B2794" s="192" t="s">
        <v>1455</v>
      </c>
      <c r="C2794" s="192" t="s">
        <v>20</v>
      </c>
      <c r="D2794" s="192">
        <v>5075</v>
      </c>
      <c r="E2794" s="193" t="s">
        <v>2079</v>
      </c>
      <c r="F2794" s="380" t="s">
        <v>1457</v>
      </c>
      <c r="G2794" s="381"/>
      <c r="H2794" s="164" t="s">
        <v>63</v>
      </c>
      <c r="I2794" s="165">
        <v>0.11</v>
      </c>
      <c r="J2794" s="166"/>
      <c r="K2794" s="167">
        <f t="shared" si="55"/>
        <v>0</v>
      </c>
    </row>
    <row r="2795" spans="1:11" s="192" customFormat="1" ht="12">
      <c r="A2795" s="192" t="s">
        <v>1449</v>
      </c>
      <c r="B2795" s="192" t="s">
        <v>1450</v>
      </c>
      <c r="C2795" s="192" t="s">
        <v>20</v>
      </c>
      <c r="D2795" s="192">
        <v>88262</v>
      </c>
      <c r="E2795" s="193" t="s">
        <v>1684</v>
      </c>
      <c r="F2795" s="380" t="s">
        <v>1463</v>
      </c>
      <c r="G2795" s="381"/>
      <c r="H2795" s="164" t="s">
        <v>34</v>
      </c>
      <c r="I2795" s="165">
        <v>1</v>
      </c>
      <c r="J2795" s="166"/>
      <c r="K2795" s="167">
        <f t="shared" si="55"/>
        <v>0</v>
      </c>
    </row>
    <row r="2796" spans="1:11" s="192" customFormat="1" ht="12">
      <c r="A2796" s="192" t="s">
        <v>1449</v>
      </c>
      <c r="B2796" s="192" t="s">
        <v>1450</v>
      </c>
      <c r="C2796" s="192" t="s">
        <v>20</v>
      </c>
      <c r="D2796" s="192">
        <v>88316</v>
      </c>
      <c r="E2796" s="193" t="s">
        <v>1464</v>
      </c>
      <c r="F2796" s="380" t="s">
        <v>1463</v>
      </c>
      <c r="G2796" s="381"/>
      <c r="H2796" s="164" t="s">
        <v>34</v>
      </c>
      <c r="I2796" s="165">
        <v>2</v>
      </c>
      <c r="J2796" s="166"/>
      <c r="K2796" s="167">
        <f t="shared" si="55"/>
        <v>0</v>
      </c>
    </row>
    <row r="2797" spans="1:11" s="192" customFormat="1" ht="24">
      <c r="A2797" s="192" t="s">
        <v>1449</v>
      </c>
      <c r="B2797" s="192" t="s">
        <v>1450</v>
      </c>
      <c r="C2797" s="192" t="s">
        <v>20</v>
      </c>
      <c r="D2797" s="192">
        <v>94962</v>
      </c>
      <c r="E2797" s="193" t="s">
        <v>1512</v>
      </c>
      <c r="F2797" s="380" t="s">
        <v>1506</v>
      </c>
      <c r="G2797" s="381"/>
      <c r="H2797" s="164" t="s">
        <v>44</v>
      </c>
      <c r="I2797" s="165">
        <v>0.01</v>
      </c>
      <c r="J2797" s="166"/>
      <c r="K2797" s="167">
        <f t="shared" si="55"/>
        <v>0</v>
      </c>
    </row>
    <row r="2798" spans="1:11">
      <c r="E2798" s="194"/>
      <c r="F2798" s="194"/>
      <c r="I2798" s="168"/>
      <c r="J2798" s="169"/>
      <c r="K2798" s="170"/>
    </row>
    <row r="2799" spans="1:11">
      <c r="E2799" s="194"/>
      <c r="F2799" s="194"/>
      <c r="I2799" s="168"/>
      <c r="J2799" s="169"/>
      <c r="K2799" s="170"/>
    </row>
    <row r="2800" spans="1:11" ht="20.100000000000001" hidden="1" customHeight="1">
      <c r="A2800" s="187"/>
      <c r="B2800" s="188"/>
      <c r="C2800" s="188" t="s">
        <v>20</v>
      </c>
      <c r="D2800" s="188">
        <v>98504</v>
      </c>
      <c r="E2800" s="189" t="s">
        <v>472</v>
      </c>
      <c r="F2800" s="382" t="s">
        <v>1498</v>
      </c>
      <c r="G2800" s="383"/>
      <c r="H2800" s="156" t="s">
        <v>8</v>
      </c>
      <c r="I2800" s="157"/>
      <c r="J2800" s="158"/>
      <c r="K2800" s="159">
        <v>13.88</v>
      </c>
    </row>
    <row r="2801" spans="1:11" hidden="1">
      <c r="B2801" s="190" t="s">
        <v>1442</v>
      </c>
      <c r="C2801" s="190" t="s">
        <v>1443</v>
      </c>
      <c r="D2801" s="190" t="s">
        <v>1</v>
      </c>
      <c r="E2801" s="191" t="s">
        <v>1444</v>
      </c>
      <c r="F2801" s="384" t="s">
        <v>1445</v>
      </c>
      <c r="G2801" s="385"/>
      <c r="H2801" s="160" t="s">
        <v>1446</v>
      </c>
      <c r="I2801" s="161" t="s">
        <v>1345</v>
      </c>
      <c r="J2801" s="162" t="s">
        <v>1447</v>
      </c>
      <c r="K2801" s="163" t="s">
        <v>1448</v>
      </c>
    </row>
    <row r="2802" spans="1:11" hidden="1">
      <c r="A2802" s="192" t="s">
        <v>1449</v>
      </c>
      <c r="B2802" s="192" t="s">
        <v>1455</v>
      </c>
      <c r="C2802" s="192" t="s">
        <v>20</v>
      </c>
      <c r="D2802" s="192">
        <v>3324</v>
      </c>
      <c r="E2802" s="193" t="s">
        <v>2080</v>
      </c>
      <c r="F2802" s="380" t="s">
        <v>1457</v>
      </c>
      <c r="G2802" s="381"/>
      <c r="H2802" s="164" t="s">
        <v>8</v>
      </c>
      <c r="I2802" s="165">
        <v>1</v>
      </c>
      <c r="J2802" s="166">
        <v>10.71</v>
      </c>
      <c r="K2802" s="167">
        <v>10.71</v>
      </c>
    </row>
    <row r="2803" spans="1:11" hidden="1">
      <c r="A2803" s="192" t="s">
        <v>1449</v>
      </c>
      <c r="B2803" s="192" t="s">
        <v>1450</v>
      </c>
      <c r="C2803" s="192" t="s">
        <v>20</v>
      </c>
      <c r="D2803" s="192">
        <v>88316</v>
      </c>
      <c r="E2803" s="193" t="s">
        <v>1464</v>
      </c>
      <c r="F2803" s="380" t="s">
        <v>1463</v>
      </c>
      <c r="G2803" s="381"/>
      <c r="H2803" s="164" t="s">
        <v>34</v>
      </c>
      <c r="I2803" s="165">
        <v>0.15640000000000001</v>
      </c>
      <c r="J2803" s="166">
        <v>16.02</v>
      </c>
      <c r="K2803" s="167">
        <v>2.5</v>
      </c>
    </row>
    <row r="2804" spans="1:11" hidden="1">
      <c r="A2804" s="192" t="s">
        <v>1449</v>
      </c>
      <c r="B2804" s="192" t="s">
        <v>1450</v>
      </c>
      <c r="C2804" s="192" t="s">
        <v>20</v>
      </c>
      <c r="D2804" s="192">
        <v>88441</v>
      </c>
      <c r="E2804" s="193" t="s">
        <v>2018</v>
      </c>
      <c r="F2804" s="380" t="s">
        <v>1463</v>
      </c>
      <c r="G2804" s="381"/>
      <c r="H2804" s="164" t="s">
        <v>34</v>
      </c>
      <c r="I2804" s="165">
        <v>3.9100000000000003E-2</v>
      </c>
      <c r="J2804" s="166">
        <v>17.36</v>
      </c>
      <c r="K2804" s="167">
        <v>0.67</v>
      </c>
    </row>
    <row r="2805" spans="1:11" hidden="1">
      <c r="E2805" s="194"/>
      <c r="F2805" s="194"/>
      <c r="I2805" s="168"/>
      <c r="J2805" s="169"/>
      <c r="K2805" s="170"/>
    </row>
    <row r="2806" spans="1:11" hidden="1">
      <c r="E2806" s="194"/>
      <c r="F2806" s="194"/>
      <c r="I2806" s="168"/>
      <c r="J2806" s="169"/>
      <c r="K2806" s="170"/>
    </row>
    <row r="2807" spans="1:11" s="198" customFormat="1" ht="31.5">
      <c r="A2807" s="195"/>
      <c r="B2807" s="196"/>
      <c r="C2807" s="196" t="s">
        <v>5</v>
      </c>
      <c r="D2807" s="196" t="s">
        <v>511</v>
      </c>
      <c r="E2807" s="197" t="s">
        <v>512</v>
      </c>
      <c r="F2807" s="386" t="s">
        <v>1485</v>
      </c>
      <c r="G2807" s="387"/>
      <c r="H2807" s="171" t="s">
        <v>31</v>
      </c>
      <c r="I2807" s="172"/>
      <c r="J2807" s="173"/>
      <c r="K2807" s="174">
        <f>K2809</f>
        <v>0</v>
      </c>
    </row>
    <row r="2808" spans="1:11" s="198" customFormat="1" ht="15.75">
      <c r="B2808" s="199" t="s">
        <v>1442</v>
      </c>
      <c r="C2808" s="199" t="s">
        <v>1443</v>
      </c>
      <c r="D2808" s="199" t="s">
        <v>1</v>
      </c>
      <c r="E2808" s="200" t="s">
        <v>1444</v>
      </c>
      <c r="F2808" s="378" t="s">
        <v>1445</v>
      </c>
      <c r="G2808" s="379"/>
      <c r="H2808" s="175" t="s">
        <v>1446</v>
      </c>
      <c r="I2808" s="176" t="s">
        <v>1345</v>
      </c>
      <c r="J2808" s="177" t="s">
        <v>1447</v>
      </c>
      <c r="K2808" s="178" t="s">
        <v>1448</v>
      </c>
    </row>
    <row r="2809" spans="1:11" s="192" customFormat="1" ht="12">
      <c r="A2809" s="192" t="s">
        <v>1449</v>
      </c>
      <c r="B2809" s="287" t="s">
        <v>1455</v>
      </c>
      <c r="C2809" s="287" t="s">
        <v>5</v>
      </c>
      <c r="D2809" s="287" t="s">
        <v>2081</v>
      </c>
      <c r="E2809" s="288" t="s">
        <v>2082</v>
      </c>
      <c r="F2809" s="388" t="s">
        <v>1744</v>
      </c>
      <c r="G2809" s="389"/>
      <c r="H2809" s="289" t="s">
        <v>31</v>
      </c>
      <c r="I2809" s="290">
        <v>1</v>
      </c>
      <c r="J2809" s="291">
        <f>'Mapa de Cotação'!J71</f>
        <v>0</v>
      </c>
      <c r="K2809" s="292">
        <f>J2809*I2809</f>
        <v>0</v>
      </c>
    </row>
    <row r="2810" spans="1:11">
      <c r="E2810" s="194"/>
      <c r="F2810" s="194"/>
      <c r="I2810" s="168"/>
      <c r="J2810" s="169"/>
      <c r="K2810" s="170"/>
    </row>
    <row r="2811" spans="1:11">
      <c r="E2811" s="194"/>
      <c r="F2811" s="194"/>
      <c r="I2811" s="168"/>
      <c r="J2811" s="169"/>
      <c r="K2811" s="170"/>
    </row>
    <row r="2812" spans="1:11" s="198" customFormat="1" ht="15.75">
      <c r="A2812" s="195"/>
      <c r="B2812" s="196"/>
      <c r="C2812" s="196" t="s">
        <v>166</v>
      </c>
      <c r="D2812" s="196">
        <v>12495</v>
      </c>
      <c r="E2812" s="197" t="s">
        <v>801</v>
      </c>
      <c r="F2812" s="386" t="s">
        <v>1468</v>
      </c>
      <c r="G2812" s="387"/>
      <c r="H2812" s="171" t="s">
        <v>251</v>
      </c>
      <c r="I2812" s="172"/>
      <c r="J2812" s="173"/>
      <c r="K2812" s="174">
        <f>SUM(K2814:K2818)</f>
        <v>0</v>
      </c>
    </row>
    <row r="2813" spans="1:11" s="198" customFormat="1" ht="15.75">
      <c r="B2813" s="199" t="s">
        <v>1442</v>
      </c>
      <c r="C2813" s="199" t="s">
        <v>1443</v>
      </c>
      <c r="D2813" s="199" t="s">
        <v>1</v>
      </c>
      <c r="E2813" s="200" t="s">
        <v>1444</v>
      </c>
      <c r="F2813" s="378" t="s">
        <v>1445</v>
      </c>
      <c r="G2813" s="379"/>
      <c r="H2813" s="175" t="s">
        <v>1446</v>
      </c>
      <c r="I2813" s="176" t="s">
        <v>1345</v>
      </c>
      <c r="J2813" s="177" t="s">
        <v>1447</v>
      </c>
      <c r="K2813" s="178" t="s">
        <v>1448</v>
      </c>
    </row>
    <row r="2814" spans="1:11" s="192" customFormat="1" ht="12">
      <c r="A2814" s="192" t="s">
        <v>1449</v>
      </c>
      <c r="B2814" s="192" t="s">
        <v>1455</v>
      </c>
      <c r="C2814" s="192" t="s">
        <v>166</v>
      </c>
      <c r="D2814" s="192">
        <v>13323</v>
      </c>
      <c r="E2814" s="193" t="s">
        <v>801</v>
      </c>
      <c r="F2814" s="380" t="s">
        <v>1457</v>
      </c>
      <c r="G2814" s="381"/>
      <c r="H2814" s="164" t="s">
        <v>251</v>
      </c>
      <c r="I2814" s="165">
        <v>1</v>
      </c>
      <c r="J2814" s="166"/>
      <c r="K2814" s="167">
        <f>I2814*J2814</f>
        <v>0</v>
      </c>
    </row>
    <row r="2815" spans="1:11" s="192" customFormat="1" ht="12">
      <c r="A2815" s="192" t="s">
        <v>1449</v>
      </c>
      <c r="B2815" s="192" t="s">
        <v>1455</v>
      </c>
      <c r="C2815" s="192" t="s">
        <v>20</v>
      </c>
      <c r="D2815" s="192">
        <v>2436</v>
      </c>
      <c r="E2815" s="193" t="s">
        <v>1617</v>
      </c>
      <c r="F2815" s="380" t="s">
        <v>1570</v>
      </c>
      <c r="G2815" s="381"/>
      <c r="H2815" s="164" t="s">
        <v>34</v>
      </c>
      <c r="I2815" s="165">
        <v>0.1</v>
      </c>
      <c r="J2815" s="166"/>
      <c r="K2815" s="167">
        <f t="shared" ref="K2815:K2818" si="56">I2815*J2815</f>
        <v>0</v>
      </c>
    </row>
    <row r="2816" spans="1:11" s="192" customFormat="1" ht="12">
      <c r="A2816" s="192" t="s">
        <v>1449</v>
      </c>
      <c r="B2816" s="192" t="s">
        <v>1455</v>
      </c>
      <c r="C2816" s="192" t="s">
        <v>20</v>
      </c>
      <c r="D2816" s="192">
        <v>6111</v>
      </c>
      <c r="E2816" s="193" t="s">
        <v>1580</v>
      </c>
      <c r="F2816" s="380" t="s">
        <v>1570</v>
      </c>
      <c r="G2816" s="381"/>
      <c r="H2816" s="164" t="s">
        <v>34</v>
      </c>
      <c r="I2816" s="165">
        <v>0.1</v>
      </c>
      <c r="J2816" s="166"/>
      <c r="K2816" s="167">
        <f t="shared" si="56"/>
        <v>0</v>
      </c>
    </row>
    <row r="2817" spans="1:11" s="192" customFormat="1" ht="12">
      <c r="A2817" s="192" t="s">
        <v>1449</v>
      </c>
      <c r="B2817" s="192" t="s">
        <v>1450</v>
      </c>
      <c r="C2817" s="192" t="s">
        <v>166</v>
      </c>
      <c r="D2817" s="192">
        <v>10549</v>
      </c>
      <c r="E2817" s="193" t="s">
        <v>1581</v>
      </c>
      <c r="F2817" s="380" t="s">
        <v>1468</v>
      </c>
      <c r="G2817" s="381"/>
      <c r="H2817" s="164" t="s">
        <v>1582</v>
      </c>
      <c r="I2817" s="165">
        <v>0.1</v>
      </c>
      <c r="J2817" s="166"/>
      <c r="K2817" s="167">
        <f t="shared" si="56"/>
        <v>0</v>
      </c>
    </row>
    <row r="2818" spans="1:11" s="192" customFormat="1" ht="12">
      <c r="A2818" s="192" t="s">
        <v>1449</v>
      </c>
      <c r="B2818" s="192" t="s">
        <v>1450</v>
      </c>
      <c r="C2818" s="192" t="s">
        <v>166</v>
      </c>
      <c r="D2818" s="192">
        <v>10552</v>
      </c>
      <c r="E2818" s="193" t="s">
        <v>1618</v>
      </c>
      <c r="F2818" s="380" t="s">
        <v>1468</v>
      </c>
      <c r="G2818" s="381"/>
      <c r="H2818" s="164" t="s">
        <v>1582</v>
      </c>
      <c r="I2818" s="165">
        <v>0.1</v>
      </c>
      <c r="J2818" s="166"/>
      <c r="K2818" s="167">
        <f t="shared" si="56"/>
        <v>0</v>
      </c>
    </row>
    <row r="2819" spans="1:11" hidden="1">
      <c r="E2819" s="194"/>
      <c r="F2819" s="194"/>
      <c r="I2819" s="168"/>
      <c r="J2819" s="169"/>
      <c r="K2819" s="170"/>
    </row>
    <row r="2820" spans="1:11" hidden="1">
      <c r="E2820" s="194"/>
      <c r="F2820" s="194"/>
      <c r="I2820" s="168"/>
      <c r="J2820" s="169"/>
      <c r="K2820" s="170"/>
    </row>
    <row r="2821" spans="1:11" ht="20.100000000000001" hidden="1" customHeight="1">
      <c r="A2821" s="187"/>
      <c r="B2821" s="188"/>
      <c r="C2821" s="188" t="s">
        <v>166</v>
      </c>
      <c r="D2821" s="188">
        <v>12098</v>
      </c>
      <c r="E2821" s="189" t="s">
        <v>167</v>
      </c>
      <c r="F2821" s="382" t="s">
        <v>1468</v>
      </c>
      <c r="G2821" s="383"/>
      <c r="H2821" s="156" t="s">
        <v>12</v>
      </c>
      <c r="I2821" s="157"/>
      <c r="J2821" s="158"/>
      <c r="K2821" s="159">
        <v>615.97</v>
      </c>
    </row>
    <row r="2822" spans="1:11" hidden="1">
      <c r="B2822" s="190" t="s">
        <v>1442</v>
      </c>
      <c r="C2822" s="190" t="s">
        <v>1443</v>
      </c>
      <c r="D2822" s="190" t="s">
        <v>1</v>
      </c>
      <c r="E2822" s="191" t="s">
        <v>1444</v>
      </c>
      <c r="F2822" s="384" t="s">
        <v>1445</v>
      </c>
      <c r="G2822" s="385"/>
      <c r="H2822" s="160" t="s">
        <v>1446</v>
      </c>
      <c r="I2822" s="161" t="s">
        <v>1345</v>
      </c>
      <c r="J2822" s="162" t="s">
        <v>1447</v>
      </c>
      <c r="K2822" s="163" t="s">
        <v>1448</v>
      </c>
    </row>
    <row r="2823" spans="1:11" hidden="1">
      <c r="A2823" s="192" t="s">
        <v>1449</v>
      </c>
      <c r="B2823" s="192" t="s">
        <v>1455</v>
      </c>
      <c r="C2823" s="192" t="s">
        <v>166</v>
      </c>
      <c r="D2823" s="192">
        <v>12929</v>
      </c>
      <c r="E2823" s="193" t="s">
        <v>2083</v>
      </c>
      <c r="F2823" s="380" t="s">
        <v>1457</v>
      </c>
      <c r="G2823" s="381"/>
      <c r="H2823" s="164" t="s">
        <v>12</v>
      </c>
      <c r="I2823" s="165">
        <v>1</v>
      </c>
      <c r="J2823" s="166">
        <v>537.20000000000005</v>
      </c>
      <c r="K2823" s="167">
        <v>537.20000000000005</v>
      </c>
    </row>
    <row r="2824" spans="1:11" hidden="1">
      <c r="A2824" s="192" t="s">
        <v>1449</v>
      </c>
      <c r="B2824" s="192" t="s">
        <v>1455</v>
      </c>
      <c r="C2824" s="192" t="s">
        <v>20</v>
      </c>
      <c r="D2824" s="192">
        <v>370</v>
      </c>
      <c r="E2824" s="193" t="s">
        <v>507</v>
      </c>
      <c r="F2824" s="380" t="s">
        <v>1457</v>
      </c>
      <c r="G2824" s="381"/>
      <c r="H2824" s="164" t="s">
        <v>44</v>
      </c>
      <c r="I2824" s="165">
        <v>0.01</v>
      </c>
      <c r="J2824" s="166">
        <v>110</v>
      </c>
      <c r="K2824" s="167">
        <v>1.1000000000000001</v>
      </c>
    </row>
    <row r="2825" spans="1:11" hidden="1">
      <c r="A2825" s="192" t="s">
        <v>1449</v>
      </c>
      <c r="B2825" s="192" t="s">
        <v>1455</v>
      </c>
      <c r="C2825" s="192" t="s">
        <v>20</v>
      </c>
      <c r="D2825" s="192">
        <v>1379</v>
      </c>
      <c r="E2825" s="193" t="s">
        <v>1456</v>
      </c>
      <c r="F2825" s="380" t="s">
        <v>1457</v>
      </c>
      <c r="G2825" s="381"/>
      <c r="H2825" s="164" t="s">
        <v>63</v>
      </c>
      <c r="I2825" s="165">
        <v>4.5999999999999996</v>
      </c>
      <c r="J2825" s="166">
        <v>0.94</v>
      </c>
      <c r="K2825" s="167">
        <v>4.32</v>
      </c>
    </row>
    <row r="2826" spans="1:11" hidden="1">
      <c r="A2826" s="192" t="s">
        <v>1449</v>
      </c>
      <c r="B2826" s="192" t="s">
        <v>1455</v>
      </c>
      <c r="C2826" s="192" t="s">
        <v>20</v>
      </c>
      <c r="D2826" s="192">
        <v>4721</v>
      </c>
      <c r="E2826" s="193" t="s">
        <v>1622</v>
      </c>
      <c r="F2826" s="380" t="s">
        <v>1457</v>
      </c>
      <c r="G2826" s="381"/>
      <c r="H2826" s="164" t="s">
        <v>44</v>
      </c>
      <c r="I2826" s="165">
        <v>0.01</v>
      </c>
      <c r="J2826" s="166">
        <v>102.64</v>
      </c>
      <c r="K2826" s="167">
        <v>1.03</v>
      </c>
    </row>
    <row r="2827" spans="1:11" hidden="1">
      <c r="A2827" s="192" t="s">
        <v>1449</v>
      </c>
      <c r="B2827" s="192" t="s">
        <v>1455</v>
      </c>
      <c r="C2827" s="192" t="s">
        <v>20</v>
      </c>
      <c r="D2827" s="192">
        <v>4750</v>
      </c>
      <c r="E2827" s="193" t="s">
        <v>1699</v>
      </c>
      <c r="F2827" s="380" t="s">
        <v>1570</v>
      </c>
      <c r="G2827" s="381"/>
      <c r="H2827" s="164" t="s">
        <v>34</v>
      </c>
      <c r="I2827" s="165">
        <v>2.38</v>
      </c>
      <c r="J2827" s="166">
        <v>14.83</v>
      </c>
      <c r="K2827" s="167">
        <v>35.299999999999997</v>
      </c>
    </row>
    <row r="2828" spans="1:11" hidden="1">
      <c r="A2828" s="192" t="s">
        <v>1449</v>
      </c>
      <c r="B2828" s="192" t="s">
        <v>1455</v>
      </c>
      <c r="C2828" s="192" t="s">
        <v>20</v>
      </c>
      <c r="D2828" s="192">
        <v>6111</v>
      </c>
      <c r="E2828" s="193" t="s">
        <v>1580</v>
      </c>
      <c r="F2828" s="380" t="s">
        <v>1570</v>
      </c>
      <c r="G2828" s="381"/>
      <c r="H2828" s="164" t="s">
        <v>34</v>
      </c>
      <c r="I2828" s="165">
        <v>1.9</v>
      </c>
      <c r="J2828" s="166">
        <v>11.05</v>
      </c>
      <c r="K2828" s="167">
        <v>21</v>
      </c>
    </row>
    <row r="2829" spans="1:11" hidden="1">
      <c r="A2829" s="192" t="s">
        <v>1449</v>
      </c>
      <c r="B2829" s="192" t="s">
        <v>1450</v>
      </c>
      <c r="C2829" s="192" t="s">
        <v>166</v>
      </c>
      <c r="D2829" s="192">
        <v>10549</v>
      </c>
      <c r="E2829" s="193" t="s">
        <v>1581</v>
      </c>
      <c r="F2829" s="380" t="s">
        <v>1468</v>
      </c>
      <c r="G2829" s="381"/>
      <c r="H2829" s="164" t="s">
        <v>1582</v>
      </c>
      <c r="I2829" s="165">
        <v>1.9</v>
      </c>
      <c r="J2829" s="166">
        <v>3.81</v>
      </c>
      <c r="K2829" s="167">
        <v>7.24</v>
      </c>
    </row>
    <row r="2830" spans="1:11" hidden="1">
      <c r="A2830" s="192" t="s">
        <v>1449</v>
      </c>
      <c r="B2830" s="192" t="s">
        <v>1450</v>
      </c>
      <c r="C2830" s="192" t="s">
        <v>166</v>
      </c>
      <c r="D2830" s="192">
        <v>10550</v>
      </c>
      <c r="E2830" s="193" t="s">
        <v>1704</v>
      </c>
      <c r="F2830" s="380" t="s">
        <v>1468</v>
      </c>
      <c r="G2830" s="381"/>
      <c r="H2830" s="164" t="s">
        <v>1582</v>
      </c>
      <c r="I2830" s="165">
        <v>2.38</v>
      </c>
      <c r="J2830" s="166">
        <v>3.69</v>
      </c>
      <c r="K2830" s="167">
        <v>8.7799999999999994</v>
      </c>
    </row>
    <row r="2831" spans="1:11">
      <c r="E2831" s="194"/>
      <c r="F2831" s="194"/>
      <c r="I2831" s="168"/>
      <c r="J2831" s="169"/>
      <c r="K2831" s="170"/>
    </row>
    <row r="2832" spans="1:11">
      <c r="E2832" s="194"/>
      <c r="F2832" s="194"/>
      <c r="I2832" s="168"/>
      <c r="J2832" s="169"/>
      <c r="K2832" s="170"/>
    </row>
    <row r="2833" spans="1:11" s="198" customFormat="1" ht="31.5">
      <c r="A2833" s="195"/>
      <c r="B2833" s="196"/>
      <c r="C2833" s="196" t="s">
        <v>5</v>
      </c>
      <c r="D2833" s="196" t="s">
        <v>156</v>
      </c>
      <c r="E2833" s="197" t="s">
        <v>157</v>
      </c>
      <c r="F2833" s="386" t="s">
        <v>1708</v>
      </c>
      <c r="G2833" s="387"/>
      <c r="H2833" s="171" t="s">
        <v>31</v>
      </c>
      <c r="I2833" s="172"/>
      <c r="J2833" s="173"/>
      <c r="K2833" s="174">
        <f>SUM(K2835:K2840)</f>
        <v>0</v>
      </c>
    </row>
    <row r="2834" spans="1:11" s="198" customFormat="1" ht="15.75">
      <c r="B2834" s="199" t="s">
        <v>1442</v>
      </c>
      <c r="C2834" s="199" t="s">
        <v>1443</v>
      </c>
      <c r="D2834" s="199" t="s">
        <v>1</v>
      </c>
      <c r="E2834" s="200" t="s">
        <v>1444</v>
      </c>
      <c r="F2834" s="378" t="s">
        <v>1445</v>
      </c>
      <c r="G2834" s="379"/>
      <c r="H2834" s="175" t="s">
        <v>1446</v>
      </c>
      <c r="I2834" s="176" t="s">
        <v>1345</v>
      </c>
      <c r="J2834" s="177" t="s">
        <v>1447</v>
      </c>
      <c r="K2834" s="178" t="s">
        <v>1448</v>
      </c>
    </row>
    <row r="2835" spans="1:11">
      <c r="A2835" s="192" t="s">
        <v>1449</v>
      </c>
      <c r="B2835" s="192" t="s">
        <v>1450</v>
      </c>
      <c r="C2835" s="192" t="s">
        <v>20</v>
      </c>
      <c r="D2835" s="192">
        <v>88309</v>
      </c>
      <c r="E2835" s="193" t="s">
        <v>1462</v>
      </c>
      <c r="F2835" s="380" t="s">
        <v>1463</v>
      </c>
      <c r="G2835" s="381"/>
      <c r="H2835" s="164" t="s">
        <v>34</v>
      </c>
      <c r="I2835" s="165">
        <v>0.5</v>
      </c>
      <c r="J2835" s="166"/>
      <c r="K2835" s="167">
        <f>J2835*I2835</f>
        <v>0</v>
      </c>
    </row>
    <row r="2836" spans="1:11">
      <c r="A2836" s="192" t="s">
        <v>1449</v>
      </c>
      <c r="B2836" s="192" t="s">
        <v>1450</v>
      </c>
      <c r="C2836" s="192" t="s">
        <v>20</v>
      </c>
      <c r="D2836" s="192">
        <v>88316</v>
      </c>
      <c r="E2836" s="193" t="s">
        <v>1464</v>
      </c>
      <c r="F2836" s="380" t="s">
        <v>1463</v>
      </c>
      <c r="G2836" s="381"/>
      <c r="H2836" s="164" t="s">
        <v>34</v>
      </c>
      <c r="I2836" s="165">
        <v>0.5</v>
      </c>
      <c r="J2836" s="166"/>
      <c r="K2836" s="167">
        <f t="shared" ref="K2836:K2840" si="57">J2836*I2836</f>
        <v>0</v>
      </c>
    </row>
    <row r="2837" spans="1:11" ht="24">
      <c r="A2837" s="192" t="s">
        <v>1449</v>
      </c>
      <c r="B2837" s="192" t="s">
        <v>1455</v>
      </c>
      <c r="C2837" s="192" t="s">
        <v>20</v>
      </c>
      <c r="D2837" s="192">
        <v>7568</v>
      </c>
      <c r="E2837" s="193" t="s">
        <v>1709</v>
      </c>
      <c r="F2837" s="380" t="s">
        <v>1457</v>
      </c>
      <c r="G2837" s="381"/>
      <c r="H2837" s="164" t="s">
        <v>31</v>
      </c>
      <c r="I2837" s="165">
        <v>4.8166000000000002</v>
      </c>
      <c r="J2837" s="166"/>
      <c r="K2837" s="167">
        <f t="shared" si="57"/>
        <v>0</v>
      </c>
    </row>
    <row r="2838" spans="1:11" ht="24">
      <c r="A2838" s="192" t="s">
        <v>1449</v>
      </c>
      <c r="B2838" s="192" t="s">
        <v>1455</v>
      </c>
      <c r="C2838" s="192" t="s">
        <v>20</v>
      </c>
      <c r="D2838" s="192">
        <v>36888</v>
      </c>
      <c r="E2838" s="193" t="s">
        <v>2084</v>
      </c>
      <c r="F2838" s="380" t="s">
        <v>1457</v>
      </c>
      <c r="G2838" s="381"/>
      <c r="H2838" s="164" t="s">
        <v>54</v>
      </c>
      <c r="I2838" s="165">
        <v>6.8503999999999996</v>
      </c>
      <c r="J2838" s="166"/>
      <c r="K2838" s="167">
        <f t="shared" si="57"/>
        <v>0</v>
      </c>
    </row>
    <row r="2839" spans="1:11">
      <c r="A2839" s="192" t="s">
        <v>1449</v>
      </c>
      <c r="B2839" s="192" t="s">
        <v>1455</v>
      </c>
      <c r="C2839" s="192" t="s">
        <v>20</v>
      </c>
      <c r="D2839" s="192">
        <v>142</v>
      </c>
      <c r="E2839" s="193" t="s">
        <v>1658</v>
      </c>
      <c r="F2839" s="380" t="s">
        <v>1457</v>
      </c>
      <c r="G2839" s="381"/>
      <c r="H2839" s="164" t="s">
        <v>1659</v>
      </c>
      <c r="I2839" s="165">
        <v>0.88290000000000002</v>
      </c>
      <c r="J2839" s="166"/>
      <c r="K2839" s="167">
        <f t="shared" si="57"/>
        <v>0</v>
      </c>
    </row>
    <row r="2840" spans="1:11">
      <c r="A2840" s="192" t="s">
        <v>1449</v>
      </c>
      <c r="B2840" s="287" t="s">
        <v>1455</v>
      </c>
      <c r="C2840" s="287" t="s">
        <v>5</v>
      </c>
      <c r="D2840" s="287" t="s">
        <v>2085</v>
      </c>
      <c r="E2840" s="288" t="s">
        <v>2086</v>
      </c>
      <c r="F2840" s="388" t="s">
        <v>1744</v>
      </c>
      <c r="G2840" s="389"/>
      <c r="H2840" s="289" t="s">
        <v>31</v>
      </c>
      <c r="I2840" s="290">
        <v>1</v>
      </c>
      <c r="J2840" s="291">
        <f>'Mapa de Cotação'!J74</f>
        <v>0</v>
      </c>
      <c r="K2840" s="292">
        <f t="shared" si="57"/>
        <v>0</v>
      </c>
    </row>
    <row r="2841" spans="1:11">
      <c r="E2841" s="194"/>
      <c r="F2841" s="194"/>
      <c r="I2841" s="168"/>
      <c r="J2841" s="169"/>
      <c r="K2841" s="170"/>
    </row>
    <row r="2842" spans="1:11">
      <c r="E2842" s="194"/>
      <c r="F2842" s="194"/>
      <c r="I2842" s="168"/>
      <c r="J2842" s="169"/>
      <c r="K2842" s="170"/>
    </row>
    <row r="2843" spans="1:11" ht="20.100000000000001" hidden="1" customHeight="1">
      <c r="A2843" s="187"/>
      <c r="B2843" s="188"/>
      <c r="C2843" s="188" t="s">
        <v>20</v>
      </c>
      <c r="D2843" s="188">
        <v>91338</v>
      </c>
      <c r="E2843" s="189" t="s">
        <v>159</v>
      </c>
      <c r="F2843" s="382" t="s">
        <v>1708</v>
      </c>
      <c r="G2843" s="383"/>
      <c r="H2843" s="156" t="s">
        <v>8</v>
      </c>
      <c r="I2843" s="157"/>
      <c r="J2843" s="158"/>
      <c r="K2843" s="159">
        <v>822.52</v>
      </c>
    </row>
    <row r="2844" spans="1:11" hidden="1">
      <c r="B2844" s="190" t="s">
        <v>1442</v>
      </c>
      <c r="C2844" s="190" t="s">
        <v>1443</v>
      </c>
      <c r="D2844" s="190" t="s">
        <v>1</v>
      </c>
      <c r="E2844" s="191" t="s">
        <v>1444</v>
      </c>
      <c r="F2844" s="384" t="s">
        <v>1445</v>
      </c>
      <c r="G2844" s="385"/>
      <c r="H2844" s="160" t="s">
        <v>1446</v>
      </c>
      <c r="I2844" s="161" t="s">
        <v>1345</v>
      </c>
      <c r="J2844" s="162" t="s">
        <v>1447</v>
      </c>
      <c r="K2844" s="163" t="s">
        <v>1448</v>
      </c>
    </row>
    <row r="2845" spans="1:11" hidden="1">
      <c r="A2845" s="192" t="s">
        <v>1449</v>
      </c>
      <c r="B2845" s="192" t="s">
        <v>1455</v>
      </c>
      <c r="C2845" s="192" t="s">
        <v>20</v>
      </c>
      <c r="D2845" s="192">
        <v>142</v>
      </c>
      <c r="E2845" s="193" t="s">
        <v>1658</v>
      </c>
      <c r="F2845" s="380" t="s">
        <v>1457</v>
      </c>
      <c r="G2845" s="381"/>
      <c r="H2845" s="164" t="s">
        <v>1659</v>
      </c>
      <c r="I2845" s="165">
        <v>0.88290000000000002</v>
      </c>
      <c r="J2845" s="166">
        <v>38.799999999999997</v>
      </c>
      <c r="K2845" s="167">
        <v>34.25</v>
      </c>
    </row>
    <row r="2846" spans="1:11" ht="24" hidden="1">
      <c r="A2846" s="192" t="s">
        <v>1449</v>
      </c>
      <c r="B2846" s="192" t="s">
        <v>1455</v>
      </c>
      <c r="C2846" s="192" t="s">
        <v>20</v>
      </c>
      <c r="D2846" s="192">
        <v>4914</v>
      </c>
      <c r="E2846" s="193" t="s">
        <v>2087</v>
      </c>
      <c r="F2846" s="380" t="s">
        <v>1457</v>
      </c>
      <c r="G2846" s="381"/>
      <c r="H2846" s="164" t="s">
        <v>8</v>
      </c>
      <c r="I2846" s="165">
        <v>1</v>
      </c>
      <c r="J2846" s="166">
        <v>560.88</v>
      </c>
      <c r="K2846" s="167">
        <v>560.88</v>
      </c>
    </row>
    <row r="2847" spans="1:11" ht="24" hidden="1">
      <c r="A2847" s="192" t="s">
        <v>1449</v>
      </c>
      <c r="B2847" s="192" t="s">
        <v>1455</v>
      </c>
      <c r="C2847" s="192" t="s">
        <v>20</v>
      </c>
      <c r="D2847" s="192">
        <v>7568</v>
      </c>
      <c r="E2847" s="193" t="s">
        <v>1709</v>
      </c>
      <c r="F2847" s="380" t="s">
        <v>1457</v>
      </c>
      <c r="G2847" s="381"/>
      <c r="H2847" s="164" t="s">
        <v>31</v>
      </c>
      <c r="I2847" s="165">
        <v>4.8166000000000002</v>
      </c>
      <c r="J2847" s="166">
        <v>0.73</v>
      </c>
      <c r="K2847" s="167">
        <v>3.51</v>
      </c>
    </row>
    <row r="2848" spans="1:11" ht="24" hidden="1">
      <c r="A2848" s="192" t="s">
        <v>1449</v>
      </c>
      <c r="B2848" s="192" t="s">
        <v>1455</v>
      </c>
      <c r="C2848" s="192" t="s">
        <v>20</v>
      </c>
      <c r="D2848" s="192">
        <v>36888</v>
      </c>
      <c r="E2848" s="193" t="s">
        <v>2084</v>
      </c>
      <c r="F2848" s="380" t="s">
        <v>1457</v>
      </c>
      <c r="G2848" s="381"/>
      <c r="H2848" s="164" t="s">
        <v>54</v>
      </c>
      <c r="I2848" s="165">
        <v>6.8503999999999996</v>
      </c>
      <c r="J2848" s="166">
        <v>31.23</v>
      </c>
      <c r="K2848" s="167">
        <v>213.93</v>
      </c>
    </row>
    <row r="2849" spans="1:11" hidden="1">
      <c r="A2849" s="192" t="s">
        <v>1449</v>
      </c>
      <c r="B2849" s="192" t="s">
        <v>1450</v>
      </c>
      <c r="C2849" s="192" t="s">
        <v>20</v>
      </c>
      <c r="D2849" s="192">
        <v>88309</v>
      </c>
      <c r="E2849" s="193" t="s">
        <v>1462</v>
      </c>
      <c r="F2849" s="380" t="s">
        <v>1463</v>
      </c>
      <c r="G2849" s="381"/>
      <c r="H2849" s="164" t="s">
        <v>34</v>
      </c>
      <c r="I2849" s="165">
        <v>0.35630000000000001</v>
      </c>
      <c r="J2849" s="166">
        <v>19.98</v>
      </c>
      <c r="K2849" s="167">
        <v>7.11</v>
      </c>
    </row>
    <row r="2850" spans="1:11" hidden="1">
      <c r="A2850" s="192" t="s">
        <v>1449</v>
      </c>
      <c r="B2850" s="192" t="s">
        <v>1450</v>
      </c>
      <c r="C2850" s="192" t="s">
        <v>20</v>
      </c>
      <c r="D2850" s="192">
        <v>88316</v>
      </c>
      <c r="E2850" s="193" t="s">
        <v>1464</v>
      </c>
      <c r="F2850" s="380" t="s">
        <v>1463</v>
      </c>
      <c r="G2850" s="381"/>
      <c r="H2850" s="164" t="s">
        <v>34</v>
      </c>
      <c r="I2850" s="165">
        <v>0.1779</v>
      </c>
      <c r="J2850" s="166">
        <v>16.02</v>
      </c>
      <c r="K2850" s="167">
        <v>2.84</v>
      </c>
    </row>
    <row r="2851" spans="1:11">
      <c r="E2851" s="194"/>
      <c r="F2851" s="194"/>
      <c r="I2851" s="168"/>
      <c r="J2851" s="169"/>
      <c r="K2851" s="170"/>
    </row>
    <row r="2852" spans="1:11" hidden="1">
      <c r="E2852" s="194"/>
      <c r="F2852" s="194"/>
      <c r="I2852" s="168"/>
      <c r="J2852" s="169"/>
      <c r="K2852" s="170"/>
    </row>
    <row r="2853" spans="1:11" ht="20.100000000000001" hidden="1" customHeight="1">
      <c r="A2853" s="187"/>
      <c r="B2853" s="188"/>
      <c r="C2853" s="188" t="s">
        <v>20</v>
      </c>
      <c r="D2853" s="188">
        <v>100701</v>
      </c>
      <c r="E2853" s="189" t="s">
        <v>530</v>
      </c>
      <c r="F2853" s="382" t="s">
        <v>1708</v>
      </c>
      <c r="G2853" s="383"/>
      <c r="H2853" s="156" t="s">
        <v>8</v>
      </c>
      <c r="I2853" s="157"/>
      <c r="J2853" s="158"/>
      <c r="K2853" s="159">
        <v>744.32</v>
      </c>
    </row>
    <row r="2854" spans="1:11" hidden="1">
      <c r="B2854" s="190" t="s">
        <v>1442</v>
      </c>
      <c r="C2854" s="190" t="s">
        <v>1443</v>
      </c>
      <c r="D2854" s="190" t="s">
        <v>1</v>
      </c>
      <c r="E2854" s="191" t="s">
        <v>1444</v>
      </c>
      <c r="F2854" s="384" t="s">
        <v>1445</v>
      </c>
      <c r="G2854" s="385"/>
      <c r="H2854" s="160" t="s">
        <v>1446</v>
      </c>
      <c r="I2854" s="161" t="s">
        <v>1345</v>
      </c>
      <c r="J2854" s="162" t="s">
        <v>1447</v>
      </c>
      <c r="K2854" s="163" t="s">
        <v>1448</v>
      </c>
    </row>
    <row r="2855" spans="1:11" ht="24" hidden="1">
      <c r="A2855" s="192" t="s">
        <v>1449</v>
      </c>
      <c r="B2855" s="192" t="s">
        <v>1455</v>
      </c>
      <c r="C2855" s="192" t="s">
        <v>20</v>
      </c>
      <c r="D2855" s="192">
        <v>4930</v>
      </c>
      <c r="E2855" s="193" t="s">
        <v>2088</v>
      </c>
      <c r="F2855" s="380" t="s">
        <v>1457</v>
      </c>
      <c r="G2855" s="381"/>
      <c r="H2855" s="164" t="s">
        <v>8</v>
      </c>
      <c r="I2855" s="165">
        <v>1</v>
      </c>
      <c r="J2855" s="166">
        <v>723.71</v>
      </c>
      <c r="K2855" s="167">
        <v>723.71</v>
      </c>
    </row>
    <row r="2856" spans="1:11" hidden="1">
      <c r="A2856" s="192" t="s">
        <v>1449</v>
      </c>
      <c r="B2856" s="192" t="s">
        <v>1450</v>
      </c>
      <c r="C2856" s="192" t="s">
        <v>20</v>
      </c>
      <c r="D2856" s="192">
        <v>88309</v>
      </c>
      <c r="E2856" s="193" t="s">
        <v>1462</v>
      </c>
      <c r="F2856" s="380" t="s">
        <v>1463</v>
      </c>
      <c r="G2856" s="381"/>
      <c r="H2856" s="164" t="s">
        <v>34</v>
      </c>
      <c r="I2856" s="165">
        <v>0.45700000000000002</v>
      </c>
      <c r="J2856" s="166">
        <v>19.98</v>
      </c>
      <c r="K2856" s="167">
        <v>9.1300000000000008</v>
      </c>
    </row>
    <row r="2857" spans="1:11" hidden="1">
      <c r="A2857" s="192" t="s">
        <v>1449</v>
      </c>
      <c r="B2857" s="192" t="s">
        <v>1450</v>
      </c>
      <c r="C2857" s="192" t="s">
        <v>20</v>
      </c>
      <c r="D2857" s="192">
        <v>88316</v>
      </c>
      <c r="E2857" s="193" t="s">
        <v>1464</v>
      </c>
      <c r="F2857" s="380" t="s">
        <v>1463</v>
      </c>
      <c r="G2857" s="381"/>
      <c r="H2857" s="164" t="s">
        <v>34</v>
      </c>
      <c r="I2857" s="165">
        <v>0.22900000000000001</v>
      </c>
      <c r="J2857" s="166">
        <v>16.02</v>
      </c>
      <c r="K2857" s="167">
        <v>3.66</v>
      </c>
    </row>
    <row r="2858" spans="1:11" ht="24" hidden="1">
      <c r="A2858" s="192" t="s">
        <v>1449</v>
      </c>
      <c r="B2858" s="192" t="s">
        <v>1450</v>
      </c>
      <c r="C2858" s="192" t="s">
        <v>20</v>
      </c>
      <c r="D2858" s="192">
        <v>88627</v>
      </c>
      <c r="E2858" s="193" t="s">
        <v>2089</v>
      </c>
      <c r="F2858" s="380" t="s">
        <v>1463</v>
      </c>
      <c r="G2858" s="381"/>
      <c r="H2858" s="164" t="s">
        <v>44</v>
      </c>
      <c r="I2858" s="165">
        <v>1.2E-2</v>
      </c>
      <c r="J2858" s="166">
        <v>652.11</v>
      </c>
      <c r="K2858" s="167">
        <v>7.82</v>
      </c>
    </row>
    <row r="2859" spans="1:11" hidden="1">
      <c r="E2859" s="194"/>
      <c r="F2859" s="194"/>
      <c r="I2859" s="168"/>
      <c r="J2859" s="169"/>
      <c r="K2859" s="170"/>
    </row>
    <row r="2860" spans="1:11" hidden="1">
      <c r="E2860" s="194"/>
      <c r="F2860" s="194"/>
      <c r="I2860" s="168"/>
      <c r="J2860" s="169"/>
      <c r="K2860" s="170"/>
    </row>
    <row r="2861" spans="1:11" s="198" customFormat="1" ht="31.5">
      <c r="A2861" s="195"/>
      <c r="B2861" s="196"/>
      <c r="C2861" s="196" t="s">
        <v>5</v>
      </c>
      <c r="D2861" s="196" t="s">
        <v>163</v>
      </c>
      <c r="E2861" s="197" t="s">
        <v>164</v>
      </c>
      <c r="F2861" s="386" t="s">
        <v>1708</v>
      </c>
      <c r="G2861" s="387"/>
      <c r="H2861" s="171" t="s">
        <v>31</v>
      </c>
      <c r="I2861" s="172"/>
      <c r="J2861" s="173"/>
      <c r="K2861" s="174">
        <f>SUM(K2863:K2867)</f>
        <v>0</v>
      </c>
    </row>
    <row r="2862" spans="1:11" s="198" customFormat="1" ht="15.75">
      <c r="B2862" s="199" t="s">
        <v>1442</v>
      </c>
      <c r="C2862" s="199" t="s">
        <v>1443</v>
      </c>
      <c r="D2862" s="199" t="s">
        <v>1</v>
      </c>
      <c r="E2862" s="200" t="s">
        <v>1444</v>
      </c>
      <c r="F2862" s="378" t="s">
        <v>1445</v>
      </c>
      <c r="G2862" s="379"/>
      <c r="H2862" s="175" t="s">
        <v>1446</v>
      </c>
      <c r="I2862" s="176" t="s">
        <v>1345</v>
      </c>
      <c r="J2862" s="177" t="s">
        <v>1447</v>
      </c>
      <c r="K2862" s="178" t="s">
        <v>1448</v>
      </c>
    </row>
    <row r="2863" spans="1:11" s="192" customFormat="1" ht="12">
      <c r="A2863" s="192" t="s">
        <v>1449</v>
      </c>
      <c r="B2863" s="192" t="s">
        <v>1450</v>
      </c>
      <c r="C2863" s="192" t="s">
        <v>20</v>
      </c>
      <c r="D2863" s="192">
        <v>88325</v>
      </c>
      <c r="E2863" s="193" t="s">
        <v>2090</v>
      </c>
      <c r="F2863" s="380" t="s">
        <v>1463</v>
      </c>
      <c r="G2863" s="381"/>
      <c r="H2863" s="164" t="s">
        <v>34</v>
      </c>
      <c r="I2863" s="165">
        <v>0.3</v>
      </c>
      <c r="J2863" s="166"/>
      <c r="K2863" s="167">
        <f>J2863*I2863</f>
        <v>0</v>
      </c>
    </row>
    <row r="2864" spans="1:11" s="192" customFormat="1" ht="36">
      <c r="A2864" s="192" t="s">
        <v>1449</v>
      </c>
      <c r="B2864" s="192" t="s">
        <v>1455</v>
      </c>
      <c r="C2864" s="192" t="s">
        <v>20</v>
      </c>
      <c r="D2864" s="192">
        <v>3104</v>
      </c>
      <c r="E2864" s="193" t="s">
        <v>2091</v>
      </c>
      <c r="F2864" s="380" t="s">
        <v>1457</v>
      </c>
      <c r="G2864" s="381"/>
      <c r="H2864" s="164" t="s">
        <v>1827</v>
      </c>
      <c r="I2864" s="165">
        <v>1</v>
      </c>
      <c r="J2864" s="166"/>
      <c r="K2864" s="167">
        <f t="shared" ref="K2864:K2867" si="58">J2864*I2864</f>
        <v>0</v>
      </c>
    </row>
    <row r="2865" spans="1:11" s="192" customFormat="1" ht="12">
      <c r="A2865" s="192" t="s">
        <v>1449</v>
      </c>
      <c r="B2865" s="192" t="s">
        <v>1455</v>
      </c>
      <c r="C2865" s="192" t="s">
        <v>20</v>
      </c>
      <c r="D2865" s="192">
        <v>10507</v>
      </c>
      <c r="E2865" s="193" t="s">
        <v>2092</v>
      </c>
      <c r="F2865" s="380" t="s">
        <v>1457</v>
      </c>
      <c r="G2865" s="381"/>
      <c r="H2865" s="164" t="s">
        <v>8</v>
      </c>
      <c r="I2865" s="165">
        <v>1.68</v>
      </c>
      <c r="J2865" s="166"/>
      <c r="K2865" s="167">
        <f t="shared" si="58"/>
        <v>0</v>
      </c>
    </row>
    <row r="2866" spans="1:11" s="192" customFormat="1" ht="24">
      <c r="A2866" s="192" t="s">
        <v>1449</v>
      </c>
      <c r="B2866" s="192" t="s">
        <v>1455</v>
      </c>
      <c r="C2866" s="192" t="s">
        <v>20</v>
      </c>
      <c r="D2866" s="192">
        <v>11522</v>
      </c>
      <c r="E2866" s="193" t="s">
        <v>2093</v>
      </c>
      <c r="F2866" s="380" t="s">
        <v>1457</v>
      </c>
      <c r="G2866" s="381"/>
      <c r="H2866" s="164" t="s">
        <v>31</v>
      </c>
      <c r="I2866" s="165">
        <v>1</v>
      </c>
      <c r="J2866" s="166"/>
      <c r="K2866" s="167">
        <f t="shared" si="58"/>
        <v>0</v>
      </c>
    </row>
    <row r="2867" spans="1:11" s="192" customFormat="1" ht="12">
      <c r="A2867" s="192" t="s">
        <v>1449</v>
      </c>
      <c r="B2867" s="192" t="s">
        <v>1450</v>
      </c>
      <c r="C2867" s="192" t="s">
        <v>20</v>
      </c>
      <c r="D2867" s="192">
        <v>102188</v>
      </c>
      <c r="E2867" s="193" t="s">
        <v>2094</v>
      </c>
      <c r="F2867" s="380" t="s">
        <v>1708</v>
      </c>
      <c r="G2867" s="381"/>
      <c r="H2867" s="164" t="s">
        <v>31</v>
      </c>
      <c r="I2867" s="165">
        <v>1</v>
      </c>
      <c r="J2867" s="166"/>
      <c r="K2867" s="167">
        <f t="shared" si="58"/>
        <v>0</v>
      </c>
    </row>
    <row r="2868" spans="1:11">
      <c r="E2868" s="194"/>
      <c r="F2868" s="194"/>
      <c r="I2868" s="168"/>
      <c r="J2868" s="169"/>
      <c r="K2868" s="170"/>
    </row>
    <row r="2869" spans="1:11">
      <c r="E2869" s="194"/>
      <c r="F2869" s="194"/>
      <c r="I2869" s="168"/>
      <c r="J2869" s="169"/>
      <c r="K2869" s="170"/>
    </row>
    <row r="2870" spans="1:11" ht="20.100000000000001" hidden="1" customHeight="1">
      <c r="A2870" s="187"/>
      <c r="B2870" s="188"/>
      <c r="C2870" s="188" t="s">
        <v>20</v>
      </c>
      <c r="D2870" s="188">
        <v>91341</v>
      </c>
      <c r="E2870" s="189" t="s">
        <v>161</v>
      </c>
      <c r="F2870" s="382" t="s">
        <v>1708</v>
      </c>
      <c r="G2870" s="383"/>
      <c r="H2870" s="156" t="s">
        <v>8</v>
      </c>
      <c r="I2870" s="157"/>
      <c r="J2870" s="158"/>
      <c r="K2870" s="159">
        <v>650.58000000000004</v>
      </c>
    </row>
    <row r="2871" spans="1:11" hidden="1">
      <c r="B2871" s="190" t="s">
        <v>1442</v>
      </c>
      <c r="C2871" s="190" t="s">
        <v>1443</v>
      </c>
      <c r="D2871" s="190" t="s">
        <v>1</v>
      </c>
      <c r="E2871" s="191" t="s">
        <v>1444</v>
      </c>
      <c r="F2871" s="384" t="s">
        <v>1445</v>
      </c>
      <c r="G2871" s="385"/>
      <c r="H2871" s="160" t="s">
        <v>1446</v>
      </c>
      <c r="I2871" s="161" t="s">
        <v>1345</v>
      </c>
      <c r="J2871" s="162" t="s">
        <v>1447</v>
      </c>
      <c r="K2871" s="163" t="s">
        <v>1448</v>
      </c>
    </row>
    <row r="2872" spans="1:11" hidden="1">
      <c r="A2872" s="192" t="s">
        <v>1449</v>
      </c>
      <c r="B2872" s="192" t="s">
        <v>1455</v>
      </c>
      <c r="C2872" s="192" t="s">
        <v>20</v>
      </c>
      <c r="D2872" s="192">
        <v>142</v>
      </c>
      <c r="E2872" s="193" t="s">
        <v>1658</v>
      </c>
      <c r="F2872" s="380" t="s">
        <v>1457</v>
      </c>
      <c r="G2872" s="381"/>
      <c r="H2872" s="164" t="s">
        <v>1659</v>
      </c>
      <c r="I2872" s="165">
        <v>0.88290000000000002</v>
      </c>
      <c r="J2872" s="166">
        <v>38.799999999999997</v>
      </c>
      <c r="K2872" s="167">
        <v>34.25</v>
      </c>
    </row>
    <row r="2873" spans="1:11" ht="24" hidden="1">
      <c r="A2873" s="192" t="s">
        <v>1449</v>
      </c>
      <c r="B2873" s="192" t="s">
        <v>1455</v>
      </c>
      <c r="C2873" s="192" t="s">
        <v>20</v>
      </c>
      <c r="D2873" s="192">
        <v>7568</v>
      </c>
      <c r="E2873" s="193" t="s">
        <v>1709</v>
      </c>
      <c r="F2873" s="380" t="s">
        <v>1457</v>
      </c>
      <c r="G2873" s="381"/>
      <c r="H2873" s="164" t="s">
        <v>31</v>
      </c>
      <c r="I2873" s="165">
        <v>4.8166000000000002</v>
      </c>
      <c r="J2873" s="166">
        <v>0.73</v>
      </c>
      <c r="K2873" s="167">
        <v>3.51</v>
      </c>
    </row>
    <row r="2874" spans="1:11" ht="24" hidden="1">
      <c r="A2874" s="192" t="s">
        <v>1449</v>
      </c>
      <c r="B2874" s="192" t="s">
        <v>1455</v>
      </c>
      <c r="C2874" s="192" t="s">
        <v>20</v>
      </c>
      <c r="D2874" s="192">
        <v>36888</v>
      </c>
      <c r="E2874" s="193" t="s">
        <v>2084</v>
      </c>
      <c r="F2874" s="380" t="s">
        <v>1457</v>
      </c>
      <c r="G2874" s="381"/>
      <c r="H2874" s="164" t="s">
        <v>54</v>
      </c>
      <c r="I2874" s="165">
        <v>6.8503999999999996</v>
      </c>
      <c r="J2874" s="166">
        <v>31.23</v>
      </c>
      <c r="K2874" s="167">
        <v>213.93</v>
      </c>
    </row>
    <row r="2875" spans="1:11" ht="24" hidden="1">
      <c r="A2875" s="192" t="s">
        <v>1449</v>
      </c>
      <c r="B2875" s="192" t="s">
        <v>1455</v>
      </c>
      <c r="C2875" s="192" t="s">
        <v>20</v>
      </c>
      <c r="D2875" s="192">
        <v>39025</v>
      </c>
      <c r="E2875" s="193" t="s">
        <v>2095</v>
      </c>
      <c r="F2875" s="380" t="s">
        <v>1457</v>
      </c>
      <c r="G2875" s="381"/>
      <c r="H2875" s="164" t="s">
        <v>31</v>
      </c>
      <c r="I2875" s="165">
        <v>0.54730000000000001</v>
      </c>
      <c r="J2875" s="166">
        <v>709.31</v>
      </c>
      <c r="K2875" s="167">
        <v>388.2</v>
      </c>
    </row>
    <row r="2876" spans="1:11" hidden="1">
      <c r="A2876" s="192" t="s">
        <v>1449</v>
      </c>
      <c r="B2876" s="192" t="s">
        <v>1450</v>
      </c>
      <c r="C2876" s="192" t="s">
        <v>20</v>
      </c>
      <c r="D2876" s="192">
        <v>88309</v>
      </c>
      <c r="E2876" s="193" t="s">
        <v>1462</v>
      </c>
      <c r="F2876" s="380" t="s">
        <v>1463</v>
      </c>
      <c r="G2876" s="381"/>
      <c r="H2876" s="164" t="s">
        <v>34</v>
      </c>
      <c r="I2876" s="165">
        <v>0.3826</v>
      </c>
      <c r="J2876" s="166">
        <v>19.98</v>
      </c>
      <c r="K2876" s="167">
        <v>7.64</v>
      </c>
    </row>
    <row r="2877" spans="1:11" hidden="1">
      <c r="A2877" s="192" t="s">
        <v>1449</v>
      </c>
      <c r="B2877" s="192" t="s">
        <v>1450</v>
      </c>
      <c r="C2877" s="192" t="s">
        <v>20</v>
      </c>
      <c r="D2877" s="192">
        <v>88316</v>
      </c>
      <c r="E2877" s="193" t="s">
        <v>1464</v>
      </c>
      <c r="F2877" s="380" t="s">
        <v>1463</v>
      </c>
      <c r="G2877" s="381"/>
      <c r="H2877" s="164" t="s">
        <v>34</v>
      </c>
      <c r="I2877" s="165">
        <v>0.191</v>
      </c>
      <c r="J2877" s="166">
        <v>16.02</v>
      </c>
      <c r="K2877" s="167">
        <v>3.05</v>
      </c>
    </row>
    <row r="2878" spans="1:11" hidden="1">
      <c r="E2878" s="194"/>
      <c r="F2878" s="194"/>
      <c r="I2878" s="168"/>
      <c r="J2878" s="169"/>
      <c r="K2878" s="170"/>
    </row>
    <row r="2879" spans="1:11" hidden="1">
      <c r="E2879" s="194"/>
      <c r="F2879" s="194"/>
      <c r="I2879" s="168"/>
      <c r="J2879" s="169"/>
      <c r="K2879" s="170"/>
    </row>
    <row r="2880" spans="1:11" s="198" customFormat="1" ht="31.5">
      <c r="A2880" s="195"/>
      <c r="B2880" s="196"/>
      <c r="C2880" s="196" t="s">
        <v>5</v>
      </c>
      <c r="D2880" s="196" t="s">
        <v>715</v>
      </c>
      <c r="E2880" s="197" t="s">
        <v>716</v>
      </c>
      <c r="F2880" s="386" t="s">
        <v>1708</v>
      </c>
      <c r="G2880" s="387"/>
      <c r="H2880" s="171" t="s">
        <v>8</v>
      </c>
      <c r="I2880" s="172"/>
      <c r="J2880" s="173"/>
      <c r="K2880" s="174">
        <f>SUM(K2882:K2887)</f>
        <v>0</v>
      </c>
    </row>
    <row r="2881" spans="1:11" s="198" customFormat="1" ht="15.75">
      <c r="B2881" s="199" t="s">
        <v>1442</v>
      </c>
      <c r="C2881" s="199" t="s">
        <v>1443</v>
      </c>
      <c r="D2881" s="199" t="s">
        <v>1</v>
      </c>
      <c r="E2881" s="200" t="s">
        <v>1444</v>
      </c>
      <c r="F2881" s="378" t="s">
        <v>1445</v>
      </c>
      <c r="G2881" s="379"/>
      <c r="H2881" s="175" t="s">
        <v>1446</v>
      </c>
      <c r="I2881" s="176" t="s">
        <v>1345</v>
      </c>
      <c r="J2881" s="177" t="s">
        <v>1447</v>
      </c>
      <c r="K2881" s="178" t="s">
        <v>1448</v>
      </c>
    </row>
    <row r="2882" spans="1:11" s="192" customFormat="1" ht="12">
      <c r="A2882" s="192" t="s">
        <v>1449</v>
      </c>
      <c r="B2882" s="192" t="s">
        <v>1455</v>
      </c>
      <c r="C2882" s="192" t="s">
        <v>20</v>
      </c>
      <c r="D2882" s="192">
        <v>142</v>
      </c>
      <c r="E2882" s="193" t="s">
        <v>1658</v>
      </c>
      <c r="F2882" s="380" t="s">
        <v>1457</v>
      </c>
      <c r="G2882" s="381"/>
      <c r="H2882" s="164" t="s">
        <v>1659</v>
      </c>
      <c r="I2882" s="165">
        <v>0.88290000000000002</v>
      </c>
      <c r="J2882" s="166"/>
      <c r="K2882" s="167">
        <f>J2882*I2882</f>
        <v>0</v>
      </c>
    </row>
    <row r="2883" spans="1:11" s="192" customFormat="1" ht="24">
      <c r="A2883" s="192" t="s">
        <v>1449</v>
      </c>
      <c r="B2883" s="192" t="s">
        <v>1455</v>
      </c>
      <c r="C2883" s="192" t="s">
        <v>20</v>
      </c>
      <c r="D2883" s="192">
        <v>7568</v>
      </c>
      <c r="E2883" s="193" t="s">
        <v>1709</v>
      </c>
      <c r="F2883" s="380" t="s">
        <v>1457</v>
      </c>
      <c r="G2883" s="381"/>
      <c r="H2883" s="164" t="s">
        <v>31</v>
      </c>
      <c r="I2883" s="165">
        <v>4.8166000000000002</v>
      </c>
      <c r="J2883" s="166"/>
      <c r="K2883" s="167">
        <f t="shared" ref="K2883:K2887" si="59">J2883*I2883</f>
        <v>0</v>
      </c>
    </row>
    <row r="2884" spans="1:11" s="192" customFormat="1" ht="24">
      <c r="A2884" s="192" t="s">
        <v>1449</v>
      </c>
      <c r="B2884" s="192" t="s">
        <v>1455</v>
      </c>
      <c r="C2884" s="192" t="s">
        <v>20</v>
      </c>
      <c r="D2884" s="192">
        <v>36888</v>
      </c>
      <c r="E2884" s="193" t="s">
        <v>2084</v>
      </c>
      <c r="F2884" s="380" t="s">
        <v>1457</v>
      </c>
      <c r="G2884" s="381"/>
      <c r="H2884" s="164" t="s">
        <v>54</v>
      </c>
      <c r="I2884" s="165">
        <v>6.8503999999999996</v>
      </c>
      <c r="J2884" s="166"/>
      <c r="K2884" s="167">
        <f t="shared" si="59"/>
        <v>0</v>
      </c>
    </row>
    <row r="2885" spans="1:11" s="192" customFormat="1" ht="12">
      <c r="A2885" s="192" t="s">
        <v>1449</v>
      </c>
      <c r="B2885" s="192" t="s">
        <v>1450</v>
      </c>
      <c r="C2885" s="192" t="s">
        <v>20</v>
      </c>
      <c r="D2885" s="192">
        <v>88309</v>
      </c>
      <c r="E2885" s="193" t="s">
        <v>1462</v>
      </c>
      <c r="F2885" s="380" t="s">
        <v>1463</v>
      </c>
      <c r="G2885" s="381"/>
      <c r="H2885" s="164" t="s">
        <v>34</v>
      </c>
      <c r="I2885" s="165">
        <v>0.3826</v>
      </c>
      <c r="J2885" s="166"/>
      <c r="K2885" s="167">
        <f t="shared" si="59"/>
        <v>0</v>
      </c>
    </row>
    <row r="2886" spans="1:11" s="192" customFormat="1" ht="12">
      <c r="A2886" s="192" t="s">
        <v>1449</v>
      </c>
      <c r="B2886" s="192" t="s">
        <v>1450</v>
      </c>
      <c r="C2886" s="192" t="s">
        <v>20</v>
      </c>
      <c r="D2886" s="192">
        <v>88316</v>
      </c>
      <c r="E2886" s="193" t="s">
        <v>1464</v>
      </c>
      <c r="F2886" s="380" t="s">
        <v>1463</v>
      </c>
      <c r="G2886" s="381"/>
      <c r="H2886" s="164" t="s">
        <v>34</v>
      </c>
      <c r="I2886" s="165">
        <v>0.191</v>
      </c>
      <c r="J2886" s="166"/>
      <c r="K2886" s="167">
        <f t="shared" si="59"/>
        <v>0</v>
      </c>
    </row>
    <row r="2887" spans="1:11" s="192" customFormat="1" ht="12">
      <c r="A2887" s="192" t="s">
        <v>1449</v>
      </c>
      <c r="B2887" s="287" t="s">
        <v>1455</v>
      </c>
      <c r="C2887" s="287" t="s">
        <v>5</v>
      </c>
      <c r="D2887" s="287" t="s">
        <v>2096</v>
      </c>
      <c r="E2887" s="288" t="s">
        <v>2097</v>
      </c>
      <c r="F2887" s="388" t="s">
        <v>1744</v>
      </c>
      <c r="G2887" s="389"/>
      <c r="H2887" s="289" t="s">
        <v>8</v>
      </c>
      <c r="I2887" s="290">
        <v>1.89</v>
      </c>
      <c r="J2887" s="291">
        <f>'Mapa de Cotação'!J77</f>
        <v>0</v>
      </c>
      <c r="K2887" s="292">
        <f t="shared" si="59"/>
        <v>0</v>
      </c>
    </row>
    <row r="2888" spans="1:11">
      <c r="E2888" s="194"/>
      <c r="F2888" s="194"/>
      <c r="I2888" s="168"/>
      <c r="J2888" s="169"/>
      <c r="K2888" s="170"/>
    </row>
    <row r="2889" spans="1:11">
      <c r="E2889" s="194"/>
      <c r="F2889" s="194"/>
      <c r="I2889" s="168"/>
      <c r="J2889" s="169"/>
      <c r="K2889" s="170"/>
    </row>
    <row r="2890" spans="1:11" ht="20.100000000000001" hidden="1" customHeight="1">
      <c r="A2890" s="187"/>
      <c r="B2890" s="188"/>
      <c r="C2890" s="188" t="s">
        <v>166</v>
      </c>
      <c r="D2890" s="188">
        <v>11948</v>
      </c>
      <c r="E2890" s="189" t="s">
        <v>929</v>
      </c>
      <c r="F2890" s="382" t="s">
        <v>1468</v>
      </c>
      <c r="G2890" s="383"/>
      <c r="H2890" s="156" t="s">
        <v>12</v>
      </c>
      <c r="I2890" s="157"/>
      <c r="J2890" s="158"/>
      <c r="K2890" s="159">
        <v>315.19</v>
      </c>
    </row>
    <row r="2891" spans="1:11" hidden="1">
      <c r="B2891" s="190" t="s">
        <v>1442</v>
      </c>
      <c r="C2891" s="190" t="s">
        <v>1443</v>
      </c>
      <c r="D2891" s="190" t="s">
        <v>1</v>
      </c>
      <c r="E2891" s="191" t="s">
        <v>1444</v>
      </c>
      <c r="F2891" s="384" t="s">
        <v>1445</v>
      </c>
      <c r="G2891" s="385"/>
      <c r="H2891" s="160" t="s">
        <v>1446</v>
      </c>
      <c r="I2891" s="161" t="s">
        <v>1345</v>
      </c>
      <c r="J2891" s="162" t="s">
        <v>1447</v>
      </c>
      <c r="K2891" s="163" t="s">
        <v>1448</v>
      </c>
    </row>
    <row r="2892" spans="1:11" ht="24" hidden="1">
      <c r="A2892" s="192" t="s">
        <v>1449</v>
      </c>
      <c r="B2892" s="192" t="s">
        <v>1455</v>
      </c>
      <c r="C2892" s="192" t="s">
        <v>166</v>
      </c>
      <c r="D2892" s="192">
        <v>12797</v>
      </c>
      <c r="E2892" s="193" t="s">
        <v>929</v>
      </c>
      <c r="F2892" s="380" t="s">
        <v>1457</v>
      </c>
      <c r="G2892" s="381"/>
      <c r="H2892" s="164" t="s">
        <v>12</v>
      </c>
      <c r="I2892" s="165">
        <v>1</v>
      </c>
      <c r="J2892" s="166">
        <v>280</v>
      </c>
      <c r="K2892" s="167">
        <v>280</v>
      </c>
    </row>
    <row r="2893" spans="1:11" hidden="1">
      <c r="A2893" s="192" t="s">
        <v>1449</v>
      </c>
      <c r="B2893" s="192" t="s">
        <v>1455</v>
      </c>
      <c r="C2893" s="192" t="s">
        <v>20</v>
      </c>
      <c r="D2893" s="192">
        <v>4750</v>
      </c>
      <c r="E2893" s="193" t="s">
        <v>1699</v>
      </c>
      <c r="F2893" s="380" t="s">
        <v>1570</v>
      </c>
      <c r="G2893" s="381"/>
      <c r="H2893" s="164" t="s">
        <v>34</v>
      </c>
      <c r="I2893" s="165">
        <v>1</v>
      </c>
      <c r="J2893" s="166">
        <v>14.83</v>
      </c>
      <c r="K2893" s="167">
        <v>14.83</v>
      </c>
    </row>
    <row r="2894" spans="1:11" hidden="1">
      <c r="A2894" s="192" t="s">
        <v>1449</v>
      </c>
      <c r="B2894" s="192" t="s">
        <v>1455</v>
      </c>
      <c r="C2894" s="192" t="s">
        <v>20</v>
      </c>
      <c r="D2894" s="192">
        <v>6111</v>
      </c>
      <c r="E2894" s="193" t="s">
        <v>1580</v>
      </c>
      <c r="F2894" s="380" t="s">
        <v>1570</v>
      </c>
      <c r="G2894" s="381"/>
      <c r="H2894" s="164" t="s">
        <v>34</v>
      </c>
      <c r="I2894" s="165">
        <v>1</v>
      </c>
      <c r="J2894" s="166">
        <v>11.05</v>
      </c>
      <c r="K2894" s="167">
        <v>11.05</v>
      </c>
    </row>
    <row r="2895" spans="1:11" ht="24" hidden="1">
      <c r="A2895" s="192" t="s">
        <v>1449</v>
      </c>
      <c r="B2895" s="192" t="s">
        <v>1450</v>
      </c>
      <c r="C2895" s="192" t="s">
        <v>166</v>
      </c>
      <c r="D2895" s="192">
        <v>1903</v>
      </c>
      <c r="E2895" s="193" t="s">
        <v>2098</v>
      </c>
      <c r="F2895" s="380" t="s">
        <v>1468</v>
      </c>
      <c r="G2895" s="381"/>
      <c r="H2895" s="164" t="s">
        <v>1940</v>
      </c>
      <c r="I2895" s="165">
        <v>3.0000000000000001E-3</v>
      </c>
      <c r="J2895" s="166">
        <v>603.30999999999995</v>
      </c>
      <c r="K2895" s="167">
        <v>1.81</v>
      </c>
    </row>
    <row r="2896" spans="1:11" hidden="1">
      <c r="A2896" s="192" t="s">
        <v>1449</v>
      </c>
      <c r="B2896" s="192" t="s">
        <v>1450</v>
      </c>
      <c r="C2896" s="192" t="s">
        <v>166</v>
      </c>
      <c r="D2896" s="192">
        <v>10549</v>
      </c>
      <c r="E2896" s="193" t="s">
        <v>1581</v>
      </c>
      <c r="F2896" s="380" t="s">
        <v>1468</v>
      </c>
      <c r="G2896" s="381"/>
      <c r="H2896" s="164" t="s">
        <v>1582</v>
      </c>
      <c r="I2896" s="165">
        <v>1</v>
      </c>
      <c r="J2896" s="166">
        <v>3.81</v>
      </c>
      <c r="K2896" s="167">
        <v>3.81</v>
      </c>
    </row>
    <row r="2897" spans="1:11" hidden="1">
      <c r="A2897" s="192" t="s">
        <v>1449</v>
      </c>
      <c r="B2897" s="192" t="s">
        <v>1450</v>
      </c>
      <c r="C2897" s="192" t="s">
        <v>166</v>
      </c>
      <c r="D2897" s="192">
        <v>10550</v>
      </c>
      <c r="E2897" s="193" t="s">
        <v>1704</v>
      </c>
      <c r="F2897" s="380" t="s">
        <v>1468</v>
      </c>
      <c r="G2897" s="381"/>
      <c r="H2897" s="164" t="s">
        <v>1582</v>
      </c>
      <c r="I2897" s="165">
        <v>1</v>
      </c>
      <c r="J2897" s="166">
        <v>3.69</v>
      </c>
      <c r="K2897" s="167">
        <v>3.69</v>
      </c>
    </row>
    <row r="2898" spans="1:11" hidden="1">
      <c r="E2898" s="194"/>
      <c r="F2898" s="194"/>
      <c r="I2898" s="168"/>
      <c r="J2898" s="169"/>
      <c r="K2898" s="170"/>
    </row>
    <row r="2899" spans="1:11" hidden="1">
      <c r="E2899" s="194"/>
      <c r="F2899" s="194"/>
      <c r="I2899" s="168"/>
      <c r="J2899" s="169"/>
      <c r="K2899" s="170"/>
    </row>
    <row r="2900" spans="1:11" s="198" customFormat="1" ht="31.5">
      <c r="A2900" s="195"/>
      <c r="B2900" s="196"/>
      <c r="C2900" s="196" t="s">
        <v>5</v>
      </c>
      <c r="D2900" s="196" t="s">
        <v>169</v>
      </c>
      <c r="E2900" s="197" t="s">
        <v>170</v>
      </c>
      <c r="F2900" s="386" t="s">
        <v>1708</v>
      </c>
      <c r="G2900" s="387"/>
      <c r="H2900" s="171" t="s">
        <v>171</v>
      </c>
      <c r="I2900" s="172"/>
      <c r="J2900" s="173"/>
      <c r="K2900" s="174">
        <f>K2902</f>
        <v>0</v>
      </c>
    </row>
    <row r="2901" spans="1:11" s="198" customFormat="1" ht="15.75">
      <c r="B2901" s="199" t="s">
        <v>1442</v>
      </c>
      <c r="C2901" s="199" t="s">
        <v>1443</v>
      </c>
      <c r="D2901" s="199" t="s">
        <v>1</v>
      </c>
      <c r="E2901" s="200" t="s">
        <v>1444</v>
      </c>
      <c r="F2901" s="378" t="s">
        <v>1445</v>
      </c>
      <c r="G2901" s="379"/>
      <c r="H2901" s="175" t="s">
        <v>1446</v>
      </c>
      <c r="I2901" s="176" t="s">
        <v>1345</v>
      </c>
      <c r="J2901" s="177" t="s">
        <v>1447</v>
      </c>
      <c r="K2901" s="178" t="s">
        <v>1448</v>
      </c>
    </row>
    <row r="2902" spans="1:11" s="192" customFormat="1" ht="24">
      <c r="A2902" s="192" t="s">
        <v>1449</v>
      </c>
      <c r="B2902" s="287" t="s">
        <v>1455</v>
      </c>
      <c r="C2902" s="287" t="s">
        <v>5</v>
      </c>
      <c r="D2902" s="287" t="s">
        <v>2099</v>
      </c>
      <c r="E2902" s="288" t="s">
        <v>2100</v>
      </c>
      <c r="F2902" s="388" t="s">
        <v>1457</v>
      </c>
      <c r="G2902" s="389"/>
      <c r="H2902" s="289" t="s">
        <v>171</v>
      </c>
      <c r="I2902" s="290">
        <v>1</v>
      </c>
      <c r="J2902" s="291">
        <f>'Mapa de Cotação'!J80</f>
        <v>0</v>
      </c>
      <c r="K2902" s="292">
        <f>J2902*I2902</f>
        <v>0</v>
      </c>
    </row>
    <row r="2903" spans="1:11">
      <c r="E2903" s="194"/>
      <c r="F2903" s="194"/>
      <c r="I2903" s="168"/>
      <c r="J2903" s="169"/>
      <c r="K2903" s="170"/>
    </row>
    <row r="2904" spans="1:11">
      <c r="E2904" s="194"/>
      <c r="F2904" s="194"/>
      <c r="I2904" s="168"/>
      <c r="J2904" s="169"/>
      <c r="K2904" s="170"/>
    </row>
    <row r="2905" spans="1:11" s="198" customFormat="1" ht="31.5">
      <c r="A2905" s="195"/>
      <c r="B2905" s="196"/>
      <c r="C2905" s="196" t="s">
        <v>5</v>
      </c>
      <c r="D2905" s="196" t="s">
        <v>173</v>
      </c>
      <c r="E2905" s="197" t="s">
        <v>174</v>
      </c>
      <c r="F2905" s="386" t="s">
        <v>1708</v>
      </c>
      <c r="G2905" s="387"/>
      <c r="H2905" s="171" t="s">
        <v>171</v>
      </c>
      <c r="I2905" s="172"/>
      <c r="J2905" s="173"/>
      <c r="K2905" s="174">
        <f>K2907</f>
        <v>0</v>
      </c>
    </row>
    <row r="2906" spans="1:11" s="198" customFormat="1" ht="15.75">
      <c r="B2906" s="199" t="s">
        <v>1442</v>
      </c>
      <c r="C2906" s="199" t="s">
        <v>1443</v>
      </c>
      <c r="D2906" s="199" t="s">
        <v>1</v>
      </c>
      <c r="E2906" s="200" t="s">
        <v>1444</v>
      </c>
      <c r="F2906" s="378" t="s">
        <v>1445</v>
      </c>
      <c r="G2906" s="379"/>
      <c r="H2906" s="175" t="s">
        <v>1446</v>
      </c>
      <c r="I2906" s="176" t="s">
        <v>1345</v>
      </c>
      <c r="J2906" s="177" t="s">
        <v>1447</v>
      </c>
      <c r="K2906" s="178" t="s">
        <v>1448</v>
      </c>
    </row>
    <row r="2907" spans="1:11" s="192" customFormat="1" ht="24">
      <c r="A2907" s="192" t="s">
        <v>1449</v>
      </c>
      <c r="B2907" s="287" t="s">
        <v>1455</v>
      </c>
      <c r="C2907" s="287" t="s">
        <v>5</v>
      </c>
      <c r="D2907" s="287" t="s">
        <v>2101</v>
      </c>
      <c r="E2907" s="288" t="s">
        <v>2102</v>
      </c>
      <c r="F2907" s="388" t="s">
        <v>1457</v>
      </c>
      <c r="G2907" s="389"/>
      <c r="H2907" s="289" t="s">
        <v>171</v>
      </c>
      <c r="I2907" s="290">
        <v>1</v>
      </c>
      <c r="J2907" s="291">
        <f>'Mapa de Cotação'!J83</f>
        <v>0</v>
      </c>
      <c r="K2907" s="292">
        <f>J2907*I2907</f>
        <v>0</v>
      </c>
    </row>
    <row r="2908" spans="1:11">
      <c r="E2908" s="194"/>
      <c r="F2908" s="194"/>
      <c r="I2908" s="168"/>
      <c r="J2908" s="169"/>
      <c r="K2908" s="170"/>
    </row>
    <row r="2909" spans="1:11">
      <c r="E2909" s="194"/>
      <c r="F2909" s="194"/>
      <c r="I2909" s="168"/>
      <c r="J2909" s="169"/>
      <c r="K2909" s="170"/>
    </row>
    <row r="2910" spans="1:11" s="198" customFormat="1" ht="31.5">
      <c r="A2910" s="195"/>
      <c r="B2910" s="196"/>
      <c r="C2910" s="196" t="s">
        <v>5</v>
      </c>
      <c r="D2910" s="196" t="s">
        <v>456</v>
      </c>
      <c r="E2910" s="197" t="s">
        <v>457</v>
      </c>
      <c r="F2910" s="386" t="s">
        <v>1468</v>
      </c>
      <c r="G2910" s="387"/>
      <c r="H2910" s="171" t="s">
        <v>8</v>
      </c>
      <c r="I2910" s="172"/>
      <c r="J2910" s="173"/>
      <c r="K2910" s="174">
        <f>SUM(K2912:K2914)</f>
        <v>0</v>
      </c>
    </row>
    <row r="2911" spans="1:11" s="198" customFormat="1" ht="15.75">
      <c r="B2911" s="199" t="s">
        <v>1442</v>
      </c>
      <c r="C2911" s="199" t="s">
        <v>1443</v>
      </c>
      <c r="D2911" s="199" t="s">
        <v>1</v>
      </c>
      <c r="E2911" s="200" t="s">
        <v>1444</v>
      </c>
      <c r="F2911" s="378" t="s">
        <v>1445</v>
      </c>
      <c r="G2911" s="379"/>
      <c r="H2911" s="175" t="s">
        <v>1446</v>
      </c>
      <c r="I2911" s="176" t="s">
        <v>1345</v>
      </c>
      <c r="J2911" s="177" t="s">
        <v>1447</v>
      </c>
      <c r="K2911" s="178" t="s">
        <v>1448</v>
      </c>
    </row>
    <row r="2912" spans="1:11" s="192" customFormat="1" ht="24">
      <c r="A2912" s="192" t="s">
        <v>1449</v>
      </c>
      <c r="B2912" s="192" t="s">
        <v>1455</v>
      </c>
      <c r="C2912" s="192" t="s">
        <v>20</v>
      </c>
      <c r="D2912" s="192">
        <v>37561</v>
      </c>
      <c r="E2912" s="193" t="s">
        <v>2103</v>
      </c>
      <c r="F2912" s="380" t="s">
        <v>1457</v>
      </c>
      <c r="G2912" s="381"/>
      <c r="H2912" s="164" t="s">
        <v>8</v>
      </c>
      <c r="I2912" s="165">
        <v>1</v>
      </c>
      <c r="J2912" s="166"/>
      <c r="K2912" s="167">
        <f>J2912*I2912</f>
        <v>0</v>
      </c>
    </row>
    <row r="2913" spans="1:11" s="192" customFormat="1" ht="12">
      <c r="A2913" s="192" t="s">
        <v>1449</v>
      </c>
      <c r="B2913" s="192" t="s">
        <v>1455</v>
      </c>
      <c r="C2913" s="192" t="s">
        <v>20</v>
      </c>
      <c r="D2913" s="192">
        <v>4750</v>
      </c>
      <c r="E2913" s="193" t="s">
        <v>1699</v>
      </c>
      <c r="F2913" s="380" t="s">
        <v>1570</v>
      </c>
      <c r="G2913" s="381"/>
      <c r="H2913" s="164" t="s">
        <v>34</v>
      </c>
      <c r="I2913" s="165">
        <v>0.46</v>
      </c>
      <c r="J2913" s="166"/>
      <c r="K2913" s="167">
        <f t="shared" ref="K2913:K2914" si="60">J2913*I2913</f>
        <v>0</v>
      </c>
    </row>
    <row r="2914" spans="1:11" s="192" customFormat="1" ht="12">
      <c r="A2914" s="192" t="s">
        <v>1449</v>
      </c>
      <c r="B2914" s="192" t="s">
        <v>1455</v>
      </c>
      <c r="C2914" s="192" t="s">
        <v>20</v>
      </c>
      <c r="D2914" s="192">
        <v>6111</v>
      </c>
      <c r="E2914" s="193" t="s">
        <v>1580</v>
      </c>
      <c r="F2914" s="380" t="s">
        <v>1570</v>
      </c>
      <c r="G2914" s="381"/>
      <c r="H2914" s="164" t="s">
        <v>34</v>
      </c>
      <c r="I2914" s="165">
        <v>0.46</v>
      </c>
      <c r="J2914" s="166"/>
      <c r="K2914" s="167">
        <f t="shared" si="60"/>
        <v>0</v>
      </c>
    </row>
    <row r="2915" spans="1:11">
      <c r="E2915" s="194"/>
      <c r="F2915" s="194"/>
      <c r="I2915" s="168"/>
      <c r="J2915" s="169"/>
      <c r="K2915" s="170"/>
    </row>
    <row r="2916" spans="1:11">
      <c r="E2916" s="194"/>
      <c r="F2916" s="194"/>
      <c r="I2916" s="168"/>
      <c r="J2916" s="169"/>
      <c r="K2916" s="170"/>
    </row>
    <row r="2917" spans="1:11" s="198" customFormat="1" ht="31.5">
      <c r="A2917" s="195"/>
      <c r="B2917" s="196"/>
      <c r="C2917" s="196" t="s">
        <v>5</v>
      </c>
      <c r="D2917" s="196" t="s">
        <v>711</v>
      </c>
      <c r="E2917" s="197" t="s">
        <v>712</v>
      </c>
      <c r="F2917" s="386" t="s">
        <v>1468</v>
      </c>
      <c r="G2917" s="387"/>
      <c r="H2917" s="171" t="s">
        <v>8</v>
      </c>
      <c r="I2917" s="172"/>
      <c r="J2917" s="173"/>
      <c r="K2917" s="174">
        <f>SUM(K2919:K2929)</f>
        <v>0</v>
      </c>
    </row>
    <row r="2918" spans="1:11" s="198" customFormat="1" ht="15.75">
      <c r="B2918" s="199" t="s">
        <v>1442</v>
      </c>
      <c r="C2918" s="199" t="s">
        <v>1443</v>
      </c>
      <c r="D2918" s="199" t="s">
        <v>1</v>
      </c>
      <c r="E2918" s="200" t="s">
        <v>1444</v>
      </c>
      <c r="F2918" s="378" t="s">
        <v>1445</v>
      </c>
      <c r="G2918" s="379"/>
      <c r="H2918" s="175" t="s">
        <v>1446</v>
      </c>
      <c r="I2918" s="176" t="s">
        <v>1345</v>
      </c>
      <c r="J2918" s="177" t="s">
        <v>1447</v>
      </c>
      <c r="K2918" s="178" t="s">
        <v>1448</v>
      </c>
    </row>
    <row r="2919" spans="1:11" s="192" customFormat="1" ht="12">
      <c r="A2919" s="192" t="s">
        <v>1449</v>
      </c>
      <c r="B2919" s="192" t="s">
        <v>1455</v>
      </c>
      <c r="C2919" s="192" t="s">
        <v>166</v>
      </c>
      <c r="D2919" s="192">
        <v>261</v>
      </c>
      <c r="E2919" s="193" t="s">
        <v>2104</v>
      </c>
      <c r="F2919" s="380" t="s">
        <v>1457</v>
      </c>
      <c r="G2919" s="381"/>
      <c r="H2919" s="164" t="s">
        <v>350</v>
      </c>
      <c r="I2919" s="165">
        <v>3.85</v>
      </c>
      <c r="J2919" s="166"/>
      <c r="K2919" s="167">
        <f>J2919*I2919</f>
        <v>0</v>
      </c>
    </row>
    <row r="2920" spans="1:11" s="192" customFormat="1" ht="12">
      <c r="A2920" s="192" t="s">
        <v>1449</v>
      </c>
      <c r="B2920" s="192" t="s">
        <v>1455</v>
      </c>
      <c r="C2920" s="192" t="s">
        <v>166</v>
      </c>
      <c r="D2920" s="192">
        <v>2313</v>
      </c>
      <c r="E2920" s="193" t="s">
        <v>2105</v>
      </c>
      <c r="F2920" s="380" t="s">
        <v>1457</v>
      </c>
      <c r="G2920" s="381"/>
      <c r="H2920" s="164" t="s">
        <v>350</v>
      </c>
      <c r="I2920" s="165">
        <v>2.95</v>
      </c>
      <c r="J2920" s="166"/>
      <c r="K2920" s="167">
        <f t="shared" ref="K2920:K2929" si="61">J2920*I2920</f>
        <v>0</v>
      </c>
    </row>
    <row r="2921" spans="1:11" s="192" customFormat="1" ht="12">
      <c r="A2921" s="192" t="s">
        <v>1449</v>
      </c>
      <c r="B2921" s="192" t="s">
        <v>1455</v>
      </c>
      <c r="C2921" s="192" t="s">
        <v>166</v>
      </c>
      <c r="D2921" s="192">
        <v>3663</v>
      </c>
      <c r="E2921" s="193" t="s">
        <v>2106</v>
      </c>
      <c r="F2921" s="380" t="s">
        <v>1457</v>
      </c>
      <c r="G2921" s="381"/>
      <c r="H2921" s="164" t="s">
        <v>12</v>
      </c>
      <c r="I2921" s="165">
        <v>2.3999999999999998E-3</v>
      </c>
      <c r="J2921" s="166"/>
      <c r="K2921" s="167">
        <f t="shared" si="61"/>
        <v>0</v>
      </c>
    </row>
    <row r="2922" spans="1:11" s="192" customFormat="1" ht="12">
      <c r="A2922" s="192" t="s">
        <v>1449</v>
      </c>
      <c r="B2922" s="192" t="s">
        <v>1455</v>
      </c>
      <c r="C2922" s="192" t="s">
        <v>166</v>
      </c>
      <c r="D2922" s="192">
        <v>4437</v>
      </c>
      <c r="E2922" s="193" t="s">
        <v>2107</v>
      </c>
      <c r="F2922" s="380" t="s">
        <v>1457</v>
      </c>
      <c r="G2922" s="381"/>
      <c r="H2922" s="164" t="s">
        <v>12</v>
      </c>
      <c r="I2922" s="165">
        <v>0.56999999999999995</v>
      </c>
      <c r="J2922" s="166"/>
      <c r="K2922" s="167">
        <f t="shared" si="61"/>
        <v>0</v>
      </c>
    </row>
    <row r="2923" spans="1:11" s="192" customFormat="1" ht="12">
      <c r="A2923" s="192" t="s">
        <v>1449</v>
      </c>
      <c r="B2923" s="192" t="s">
        <v>1455</v>
      </c>
      <c r="C2923" s="192" t="s">
        <v>166</v>
      </c>
      <c r="D2923" s="192">
        <v>7504</v>
      </c>
      <c r="E2923" s="193" t="s">
        <v>2108</v>
      </c>
      <c r="F2923" s="380" t="s">
        <v>1457</v>
      </c>
      <c r="G2923" s="381"/>
      <c r="H2923" s="164" t="s">
        <v>1575</v>
      </c>
      <c r="I2923" s="165">
        <v>8.56</v>
      </c>
      <c r="J2923" s="166"/>
      <c r="K2923" s="167">
        <f t="shared" si="61"/>
        <v>0</v>
      </c>
    </row>
    <row r="2924" spans="1:11" s="192" customFormat="1" ht="12">
      <c r="A2924" s="192" t="s">
        <v>1449</v>
      </c>
      <c r="B2924" s="192" t="s">
        <v>1455</v>
      </c>
      <c r="C2924" s="192" t="s">
        <v>20</v>
      </c>
      <c r="D2924" s="192">
        <v>546</v>
      </c>
      <c r="E2924" s="193" t="s">
        <v>2109</v>
      </c>
      <c r="F2924" s="380" t="s">
        <v>1457</v>
      </c>
      <c r="G2924" s="381"/>
      <c r="H2924" s="164" t="s">
        <v>63</v>
      </c>
      <c r="I2924" s="165">
        <v>4.3</v>
      </c>
      <c r="J2924" s="166"/>
      <c r="K2924" s="167">
        <f t="shared" si="61"/>
        <v>0</v>
      </c>
    </row>
    <row r="2925" spans="1:11" s="192" customFormat="1" ht="12">
      <c r="A2925" s="192" t="s">
        <v>1449</v>
      </c>
      <c r="B2925" s="192" t="s">
        <v>1455</v>
      </c>
      <c r="C2925" s="192" t="s">
        <v>20</v>
      </c>
      <c r="D2925" s="192">
        <v>552</v>
      </c>
      <c r="E2925" s="193" t="s">
        <v>2110</v>
      </c>
      <c r="F2925" s="380" t="s">
        <v>1457</v>
      </c>
      <c r="G2925" s="381"/>
      <c r="H2925" s="164" t="s">
        <v>54</v>
      </c>
      <c r="I2925" s="165">
        <v>0.11</v>
      </c>
      <c r="J2925" s="166"/>
      <c r="K2925" s="167">
        <f t="shared" si="61"/>
        <v>0</v>
      </c>
    </row>
    <row r="2926" spans="1:11" s="192" customFormat="1" ht="12">
      <c r="A2926" s="192" t="s">
        <v>1449</v>
      </c>
      <c r="B2926" s="192" t="s">
        <v>1455</v>
      </c>
      <c r="C2926" s="192" t="s">
        <v>20</v>
      </c>
      <c r="D2926" s="192">
        <v>555</v>
      </c>
      <c r="E2926" s="193" t="s">
        <v>2111</v>
      </c>
      <c r="F2926" s="380" t="s">
        <v>1457</v>
      </c>
      <c r="G2926" s="381"/>
      <c r="H2926" s="164" t="s">
        <v>54</v>
      </c>
      <c r="I2926" s="165">
        <v>7.5999999999999998E-2</v>
      </c>
      <c r="J2926" s="166"/>
      <c r="K2926" s="167">
        <f t="shared" si="61"/>
        <v>0</v>
      </c>
    </row>
    <row r="2927" spans="1:11" s="192" customFormat="1" ht="12">
      <c r="A2927" s="192" t="s">
        <v>1449</v>
      </c>
      <c r="B2927" s="192" t="s">
        <v>1455</v>
      </c>
      <c r="C2927" s="192" t="s">
        <v>20</v>
      </c>
      <c r="D2927" s="192">
        <v>6110</v>
      </c>
      <c r="E2927" s="193" t="s">
        <v>1700</v>
      </c>
      <c r="F2927" s="380" t="s">
        <v>1570</v>
      </c>
      <c r="G2927" s="381"/>
      <c r="H2927" s="164" t="s">
        <v>34</v>
      </c>
      <c r="I2927" s="165">
        <v>3.81</v>
      </c>
      <c r="J2927" s="166"/>
      <c r="K2927" s="167">
        <f t="shared" si="61"/>
        <v>0</v>
      </c>
    </row>
    <row r="2928" spans="1:11" s="192" customFormat="1" ht="12">
      <c r="A2928" s="192" t="s">
        <v>1449</v>
      </c>
      <c r="B2928" s="192" t="s">
        <v>1455</v>
      </c>
      <c r="C2928" s="192" t="s">
        <v>20</v>
      </c>
      <c r="D2928" s="192">
        <v>6111</v>
      </c>
      <c r="E2928" s="193" t="s">
        <v>1580</v>
      </c>
      <c r="F2928" s="380" t="s">
        <v>1570</v>
      </c>
      <c r="G2928" s="381"/>
      <c r="H2928" s="164" t="s">
        <v>34</v>
      </c>
      <c r="I2928" s="165">
        <v>2.86</v>
      </c>
      <c r="J2928" s="166"/>
      <c r="K2928" s="167">
        <f t="shared" si="61"/>
        <v>0</v>
      </c>
    </row>
    <row r="2929" spans="1:11" s="192" customFormat="1" ht="12">
      <c r="A2929" s="192" t="s">
        <v>1449</v>
      </c>
      <c r="B2929" s="192" t="s">
        <v>1455</v>
      </c>
      <c r="C2929" s="192" t="s">
        <v>20</v>
      </c>
      <c r="D2929" s="192">
        <v>10997</v>
      </c>
      <c r="E2929" s="193" t="s">
        <v>1702</v>
      </c>
      <c r="F2929" s="380" t="s">
        <v>1457</v>
      </c>
      <c r="G2929" s="381"/>
      <c r="H2929" s="164" t="s">
        <v>63</v>
      </c>
      <c r="I2929" s="165">
        <v>2.88</v>
      </c>
      <c r="J2929" s="166"/>
      <c r="K2929" s="167">
        <f t="shared" si="61"/>
        <v>0</v>
      </c>
    </row>
    <row r="2930" spans="1:11">
      <c r="E2930" s="194"/>
      <c r="F2930" s="194"/>
      <c r="I2930" s="168"/>
      <c r="J2930" s="169"/>
      <c r="K2930" s="170"/>
    </row>
    <row r="2931" spans="1:11">
      <c r="E2931" s="194"/>
      <c r="F2931" s="194"/>
      <c r="I2931" s="168"/>
      <c r="J2931" s="169"/>
      <c r="K2931" s="170"/>
    </row>
    <row r="2932" spans="1:11" ht="20.100000000000001" hidden="1" customHeight="1">
      <c r="A2932" s="187"/>
      <c r="B2932" s="188"/>
      <c r="C2932" s="188" t="s">
        <v>20</v>
      </c>
      <c r="D2932" s="188">
        <v>101616</v>
      </c>
      <c r="E2932" s="189" t="s">
        <v>607</v>
      </c>
      <c r="F2932" s="382" t="s">
        <v>1550</v>
      </c>
      <c r="G2932" s="383"/>
      <c r="H2932" s="156" t="s">
        <v>8</v>
      </c>
      <c r="I2932" s="157"/>
      <c r="J2932" s="158"/>
      <c r="K2932" s="159">
        <v>4.5999999999999996</v>
      </c>
    </row>
    <row r="2933" spans="1:11" hidden="1">
      <c r="B2933" s="190" t="s">
        <v>1442</v>
      </c>
      <c r="C2933" s="190" t="s">
        <v>1443</v>
      </c>
      <c r="D2933" s="190" t="s">
        <v>1</v>
      </c>
      <c r="E2933" s="191" t="s">
        <v>1444</v>
      </c>
      <c r="F2933" s="384" t="s">
        <v>1445</v>
      </c>
      <c r="G2933" s="385"/>
      <c r="H2933" s="160" t="s">
        <v>1446</v>
      </c>
      <c r="I2933" s="161" t="s">
        <v>1345</v>
      </c>
      <c r="J2933" s="162" t="s">
        <v>1447</v>
      </c>
      <c r="K2933" s="163" t="s">
        <v>1448</v>
      </c>
    </row>
    <row r="2934" spans="1:11" hidden="1">
      <c r="A2934" s="192" t="s">
        <v>1449</v>
      </c>
      <c r="B2934" s="192" t="s">
        <v>1450</v>
      </c>
      <c r="C2934" s="192" t="s">
        <v>20</v>
      </c>
      <c r="D2934" s="192">
        <v>88309</v>
      </c>
      <c r="E2934" s="193" t="s">
        <v>1462</v>
      </c>
      <c r="F2934" s="380" t="s">
        <v>1463</v>
      </c>
      <c r="G2934" s="381"/>
      <c r="H2934" s="164" t="s">
        <v>34</v>
      </c>
      <c r="I2934" s="165">
        <v>0.10199999999999999</v>
      </c>
      <c r="J2934" s="166">
        <v>19.98</v>
      </c>
      <c r="K2934" s="167">
        <v>2.0299999999999998</v>
      </c>
    </row>
    <row r="2935" spans="1:11" hidden="1">
      <c r="A2935" s="192" t="s">
        <v>1449</v>
      </c>
      <c r="B2935" s="192" t="s">
        <v>1450</v>
      </c>
      <c r="C2935" s="192" t="s">
        <v>20</v>
      </c>
      <c r="D2935" s="192">
        <v>88316</v>
      </c>
      <c r="E2935" s="193" t="s">
        <v>1464</v>
      </c>
      <c r="F2935" s="380" t="s">
        <v>1463</v>
      </c>
      <c r="G2935" s="381"/>
      <c r="H2935" s="164" t="s">
        <v>34</v>
      </c>
      <c r="I2935" s="165">
        <v>0.15310000000000001</v>
      </c>
      <c r="J2935" s="166">
        <v>16.02</v>
      </c>
      <c r="K2935" s="167">
        <v>2.4500000000000002</v>
      </c>
    </row>
    <row r="2936" spans="1:11" ht="24" hidden="1">
      <c r="A2936" s="192" t="s">
        <v>1449</v>
      </c>
      <c r="B2936" s="192" t="s">
        <v>1450</v>
      </c>
      <c r="C2936" s="192" t="s">
        <v>20</v>
      </c>
      <c r="D2936" s="192">
        <v>91533</v>
      </c>
      <c r="E2936" s="193" t="s">
        <v>1555</v>
      </c>
      <c r="F2936" s="380" t="s">
        <v>1466</v>
      </c>
      <c r="G2936" s="381"/>
      <c r="H2936" s="164" t="s">
        <v>1467</v>
      </c>
      <c r="I2936" s="165">
        <v>3.5999999999999999E-3</v>
      </c>
      <c r="J2936" s="166">
        <v>22.22</v>
      </c>
      <c r="K2936" s="167">
        <v>7.0000000000000007E-2</v>
      </c>
    </row>
    <row r="2937" spans="1:11" ht="24" hidden="1">
      <c r="A2937" s="192" t="s">
        <v>1449</v>
      </c>
      <c r="B2937" s="192" t="s">
        <v>1450</v>
      </c>
      <c r="C2937" s="192" t="s">
        <v>20</v>
      </c>
      <c r="D2937" s="192">
        <v>91534</v>
      </c>
      <c r="E2937" s="193" t="s">
        <v>1556</v>
      </c>
      <c r="F2937" s="380" t="s">
        <v>1466</v>
      </c>
      <c r="G2937" s="381"/>
      <c r="H2937" s="164" t="s">
        <v>1554</v>
      </c>
      <c r="I2937" s="165">
        <v>3.5999999999999999E-3</v>
      </c>
      <c r="J2937" s="166">
        <v>16.14</v>
      </c>
      <c r="K2937" s="167">
        <v>0.05</v>
      </c>
    </row>
    <row r="2938" spans="1:11" hidden="1">
      <c r="E2938" s="194"/>
      <c r="F2938" s="194"/>
      <c r="I2938" s="168"/>
      <c r="J2938" s="169"/>
      <c r="K2938" s="170"/>
    </row>
    <row r="2939" spans="1:11" hidden="1">
      <c r="E2939" s="194"/>
      <c r="F2939" s="194"/>
      <c r="I2939" s="168"/>
      <c r="J2939" s="169"/>
      <c r="K2939" s="170"/>
    </row>
    <row r="2940" spans="1:11" ht="20.100000000000001" hidden="1" customHeight="1">
      <c r="A2940" s="187"/>
      <c r="B2940" s="188"/>
      <c r="C2940" s="188" t="s">
        <v>166</v>
      </c>
      <c r="D2940" s="188">
        <v>9726</v>
      </c>
      <c r="E2940" s="189" t="s">
        <v>250</v>
      </c>
      <c r="F2940" s="382" t="s">
        <v>1468</v>
      </c>
      <c r="G2940" s="383"/>
      <c r="H2940" s="156" t="s">
        <v>251</v>
      </c>
      <c r="I2940" s="157"/>
      <c r="J2940" s="158"/>
      <c r="K2940" s="159">
        <v>2348.9499999999998</v>
      </c>
    </row>
    <row r="2941" spans="1:11" hidden="1">
      <c r="B2941" s="190" t="s">
        <v>1442</v>
      </c>
      <c r="C2941" s="190" t="s">
        <v>1443</v>
      </c>
      <c r="D2941" s="190" t="s">
        <v>1</v>
      </c>
      <c r="E2941" s="191" t="s">
        <v>1444</v>
      </c>
      <c r="F2941" s="384" t="s">
        <v>1445</v>
      </c>
      <c r="G2941" s="385"/>
      <c r="H2941" s="160" t="s">
        <v>1446</v>
      </c>
      <c r="I2941" s="161" t="s">
        <v>1345</v>
      </c>
      <c r="J2941" s="162" t="s">
        <v>1447</v>
      </c>
      <c r="K2941" s="163" t="s">
        <v>1448</v>
      </c>
    </row>
    <row r="2942" spans="1:11" ht="24" hidden="1">
      <c r="A2942" s="192" t="s">
        <v>1449</v>
      </c>
      <c r="B2942" s="192" t="s">
        <v>1455</v>
      </c>
      <c r="C2942" s="192" t="s">
        <v>166</v>
      </c>
      <c r="D2942" s="192">
        <v>10105</v>
      </c>
      <c r="E2942" s="193" t="s">
        <v>250</v>
      </c>
      <c r="F2942" s="380" t="s">
        <v>1457</v>
      </c>
      <c r="G2942" s="381"/>
      <c r="H2942" s="164" t="s">
        <v>251</v>
      </c>
      <c r="I2942" s="165">
        <v>1</v>
      </c>
      <c r="J2942" s="166">
        <v>2233.6</v>
      </c>
      <c r="K2942" s="167">
        <v>2233.6</v>
      </c>
    </row>
    <row r="2943" spans="1:11" hidden="1">
      <c r="A2943" s="192" t="s">
        <v>1449</v>
      </c>
      <c r="B2943" s="192" t="s">
        <v>1455</v>
      </c>
      <c r="C2943" s="192" t="s">
        <v>20</v>
      </c>
      <c r="D2943" s="192">
        <v>2436</v>
      </c>
      <c r="E2943" s="193" t="s">
        <v>1617</v>
      </c>
      <c r="F2943" s="380" t="s">
        <v>1570</v>
      </c>
      <c r="G2943" s="381"/>
      <c r="H2943" s="164" t="s">
        <v>34</v>
      </c>
      <c r="I2943" s="165">
        <v>2</v>
      </c>
      <c r="J2943" s="166">
        <v>15.33</v>
      </c>
      <c r="K2943" s="167">
        <v>30.66</v>
      </c>
    </row>
    <row r="2944" spans="1:11" hidden="1">
      <c r="A2944" s="192" t="s">
        <v>1449</v>
      </c>
      <c r="B2944" s="192" t="s">
        <v>1455</v>
      </c>
      <c r="C2944" s="192" t="s">
        <v>20</v>
      </c>
      <c r="D2944" s="192">
        <v>4750</v>
      </c>
      <c r="E2944" s="193" t="s">
        <v>1699</v>
      </c>
      <c r="F2944" s="380" t="s">
        <v>1570</v>
      </c>
      <c r="G2944" s="381"/>
      <c r="H2944" s="164" t="s">
        <v>34</v>
      </c>
      <c r="I2944" s="165">
        <v>1</v>
      </c>
      <c r="J2944" s="166">
        <v>14.83</v>
      </c>
      <c r="K2944" s="167">
        <v>14.83</v>
      </c>
    </row>
    <row r="2945" spans="1:11" hidden="1">
      <c r="A2945" s="192" t="s">
        <v>1449</v>
      </c>
      <c r="B2945" s="192" t="s">
        <v>1455</v>
      </c>
      <c r="C2945" s="192" t="s">
        <v>20</v>
      </c>
      <c r="D2945" s="192">
        <v>6111</v>
      </c>
      <c r="E2945" s="193" t="s">
        <v>1580</v>
      </c>
      <c r="F2945" s="380" t="s">
        <v>1570</v>
      </c>
      <c r="G2945" s="381"/>
      <c r="H2945" s="164" t="s">
        <v>34</v>
      </c>
      <c r="I2945" s="165">
        <v>3</v>
      </c>
      <c r="J2945" s="166">
        <v>11.05</v>
      </c>
      <c r="K2945" s="167">
        <v>33.15</v>
      </c>
    </row>
    <row r="2946" spans="1:11" ht="24" hidden="1">
      <c r="A2946" s="192" t="s">
        <v>1449</v>
      </c>
      <c r="B2946" s="192" t="s">
        <v>1450</v>
      </c>
      <c r="C2946" s="192" t="s">
        <v>166</v>
      </c>
      <c r="D2946" s="192">
        <v>3308</v>
      </c>
      <c r="E2946" s="193" t="s">
        <v>2112</v>
      </c>
      <c r="F2946" s="380" t="s">
        <v>1468</v>
      </c>
      <c r="G2946" s="381"/>
      <c r="H2946" s="164" t="s">
        <v>1940</v>
      </c>
      <c r="I2946" s="165">
        <v>2.7E-2</v>
      </c>
      <c r="J2946" s="166">
        <v>529.82000000000005</v>
      </c>
      <c r="K2946" s="167">
        <v>14.31</v>
      </c>
    </row>
    <row r="2947" spans="1:11" hidden="1">
      <c r="A2947" s="192" t="s">
        <v>1449</v>
      </c>
      <c r="B2947" s="192" t="s">
        <v>1450</v>
      </c>
      <c r="C2947" s="192" t="s">
        <v>166</v>
      </c>
      <c r="D2947" s="192">
        <v>10549</v>
      </c>
      <c r="E2947" s="193" t="s">
        <v>1581</v>
      </c>
      <c r="F2947" s="380" t="s">
        <v>1468</v>
      </c>
      <c r="G2947" s="381"/>
      <c r="H2947" s="164" t="s">
        <v>1582</v>
      </c>
      <c r="I2947" s="165">
        <v>3</v>
      </c>
      <c r="J2947" s="166">
        <v>3.81</v>
      </c>
      <c r="K2947" s="167">
        <v>11.43</v>
      </c>
    </row>
    <row r="2948" spans="1:11" hidden="1">
      <c r="A2948" s="192" t="s">
        <v>1449</v>
      </c>
      <c r="B2948" s="192" t="s">
        <v>1450</v>
      </c>
      <c r="C2948" s="192" t="s">
        <v>166</v>
      </c>
      <c r="D2948" s="192">
        <v>10550</v>
      </c>
      <c r="E2948" s="193" t="s">
        <v>1704</v>
      </c>
      <c r="F2948" s="380" t="s">
        <v>1468</v>
      </c>
      <c r="G2948" s="381"/>
      <c r="H2948" s="164" t="s">
        <v>1582</v>
      </c>
      <c r="I2948" s="165">
        <v>1</v>
      </c>
      <c r="J2948" s="166">
        <v>3.69</v>
      </c>
      <c r="K2948" s="167">
        <v>3.69</v>
      </c>
    </row>
    <row r="2949" spans="1:11" hidden="1">
      <c r="A2949" s="192" t="s">
        <v>1449</v>
      </c>
      <c r="B2949" s="192" t="s">
        <v>1450</v>
      </c>
      <c r="C2949" s="192" t="s">
        <v>166</v>
      </c>
      <c r="D2949" s="192">
        <v>10552</v>
      </c>
      <c r="E2949" s="193" t="s">
        <v>1618</v>
      </c>
      <c r="F2949" s="380" t="s">
        <v>1468</v>
      </c>
      <c r="G2949" s="381"/>
      <c r="H2949" s="164" t="s">
        <v>1582</v>
      </c>
      <c r="I2949" s="165">
        <v>2</v>
      </c>
      <c r="J2949" s="166">
        <v>3.64</v>
      </c>
      <c r="K2949" s="167">
        <v>7.28</v>
      </c>
    </row>
    <row r="2950" spans="1:11" hidden="1">
      <c r="E2950" s="194"/>
      <c r="F2950" s="194"/>
      <c r="I2950" s="168"/>
      <c r="J2950" s="169"/>
      <c r="K2950" s="170"/>
    </row>
    <row r="2951" spans="1:11" hidden="1">
      <c r="E2951" s="194"/>
      <c r="F2951" s="194"/>
      <c r="I2951" s="168"/>
      <c r="J2951" s="169"/>
      <c r="K2951" s="170"/>
    </row>
    <row r="2952" spans="1:11" ht="20.100000000000001" hidden="1" customHeight="1">
      <c r="A2952" s="187"/>
      <c r="B2952" s="188"/>
      <c r="C2952" s="188" t="s">
        <v>20</v>
      </c>
      <c r="D2952" s="188">
        <v>101879</v>
      </c>
      <c r="E2952" s="189" t="s">
        <v>248</v>
      </c>
      <c r="F2952" s="382" t="s">
        <v>1590</v>
      </c>
      <c r="G2952" s="383"/>
      <c r="H2952" s="156" t="s">
        <v>31</v>
      </c>
      <c r="I2952" s="157"/>
      <c r="J2952" s="158"/>
      <c r="K2952" s="159">
        <v>797.77</v>
      </c>
    </row>
    <row r="2953" spans="1:11" hidden="1">
      <c r="B2953" s="190" t="s">
        <v>1442</v>
      </c>
      <c r="C2953" s="190" t="s">
        <v>1443</v>
      </c>
      <c r="D2953" s="190" t="s">
        <v>1</v>
      </c>
      <c r="E2953" s="191" t="s">
        <v>1444</v>
      </c>
      <c r="F2953" s="384" t="s">
        <v>1445</v>
      </c>
      <c r="G2953" s="385"/>
      <c r="H2953" s="160" t="s">
        <v>1446</v>
      </c>
      <c r="I2953" s="161" t="s">
        <v>1345</v>
      </c>
      <c r="J2953" s="162" t="s">
        <v>1447</v>
      </c>
      <c r="K2953" s="163" t="s">
        <v>1448</v>
      </c>
    </row>
    <row r="2954" spans="1:11" ht="24" hidden="1">
      <c r="A2954" s="192" t="s">
        <v>1449</v>
      </c>
      <c r="B2954" s="192" t="s">
        <v>1455</v>
      </c>
      <c r="C2954" s="192" t="s">
        <v>20</v>
      </c>
      <c r="D2954" s="192">
        <v>12039</v>
      </c>
      <c r="E2954" s="193" t="s">
        <v>2113</v>
      </c>
      <c r="F2954" s="380" t="s">
        <v>1457</v>
      </c>
      <c r="G2954" s="381"/>
      <c r="H2954" s="164" t="s">
        <v>31</v>
      </c>
      <c r="I2954" s="165">
        <v>1</v>
      </c>
      <c r="J2954" s="166">
        <v>768.01</v>
      </c>
      <c r="K2954" s="167">
        <v>768.01</v>
      </c>
    </row>
    <row r="2955" spans="1:11" ht="24" hidden="1">
      <c r="A2955" s="192" t="s">
        <v>1449</v>
      </c>
      <c r="B2955" s="192" t="s">
        <v>1450</v>
      </c>
      <c r="C2955" s="192" t="s">
        <v>20</v>
      </c>
      <c r="D2955" s="192">
        <v>87367</v>
      </c>
      <c r="E2955" s="193" t="s">
        <v>1621</v>
      </c>
      <c r="F2955" s="380" t="s">
        <v>1463</v>
      </c>
      <c r="G2955" s="381"/>
      <c r="H2955" s="164" t="s">
        <v>44</v>
      </c>
      <c r="I2955" s="165">
        <v>1.44E-2</v>
      </c>
      <c r="J2955" s="166">
        <v>658.43</v>
      </c>
      <c r="K2955" s="167">
        <v>9.48</v>
      </c>
    </row>
    <row r="2956" spans="1:11" hidden="1">
      <c r="A2956" s="192" t="s">
        <v>1449</v>
      </c>
      <c r="B2956" s="192" t="s">
        <v>1450</v>
      </c>
      <c r="C2956" s="192" t="s">
        <v>20</v>
      </c>
      <c r="D2956" s="192">
        <v>88247</v>
      </c>
      <c r="E2956" s="193" t="s">
        <v>1593</v>
      </c>
      <c r="F2956" s="380" t="s">
        <v>1463</v>
      </c>
      <c r="G2956" s="381"/>
      <c r="H2956" s="164" t="s">
        <v>34</v>
      </c>
      <c r="I2956" s="165">
        <v>0.53459999999999996</v>
      </c>
      <c r="J2956" s="166">
        <v>17.23</v>
      </c>
      <c r="K2956" s="167">
        <v>9.2100000000000009</v>
      </c>
    </row>
    <row r="2957" spans="1:11" hidden="1">
      <c r="A2957" s="192" t="s">
        <v>1449</v>
      </c>
      <c r="B2957" s="192" t="s">
        <v>1450</v>
      </c>
      <c r="C2957" s="192" t="s">
        <v>20</v>
      </c>
      <c r="D2957" s="192">
        <v>88264</v>
      </c>
      <c r="E2957" s="193" t="s">
        <v>1594</v>
      </c>
      <c r="F2957" s="380" t="s">
        <v>1463</v>
      </c>
      <c r="G2957" s="381"/>
      <c r="H2957" s="164" t="s">
        <v>34</v>
      </c>
      <c r="I2957" s="165">
        <v>0.53459999999999996</v>
      </c>
      <c r="J2957" s="166">
        <v>20.71</v>
      </c>
      <c r="K2957" s="167">
        <v>11.07</v>
      </c>
    </row>
    <row r="2958" spans="1:11" hidden="1">
      <c r="E2958" s="194"/>
      <c r="F2958" s="194"/>
      <c r="I2958" s="168"/>
      <c r="J2958" s="169"/>
      <c r="K2958" s="170"/>
    </row>
    <row r="2959" spans="1:11" hidden="1">
      <c r="E2959" s="194"/>
      <c r="F2959" s="194"/>
      <c r="I2959" s="168"/>
      <c r="J2959" s="169"/>
      <c r="K2959" s="170"/>
    </row>
    <row r="2960" spans="1:11" ht="20.100000000000001" hidden="1" customHeight="1">
      <c r="A2960" s="187"/>
      <c r="B2960" s="188"/>
      <c r="C2960" s="188" t="s">
        <v>20</v>
      </c>
      <c r="D2960" s="188">
        <v>101880</v>
      </c>
      <c r="E2960" s="189" t="s">
        <v>763</v>
      </c>
      <c r="F2960" s="382" t="s">
        <v>1590</v>
      </c>
      <c r="G2960" s="383"/>
      <c r="H2960" s="156" t="s">
        <v>31</v>
      </c>
      <c r="I2960" s="157"/>
      <c r="J2960" s="158"/>
      <c r="K2960" s="159">
        <v>917.43</v>
      </c>
    </row>
    <row r="2961" spans="1:11" hidden="1">
      <c r="B2961" s="190" t="s">
        <v>1442</v>
      </c>
      <c r="C2961" s="190" t="s">
        <v>1443</v>
      </c>
      <c r="D2961" s="190" t="s">
        <v>1</v>
      </c>
      <c r="E2961" s="191" t="s">
        <v>1444</v>
      </c>
      <c r="F2961" s="384" t="s">
        <v>1445</v>
      </c>
      <c r="G2961" s="385"/>
      <c r="H2961" s="160" t="s">
        <v>1446</v>
      </c>
      <c r="I2961" s="161" t="s">
        <v>1345</v>
      </c>
      <c r="J2961" s="162" t="s">
        <v>1447</v>
      </c>
      <c r="K2961" s="163" t="s">
        <v>1448</v>
      </c>
    </row>
    <row r="2962" spans="1:11" ht="24" hidden="1">
      <c r="A2962" s="192" t="s">
        <v>1449</v>
      </c>
      <c r="B2962" s="192" t="s">
        <v>1455</v>
      </c>
      <c r="C2962" s="192" t="s">
        <v>20</v>
      </c>
      <c r="D2962" s="192">
        <v>12041</v>
      </c>
      <c r="E2962" s="193" t="s">
        <v>2114</v>
      </c>
      <c r="F2962" s="380" t="s">
        <v>1457</v>
      </c>
      <c r="G2962" s="381"/>
      <c r="H2962" s="164" t="s">
        <v>31</v>
      </c>
      <c r="I2962" s="165">
        <v>1</v>
      </c>
      <c r="J2962" s="166">
        <v>880.76</v>
      </c>
      <c r="K2962" s="167">
        <v>880.76</v>
      </c>
    </row>
    <row r="2963" spans="1:11" ht="24" hidden="1">
      <c r="A2963" s="192" t="s">
        <v>1449</v>
      </c>
      <c r="B2963" s="192" t="s">
        <v>1450</v>
      </c>
      <c r="C2963" s="192" t="s">
        <v>20</v>
      </c>
      <c r="D2963" s="192">
        <v>87367</v>
      </c>
      <c r="E2963" s="193" t="s">
        <v>1621</v>
      </c>
      <c r="F2963" s="380" t="s">
        <v>1463</v>
      </c>
      <c r="G2963" s="381"/>
      <c r="H2963" s="164" t="s">
        <v>44</v>
      </c>
      <c r="I2963" s="165">
        <v>1.9199999999999998E-2</v>
      </c>
      <c r="J2963" s="166">
        <v>658.43</v>
      </c>
      <c r="K2963" s="167">
        <v>12.64</v>
      </c>
    </row>
    <row r="2964" spans="1:11" hidden="1">
      <c r="A2964" s="192" t="s">
        <v>1449</v>
      </c>
      <c r="B2964" s="192" t="s">
        <v>1450</v>
      </c>
      <c r="C2964" s="192" t="s">
        <v>20</v>
      </c>
      <c r="D2964" s="192">
        <v>88247</v>
      </c>
      <c r="E2964" s="193" t="s">
        <v>1593</v>
      </c>
      <c r="F2964" s="380" t="s">
        <v>1463</v>
      </c>
      <c r="G2964" s="381"/>
      <c r="H2964" s="164" t="s">
        <v>34</v>
      </c>
      <c r="I2964" s="165">
        <v>0.63370000000000004</v>
      </c>
      <c r="J2964" s="166">
        <v>17.23</v>
      </c>
      <c r="K2964" s="167">
        <v>10.91</v>
      </c>
    </row>
    <row r="2965" spans="1:11" hidden="1">
      <c r="A2965" s="192" t="s">
        <v>1449</v>
      </c>
      <c r="B2965" s="192" t="s">
        <v>1450</v>
      </c>
      <c r="C2965" s="192" t="s">
        <v>20</v>
      </c>
      <c r="D2965" s="192">
        <v>88264</v>
      </c>
      <c r="E2965" s="193" t="s">
        <v>1594</v>
      </c>
      <c r="F2965" s="380" t="s">
        <v>1463</v>
      </c>
      <c r="G2965" s="381"/>
      <c r="H2965" s="164" t="s">
        <v>34</v>
      </c>
      <c r="I2965" s="165">
        <v>0.63370000000000004</v>
      </c>
      <c r="J2965" s="166">
        <v>20.71</v>
      </c>
      <c r="K2965" s="167">
        <v>13.12</v>
      </c>
    </row>
    <row r="2966" spans="1:11" hidden="1">
      <c r="E2966" s="194"/>
      <c r="F2966" s="194"/>
      <c r="I2966" s="168"/>
      <c r="J2966" s="169"/>
      <c r="K2966" s="170"/>
    </row>
    <row r="2967" spans="1:11" hidden="1">
      <c r="E2967" s="194"/>
      <c r="F2967" s="194"/>
      <c r="I2967" s="168"/>
      <c r="J2967" s="169"/>
      <c r="K2967" s="170"/>
    </row>
    <row r="2968" spans="1:11" ht="20.100000000000001" hidden="1" customHeight="1">
      <c r="A2968" s="187"/>
      <c r="B2968" s="188"/>
      <c r="C2968" s="188" t="s">
        <v>20</v>
      </c>
      <c r="D2968" s="188">
        <v>101881</v>
      </c>
      <c r="E2968" s="189" t="s">
        <v>246</v>
      </c>
      <c r="F2968" s="382" t="s">
        <v>1590</v>
      </c>
      <c r="G2968" s="383"/>
      <c r="H2968" s="156" t="s">
        <v>31</v>
      </c>
      <c r="I2968" s="157"/>
      <c r="J2968" s="158"/>
      <c r="K2968" s="159">
        <v>1329.03</v>
      </c>
    </row>
    <row r="2969" spans="1:11" hidden="1">
      <c r="B2969" s="190" t="s">
        <v>1442</v>
      </c>
      <c r="C2969" s="190" t="s">
        <v>1443</v>
      </c>
      <c r="D2969" s="190" t="s">
        <v>1</v>
      </c>
      <c r="E2969" s="191" t="s">
        <v>1444</v>
      </c>
      <c r="F2969" s="384" t="s">
        <v>1445</v>
      </c>
      <c r="G2969" s="385"/>
      <c r="H2969" s="160" t="s">
        <v>1446</v>
      </c>
      <c r="I2969" s="161" t="s">
        <v>1345</v>
      </c>
      <c r="J2969" s="162" t="s">
        <v>1447</v>
      </c>
      <c r="K2969" s="163" t="s">
        <v>1448</v>
      </c>
    </row>
    <row r="2970" spans="1:11" ht="24" hidden="1">
      <c r="A2970" s="192" t="s">
        <v>1449</v>
      </c>
      <c r="B2970" s="192" t="s">
        <v>1455</v>
      </c>
      <c r="C2970" s="192" t="s">
        <v>20</v>
      </c>
      <c r="D2970" s="192">
        <v>12042</v>
      </c>
      <c r="E2970" s="193" t="s">
        <v>2115</v>
      </c>
      <c r="F2970" s="380" t="s">
        <v>1457</v>
      </c>
      <c r="G2970" s="381"/>
      <c r="H2970" s="164" t="s">
        <v>31</v>
      </c>
      <c r="I2970" s="165">
        <v>1</v>
      </c>
      <c r="J2970" s="166">
        <v>1292.3800000000001</v>
      </c>
      <c r="K2970" s="167">
        <v>1292.3800000000001</v>
      </c>
    </row>
    <row r="2971" spans="1:11" ht="24" hidden="1">
      <c r="A2971" s="192" t="s">
        <v>1449</v>
      </c>
      <c r="B2971" s="192" t="s">
        <v>1450</v>
      </c>
      <c r="C2971" s="192" t="s">
        <v>20</v>
      </c>
      <c r="D2971" s="192">
        <v>87367</v>
      </c>
      <c r="E2971" s="193" t="s">
        <v>1621</v>
      </c>
      <c r="F2971" s="380" t="s">
        <v>1463</v>
      </c>
      <c r="G2971" s="381"/>
      <c r="H2971" s="164" t="s">
        <v>44</v>
      </c>
      <c r="I2971" s="165">
        <v>1.89E-2</v>
      </c>
      <c r="J2971" s="166">
        <v>658.43</v>
      </c>
      <c r="K2971" s="167">
        <v>12.44</v>
      </c>
    </row>
    <row r="2972" spans="1:11" hidden="1">
      <c r="A2972" s="192" t="s">
        <v>1449</v>
      </c>
      <c r="B2972" s="192" t="s">
        <v>1450</v>
      </c>
      <c r="C2972" s="192" t="s">
        <v>20</v>
      </c>
      <c r="D2972" s="192">
        <v>88247</v>
      </c>
      <c r="E2972" s="193" t="s">
        <v>1593</v>
      </c>
      <c r="F2972" s="380" t="s">
        <v>1463</v>
      </c>
      <c r="G2972" s="381"/>
      <c r="H2972" s="164" t="s">
        <v>34</v>
      </c>
      <c r="I2972" s="165">
        <v>0.63839999999999997</v>
      </c>
      <c r="J2972" s="166">
        <v>17.23</v>
      </c>
      <c r="K2972" s="167">
        <v>10.99</v>
      </c>
    </row>
    <row r="2973" spans="1:11" hidden="1">
      <c r="A2973" s="192" t="s">
        <v>1449</v>
      </c>
      <c r="B2973" s="192" t="s">
        <v>1450</v>
      </c>
      <c r="C2973" s="192" t="s">
        <v>20</v>
      </c>
      <c r="D2973" s="192">
        <v>88264</v>
      </c>
      <c r="E2973" s="193" t="s">
        <v>1594</v>
      </c>
      <c r="F2973" s="380" t="s">
        <v>1463</v>
      </c>
      <c r="G2973" s="381"/>
      <c r="H2973" s="164" t="s">
        <v>34</v>
      </c>
      <c r="I2973" s="165">
        <v>0.63839999999999997</v>
      </c>
      <c r="J2973" s="166">
        <v>20.71</v>
      </c>
      <c r="K2973" s="167">
        <v>13.22</v>
      </c>
    </row>
    <row r="2974" spans="1:11" hidden="1">
      <c r="E2974" s="194"/>
      <c r="F2974" s="194"/>
      <c r="I2974" s="168"/>
      <c r="J2974" s="169"/>
      <c r="K2974" s="170"/>
    </row>
    <row r="2975" spans="1:11" hidden="1">
      <c r="E2975" s="194"/>
      <c r="F2975" s="194"/>
      <c r="I2975" s="168"/>
      <c r="J2975" s="169"/>
      <c r="K2975" s="170"/>
    </row>
    <row r="2976" spans="1:11" ht="20.100000000000001" hidden="1" customHeight="1">
      <c r="A2976" s="187"/>
      <c r="B2976" s="188"/>
      <c r="C2976" s="188" t="s">
        <v>20</v>
      </c>
      <c r="D2976" s="188">
        <v>101878</v>
      </c>
      <c r="E2976" s="189" t="s">
        <v>244</v>
      </c>
      <c r="F2976" s="382" t="s">
        <v>1590</v>
      </c>
      <c r="G2976" s="383"/>
      <c r="H2976" s="156" t="s">
        <v>31</v>
      </c>
      <c r="I2976" s="157"/>
      <c r="J2976" s="158"/>
      <c r="K2976" s="159">
        <v>734.17</v>
      </c>
    </row>
    <row r="2977" spans="1:11" hidden="1">
      <c r="B2977" s="190" t="s">
        <v>1442</v>
      </c>
      <c r="C2977" s="190" t="s">
        <v>1443</v>
      </c>
      <c r="D2977" s="190" t="s">
        <v>1</v>
      </c>
      <c r="E2977" s="191" t="s">
        <v>1444</v>
      </c>
      <c r="F2977" s="384" t="s">
        <v>1445</v>
      </c>
      <c r="G2977" s="385"/>
      <c r="H2977" s="160" t="s">
        <v>1446</v>
      </c>
      <c r="I2977" s="161" t="s">
        <v>1345</v>
      </c>
      <c r="J2977" s="162" t="s">
        <v>1447</v>
      </c>
      <c r="K2977" s="163" t="s">
        <v>1448</v>
      </c>
    </row>
    <row r="2978" spans="1:11" ht="24" hidden="1">
      <c r="A2978" s="192" t="s">
        <v>1449</v>
      </c>
      <c r="B2978" s="192" t="s">
        <v>1455</v>
      </c>
      <c r="C2978" s="192" t="s">
        <v>20</v>
      </c>
      <c r="D2978" s="192">
        <v>12038</v>
      </c>
      <c r="E2978" s="193" t="s">
        <v>2116</v>
      </c>
      <c r="F2978" s="380" t="s">
        <v>1457</v>
      </c>
      <c r="G2978" s="381"/>
      <c r="H2978" s="164" t="s">
        <v>31</v>
      </c>
      <c r="I2978" s="165">
        <v>1</v>
      </c>
      <c r="J2978" s="166">
        <v>676.39</v>
      </c>
      <c r="K2978" s="167">
        <v>676.39</v>
      </c>
    </row>
    <row r="2979" spans="1:11" hidden="1">
      <c r="A2979" s="192" t="s">
        <v>1449</v>
      </c>
      <c r="B2979" s="192" t="s">
        <v>1450</v>
      </c>
      <c r="C2979" s="192" t="s">
        <v>20</v>
      </c>
      <c r="D2979" s="192">
        <v>88247</v>
      </c>
      <c r="E2979" s="193" t="s">
        <v>1593</v>
      </c>
      <c r="F2979" s="380" t="s">
        <v>1463</v>
      </c>
      <c r="G2979" s="381"/>
      <c r="H2979" s="164" t="s">
        <v>34</v>
      </c>
      <c r="I2979" s="165">
        <v>1.5233000000000001</v>
      </c>
      <c r="J2979" s="166">
        <v>17.23</v>
      </c>
      <c r="K2979" s="167">
        <v>26.24</v>
      </c>
    </row>
    <row r="2980" spans="1:11" hidden="1">
      <c r="A2980" s="192" t="s">
        <v>1449</v>
      </c>
      <c r="B2980" s="192" t="s">
        <v>1450</v>
      </c>
      <c r="C2980" s="192" t="s">
        <v>20</v>
      </c>
      <c r="D2980" s="192">
        <v>88264</v>
      </c>
      <c r="E2980" s="193" t="s">
        <v>1594</v>
      </c>
      <c r="F2980" s="380" t="s">
        <v>1463</v>
      </c>
      <c r="G2980" s="381"/>
      <c r="H2980" s="164" t="s">
        <v>34</v>
      </c>
      <c r="I2980" s="165">
        <v>1.5233000000000001</v>
      </c>
      <c r="J2980" s="166">
        <v>20.71</v>
      </c>
      <c r="K2980" s="167">
        <v>31.54</v>
      </c>
    </row>
    <row r="2981" spans="1:11" hidden="1">
      <c r="E2981" s="194"/>
      <c r="F2981" s="194"/>
      <c r="I2981" s="168"/>
      <c r="J2981" s="169"/>
      <c r="K2981" s="170"/>
    </row>
    <row r="2982" spans="1:11" hidden="1">
      <c r="E2982" s="194"/>
      <c r="F2982" s="194"/>
      <c r="I2982" s="168"/>
      <c r="J2982" s="169"/>
      <c r="K2982" s="170"/>
    </row>
    <row r="2983" spans="1:11" ht="20.100000000000001" hidden="1" customHeight="1">
      <c r="A2983" s="187"/>
      <c r="B2983" s="188"/>
      <c r="C2983" s="188" t="s">
        <v>20</v>
      </c>
      <c r="D2983" s="188">
        <v>89709</v>
      </c>
      <c r="E2983" s="189" t="s">
        <v>1082</v>
      </c>
      <c r="F2983" s="382" t="s">
        <v>1485</v>
      </c>
      <c r="G2983" s="383"/>
      <c r="H2983" s="156" t="s">
        <v>31</v>
      </c>
      <c r="I2983" s="157"/>
      <c r="J2983" s="158"/>
      <c r="K2983" s="159">
        <v>20.67</v>
      </c>
    </row>
    <row r="2984" spans="1:11" hidden="1">
      <c r="B2984" s="190" t="s">
        <v>1442</v>
      </c>
      <c r="C2984" s="190" t="s">
        <v>1443</v>
      </c>
      <c r="D2984" s="190" t="s">
        <v>1</v>
      </c>
      <c r="E2984" s="191" t="s">
        <v>1444</v>
      </c>
      <c r="F2984" s="384" t="s">
        <v>1445</v>
      </c>
      <c r="G2984" s="385"/>
      <c r="H2984" s="160" t="s">
        <v>1446</v>
      </c>
      <c r="I2984" s="161" t="s">
        <v>1345</v>
      </c>
      <c r="J2984" s="162" t="s">
        <v>1447</v>
      </c>
      <c r="K2984" s="163" t="s">
        <v>1448</v>
      </c>
    </row>
    <row r="2985" spans="1:11" hidden="1">
      <c r="A2985" s="192" t="s">
        <v>1449</v>
      </c>
      <c r="B2985" s="192" t="s">
        <v>1455</v>
      </c>
      <c r="C2985" s="192" t="s">
        <v>20</v>
      </c>
      <c r="D2985" s="192">
        <v>122</v>
      </c>
      <c r="E2985" s="193" t="s">
        <v>1491</v>
      </c>
      <c r="F2985" s="380" t="s">
        <v>1457</v>
      </c>
      <c r="G2985" s="381"/>
      <c r="H2985" s="164" t="s">
        <v>31</v>
      </c>
      <c r="I2985" s="165">
        <v>4.8999999999999998E-3</v>
      </c>
      <c r="J2985" s="166">
        <v>76.86</v>
      </c>
      <c r="K2985" s="167">
        <v>0.37</v>
      </c>
    </row>
    <row r="2986" spans="1:11" hidden="1">
      <c r="A2986" s="192" t="s">
        <v>1449</v>
      </c>
      <c r="B2986" s="192" t="s">
        <v>1455</v>
      </c>
      <c r="C2986" s="192" t="s">
        <v>20</v>
      </c>
      <c r="D2986" s="192">
        <v>11741</v>
      </c>
      <c r="E2986" s="193" t="s">
        <v>2117</v>
      </c>
      <c r="F2986" s="380" t="s">
        <v>1457</v>
      </c>
      <c r="G2986" s="381"/>
      <c r="H2986" s="164" t="s">
        <v>31</v>
      </c>
      <c r="I2986" s="165">
        <v>1</v>
      </c>
      <c r="J2986" s="166">
        <v>13.57</v>
      </c>
      <c r="K2986" s="167">
        <v>13.57</v>
      </c>
    </row>
    <row r="2987" spans="1:11" hidden="1">
      <c r="A2987" s="192" t="s">
        <v>1449</v>
      </c>
      <c r="B2987" s="192" t="s">
        <v>1455</v>
      </c>
      <c r="C2987" s="192" t="s">
        <v>20</v>
      </c>
      <c r="D2987" s="192">
        <v>20083</v>
      </c>
      <c r="E2987" s="193" t="s">
        <v>1488</v>
      </c>
      <c r="F2987" s="380" t="s">
        <v>1457</v>
      </c>
      <c r="G2987" s="381"/>
      <c r="H2987" s="164" t="s">
        <v>31</v>
      </c>
      <c r="I2987" s="165">
        <v>7.4999999999999997E-3</v>
      </c>
      <c r="J2987" s="166">
        <v>87.08</v>
      </c>
      <c r="K2987" s="167">
        <v>0.65</v>
      </c>
    </row>
    <row r="2988" spans="1:11" hidden="1">
      <c r="A2988" s="192" t="s">
        <v>1449</v>
      </c>
      <c r="B2988" s="192" t="s">
        <v>1455</v>
      </c>
      <c r="C2988" s="192" t="s">
        <v>20</v>
      </c>
      <c r="D2988" s="192">
        <v>38383</v>
      </c>
      <c r="E2988" s="193" t="s">
        <v>1489</v>
      </c>
      <c r="F2988" s="380" t="s">
        <v>1457</v>
      </c>
      <c r="G2988" s="381"/>
      <c r="H2988" s="164" t="s">
        <v>31</v>
      </c>
      <c r="I2988" s="165">
        <v>3.5999999999999997E-2</v>
      </c>
      <c r="J2988" s="166">
        <v>2.56</v>
      </c>
      <c r="K2988" s="167">
        <v>0.09</v>
      </c>
    </row>
    <row r="2989" spans="1:11" hidden="1">
      <c r="A2989" s="192" t="s">
        <v>1449</v>
      </c>
      <c r="B2989" s="192" t="s">
        <v>1450</v>
      </c>
      <c r="C2989" s="192" t="s">
        <v>20</v>
      </c>
      <c r="D2989" s="192">
        <v>88248</v>
      </c>
      <c r="E2989" s="193" t="s">
        <v>1477</v>
      </c>
      <c r="F2989" s="380" t="s">
        <v>1463</v>
      </c>
      <c r="G2989" s="381"/>
      <c r="H2989" s="164" t="s">
        <v>34</v>
      </c>
      <c r="I2989" s="165">
        <v>0.16520000000000001</v>
      </c>
      <c r="J2989" s="166">
        <v>16.45</v>
      </c>
      <c r="K2989" s="167">
        <v>2.71</v>
      </c>
    </row>
    <row r="2990" spans="1:11" hidden="1">
      <c r="A2990" s="192" t="s">
        <v>1449</v>
      </c>
      <c r="B2990" s="192" t="s">
        <v>1450</v>
      </c>
      <c r="C2990" s="192" t="s">
        <v>20</v>
      </c>
      <c r="D2990" s="192">
        <v>88267</v>
      </c>
      <c r="E2990" s="193" t="s">
        <v>1478</v>
      </c>
      <c r="F2990" s="380" t="s">
        <v>1463</v>
      </c>
      <c r="G2990" s="381"/>
      <c r="H2990" s="164" t="s">
        <v>34</v>
      </c>
      <c r="I2990" s="165">
        <v>0.16520000000000001</v>
      </c>
      <c r="J2990" s="166">
        <v>19.88</v>
      </c>
      <c r="K2990" s="167">
        <v>3.28</v>
      </c>
    </row>
    <row r="2991" spans="1:11" hidden="1">
      <c r="E2991" s="194"/>
      <c r="F2991" s="194"/>
      <c r="I2991" s="168"/>
      <c r="J2991" s="169"/>
      <c r="K2991" s="170"/>
    </row>
    <row r="2992" spans="1:11" hidden="1">
      <c r="E2992" s="194"/>
      <c r="F2992" s="194"/>
      <c r="I2992" s="168"/>
      <c r="J2992" s="169"/>
      <c r="K2992" s="170"/>
    </row>
    <row r="2993" spans="1:11" ht="20.100000000000001" hidden="1" customHeight="1">
      <c r="A2993" s="187"/>
      <c r="B2993" s="188"/>
      <c r="C2993" s="188" t="s">
        <v>20</v>
      </c>
      <c r="D2993" s="188">
        <v>93382</v>
      </c>
      <c r="E2993" s="189" t="s">
        <v>1018</v>
      </c>
      <c r="F2993" s="382" t="s">
        <v>1550</v>
      </c>
      <c r="G2993" s="383"/>
      <c r="H2993" s="156" t="s">
        <v>44</v>
      </c>
      <c r="I2993" s="157"/>
      <c r="J2993" s="158"/>
      <c r="K2993" s="159">
        <v>22.77</v>
      </c>
    </row>
    <row r="2994" spans="1:11" hidden="1">
      <c r="B2994" s="190" t="s">
        <v>1442</v>
      </c>
      <c r="C2994" s="190" t="s">
        <v>1443</v>
      </c>
      <c r="D2994" s="190" t="s">
        <v>1</v>
      </c>
      <c r="E2994" s="191" t="s">
        <v>1444</v>
      </c>
      <c r="F2994" s="384" t="s">
        <v>1445</v>
      </c>
      <c r="G2994" s="385"/>
      <c r="H2994" s="160" t="s">
        <v>1446</v>
      </c>
      <c r="I2994" s="161" t="s">
        <v>1345</v>
      </c>
      <c r="J2994" s="162" t="s">
        <v>1447</v>
      </c>
      <c r="K2994" s="163" t="s">
        <v>1448</v>
      </c>
    </row>
    <row r="2995" spans="1:11" hidden="1">
      <c r="A2995" s="192" t="s">
        <v>1449</v>
      </c>
      <c r="B2995" s="192" t="s">
        <v>1450</v>
      </c>
      <c r="C2995" s="192" t="s">
        <v>20</v>
      </c>
      <c r="D2995" s="192">
        <v>88316</v>
      </c>
      <c r="E2995" s="193" t="s">
        <v>1464</v>
      </c>
      <c r="F2995" s="380" t="s">
        <v>1463</v>
      </c>
      <c r="G2995" s="381"/>
      <c r="H2995" s="164" t="s">
        <v>34</v>
      </c>
      <c r="I2995" s="165">
        <v>0.65</v>
      </c>
      <c r="J2995" s="166">
        <v>16.02</v>
      </c>
      <c r="K2995" s="167">
        <v>10.41</v>
      </c>
    </row>
    <row r="2996" spans="1:11" ht="24" hidden="1">
      <c r="A2996" s="192" t="s">
        <v>1449</v>
      </c>
      <c r="B2996" s="192" t="s">
        <v>1450</v>
      </c>
      <c r="C2996" s="192" t="s">
        <v>20</v>
      </c>
      <c r="D2996" s="192">
        <v>91533</v>
      </c>
      <c r="E2996" s="193" t="s">
        <v>1555</v>
      </c>
      <c r="F2996" s="380" t="s">
        <v>1466</v>
      </c>
      <c r="G2996" s="381"/>
      <c r="H2996" s="164" t="s">
        <v>1467</v>
      </c>
      <c r="I2996" s="165">
        <v>0.27400000000000002</v>
      </c>
      <c r="J2996" s="166">
        <v>22.22</v>
      </c>
      <c r="K2996" s="167">
        <v>6.08</v>
      </c>
    </row>
    <row r="2997" spans="1:11" ht="24" hidden="1">
      <c r="A2997" s="192" t="s">
        <v>1449</v>
      </c>
      <c r="B2997" s="192" t="s">
        <v>1450</v>
      </c>
      <c r="C2997" s="192" t="s">
        <v>20</v>
      </c>
      <c r="D2997" s="192">
        <v>91534</v>
      </c>
      <c r="E2997" s="193" t="s">
        <v>1556</v>
      </c>
      <c r="F2997" s="380" t="s">
        <v>1466</v>
      </c>
      <c r="G2997" s="381"/>
      <c r="H2997" s="164" t="s">
        <v>1554</v>
      </c>
      <c r="I2997" s="165">
        <v>0.254</v>
      </c>
      <c r="J2997" s="166">
        <v>16.14</v>
      </c>
      <c r="K2997" s="167">
        <v>4.09</v>
      </c>
    </row>
    <row r="2998" spans="1:11" hidden="1">
      <c r="A2998" s="192" t="s">
        <v>1449</v>
      </c>
      <c r="B2998" s="192" t="s">
        <v>1450</v>
      </c>
      <c r="C2998" s="192" t="s">
        <v>20</v>
      </c>
      <c r="D2998" s="192">
        <v>95606</v>
      </c>
      <c r="E2998" s="193" t="s">
        <v>2118</v>
      </c>
      <c r="F2998" s="380" t="s">
        <v>1513</v>
      </c>
      <c r="G2998" s="381"/>
      <c r="H2998" s="164" t="s">
        <v>44</v>
      </c>
      <c r="I2998" s="165">
        <v>1</v>
      </c>
      <c r="J2998" s="166">
        <v>2.19</v>
      </c>
      <c r="K2998" s="167">
        <v>2.19</v>
      </c>
    </row>
    <row r="2999" spans="1:11" hidden="1">
      <c r="E2999" s="194"/>
      <c r="F2999" s="194"/>
      <c r="I2999" s="168"/>
      <c r="J2999" s="169"/>
      <c r="K2999" s="170"/>
    </row>
    <row r="3000" spans="1:11" hidden="1">
      <c r="E3000" s="194"/>
      <c r="F3000" s="194"/>
      <c r="I3000" s="168"/>
      <c r="J3000" s="169"/>
      <c r="K3000" s="170"/>
    </row>
    <row r="3001" spans="1:11" ht="20.100000000000001" hidden="1" customHeight="1">
      <c r="A3001" s="187"/>
      <c r="B3001" s="188"/>
      <c r="C3001" s="188" t="s">
        <v>20</v>
      </c>
      <c r="D3001" s="188">
        <v>93378</v>
      </c>
      <c r="E3001" s="189" t="s">
        <v>611</v>
      </c>
      <c r="F3001" s="382" t="s">
        <v>1550</v>
      </c>
      <c r="G3001" s="383"/>
      <c r="H3001" s="156" t="s">
        <v>44</v>
      </c>
      <c r="I3001" s="157"/>
      <c r="J3001" s="158"/>
      <c r="K3001" s="159">
        <v>18.690000000000001</v>
      </c>
    </row>
    <row r="3002" spans="1:11" hidden="1">
      <c r="B3002" s="190" t="s">
        <v>1442</v>
      </c>
      <c r="C3002" s="190" t="s">
        <v>1443</v>
      </c>
      <c r="D3002" s="190" t="s">
        <v>1</v>
      </c>
      <c r="E3002" s="191" t="s">
        <v>1444</v>
      </c>
      <c r="F3002" s="384" t="s">
        <v>1445</v>
      </c>
      <c r="G3002" s="385"/>
      <c r="H3002" s="160" t="s">
        <v>1446</v>
      </c>
      <c r="I3002" s="161" t="s">
        <v>1345</v>
      </c>
      <c r="J3002" s="162" t="s">
        <v>1447</v>
      </c>
      <c r="K3002" s="163" t="s">
        <v>1448</v>
      </c>
    </row>
    <row r="3003" spans="1:11" ht="36" hidden="1">
      <c r="A3003" s="192" t="s">
        <v>1449</v>
      </c>
      <c r="B3003" s="192" t="s">
        <v>1450</v>
      </c>
      <c r="C3003" s="192" t="s">
        <v>20</v>
      </c>
      <c r="D3003" s="192">
        <v>5678</v>
      </c>
      <c r="E3003" s="193" t="s">
        <v>1634</v>
      </c>
      <c r="F3003" s="380" t="s">
        <v>1466</v>
      </c>
      <c r="G3003" s="381"/>
      <c r="H3003" s="164" t="s">
        <v>1467</v>
      </c>
      <c r="I3003" s="165">
        <v>4.1000000000000002E-2</v>
      </c>
      <c r="J3003" s="166">
        <v>138.47</v>
      </c>
      <c r="K3003" s="167">
        <v>5.67</v>
      </c>
    </row>
    <row r="3004" spans="1:11" ht="36" hidden="1">
      <c r="A3004" s="192" t="s">
        <v>1449</v>
      </c>
      <c r="B3004" s="192" t="s">
        <v>1450</v>
      </c>
      <c r="C3004" s="192" t="s">
        <v>20</v>
      </c>
      <c r="D3004" s="192">
        <v>5679</v>
      </c>
      <c r="E3004" s="193" t="s">
        <v>1635</v>
      </c>
      <c r="F3004" s="380" t="s">
        <v>1466</v>
      </c>
      <c r="G3004" s="381"/>
      <c r="H3004" s="164" t="s">
        <v>1554</v>
      </c>
      <c r="I3004" s="165">
        <v>5.3999999999999999E-2</v>
      </c>
      <c r="J3004" s="166">
        <v>47.3</v>
      </c>
      <c r="K3004" s="167">
        <v>2.5499999999999998</v>
      </c>
    </row>
    <row r="3005" spans="1:11" hidden="1">
      <c r="A3005" s="192" t="s">
        <v>1449</v>
      </c>
      <c r="B3005" s="192" t="s">
        <v>1450</v>
      </c>
      <c r="C3005" s="192" t="s">
        <v>20</v>
      </c>
      <c r="D3005" s="192">
        <v>88316</v>
      </c>
      <c r="E3005" s="193" t="s">
        <v>1464</v>
      </c>
      <c r="F3005" s="380" t="s">
        <v>1463</v>
      </c>
      <c r="G3005" s="381"/>
      <c r="H3005" s="164" t="s">
        <v>34</v>
      </c>
      <c r="I3005" s="165">
        <v>4.2000000000000003E-2</v>
      </c>
      <c r="J3005" s="166">
        <v>16.02</v>
      </c>
      <c r="K3005" s="167">
        <v>0.67</v>
      </c>
    </row>
    <row r="3006" spans="1:11" ht="24" hidden="1">
      <c r="A3006" s="192" t="s">
        <v>1449</v>
      </c>
      <c r="B3006" s="192" t="s">
        <v>1450</v>
      </c>
      <c r="C3006" s="192" t="s">
        <v>20</v>
      </c>
      <c r="D3006" s="192">
        <v>91533</v>
      </c>
      <c r="E3006" s="193" t="s">
        <v>1555</v>
      </c>
      <c r="F3006" s="380" t="s">
        <v>1466</v>
      </c>
      <c r="G3006" s="381"/>
      <c r="H3006" s="164" t="s">
        <v>1467</v>
      </c>
      <c r="I3006" s="165">
        <v>0.20499999999999999</v>
      </c>
      <c r="J3006" s="166">
        <v>22.22</v>
      </c>
      <c r="K3006" s="167">
        <v>4.55</v>
      </c>
    </row>
    <row r="3007" spans="1:11" ht="24" hidden="1">
      <c r="A3007" s="192" t="s">
        <v>1449</v>
      </c>
      <c r="B3007" s="192" t="s">
        <v>1450</v>
      </c>
      <c r="C3007" s="192" t="s">
        <v>20</v>
      </c>
      <c r="D3007" s="192">
        <v>91534</v>
      </c>
      <c r="E3007" s="193" t="s">
        <v>1556</v>
      </c>
      <c r="F3007" s="380" t="s">
        <v>1466</v>
      </c>
      <c r="G3007" s="381"/>
      <c r="H3007" s="164" t="s">
        <v>1554</v>
      </c>
      <c r="I3007" s="165">
        <v>0.19</v>
      </c>
      <c r="J3007" s="166">
        <v>16.14</v>
      </c>
      <c r="K3007" s="167">
        <v>3.06</v>
      </c>
    </row>
    <row r="3008" spans="1:11" hidden="1">
      <c r="A3008" s="192" t="s">
        <v>1449</v>
      </c>
      <c r="B3008" s="192" t="s">
        <v>1450</v>
      </c>
      <c r="C3008" s="192" t="s">
        <v>20</v>
      </c>
      <c r="D3008" s="192">
        <v>95606</v>
      </c>
      <c r="E3008" s="193" t="s">
        <v>2118</v>
      </c>
      <c r="F3008" s="380" t="s">
        <v>1513</v>
      </c>
      <c r="G3008" s="381"/>
      <c r="H3008" s="164" t="s">
        <v>44</v>
      </c>
      <c r="I3008" s="165">
        <v>1</v>
      </c>
      <c r="J3008" s="166">
        <v>2.19</v>
      </c>
      <c r="K3008" s="167">
        <v>2.19</v>
      </c>
    </row>
    <row r="3009" spans="1:11" hidden="1">
      <c r="E3009" s="194"/>
      <c r="F3009" s="194"/>
      <c r="I3009" s="168"/>
      <c r="J3009" s="169"/>
      <c r="K3009" s="170"/>
    </row>
    <row r="3010" spans="1:11" hidden="1">
      <c r="E3010" s="194"/>
      <c r="F3010" s="194"/>
      <c r="I3010" s="168"/>
      <c r="J3010" s="169"/>
      <c r="K3010" s="170"/>
    </row>
    <row r="3011" spans="1:11" s="198" customFormat="1" ht="47.25">
      <c r="A3011" s="195"/>
      <c r="B3011" s="196"/>
      <c r="C3011" s="196" t="s">
        <v>5</v>
      </c>
      <c r="D3011" s="196" t="s">
        <v>1117</v>
      </c>
      <c r="E3011" s="197" t="s">
        <v>1118</v>
      </c>
      <c r="F3011" s="386" t="s">
        <v>1485</v>
      </c>
      <c r="G3011" s="387"/>
      <c r="H3011" s="171" t="s">
        <v>31</v>
      </c>
      <c r="I3011" s="172"/>
      <c r="J3011" s="173"/>
      <c r="K3011" s="174">
        <f>SUM(K3013:K3017)</f>
        <v>0</v>
      </c>
    </row>
    <row r="3012" spans="1:11" s="198" customFormat="1" ht="15.75">
      <c r="B3012" s="199" t="s">
        <v>1442</v>
      </c>
      <c r="C3012" s="199" t="s">
        <v>1443</v>
      </c>
      <c r="D3012" s="199" t="s">
        <v>1</v>
      </c>
      <c r="E3012" s="200" t="s">
        <v>1444</v>
      </c>
      <c r="F3012" s="378" t="s">
        <v>1445</v>
      </c>
      <c r="G3012" s="379"/>
      <c r="H3012" s="175" t="s">
        <v>1446</v>
      </c>
      <c r="I3012" s="176" t="s">
        <v>1345</v>
      </c>
      <c r="J3012" s="177" t="s">
        <v>1447</v>
      </c>
      <c r="K3012" s="178" t="s">
        <v>1448</v>
      </c>
    </row>
    <row r="3013" spans="1:11" s="192" customFormat="1" ht="12">
      <c r="A3013" s="192" t="s">
        <v>1449</v>
      </c>
      <c r="B3013" s="192" t="s">
        <v>1455</v>
      </c>
      <c r="C3013" s="192" t="s">
        <v>20</v>
      </c>
      <c r="D3013" s="192">
        <v>301</v>
      </c>
      <c r="E3013" s="193" t="s">
        <v>1716</v>
      </c>
      <c r="F3013" s="380" t="s">
        <v>1457</v>
      </c>
      <c r="G3013" s="381"/>
      <c r="H3013" s="164" t="s">
        <v>31</v>
      </c>
      <c r="I3013" s="165">
        <v>1</v>
      </c>
      <c r="J3013" s="166"/>
      <c r="K3013" s="167">
        <f>J3013*I3013</f>
        <v>0</v>
      </c>
    </row>
    <row r="3014" spans="1:11" s="192" customFormat="1" ht="12">
      <c r="A3014" s="192" t="s">
        <v>1449</v>
      </c>
      <c r="B3014" s="192" t="s">
        <v>1455</v>
      </c>
      <c r="C3014" s="192" t="s">
        <v>20</v>
      </c>
      <c r="D3014" s="192">
        <v>20044</v>
      </c>
      <c r="E3014" s="193" t="s">
        <v>2119</v>
      </c>
      <c r="F3014" s="380" t="s">
        <v>1457</v>
      </c>
      <c r="G3014" s="381"/>
      <c r="H3014" s="164" t="s">
        <v>31</v>
      </c>
      <c r="I3014" s="165">
        <v>1</v>
      </c>
      <c r="J3014" s="166"/>
      <c r="K3014" s="167">
        <f t="shared" ref="K3014:K3017" si="62">J3014*I3014</f>
        <v>0</v>
      </c>
    </row>
    <row r="3015" spans="1:11" s="192" customFormat="1" ht="24">
      <c r="A3015" s="192" t="s">
        <v>1449</v>
      </c>
      <c r="B3015" s="192" t="s">
        <v>1455</v>
      </c>
      <c r="C3015" s="192" t="s">
        <v>20</v>
      </c>
      <c r="D3015" s="192">
        <v>20078</v>
      </c>
      <c r="E3015" s="193" t="s">
        <v>1585</v>
      </c>
      <c r="F3015" s="380" t="s">
        <v>1457</v>
      </c>
      <c r="G3015" s="381"/>
      <c r="H3015" s="164" t="s">
        <v>31</v>
      </c>
      <c r="I3015" s="165">
        <v>4.5999999999999999E-2</v>
      </c>
      <c r="J3015" s="166"/>
      <c r="K3015" s="167">
        <f t="shared" si="62"/>
        <v>0</v>
      </c>
    </row>
    <row r="3016" spans="1:11" s="192" customFormat="1" ht="12">
      <c r="A3016" s="192" t="s">
        <v>1449</v>
      </c>
      <c r="B3016" s="192" t="s">
        <v>1450</v>
      </c>
      <c r="C3016" s="192" t="s">
        <v>20</v>
      </c>
      <c r="D3016" s="192">
        <v>88248</v>
      </c>
      <c r="E3016" s="193" t="s">
        <v>1477</v>
      </c>
      <c r="F3016" s="380" t="s">
        <v>1463</v>
      </c>
      <c r="G3016" s="381"/>
      <c r="H3016" s="164" t="s">
        <v>34</v>
      </c>
      <c r="I3016" s="165">
        <v>9.5000000000000001E-2</v>
      </c>
      <c r="J3016" s="166"/>
      <c r="K3016" s="167">
        <f t="shared" si="62"/>
        <v>0</v>
      </c>
    </row>
    <row r="3017" spans="1:11" s="192" customFormat="1" ht="12">
      <c r="A3017" s="192" t="s">
        <v>1449</v>
      </c>
      <c r="B3017" s="192" t="s">
        <v>1450</v>
      </c>
      <c r="C3017" s="192" t="s">
        <v>20</v>
      </c>
      <c r="D3017" s="192">
        <v>88267</v>
      </c>
      <c r="E3017" s="193" t="s">
        <v>1478</v>
      </c>
      <c r="F3017" s="380" t="s">
        <v>1463</v>
      </c>
      <c r="G3017" s="381"/>
      <c r="H3017" s="164" t="s">
        <v>34</v>
      </c>
      <c r="I3017" s="165">
        <v>9.5000000000000001E-2</v>
      </c>
      <c r="J3017" s="166"/>
      <c r="K3017" s="167">
        <f t="shared" si="62"/>
        <v>0</v>
      </c>
    </row>
    <row r="3018" spans="1:11">
      <c r="E3018" s="194"/>
      <c r="F3018" s="194"/>
      <c r="I3018" s="168"/>
      <c r="J3018" s="169"/>
      <c r="K3018" s="170"/>
    </row>
    <row r="3019" spans="1:11">
      <c r="E3019" s="194"/>
      <c r="F3019" s="194"/>
      <c r="I3019" s="168"/>
      <c r="J3019" s="169"/>
      <c r="K3019" s="170"/>
    </row>
    <row r="3020" spans="1:11" s="198" customFormat="1" ht="31.5">
      <c r="A3020" s="195"/>
      <c r="B3020" s="196"/>
      <c r="C3020" s="196" t="s">
        <v>5</v>
      </c>
      <c r="D3020" s="196" t="s">
        <v>1120</v>
      </c>
      <c r="E3020" s="197" t="s">
        <v>1121</v>
      </c>
      <c r="F3020" s="386" t="s">
        <v>1485</v>
      </c>
      <c r="G3020" s="387"/>
      <c r="H3020" s="171" t="s">
        <v>31</v>
      </c>
      <c r="I3020" s="172"/>
      <c r="J3020" s="173"/>
      <c r="K3020" s="174">
        <f>SUM(K3022:K3026)</f>
        <v>0</v>
      </c>
    </row>
    <row r="3021" spans="1:11" s="198" customFormat="1" ht="15.75">
      <c r="B3021" s="199" t="s">
        <v>1442</v>
      </c>
      <c r="C3021" s="199" t="s">
        <v>1443</v>
      </c>
      <c r="D3021" s="199" t="s">
        <v>1</v>
      </c>
      <c r="E3021" s="200" t="s">
        <v>1444</v>
      </c>
      <c r="F3021" s="378" t="s">
        <v>1445</v>
      </c>
      <c r="G3021" s="379"/>
      <c r="H3021" s="175" t="s">
        <v>1446</v>
      </c>
      <c r="I3021" s="176" t="s">
        <v>1345</v>
      </c>
      <c r="J3021" s="177" t="s">
        <v>1447</v>
      </c>
      <c r="K3021" s="178" t="s">
        <v>1448</v>
      </c>
    </row>
    <row r="3022" spans="1:11" s="192" customFormat="1" ht="12">
      <c r="A3022" s="192" t="s">
        <v>1449</v>
      </c>
      <c r="B3022" s="192" t="s">
        <v>1455</v>
      </c>
      <c r="C3022" s="192" t="s">
        <v>20</v>
      </c>
      <c r="D3022" s="192">
        <v>298</v>
      </c>
      <c r="E3022" s="193" t="s">
        <v>1997</v>
      </c>
      <c r="F3022" s="380" t="s">
        <v>1457</v>
      </c>
      <c r="G3022" s="381"/>
      <c r="H3022" s="164" t="s">
        <v>31</v>
      </c>
      <c r="I3022" s="165">
        <v>1</v>
      </c>
      <c r="J3022" s="166"/>
      <c r="K3022" s="167">
        <f>J3022*I3022</f>
        <v>0</v>
      </c>
    </row>
    <row r="3023" spans="1:11" s="192" customFormat="1" ht="12">
      <c r="A3023" s="192" t="s">
        <v>1449</v>
      </c>
      <c r="B3023" s="192" t="s">
        <v>1455</v>
      </c>
      <c r="C3023" s="192" t="s">
        <v>20</v>
      </c>
      <c r="D3023" s="192">
        <v>20045</v>
      </c>
      <c r="E3023" s="193" t="s">
        <v>2120</v>
      </c>
      <c r="F3023" s="380" t="s">
        <v>1457</v>
      </c>
      <c r="G3023" s="381"/>
      <c r="H3023" s="164" t="s">
        <v>31</v>
      </c>
      <c r="I3023" s="165">
        <v>1</v>
      </c>
      <c r="J3023" s="166"/>
      <c r="K3023" s="167">
        <f t="shared" ref="K3023:K3026" si="63">J3023*I3023</f>
        <v>0</v>
      </c>
    </row>
    <row r="3024" spans="1:11" s="192" customFormat="1" ht="24">
      <c r="A3024" s="192" t="s">
        <v>1449</v>
      </c>
      <c r="B3024" s="192" t="s">
        <v>1455</v>
      </c>
      <c r="C3024" s="192" t="s">
        <v>20</v>
      </c>
      <c r="D3024" s="192">
        <v>20078</v>
      </c>
      <c r="E3024" s="193" t="s">
        <v>1585</v>
      </c>
      <c r="F3024" s="380" t="s">
        <v>1457</v>
      </c>
      <c r="G3024" s="381"/>
      <c r="H3024" s="164" t="s">
        <v>31</v>
      </c>
      <c r="I3024" s="165">
        <v>0.03</v>
      </c>
      <c r="J3024" s="166"/>
      <c r="K3024" s="167">
        <f t="shared" si="63"/>
        <v>0</v>
      </c>
    </row>
    <row r="3025" spans="1:11" s="192" customFormat="1" ht="12">
      <c r="A3025" s="192" t="s">
        <v>1449</v>
      </c>
      <c r="B3025" s="192" t="s">
        <v>1450</v>
      </c>
      <c r="C3025" s="192" t="s">
        <v>20</v>
      </c>
      <c r="D3025" s="192">
        <v>88248</v>
      </c>
      <c r="E3025" s="193" t="s">
        <v>1477</v>
      </c>
      <c r="F3025" s="380" t="s">
        <v>1463</v>
      </c>
      <c r="G3025" s="381"/>
      <c r="H3025" s="164" t="s">
        <v>34</v>
      </c>
      <c r="I3025" s="165">
        <v>7.0000000000000007E-2</v>
      </c>
      <c r="J3025" s="166"/>
      <c r="K3025" s="167">
        <f t="shared" si="63"/>
        <v>0</v>
      </c>
    </row>
    <row r="3026" spans="1:11" s="192" customFormat="1" ht="12">
      <c r="A3026" s="192" t="s">
        <v>1449</v>
      </c>
      <c r="B3026" s="192" t="s">
        <v>1450</v>
      </c>
      <c r="C3026" s="192" t="s">
        <v>20</v>
      </c>
      <c r="D3026" s="192">
        <v>88267</v>
      </c>
      <c r="E3026" s="193" t="s">
        <v>1478</v>
      </c>
      <c r="F3026" s="380" t="s">
        <v>1463</v>
      </c>
      <c r="G3026" s="381"/>
      <c r="H3026" s="164" t="s">
        <v>34</v>
      </c>
      <c r="I3026" s="165">
        <v>7.0000000000000007E-2</v>
      </c>
      <c r="J3026" s="166"/>
      <c r="K3026" s="167">
        <f t="shared" si="63"/>
        <v>0</v>
      </c>
    </row>
    <row r="3027" spans="1:11">
      <c r="E3027" s="194"/>
      <c r="F3027" s="194"/>
      <c r="I3027" s="168"/>
      <c r="J3027" s="169"/>
      <c r="K3027" s="170"/>
    </row>
    <row r="3028" spans="1:11">
      <c r="E3028" s="194"/>
      <c r="F3028" s="194"/>
      <c r="I3028" s="168"/>
      <c r="J3028" s="169"/>
      <c r="K3028" s="170"/>
    </row>
    <row r="3029" spans="1:11" ht="20.100000000000001" hidden="1" customHeight="1">
      <c r="A3029" s="187"/>
      <c r="B3029" s="188"/>
      <c r="C3029" s="188" t="s">
        <v>166</v>
      </c>
      <c r="D3029" s="188">
        <v>12577</v>
      </c>
      <c r="E3029" s="189" t="s">
        <v>781</v>
      </c>
      <c r="F3029" s="382" t="s">
        <v>1468</v>
      </c>
      <c r="G3029" s="383"/>
      <c r="H3029" s="156" t="s">
        <v>251</v>
      </c>
      <c r="I3029" s="157"/>
      <c r="J3029" s="158"/>
      <c r="K3029" s="159">
        <v>263.33999999999997</v>
      </c>
    </row>
    <row r="3030" spans="1:11" hidden="1">
      <c r="B3030" s="190" t="s">
        <v>1442</v>
      </c>
      <c r="C3030" s="190" t="s">
        <v>1443</v>
      </c>
      <c r="D3030" s="190" t="s">
        <v>1</v>
      </c>
      <c r="E3030" s="191" t="s">
        <v>1444</v>
      </c>
      <c r="F3030" s="384" t="s">
        <v>1445</v>
      </c>
      <c r="G3030" s="385"/>
      <c r="H3030" s="160" t="s">
        <v>1446</v>
      </c>
      <c r="I3030" s="161" t="s">
        <v>1345</v>
      </c>
      <c r="J3030" s="162" t="s">
        <v>1447</v>
      </c>
      <c r="K3030" s="163" t="s">
        <v>1448</v>
      </c>
    </row>
    <row r="3031" spans="1:11" hidden="1">
      <c r="A3031" s="192" t="s">
        <v>1449</v>
      </c>
      <c r="B3031" s="192" t="s">
        <v>1455</v>
      </c>
      <c r="C3031" s="192" t="s">
        <v>166</v>
      </c>
      <c r="D3031" s="192">
        <v>1691</v>
      </c>
      <c r="E3031" s="193" t="s">
        <v>2121</v>
      </c>
      <c r="F3031" s="380" t="s">
        <v>1457</v>
      </c>
      <c r="G3031" s="381"/>
      <c r="H3031" s="164" t="s">
        <v>251</v>
      </c>
      <c r="I3031" s="165">
        <v>2</v>
      </c>
      <c r="J3031" s="166">
        <v>0.77</v>
      </c>
      <c r="K3031" s="167">
        <v>1.54</v>
      </c>
    </row>
    <row r="3032" spans="1:11" hidden="1">
      <c r="A3032" s="192" t="s">
        <v>1449</v>
      </c>
      <c r="B3032" s="192" t="s">
        <v>1455</v>
      </c>
      <c r="C3032" s="192" t="s">
        <v>166</v>
      </c>
      <c r="D3032" s="192">
        <v>13292</v>
      </c>
      <c r="E3032" s="193" t="s">
        <v>2122</v>
      </c>
      <c r="F3032" s="380" t="s">
        <v>1457</v>
      </c>
      <c r="G3032" s="381"/>
      <c r="H3032" s="164" t="s">
        <v>251</v>
      </c>
      <c r="I3032" s="165">
        <v>1</v>
      </c>
      <c r="J3032" s="166">
        <v>247.85</v>
      </c>
      <c r="K3032" s="167">
        <v>247.85</v>
      </c>
    </row>
    <row r="3033" spans="1:11" hidden="1">
      <c r="A3033" s="192" t="s">
        <v>1449</v>
      </c>
      <c r="B3033" s="192" t="s">
        <v>1455</v>
      </c>
      <c r="C3033" s="192" t="s">
        <v>20</v>
      </c>
      <c r="D3033" s="192">
        <v>2436</v>
      </c>
      <c r="E3033" s="193" t="s">
        <v>1617</v>
      </c>
      <c r="F3033" s="380" t="s">
        <v>1570</v>
      </c>
      <c r="G3033" s="381"/>
      <c r="H3033" s="164" t="s">
        <v>34</v>
      </c>
      <c r="I3033" s="165">
        <v>0.5</v>
      </c>
      <c r="J3033" s="166">
        <v>15.33</v>
      </c>
      <c r="K3033" s="167">
        <v>7.67</v>
      </c>
    </row>
    <row r="3034" spans="1:11" hidden="1">
      <c r="A3034" s="192" t="s">
        <v>1449</v>
      </c>
      <c r="B3034" s="192" t="s">
        <v>1455</v>
      </c>
      <c r="C3034" s="192" t="s">
        <v>20</v>
      </c>
      <c r="D3034" s="192">
        <v>6111</v>
      </c>
      <c r="E3034" s="193" t="s">
        <v>1580</v>
      </c>
      <c r="F3034" s="380" t="s">
        <v>1570</v>
      </c>
      <c r="G3034" s="381"/>
      <c r="H3034" s="164" t="s">
        <v>34</v>
      </c>
      <c r="I3034" s="165">
        <v>0.3</v>
      </c>
      <c r="J3034" s="166">
        <v>11.05</v>
      </c>
      <c r="K3034" s="167">
        <v>3.32</v>
      </c>
    </row>
    <row r="3035" spans="1:11" hidden="1">
      <c r="A3035" s="192" t="s">
        <v>1449</v>
      </c>
      <c r="B3035" s="192" t="s">
        <v>1450</v>
      </c>
      <c r="C3035" s="192" t="s">
        <v>166</v>
      </c>
      <c r="D3035" s="192">
        <v>10549</v>
      </c>
      <c r="E3035" s="193" t="s">
        <v>1581</v>
      </c>
      <c r="F3035" s="380" t="s">
        <v>1468</v>
      </c>
      <c r="G3035" s="381"/>
      <c r="H3035" s="164" t="s">
        <v>1582</v>
      </c>
      <c r="I3035" s="165">
        <v>0.3</v>
      </c>
      <c r="J3035" s="166">
        <v>3.81</v>
      </c>
      <c r="K3035" s="167">
        <v>1.1399999999999999</v>
      </c>
    </row>
    <row r="3036" spans="1:11" hidden="1">
      <c r="A3036" s="192" t="s">
        <v>1449</v>
      </c>
      <c r="B3036" s="192" t="s">
        <v>1450</v>
      </c>
      <c r="C3036" s="192" t="s">
        <v>166</v>
      </c>
      <c r="D3036" s="192">
        <v>10552</v>
      </c>
      <c r="E3036" s="193" t="s">
        <v>1618</v>
      </c>
      <c r="F3036" s="380" t="s">
        <v>1468</v>
      </c>
      <c r="G3036" s="381"/>
      <c r="H3036" s="164" t="s">
        <v>1582</v>
      </c>
      <c r="I3036" s="165">
        <v>0.5</v>
      </c>
      <c r="J3036" s="166">
        <v>3.64</v>
      </c>
      <c r="K3036" s="167">
        <v>1.82</v>
      </c>
    </row>
    <row r="3037" spans="1:11" hidden="1">
      <c r="E3037" s="194"/>
      <c r="F3037" s="194"/>
      <c r="I3037" s="168"/>
      <c r="J3037" s="169"/>
      <c r="K3037" s="170"/>
    </row>
    <row r="3038" spans="1:11" hidden="1">
      <c r="E3038" s="194"/>
      <c r="F3038" s="194"/>
      <c r="I3038" s="168"/>
      <c r="J3038" s="169"/>
      <c r="K3038" s="170"/>
    </row>
    <row r="3039" spans="1:11" ht="20.100000000000001" hidden="1" customHeight="1">
      <c r="A3039" s="187"/>
      <c r="B3039" s="188"/>
      <c r="C3039" s="188" t="s">
        <v>1010</v>
      </c>
      <c r="D3039" s="188" t="s">
        <v>1011</v>
      </c>
      <c r="E3039" s="189" t="s">
        <v>1012</v>
      </c>
      <c r="F3039" s="382"/>
      <c r="G3039" s="383"/>
      <c r="H3039" s="156" t="s">
        <v>31</v>
      </c>
      <c r="I3039" s="157"/>
      <c r="J3039" s="158"/>
      <c r="K3039" s="159">
        <v>224.2</v>
      </c>
    </row>
    <row r="3040" spans="1:11" hidden="1">
      <c r="B3040" s="190" t="s">
        <v>1442</v>
      </c>
      <c r="C3040" s="190" t="s">
        <v>1443</v>
      </c>
      <c r="D3040" s="190" t="s">
        <v>1</v>
      </c>
      <c r="E3040" s="191" t="s">
        <v>1444</v>
      </c>
      <c r="F3040" s="384" t="s">
        <v>1445</v>
      </c>
      <c r="G3040" s="385"/>
      <c r="H3040" s="160" t="s">
        <v>1446</v>
      </c>
      <c r="I3040" s="161" t="s">
        <v>1345</v>
      </c>
      <c r="J3040" s="162" t="s">
        <v>1447</v>
      </c>
      <c r="K3040" s="163" t="s">
        <v>1448</v>
      </c>
    </row>
    <row r="3041" spans="1:11" hidden="1">
      <c r="A3041" s="192" t="s">
        <v>1449</v>
      </c>
      <c r="B3041" s="192" t="s">
        <v>1455</v>
      </c>
      <c r="C3041" s="192" t="s">
        <v>1010</v>
      </c>
      <c r="D3041" s="192" t="s">
        <v>2123</v>
      </c>
      <c r="E3041" s="193" t="s">
        <v>2124</v>
      </c>
      <c r="F3041" s="380" t="s">
        <v>1570</v>
      </c>
      <c r="G3041" s="381"/>
      <c r="H3041" s="164" t="s">
        <v>34</v>
      </c>
      <c r="I3041" s="165">
        <v>1.1499999999999999</v>
      </c>
      <c r="J3041" s="166">
        <v>16.77</v>
      </c>
      <c r="K3041" s="167">
        <v>19.28</v>
      </c>
    </row>
    <row r="3042" spans="1:11" hidden="1">
      <c r="A3042" s="192" t="s">
        <v>1449</v>
      </c>
      <c r="B3042" s="192" t="s">
        <v>1455</v>
      </c>
      <c r="C3042" s="192" t="s">
        <v>1010</v>
      </c>
      <c r="D3042" s="192" t="s">
        <v>2125</v>
      </c>
      <c r="E3042" s="193" t="s">
        <v>2126</v>
      </c>
      <c r="F3042" s="380" t="s">
        <v>1570</v>
      </c>
      <c r="G3042" s="381"/>
      <c r="H3042" s="164" t="s">
        <v>34</v>
      </c>
      <c r="I3042" s="165">
        <v>1.1499999999999999</v>
      </c>
      <c r="J3042" s="166">
        <v>20.32</v>
      </c>
      <c r="K3042" s="167">
        <v>23.36</v>
      </c>
    </row>
    <row r="3043" spans="1:11" hidden="1">
      <c r="A3043" s="192" t="s">
        <v>1449</v>
      </c>
      <c r="B3043" s="192" t="s">
        <v>1455</v>
      </c>
      <c r="C3043" s="192" t="s">
        <v>1010</v>
      </c>
      <c r="D3043" s="192" t="s">
        <v>2127</v>
      </c>
      <c r="E3043" s="193" t="s">
        <v>2128</v>
      </c>
      <c r="F3043" s="380" t="s">
        <v>1457</v>
      </c>
      <c r="G3043" s="381"/>
      <c r="H3043" s="164" t="s">
        <v>54</v>
      </c>
      <c r="I3043" s="165">
        <v>2.82</v>
      </c>
      <c r="J3043" s="166">
        <v>0.28000000000000003</v>
      </c>
      <c r="K3043" s="167">
        <v>0.78</v>
      </c>
    </row>
    <row r="3044" spans="1:11" hidden="1">
      <c r="A3044" s="192" t="s">
        <v>1449</v>
      </c>
      <c r="B3044" s="192" t="s">
        <v>1455</v>
      </c>
      <c r="C3044" s="192" t="s">
        <v>1010</v>
      </c>
      <c r="D3044" s="192" t="s">
        <v>2129</v>
      </c>
      <c r="E3044" s="193" t="s">
        <v>2130</v>
      </c>
      <c r="F3044" s="380" t="s">
        <v>1457</v>
      </c>
      <c r="G3044" s="381"/>
      <c r="H3044" s="164" t="s">
        <v>31</v>
      </c>
      <c r="I3044" s="165">
        <v>1</v>
      </c>
      <c r="J3044" s="166">
        <v>180.76</v>
      </c>
      <c r="K3044" s="167">
        <v>180.76</v>
      </c>
    </row>
    <row r="3045" spans="1:11" hidden="1">
      <c r="E3045" s="194"/>
      <c r="F3045" s="194"/>
      <c r="I3045" s="168"/>
      <c r="J3045" s="169"/>
      <c r="K3045" s="170"/>
    </row>
    <row r="3046" spans="1:11" hidden="1">
      <c r="E3046" s="194"/>
      <c r="F3046" s="194"/>
      <c r="I3046" s="168"/>
      <c r="J3046" s="169"/>
      <c r="K3046" s="170"/>
    </row>
    <row r="3047" spans="1:11" ht="20.100000000000001" hidden="1" customHeight="1">
      <c r="A3047" s="187"/>
      <c r="B3047" s="188"/>
      <c r="C3047" s="188" t="s">
        <v>20</v>
      </c>
      <c r="D3047" s="188">
        <v>94794</v>
      </c>
      <c r="E3047" s="189" t="s">
        <v>1260</v>
      </c>
      <c r="F3047" s="382" t="s">
        <v>1485</v>
      </c>
      <c r="G3047" s="383"/>
      <c r="H3047" s="156" t="s">
        <v>31</v>
      </c>
      <c r="I3047" s="157"/>
      <c r="J3047" s="158"/>
      <c r="K3047" s="159">
        <v>145.1</v>
      </c>
    </row>
    <row r="3048" spans="1:11" hidden="1">
      <c r="B3048" s="190" t="s">
        <v>1442</v>
      </c>
      <c r="C3048" s="190" t="s">
        <v>1443</v>
      </c>
      <c r="D3048" s="190" t="s">
        <v>1</v>
      </c>
      <c r="E3048" s="191" t="s">
        <v>1444</v>
      </c>
      <c r="F3048" s="384" t="s">
        <v>1445</v>
      </c>
      <c r="G3048" s="385"/>
      <c r="H3048" s="160" t="s">
        <v>1446</v>
      </c>
      <c r="I3048" s="161" t="s">
        <v>1345</v>
      </c>
      <c r="J3048" s="162" t="s">
        <v>1447</v>
      </c>
      <c r="K3048" s="163" t="s">
        <v>1448</v>
      </c>
    </row>
    <row r="3049" spans="1:11" hidden="1">
      <c r="A3049" s="192" t="s">
        <v>1449</v>
      </c>
      <c r="B3049" s="192" t="s">
        <v>1455</v>
      </c>
      <c r="C3049" s="192" t="s">
        <v>20</v>
      </c>
      <c r="D3049" s="192">
        <v>3148</v>
      </c>
      <c r="E3049" s="193" t="s">
        <v>1947</v>
      </c>
      <c r="F3049" s="380" t="s">
        <v>1457</v>
      </c>
      <c r="G3049" s="381"/>
      <c r="H3049" s="164" t="s">
        <v>31</v>
      </c>
      <c r="I3049" s="165">
        <v>1.9199999999999998E-2</v>
      </c>
      <c r="J3049" s="166">
        <v>16.22</v>
      </c>
      <c r="K3049" s="167">
        <v>0.31</v>
      </c>
    </row>
    <row r="3050" spans="1:11" hidden="1">
      <c r="A3050" s="192" t="s">
        <v>1449</v>
      </c>
      <c r="B3050" s="192" t="s">
        <v>1455</v>
      </c>
      <c r="C3050" s="192" t="s">
        <v>20</v>
      </c>
      <c r="D3050" s="192">
        <v>6015</v>
      </c>
      <c r="E3050" s="193" t="s">
        <v>2131</v>
      </c>
      <c r="F3050" s="380" t="s">
        <v>1457</v>
      </c>
      <c r="G3050" s="381"/>
      <c r="H3050" s="164" t="s">
        <v>31</v>
      </c>
      <c r="I3050" s="165">
        <v>1</v>
      </c>
      <c r="J3050" s="166">
        <v>131.19999999999999</v>
      </c>
      <c r="K3050" s="167">
        <v>131.19999999999999</v>
      </c>
    </row>
    <row r="3051" spans="1:11" hidden="1">
      <c r="A3051" s="192" t="s">
        <v>1449</v>
      </c>
      <c r="B3051" s="192" t="s">
        <v>1450</v>
      </c>
      <c r="C3051" s="192" t="s">
        <v>20</v>
      </c>
      <c r="D3051" s="192">
        <v>88248</v>
      </c>
      <c r="E3051" s="193" t="s">
        <v>1477</v>
      </c>
      <c r="F3051" s="380" t="s">
        <v>1463</v>
      </c>
      <c r="G3051" s="381"/>
      <c r="H3051" s="164" t="s">
        <v>34</v>
      </c>
      <c r="I3051" s="165">
        <v>0.37430000000000002</v>
      </c>
      <c r="J3051" s="166">
        <v>16.45</v>
      </c>
      <c r="K3051" s="167">
        <v>6.15</v>
      </c>
    </row>
    <row r="3052" spans="1:11" hidden="1">
      <c r="A3052" s="192" t="s">
        <v>1449</v>
      </c>
      <c r="B3052" s="192" t="s">
        <v>1450</v>
      </c>
      <c r="C3052" s="192" t="s">
        <v>20</v>
      </c>
      <c r="D3052" s="192">
        <v>88267</v>
      </c>
      <c r="E3052" s="193" t="s">
        <v>1478</v>
      </c>
      <c r="F3052" s="380" t="s">
        <v>1463</v>
      </c>
      <c r="G3052" s="381"/>
      <c r="H3052" s="164" t="s">
        <v>34</v>
      </c>
      <c r="I3052" s="165">
        <v>0.37430000000000002</v>
      </c>
      <c r="J3052" s="166">
        <v>19.88</v>
      </c>
      <c r="K3052" s="167">
        <v>7.44</v>
      </c>
    </row>
    <row r="3053" spans="1:11" hidden="1">
      <c r="E3053" s="194"/>
      <c r="F3053" s="194"/>
      <c r="I3053" s="168"/>
      <c r="J3053" s="169"/>
      <c r="K3053" s="170"/>
    </row>
    <row r="3054" spans="1:11" hidden="1">
      <c r="E3054" s="194"/>
      <c r="F3054" s="194"/>
      <c r="I3054" s="168"/>
      <c r="J3054" s="169"/>
      <c r="K3054" s="170"/>
    </row>
    <row r="3055" spans="1:11" ht="20.100000000000001" hidden="1" customHeight="1">
      <c r="A3055" s="187"/>
      <c r="B3055" s="188"/>
      <c r="C3055" s="188" t="s">
        <v>20</v>
      </c>
      <c r="D3055" s="188">
        <v>94499</v>
      </c>
      <c r="E3055" s="189" t="s">
        <v>987</v>
      </c>
      <c r="F3055" s="382" t="s">
        <v>1485</v>
      </c>
      <c r="G3055" s="383"/>
      <c r="H3055" s="156" t="s">
        <v>31</v>
      </c>
      <c r="I3055" s="157"/>
      <c r="J3055" s="158"/>
      <c r="K3055" s="159">
        <v>253.99</v>
      </c>
    </row>
    <row r="3056" spans="1:11" hidden="1">
      <c r="B3056" s="190" t="s">
        <v>1442</v>
      </c>
      <c r="C3056" s="190" t="s">
        <v>1443</v>
      </c>
      <c r="D3056" s="190" t="s">
        <v>1</v>
      </c>
      <c r="E3056" s="191" t="s">
        <v>1444</v>
      </c>
      <c r="F3056" s="384" t="s">
        <v>1445</v>
      </c>
      <c r="G3056" s="385"/>
      <c r="H3056" s="160" t="s">
        <v>1446</v>
      </c>
      <c r="I3056" s="161" t="s">
        <v>1345</v>
      </c>
      <c r="J3056" s="162" t="s">
        <v>1447</v>
      </c>
      <c r="K3056" s="163" t="s">
        <v>1448</v>
      </c>
    </row>
    <row r="3057" spans="1:11" hidden="1">
      <c r="A3057" s="192" t="s">
        <v>1449</v>
      </c>
      <c r="B3057" s="192" t="s">
        <v>1455</v>
      </c>
      <c r="C3057" s="192" t="s">
        <v>20</v>
      </c>
      <c r="D3057" s="192">
        <v>3148</v>
      </c>
      <c r="E3057" s="193" t="s">
        <v>1947</v>
      </c>
      <c r="F3057" s="380" t="s">
        <v>1457</v>
      </c>
      <c r="G3057" s="381"/>
      <c r="H3057" s="164" t="s">
        <v>31</v>
      </c>
      <c r="I3057" s="165">
        <v>3.0200000000000001E-2</v>
      </c>
      <c r="J3057" s="166">
        <v>16.22</v>
      </c>
      <c r="K3057" s="167">
        <v>0.48</v>
      </c>
    </row>
    <row r="3058" spans="1:11" hidden="1">
      <c r="A3058" s="192" t="s">
        <v>1449</v>
      </c>
      <c r="B3058" s="192" t="s">
        <v>1455</v>
      </c>
      <c r="C3058" s="192" t="s">
        <v>20</v>
      </c>
      <c r="D3058" s="192">
        <v>6011</v>
      </c>
      <c r="E3058" s="193" t="s">
        <v>2132</v>
      </c>
      <c r="F3058" s="380" t="s">
        <v>1457</v>
      </c>
      <c r="G3058" s="381"/>
      <c r="H3058" s="164" t="s">
        <v>31</v>
      </c>
      <c r="I3058" s="165">
        <v>1</v>
      </c>
      <c r="J3058" s="166">
        <v>237.01</v>
      </c>
      <c r="K3058" s="167">
        <v>237.01</v>
      </c>
    </row>
    <row r="3059" spans="1:11" hidden="1">
      <c r="A3059" s="192" t="s">
        <v>1449</v>
      </c>
      <c r="B3059" s="192" t="s">
        <v>1450</v>
      </c>
      <c r="C3059" s="192" t="s">
        <v>20</v>
      </c>
      <c r="D3059" s="192">
        <v>88248</v>
      </c>
      <c r="E3059" s="193" t="s">
        <v>1477</v>
      </c>
      <c r="F3059" s="380" t="s">
        <v>1463</v>
      </c>
      <c r="G3059" s="381"/>
      <c r="H3059" s="164" t="s">
        <v>34</v>
      </c>
      <c r="I3059" s="165">
        <v>0.4546</v>
      </c>
      <c r="J3059" s="166">
        <v>16.45</v>
      </c>
      <c r="K3059" s="167">
        <v>7.47</v>
      </c>
    </row>
    <row r="3060" spans="1:11" hidden="1">
      <c r="A3060" s="192" t="s">
        <v>1449</v>
      </c>
      <c r="B3060" s="192" t="s">
        <v>1450</v>
      </c>
      <c r="C3060" s="192" t="s">
        <v>20</v>
      </c>
      <c r="D3060" s="192">
        <v>88267</v>
      </c>
      <c r="E3060" s="193" t="s">
        <v>1478</v>
      </c>
      <c r="F3060" s="380" t="s">
        <v>1463</v>
      </c>
      <c r="G3060" s="381"/>
      <c r="H3060" s="164" t="s">
        <v>34</v>
      </c>
      <c r="I3060" s="165">
        <v>0.4546</v>
      </c>
      <c r="J3060" s="166">
        <v>19.88</v>
      </c>
      <c r="K3060" s="167">
        <v>9.0299999999999994</v>
      </c>
    </row>
    <row r="3061" spans="1:11" hidden="1">
      <c r="E3061" s="194"/>
      <c r="F3061" s="194"/>
      <c r="I3061" s="168"/>
      <c r="J3061" s="169"/>
      <c r="K3061" s="170"/>
    </row>
    <row r="3062" spans="1:11" hidden="1">
      <c r="E3062" s="194"/>
      <c r="F3062" s="194"/>
      <c r="I3062" s="168"/>
      <c r="J3062" s="169"/>
      <c r="K3062" s="170"/>
    </row>
    <row r="3063" spans="1:11" ht="20.100000000000001" hidden="1" customHeight="1">
      <c r="A3063" s="187"/>
      <c r="B3063" s="188"/>
      <c r="C3063" s="188" t="s">
        <v>20</v>
      </c>
      <c r="D3063" s="188">
        <v>89987</v>
      </c>
      <c r="E3063" s="189" t="s">
        <v>1304</v>
      </c>
      <c r="F3063" s="382" t="s">
        <v>1485</v>
      </c>
      <c r="G3063" s="383"/>
      <c r="H3063" s="156" t="s">
        <v>31</v>
      </c>
      <c r="I3063" s="157"/>
      <c r="J3063" s="158"/>
      <c r="K3063" s="159">
        <v>81.89</v>
      </c>
    </row>
    <row r="3064" spans="1:11" hidden="1">
      <c r="B3064" s="190" t="s">
        <v>1442</v>
      </c>
      <c r="C3064" s="190" t="s">
        <v>1443</v>
      </c>
      <c r="D3064" s="190" t="s">
        <v>1</v>
      </c>
      <c r="E3064" s="191" t="s">
        <v>1444</v>
      </c>
      <c r="F3064" s="384" t="s">
        <v>1445</v>
      </c>
      <c r="G3064" s="385"/>
      <c r="H3064" s="160" t="s">
        <v>1446</v>
      </c>
      <c r="I3064" s="161" t="s">
        <v>1345</v>
      </c>
      <c r="J3064" s="162" t="s">
        <v>1447</v>
      </c>
      <c r="K3064" s="163" t="s">
        <v>1448</v>
      </c>
    </row>
    <row r="3065" spans="1:11" hidden="1">
      <c r="A3065" s="192" t="s">
        <v>1449</v>
      </c>
      <c r="B3065" s="192" t="s">
        <v>1455</v>
      </c>
      <c r="C3065" s="192" t="s">
        <v>20</v>
      </c>
      <c r="D3065" s="192">
        <v>3148</v>
      </c>
      <c r="E3065" s="193" t="s">
        <v>1947</v>
      </c>
      <c r="F3065" s="380" t="s">
        <v>1457</v>
      </c>
      <c r="G3065" s="381"/>
      <c r="H3065" s="164" t="s">
        <v>31</v>
      </c>
      <c r="I3065" s="165">
        <v>1.06E-2</v>
      </c>
      <c r="J3065" s="166">
        <v>16.22</v>
      </c>
      <c r="K3065" s="167">
        <v>0.17</v>
      </c>
    </row>
    <row r="3066" spans="1:11" hidden="1">
      <c r="A3066" s="192" t="s">
        <v>1449</v>
      </c>
      <c r="B3066" s="192" t="s">
        <v>1455</v>
      </c>
      <c r="C3066" s="192" t="s">
        <v>20</v>
      </c>
      <c r="D3066" s="192">
        <v>6005</v>
      </c>
      <c r="E3066" s="193" t="s">
        <v>2133</v>
      </c>
      <c r="F3066" s="380" t="s">
        <v>1457</v>
      </c>
      <c r="G3066" s="381"/>
      <c r="H3066" s="164" t="s">
        <v>31</v>
      </c>
      <c r="I3066" s="165">
        <v>1</v>
      </c>
      <c r="J3066" s="166">
        <v>73.7</v>
      </c>
      <c r="K3066" s="167">
        <v>73.7</v>
      </c>
    </row>
    <row r="3067" spans="1:11" hidden="1">
      <c r="A3067" s="192" t="s">
        <v>1449</v>
      </c>
      <c r="B3067" s="192" t="s">
        <v>1450</v>
      </c>
      <c r="C3067" s="192" t="s">
        <v>20</v>
      </c>
      <c r="D3067" s="192">
        <v>88248</v>
      </c>
      <c r="E3067" s="193" t="s">
        <v>1477</v>
      </c>
      <c r="F3067" s="380" t="s">
        <v>1463</v>
      </c>
      <c r="G3067" s="381"/>
      <c r="H3067" s="164" t="s">
        <v>34</v>
      </c>
      <c r="I3067" s="165">
        <v>0.22120000000000001</v>
      </c>
      <c r="J3067" s="166">
        <v>16.45</v>
      </c>
      <c r="K3067" s="167">
        <v>3.63</v>
      </c>
    </row>
    <row r="3068" spans="1:11" hidden="1">
      <c r="A3068" s="192" t="s">
        <v>1449</v>
      </c>
      <c r="B3068" s="192" t="s">
        <v>1450</v>
      </c>
      <c r="C3068" s="192" t="s">
        <v>20</v>
      </c>
      <c r="D3068" s="192">
        <v>88267</v>
      </c>
      <c r="E3068" s="193" t="s">
        <v>1478</v>
      </c>
      <c r="F3068" s="380" t="s">
        <v>1463</v>
      </c>
      <c r="G3068" s="381"/>
      <c r="H3068" s="164" t="s">
        <v>34</v>
      </c>
      <c r="I3068" s="165">
        <v>0.22120000000000001</v>
      </c>
      <c r="J3068" s="166">
        <v>19.88</v>
      </c>
      <c r="K3068" s="167">
        <v>4.3899999999999997</v>
      </c>
    </row>
    <row r="3069" spans="1:11" hidden="1">
      <c r="E3069" s="194"/>
      <c r="F3069" s="194"/>
      <c r="I3069" s="168"/>
      <c r="J3069" s="169"/>
      <c r="K3069" s="170"/>
    </row>
    <row r="3070" spans="1:11" hidden="1">
      <c r="E3070" s="194"/>
      <c r="F3070" s="194"/>
      <c r="I3070" s="168"/>
      <c r="J3070" s="169"/>
      <c r="K3070" s="170"/>
    </row>
    <row r="3071" spans="1:11" ht="20.100000000000001" hidden="1" customHeight="1">
      <c r="A3071" s="187"/>
      <c r="B3071" s="188"/>
      <c r="C3071" s="188" t="s">
        <v>20</v>
      </c>
      <c r="D3071" s="188">
        <v>89985</v>
      </c>
      <c r="E3071" s="189" t="s">
        <v>1262</v>
      </c>
      <c r="F3071" s="382" t="s">
        <v>1485</v>
      </c>
      <c r="G3071" s="383"/>
      <c r="H3071" s="156" t="s">
        <v>31</v>
      </c>
      <c r="I3071" s="157"/>
      <c r="J3071" s="158"/>
      <c r="K3071" s="159">
        <v>77.7</v>
      </c>
    </row>
    <row r="3072" spans="1:11" hidden="1">
      <c r="B3072" s="190" t="s">
        <v>1442</v>
      </c>
      <c r="C3072" s="190" t="s">
        <v>1443</v>
      </c>
      <c r="D3072" s="190" t="s">
        <v>1</v>
      </c>
      <c r="E3072" s="191" t="s">
        <v>1444</v>
      </c>
      <c r="F3072" s="384" t="s">
        <v>1445</v>
      </c>
      <c r="G3072" s="385"/>
      <c r="H3072" s="160" t="s">
        <v>1446</v>
      </c>
      <c r="I3072" s="161" t="s">
        <v>1345</v>
      </c>
      <c r="J3072" s="162" t="s">
        <v>1447</v>
      </c>
      <c r="K3072" s="163" t="s">
        <v>1448</v>
      </c>
    </row>
    <row r="3073" spans="1:11" hidden="1">
      <c r="A3073" s="192" t="s">
        <v>1449</v>
      </c>
      <c r="B3073" s="192" t="s">
        <v>1455</v>
      </c>
      <c r="C3073" s="192" t="s">
        <v>20</v>
      </c>
      <c r="D3073" s="192">
        <v>3148</v>
      </c>
      <c r="E3073" s="193" t="s">
        <v>1947</v>
      </c>
      <c r="F3073" s="380" t="s">
        <v>1457</v>
      </c>
      <c r="G3073" s="381"/>
      <c r="H3073" s="164" t="s">
        <v>31</v>
      </c>
      <c r="I3073" s="165">
        <v>1.06E-2</v>
      </c>
      <c r="J3073" s="166">
        <v>16.22</v>
      </c>
      <c r="K3073" s="167">
        <v>0.17</v>
      </c>
    </row>
    <row r="3074" spans="1:11" hidden="1">
      <c r="A3074" s="192" t="s">
        <v>1449</v>
      </c>
      <c r="B3074" s="192" t="s">
        <v>1455</v>
      </c>
      <c r="C3074" s="192" t="s">
        <v>20</v>
      </c>
      <c r="D3074" s="192">
        <v>6024</v>
      </c>
      <c r="E3074" s="193" t="s">
        <v>2134</v>
      </c>
      <c r="F3074" s="380" t="s">
        <v>1457</v>
      </c>
      <c r="G3074" s="381"/>
      <c r="H3074" s="164" t="s">
        <v>31</v>
      </c>
      <c r="I3074" s="165">
        <v>1</v>
      </c>
      <c r="J3074" s="166">
        <v>69.510000000000005</v>
      </c>
      <c r="K3074" s="167">
        <v>69.510000000000005</v>
      </c>
    </row>
    <row r="3075" spans="1:11" hidden="1">
      <c r="A3075" s="192" t="s">
        <v>1449</v>
      </c>
      <c r="B3075" s="192" t="s">
        <v>1450</v>
      </c>
      <c r="C3075" s="192" t="s">
        <v>20</v>
      </c>
      <c r="D3075" s="192">
        <v>88248</v>
      </c>
      <c r="E3075" s="193" t="s">
        <v>1477</v>
      </c>
      <c r="F3075" s="380" t="s">
        <v>1463</v>
      </c>
      <c r="G3075" s="381"/>
      <c r="H3075" s="164" t="s">
        <v>34</v>
      </c>
      <c r="I3075" s="165">
        <v>0.22120000000000001</v>
      </c>
      <c r="J3075" s="166">
        <v>16.45</v>
      </c>
      <c r="K3075" s="167">
        <v>3.63</v>
      </c>
    </row>
    <row r="3076" spans="1:11" hidden="1">
      <c r="A3076" s="192" t="s">
        <v>1449</v>
      </c>
      <c r="B3076" s="192" t="s">
        <v>1450</v>
      </c>
      <c r="C3076" s="192" t="s">
        <v>20</v>
      </c>
      <c r="D3076" s="192">
        <v>88267</v>
      </c>
      <c r="E3076" s="193" t="s">
        <v>1478</v>
      </c>
      <c r="F3076" s="380" t="s">
        <v>1463</v>
      </c>
      <c r="G3076" s="381"/>
      <c r="H3076" s="164" t="s">
        <v>34</v>
      </c>
      <c r="I3076" s="165">
        <v>0.22120000000000001</v>
      </c>
      <c r="J3076" s="166">
        <v>19.88</v>
      </c>
      <c r="K3076" s="167">
        <v>4.3899999999999997</v>
      </c>
    </row>
    <row r="3077" spans="1:11" hidden="1">
      <c r="E3077" s="194"/>
      <c r="F3077" s="194"/>
      <c r="I3077" s="168"/>
      <c r="J3077" s="169"/>
      <c r="K3077" s="170"/>
    </row>
    <row r="3078" spans="1:11" hidden="1">
      <c r="E3078" s="194"/>
      <c r="F3078" s="194"/>
      <c r="I3078" s="168"/>
      <c r="J3078" s="169"/>
      <c r="K3078" s="170"/>
    </row>
    <row r="3079" spans="1:11" s="198" customFormat="1" ht="15.75">
      <c r="A3079" s="195"/>
      <c r="B3079" s="196"/>
      <c r="C3079" s="196" t="s">
        <v>5</v>
      </c>
      <c r="D3079" s="196" t="s">
        <v>1333</v>
      </c>
      <c r="E3079" s="197" t="s">
        <v>1334</v>
      </c>
      <c r="F3079" s="386" t="s">
        <v>1787</v>
      </c>
      <c r="G3079" s="387"/>
      <c r="H3079" s="171" t="s">
        <v>31</v>
      </c>
      <c r="I3079" s="172"/>
      <c r="J3079" s="173"/>
      <c r="K3079" s="174">
        <f>SUM(K3081:K3087)</f>
        <v>0</v>
      </c>
    </row>
    <row r="3080" spans="1:11" s="198" customFormat="1" ht="15.75">
      <c r="B3080" s="199" t="s">
        <v>1442</v>
      </c>
      <c r="C3080" s="199" t="s">
        <v>1443</v>
      </c>
      <c r="D3080" s="199" t="s">
        <v>1</v>
      </c>
      <c r="E3080" s="200" t="s">
        <v>1444</v>
      </c>
      <c r="F3080" s="378" t="s">
        <v>1445</v>
      </c>
      <c r="G3080" s="379"/>
      <c r="H3080" s="175" t="s">
        <v>1446</v>
      </c>
      <c r="I3080" s="176" t="s">
        <v>1345</v>
      </c>
      <c r="J3080" s="177" t="s">
        <v>1447</v>
      </c>
      <c r="K3080" s="178" t="s">
        <v>1448</v>
      </c>
    </row>
    <row r="3081" spans="1:11" s="192" customFormat="1" ht="24">
      <c r="A3081" s="192" t="s">
        <v>1449</v>
      </c>
      <c r="B3081" s="192" t="s">
        <v>1450</v>
      </c>
      <c r="C3081" s="192" t="s">
        <v>20</v>
      </c>
      <c r="D3081" s="192">
        <v>89408</v>
      </c>
      <c r="E3081" s="193" t="s">
        <v>2135</v>
      </c>
      <c r="F3081" s="380" t="s">
        <v>1485</v>
      </c>
      <c r="G3081" s="381"/>
      <c r="H3081" s="164" t="s">
        <v>31</v>
      </c>
      <c r="I3081" s="165">
        <v>3</v>
      </c>
      <c r="J3081" s="166"/>
      <c r="K3081" s="167">
        <f>J3081*I3081</f>
        <v>0</v>
      </c>
    </row>
    <row r="3082" spans="1:11" s="192" customFormat="1" ht="24">
      <c r="A3082" s="192" t="s">
        <v>1449</v>
      </c>
      <c r="B3082" s="192" t="s">
        <v>1450</v>
      </c>
      <c r="C3082" s="192" t="s">
        <v>20</v>
      </c>
      <c r="D3082" s="192">
        <v>89972</v>
      </c>
      <c r="E3082" s="193" t="s">
        <v>2136</v>
      </c>
      <c r="F3082" s="380" t="s">
        <v>1485</v>
      </c>
      <c r="G3082" s="381"/>
      <c r="H3082" s="164" t="s">
        <v>31</v>
      </c>
      <c r="I3082" s="165">
        <v>1</v>
      </c>
      <c r="J3082" s="166"/>
      <c r="K3082" s="167">
        <f t="shared" ref="K3082:K3087" si="64">J3082*I3082</f>
        <v>0</v>
      </c>
    </row>
    <row r="3083" spans="1:11" s="192" customFormat="1" ht="24">
      <c r="A3083" s="192" t="s">
        <v>1449</v>
      </c>
      <c r="B3083" s="192" t="s">
        <v>1450</v>
      </c>
      <c r="C3083" s="192" t="s">
        <v>20</v>
      </c>
      <c r="D3083" s="192">
        <v>94648</v>
      </c>
      <c r="E3083" s="193" t="s">
        <v>2137</v>
      </c>
      <c r="F3083" s="380" t="s">
        <v>1485</v>
      </c>
      <c r="G3083" s="381"/>
      <c r="H3083" s="164" t="s">
        <v>54</v>
      </c>
      <c r="I3083" s="165">
        <v>19</v>
      </c>
      <c r="J3083" s="166"/>
      <c r="K3083" s="167">
        <f t="shared" si="64"/>
        <v>0</v>
      </c>
    </row>
    <row r="3084" spans="1:11" s="192" customFormat="1" ht="24">
      <c r="A3084" s="192" t="s">
        <v>1449</v>
      </c>
      <c r="B3084" s="192" t="s">
        <v>1450</v>
      </c>
      <c r="C3084" s="192" t="s">
        <v>20</v>
      </c>
      <c r="D3084" s="192">
        <v>94688</v>
      </c>
      <c r="E3084" s="193" t="s">
        <v>2138</v>
      </c>
      <c r="F3084" s="380" t="s">
        <v>1485</v>
      </c>
      <c r="G3084" s="381"/>
      <c r="H3084" s="164" t="s">
        <v>31</v>
      </c>
      <c r="I3084" s="165">
        <v>2</v>
      </c>
      <c r="J3084" s="166"/>
      <c r="K3084" s="167">
        <f t="shared" si="64"/>
        <v>0</v>
      </c>
    </row>
    <row r="3085" spans="1:11" s="192" customFormat="1" ht="36">
      <c r="A3085" s="192" t="s">
        <v>1449</v>
      </c>
      <c r="B3085" s="192" t="s">
        <v>1450</v>
      </c>
      <c r="C3085" s="192" t="s">
        <v>20</v>
      </c>
      <c r="D3085" s="192">
        <v>94703</v>
      </c>
      <c r="E3085" s="193" t="s">
        <v>2139</v>
      </c>
      <c r="F3085" s="380" t="s">
        <v>1485</v>
      </c>
      <c r="G3085" s="381"/>
      <c r="H3085" s="164" t="s">
        <v>31</v>
      </c>
      <c r="I3085" s="165">
        <v>1</v>
      </c>
      <c r="J3085" s="166"/>
      <c r="K3085" s="167">
        <f t="shared" si="64"/>
        <v>0</v>
      </c>
    </row>
    <row r="3086" spans="1:11" s="192" customFormat="1" ht="12">
      <c r="A3086" s="192" t="s">
        <v>1449</v>
      </c>
      <c r="B3086" s="192" t="s">
        <v>1450</v>
      </c>
      <c r="C3086" s="192" t="s">
        <v>20</v>
      </c>
      <c r="D3086" s="192">
        <v>94796</v>
      </c>
      <c r="E3086" s="193" t="s">
        <v>1054</v>
      </c>
      <c r="F3086" s="380" t="s">
        <v>1485</v>
      </c>
      <c r="G3086" s="381"/>
      <c r="H3086" s="164" t="s">
        <v>31</v>
      </c>
      <c r="I3086" s="165">
        <v>1</v>
      </c>
      <c r="J3086" s="166"/>
      <c r="K3086" s="167">
        <f t="shared" si="64"/>
        <v>0</v>
      </c>
    </row>
    <row r="3087" spans="1:11" s="192" customFormat="1" ht="12">
      <c r="A3087" s="192" t="s">
        <v>1449</v>
      </c>
      <c r="B3087" s="287" t="s">
        <v>1455</v>
      </c>
      <c r="C3087" s="287" t="s">
        <v>5</v>
      </c>
      <c r="D3087" s="287" t="s">
        <v>2140</v>
      </c>
      <c r="E3087" s="288" t="s">
        <v>2141</v>
      </c>
      <c r="F3087" s="388" t="s">
        <v>1457</v>
      </c>
      <c r="G3087" s="389"/>
      <c r="H3087" s="289" t="s">
        <v>31</v>
      </c>
      <c r="I3087" s="290">
        <v>1</v>
      </c>
      <c r="J3087" s="291">
        <f>'Mapa de Cotação'!J86</f>
        <v>0</v>
      </c>
      <c r="K3087" s="292">
        <f t="shared" si="64"/>
        <v>0</v>
      </c>
    </row>
    <row r="3088" spans="1:11">
      <c r="E3088" s="194"/>
      <c r="F3088" s="194"/>
      <c r="I3088" s="168"/>
      <c r="J3088" s="169"/>
      <c r="K3088" s="170"/>
    </row>
    <row r="3089" spans="1:11">
      <c r="E3089" s="194"/>
      <c r="F3089" s="194"/>
      <c r="I3089" s="168"/>
      <c r="J3089" s="169"/>
      <c r="K3089" s="170"/>
    </row>
    <row r="3090" spans="1:11" s="198" customFormat="1" ht="31.5">
      <c r="A3090" s="195"/>
      <c r="B3090" s="196"/>
      <c r="C3090" s="196" t="s">
        <v>5</v>
      </c>
      <c r="D3090" s="196" t="s">
        <v>1336</v>
      </c>
      <c r="E3090" s="197" t="s">
        <v>1337</v>
      </c>
      <c r="F3090" s="386" t="s">
        <v>1485</v>
      </c>
      <c r="G3090" s="387"/>
      <c r="H3090" s="171" t="s">
        <v>31</v>
      </c>
      <c r="I3090" s="172"/>
      <c r="J3090" s="173"/>
      <c r="K3090" s="174">
        <f>K3092</f>
        <v>0</v>
      </c>
    </row>
    <row r="3091" spans="1:11" s="198" customFormat="1" ht="15.75">
      <c r="B3091" s="199" t="s">
        <v>1442</v>
      </c>
      <c r="C3091" s="199" t="s">
        <v>1443</v>
      </c>
      <c r="D3091" s="199" t="s">
        <v>1</v>
      </c>
      <c r="E3091" s="200" t="s">
        <v>1444</v>
      </c>
      <c r="F3091" s="378" t="s">
        <v>1445</v>
      </c>
      <c r="G3091" s="379"/>
      <c r="H3091" s="175" t="s">
        <v>1446</v>
      </c>
      <c r="I3091" s="176" t="s">
        <v>1345</v>
      </c>
      <c r="J3091" s="177" t="s">
        <v>1447</v>
      </c>
      <c r="K3091" s="178" t="s">
        <v>1448</v>
      </c>
    </row>
    <row r="3092" spans="1:11" s="192" customFormat="1" ht="12">
      <c r="A3092" s="192" t="s">
        <v>1449</v>
      </c>
      <c r="B3092" s="287" t="s">
        <v>1455</v>
      </c>
      <c r="C3092" s="287" t="s">
        <v>5</v>
      </c>
      <c r="D3092" s="287" t="s">
        <v>2142</v>
      </c>
      <c r="E3092" s="288" t="s">
        <v>2143</v>
      </c>
      <c r="F3092" s="388" t="s">
        <v>1457</v>
      </c>
      <c r="G3092" s="389"/>
      <c r="H3092" s="289" t="s">
        <v>31</v>
      </c>
      <c r="I3092" s="290">
        <v>1</v>
      </c>
      <c r="J3092" s="291">
        <f>'Mapa de Cotação'!J89</f>
        <v>0</v>
      </c>
      <c r="K3092" s="292">
        <f>J3092*I3092</f>
        <v>0</v>
      </c>
    </row>
    <row r="3093" spans="1:11">
      <c r="E3093" s="194"/>
      <c r="F3093" s="194"/>
      <c r="I3093" s="168"/>
      <c r="J3093" s="169"/>
      <c r="K3093" s="170"/>
    </row>
    <row r="3094" spans="1:11">
      <c r="E3094" s="194"/>
      <c r="F3094" s="194"/>
      <c r="I3094" s="168"/>
      <c r="J3094" s="169"/>
      <c r="K3094" s="170"/>
    </row>
    <row r="3095" spans="1:11" ht="20.100000000000001" hidden="1" customHeight="1">
      <c r="A3095" s="187"/>
      <c r="B3095" s="188"/>
      <c r="C3095" s="188" t="s">
        <v>20</v>
      </c>
      <c r="D3095" s="188">
        <v>87242</v>
      </c>
      <c r="E3095" s="189" t="s">
        <v>110</v>
      </c>
      <c r="F3095" s="382" t="s">
        <v>1453</v>
      </c>
      <c r="G3095" s="383"/>
      <c r="H3095" s="156" t="s">
        <v>8</v>
      </c>
      <c r="I3095" s="157"/>
      <c r="J3095" s="158"/>
      <c r="K3095" s="159">
        <v>209.56</v>
      </c>
    </row>
    <row r="3096" spans="1:11" hidden="1">
      <c r="B3096" s="190" t="s">
        <v>1442</v>
      </c>
      <c r="C3096" s="190" t="s">
        <v>1443</v>
      </c>
      <c r="D3096" s="190" t="s">
        <v>1</v>
      </c>
      <c r="E3096" s="191" t="s">
        <v>1444</v>
      </c>
      <c r="F3096" s="384" t="s">
        <v>1445</v>
      </c>
      <c r="G3096" s="385"/>
      <c r="H3096" s="160" t="s">
        <v>1446</v>
      </c>
      <c r="I3096" s="161" t="s">
        <v>1345</v>
      </c>
      <c r="J3096" s="162" t="s">
        <v>1447</v>
      </c>
      <c r="K3096" s="163" t="s">
        <v>1448</v>
      </c>
    </row>
    <row r="3097" spans="1:11" ht="24" hidden="1">
      <c r="A3097" s="192" t="s">
        <v>1449</v>
      </c>
      <c r="B3097" s="192" t="s">
        <v>1455</v>
      </c>
      <c r="C3097" s="192" t="s">
        <v>20</v>
      </c>
      <c r="D3097" s="192">
        <v>36881</v>
      </c>
      <c r="E3097" s="193" t="s">
        <v>2144</v>
      </c>
      <c r="F3097" s="380" t="s">
        <v>1457</v>
      </c>
      <c r="G3097" s="381"/>
      <c r="H3097" s="164" t="s">
        <v>8</v>
      </c>
      <c r="I3097" s="165">
        <v>1.1599999999999999</v>
      </c>
      <c r="J3097" s="166">
        <v>126.23</v>
      </c>
      <c r="K3097" s="167">
        <v>146.41999999999999</v>
      </c>
    </row>
    <row r="3098" spans="1:11" hidden="1">
      <c r="A3098" s="192" t="s">
        <v>1449</v>
      </c>
      <c r="B3098" s="192" t="s">
        <v>1455</v>
      </c>
      <c r="C3098" s="192" t="s">
        <v>20</v>
      </c>
      <c r="D3098" s="192">
        <v>37596</v>
      </c>
      <c r="E3098" s="193" t="s">
        <v>2145</v>
      </c>
      <c r="F3098" s="380" t="s">
        <v>1457</v>
      </c>
      <c r="G3098" s="381"/>
      <c r="H3098" s="164" t="s">
        <v>63</v>
      </c>
      <c r="I3098" s="165">
        <v>7.69</v>
      </c>
      <c r="J3098" s="166">
        <v>3.52</v>
      </c>
      <c r="K3098" s="167">
        <v>27.06</v>
      </c>
    </row>
    <row r="3099" spans="1:11" hidden="1">
      <c r="A3099" s="192" t="s">
        <v>1449</v>
      </c>
      <c r="B3099" s="192" t="s">
        <v>1450</v>
      </c>
      <c r="C3099" s="192" t="s">
        <v>20</v>
      </c>
      <c r="D3099" s="192">
        <v>88256</v>
      </c>
      <c r="E3099" s="193" t="s">
        <v>2146</v>
      </c>
      <c r="F3099" s="380" t="s">
        <v>1463</v>
      </c>
      <c r="G3099" s="381"/>
      <c r="H3099" s="164" t="s">
        <v>34</v>
      </c>
      <c r="I3099" s="165">
        <v>1.29</v>
      </c>
      <c r="J3099" s="166">
        <v>19.899999999999999</v>
      </c>
      <c r="K3099" s="167">
        <v>25.67</v>
      </c>
    </row>
    <row r="3100" spans="1:11" hidden="1">
      <c r="A3100" s="192" t="s">
        <v>1449</v>
      </c>
      <c r="B3100" s="192" t="s">
        <v>1450</v>
      </c>
      <c r="C3100" s="192" t="s">
        <v>20</v>
      </c>
      <c r="D3100" s="192">
        <v>88316</v>
      </c>
      <c r="E3100" s="193" t="s">
        <v>1464</v>
      </c>
      <c r="F3100" s="380" t="s">
        <v>1463</v>
      </c>
      <c r="G3100" s="381"/>
      <c r="H3100" s="164" t="s">
        <v>34</v>
      </c>
      <c r="I3100" s="165">
        <v>0.65</v>
      </c>
      <c r="J3100" s="166">
        <v>16.02</v>
      </c>
      <c r="K3100" s="167">
        <v>10.41</v>
      </c>
    </row>
    <row r="3101" spans="1:11" hidden="1">
      <c r="E3101" s="194"/>
      <c r="F3101" s="194"/>
      <c r="I3101" s="168"/>
      <c r="J3101" s="169"/>
      <c r="K3101" s="170"/>
    </row>
    <row r="3102" spans="1:11" hidden="1">
      <c r="E3102" s="194"/>
      <c r="F3102" s="194"/>
      <c r="I3102" s="168"/>
      <c r="J3102" s="169"/>
      <c r="K3102" s="170"/>
    </row>
    <row r="3103" spans="1:11" ht="20.100000000000001" hidden="1" customHeight="1">
      <c r="A3103" s="187"/>
      <c r="B3103" s="188"/>
      <c r="C3103" s="188" t="s">
        <v>20</v>
      </c>
      <c r="D3103" s="188">
        <v>87268</v>
      </c>
      <c r="E3103" s="189" t="s">
        <v>108</v>
      </c>
      <c r="F3103" s="382" t="s">
        <v>1453</v>
      </c>
      <c r="G3103" s="383"/>
      <c r="H3103" s="156" t="s">
        <v>8</v>
      </c>
      <c r="I3103" s="157"/>
      <c r="J3103" s="158"/>
      <c r="K3103" s="159">
        <v>65.16</v>
      </c>
    </row>
    <row r="3104" spans="1:11" hidden="1">
      <c r="B3104" s="190" t="s">
        <v>1442</v>
      </c>
      <c r="C3104" s="190" t="s">
        <v>1443</v>
      </c>
      <c r="D3104" s="190" t="s">
        <v>1</v>
      </c>
      <c r="E3104" s="191" t="s">
        <v>1444</v>
      </c>
      <c r="F3104" s="384" t="s">
        <v>1445</v>
      </c>
      <c r="G3104" s="385"/>
      <c r="H3104" s="160" t="s">
        <v>1446</v>
      </c>
      <c r="I3104" s="161" t="s">
        <v>1345</v>
      </c>
      <c r="J3104" s="162" t="s">
        <v>1447</v>
      </c>
      <c r="K3104" s="163" t="s">
        <v>1448</v>
      </c>
    </row>
    <row r="3105" spans="1:11" ht="24" hidden="1">
      <c r="A3105" s="192" t="s">
        <v>1449</v>
      </c>
      <c r="B3105" s="192" t="s">
        <v>1455</v>
      </c>
      <c r="C3105" s="192" t="s">
        <v>20</v>
      </c>
      <c r="D3105" s="192">
        <v>536</v>
      </c>
      <c r="E3105" s="193" t="s">
        <v>2147</v>
      </c>
      <c r="F3105" s="380" t="s">
        <v>1457</v>
      </c>
      <c r="G3105" s="381"/>
      <c r="H3105" s="164" t="s">
        <v>8</v>
      </c>
      <c r="I3105" s="165">
        <v>1.08</v>
      </c>
      <c r="J3105" s="166">
        <v>31.9</v>
      </c>
      <c r="K3105" s="167">
        <v>34.450000000000003</v>
      </c>
    </row>
    <row r="3106" spans="1:11" hidden="1">
      <c r="A3106" s="192" t="s">
        <v>1449</v>
      </c>
      <c r="B3106" s="192" t="s">
        <v>1455</v>
      </c>
      <c r="C3106" s="192" t="s">
        <v>20</v>
      </c>
      <c r="D3106" s="192">
        <v>1381</v>
      </c>
      <c r="E3106" s="193" t="s">
        <v>2148</v>
      </c>
      <c r="F3106" s="380" t="s">
        <v>1457</v>
      </c>
      <c r="G3106" s="381"/>
      <c r="H3106" s="164" t="s">
        <v>63</v>
      </c>
      <c r="I3106" s="165">
        <v>4.8600000000000003</v>
      </c>
      <c r="J3106" s="166">
        <v>1</v>
      </c>
      <c r="K3106" s="167">
        <v>4.8600000000000003</v>
      </c>
    </row>
    <row r="3107" spans="1:11" hidden="1">
      <c r="A3107" s="192" t="s">
        <v>1449</v>
      </c>
      <c r="B3107" s="192" t="s">
        <v>1455</v>
      </c>
      <c r="C3107" s="192" t="s">
        <v>20</v>
      </c>
      <c r="D3107" s="192">
        <v>34357</v>
      </c>
      <c r="E3107" s="193" t="s">
        <v>2149</v>
      </c>
      <c r="F3107" s="380" t="s">
        <v>1457</v>
      </c>
      <c r="G3107" s="381"/>
      <c r="H3107" s="164" t="s">
        <v>63</v>
      </c>
      <c r="I3107" s="165">
        <v>0.28999999999999998</v>
      </c>
      <c r="J3107" s="166">
        <v>5.87</v>
      </c>
      <c r="K3107" s="167">
        <v>1.7</v>
      </c>
    </row>
    <row r="3108" spans="1:11" hidden="1">
      <c r="A3108" s="192" t="s">
        <v>1449</v>
      </c>
      <c r="B3108" s="192" t="s">
        <v>1450</v>
      </c>
      <c r="C3108" s="192" t="s">
        <v>20</v>
      </c>
      <c r="D3108" s="192">
        <v>88256</v>
      </c>
      <c r="E3108" s="193" t="s">
        <v>2146</v>
      </c>
      <c r="F3108" s="380" t="s">
        <v>1463</v>
      </c>
      <c r="G3108" s="381"/>
      <c r="H3108" s="164" t="s">
        <v>34</v>
      </c>
      <c r="I3108" s="165">
        <v>0.86</v>
      </c>
      <c r="J3108" s="166">
        <v>19.899999999999999</v>
      </c>
      <c r="K3108" s="167">
        <v>17.11</v>
      </c>
    </row>
    <row r="3109" spans="1:11" hidden="1">
      <c r="A3109" s="192" t="s">
        <v>1449</v>
      </c>
      <c r="B3109" s="192" t="s">
        <v>1450</v>
      </c>
      <c r="C3109" s="192" t="s">
        <v>20</v>
      </c>
      <c r="D3109" s="192">
        <v>88316</v>
      </c>
      <c r="E3109" s="193" t="s">
        <v>1464</v>
      </c>
      <c r="F3109" s="380" t="s">
        <v>1463</v>
      </c>
      <c r="G3109" s="381"/>
      <c r="H3109" s="164" t="s">
        <v>34</v>
      </c>
      <c r="I3109" s="165">
        <v>0.44</v>
      </c>
      <c r="J3109" s="166">
        <v>16.02</v>
      </c>
      <c r="K3109" s="167">
        <v>7.04</v>
      </c>
    </row>
    <row r="3110" spans="1:11" hidden="1">
      <c r="E3110" s="194"/>
      <c r="F3110" s="194"/>
      <c r="I3110" s="168"/>
      <c r="J3110" s="169"/>
      <c r="K3110" s="170"/>
    </row>
    <row r="3111" spans="1:11" hidden="1">
      <c r="E3111" s="194"/>
      <c r="F3111" s="194"/>
      <c r="I3111" s="168"/>
      <c r="J3111" s="169"/>
      <c r="K3111" s="170"/>
    </row>
    <row r="3112" spans="1:11" ht="20.100000000000001" hidden="1" customHeight="1">
      <c r="A3112" s="187"/>
      <c r="B3112" s="188"/>
      <c r="C3112" s="188" t="s">
        <v>20</v>
      </c>
      <c r="D3112" s="188">
        <v>87274</v>
      </c>
      <c r="E3112" s="189" t="s">
        <v>538</v>
      </c>
      <c r="F3112" s="382" t="s">
        <v>1453</v>
      </c>
      <c r="G3112" s="383"/>
      <c r="H3112" s="156" t="s">
        <v>8</v>
      </c>
      <c r="I3112" s="157"/>
      <c r="J3112" s="158"/>
      <c r="K3112" s="159">
        <v>70.5</v>
      </c>
    </row>
    <row r="3113" spans="1:11" hidden="1">
      <c r="B3113" s="190" t="s">
        <v>1442</v>
      </c>
      <c r="C3113" s="190" t="s">
        <v>1443</v>
      </c>
      <c r="D3113" s="190" t="s">
        <v>1</v>
      </c>
      <c r="E3113" s="191" t="s">
        <v>1444</v>
      </c>
      <c r="F3113" s="384" t="s">
        <v>1445</v>
      </c>
      <c r="G3113" s="385"/>
      <c r="H3113" s="160" t="s">
        <v>1446</v>
      </c>
      <c r="I3113" s="161" t="s">
        <v>1345</v>
      </c>
      <c r="J3113" s="162" t="s">
        <v>1447</v>
      </c>
      <c r="K3113" s="163" t="s">
        <v>1448</v>
      </c>
    </row>
    <row r="3114" spans="1:11" ht="24" hidden="1">
      <c r="A3114" s="192" t="s">
        <v>1449</v>
      </c>
      <c r="B3114" s="192" t="s">
        <v>1455</v>
      </c>
      <c r="C3114" s="192" t="s">
        <v>20</v>
      </c>
      <c r="D3114" s="192">
        <v>536</v>
      </c>
      <c r="E3114" s="193" t="s">
        <v>2147</v>
      </c>
      <c r="F3114" s="380" t="s">
        <v>1457</v>
      </c>
      <c r="G3114" s="381"/>
      <c r="H3114" s="164" t="s">
        <v>8</v>
      </c>
      <c r="I3114" s="165">
        <v>1.0900000000000001</v>
      </c>
      <c r="J3114" s="166">
        <v>31.9</v>
      </c>
      <c r="K3114" s="167">
        <v>34.770000000000003</v>
      </c>
    </row>
    <row r="3115" spans="1:11" hidden="1">
      <c r="A3115" s="192" t="s">
        <v>1449</v>
      </c>
      <c r="B3115" s="192" t="s">
        <v>1455</v>
      </c>
      <c r="C3115" s="192" t="s">
        <v>20</v>
      </c>
      <c r="D3115" s="192">
        <v>1381</v>
      </c>
      <c r="E3115" s="193" t="s">
        <v>2148</v>
      </c>
      <c r="F3115" s="380" t="s">
        <v>1457</v>
      </c>
      <c r="G3115" s="381"/>
      <c r="H3115" s="164" t="s">
        <v>63</v>
      </c>
      <c r="I3115" s="165">
        <v>6.14</v>
      </c>
      <c r="J3115" s="166">
        <v>1</v>
      </c>
      <c r="K3115" s="167">
        <v>6.14</v>
      </c>
    </row>
    <row r="3116" spans="1:11" hidden="1">
      <c r="A3116" s="192" t="s">
        <v>1449</v>
      </c>
      <c r="B3116" s="192" t="s">
        <v>1455</v>
      </c>
      <c r="C3116" s="192" t="s">
        <v>20</v>
      </c>
      <c r="D3116" s="192">
        <v>34357</v>
      </c>
      <c r="E3116" s="193" t="s">
        <v>2149</v>
      </c>
      <c r="F3116" s="380" t="s">
        <v>1457</v>
      </c>
      <c r="G3116" s="381"/>
      <c r="H3116" s="164" t="s">
        <v>63</v>
      </c>
      <c r="I3116" s="165">
        <v>0.22</v>
      </c>
      <c r="J3116" s="166">
        <v>5.87</v>
      </c>
      <c r="K3116" s="167">
        <v>1.29</v>
      </c>
    </row>
    <row r="3117" spans="1:11" hidden="1">
      <c r="A3117" s="192" t="s">
        <v>1449</v>
      </c>
      <c r="B3117" s="192" t="s">
        <v>1450</v>
      </c>
      <c r="C3117" s="192" t="s">
        <v>20</v>
      </c>
      <c r="D3117" s="192">
        <v>88256</v>
      </c>
      <c r="E3117" s="193" t="s">
        <v>2146</v>
      </c>
      <c r="F3117" s="380" t="s">
        <v>1463</v>
      </c>
      <c r="G3117" s="381"/>
      <c r="H3117" s="164" t="s">
        <v>34</v>
      </c>
      <c r="I3117" s="165">
        <v>1.02</v>
      </c>
      <c r="J3117" s="166">
        <v>19.899999999999999</v>
      </c>
      <c r="K3117" s="167">
        <v>20.29</v>
      </c>
    </row>
    <row r="3118" spans="1:11" hidden="1">
      <c r="A3118" s="192" t="s">
        <v>1449</v>
      </c>
      <c r="B3118" s="192" t="s">
        <v>1450</v>
      </c>
      <c r="C3118" s="192" t="s">
        <v>20</v>
      </c>
      <c r="D3118" s="192">
        <v>88316</v>
      </c>
      <c r="E3118" s="193" t="s">
        <v>1464</v>
      </c>
      <c r="F3118" s="380" t="s">
        <v>1463</v>
      </c>
      <c r="G3118" s="381"/>
      <c r="H3118" s="164" t="s">
        <v>34</v>
      </c>
      <c r="I3118" s="165">
        <v>0.5</v>
      </c>
      <c r="J3118" s="166">
        <v>16.02</v>
      </c>
      <c r="K3118" s="167">
        <v>8.01</v>
      </c>
    </row>
    <row r="3119" spans="1:11" hidden="1">
      <c r="E3119" s="194"/>
      <c r="F3119" s="194"/>
      <c r="I3119" s="168"/>
      <c r="J3119" s="169"/>
      <c r="K3119" s="170"/>
    </row>
    <row r="3120" spans="1:11" hidden="1">
      <c r="E3120" s="194"/>
      <c r="F3120" s="194"/>
      <c r="I3120" s="168"/>
      <c r="J3120" s="169"/>
      <c r="K3120" s="170"/>
    </row>
    <row r="3121" spans="1:11" ht="20.100000000000001" hidden="1" customHeight="1">
      <c r="A3121" s="187"/>
      <c r="B3121" s="188"/>
      <c r="C3121" s="188" t="s">
        <v>20</v>
      </c>
      <c r="D3121" s="188">
        <v>93393</v>
      </c>
      <c r="E3121" s="189" t="s">
        <v>683</v>
      </c>
      <c r="F3121" s="382" t="s">
        <v>1453</v>
      </c>
      <c r="G3121" s="383"/>
      <c r="H3121" s="156" t="s">
        <v>8</v>
      </c>
      <c r="I3121" s="157"/>
      <c r="J3121" s="158"/>
      <c r="K3121" s="159">
        <v>46.24</v>
      </c>
    </row>
    <row r="3122" spans="1:11" hidden="1">
      <c r="B3122" s="190" t="s">
        <v>1442</v>
      </c>
      <c r="C3122" s="190" t="s">
        <v>1443</v>
      </c>
      <c r="D3122" s="190" t="s">
        <v>1</v>
      </c>
      <c r="E3122" s="191" t="s">
        <v>1444</v>
      </c>
      <c r="F3122" s="384" t="s">
        <v>1445</v>
      </c>
      <c r="G3122" s="385"/>
      <c r="H3122" s="160" t="s">
        <v>1446</v>
      </c>
      <c r="I3122" s="161" t="s">
        <v>1345</v>
      </c>
      <c r="J3122" s="162" t="s">
        <v>1447</v>
      </c>
      <c r="K3122" s="163" t="s">
        <v>1448</v>
      </c>
    </row>
    <row r="3123" spans="1:11" ht="24" hidden="1">
      <c r="A3123" s="192" t="s">
        <v>1449</v>
      </c>
      <c r="B3123" s="192" t="s">
        <v>1455</v>
      </c>
      <c r="C3123" s="192" t="s">
        <v>20</v>
      </c>
      <c r="D3123" s="192">
        <v>533</v>
      </c>
      <c r="E3123" s="193" t="s">
        <v>2150</v>
      </c>
      <c r="F3123" s="380" t="s">
        <v>1457</v>
      </c>
      <c r="G3123" s="381"/>
      <c r="H3123" s="164" t="s">
        <v>8</v>
      </c>
      <c r="I3123" s="165">
        <v>1.05</v>
      </c>
      <c r="J3123" s="166">
        <v>23.37</v>
      </c>
      <c r="K3123" s="167">
        <v>24.53</v>
      </c>
    </row>
    <row r="3124" spans="1:11" hidden="1">
      <c r="A3124" s="192" t="s">
        <v>1449</v>
      </c>
      <c r="B3124" s="192" t="s">
        <v>1455</v>
      </c>
      <c r="C3124" s="192" t="s">
        <v>20</v>
      </c>
      <c r="D3124" s="192">
        <v>1381</v>
      </c>
      <c r="E3124" s="193" t="s">
        <v>2148</v>
      </c>
      <c r="F3124" s="380" t="s">
        <v>1457</v>
      </c>
      <c r="G3124" s="381"/>
      <c r="H3124" s="164" t="s">
        <v>63</v>
      </c>
      <c r="I3124" s="165">
        <v>4.8600000000000003</v>
      </c>
      <c r="J3124" s="166">
        <v>1</v>
      </c>
      <c r="K3124" s="167">
        <v>4.8600000000000003</v>
      </c>
    </row>
    <row r="3125" spans="1:11" hidden="1">
      <c r="A3125" s="192" t="s">
        <v>1449</v>
      </c>
      <c r="B3125" s="192" t="s">
        <v>1455</v>
      </c>
      <c r="C3125" s="192" t="s">
        <v>20</v>
      </c>
      <c r="D3125" s="192">
        <v>34357</v>
      </c>
      <c r="E3125" s="193" t="s">
        <v>2149</v>
      </c>
      <c r="F3125" s="380" t="s">
        <v>1457</v>
      </c>
      <c r="G3125" s="381"/>
      <c r="H3125" s="164" t="s">
        <v>63</v>
      </c>
      <c r="I3125" s="165">
        <v>0.42</v>
      </c>
      <c r="J3125" s="166">
        <v>5.87</v>
      </c>
      <c r="K3125" s="167">
        <v>2.46</v>
      </c>
    </row>
    <row r="3126" spans="1:11" hidden="1">
      <c r="A3126" s="192" t="s">
        <v>1449</v>
      </c>
      <c r="B3126" s="192" t="s">
        <v>1450</v>
      </c>
      <c r="C3126" s="192" t="s">
        <v>20</v>
      </c>
      <c r="D3126" s="192">
        <v>88256</v>
      </c>
      <c r="E3126" s="193" t="s">
        <v>2146</v>
      </c>
      <c r="F3126" s="380" t="s">
        <v>1463</v>
      </c>
      <c r="G3126" s="381"/>
      <c r="H3126" s="164" t="s">
        <v>34</v>
      </c>
      <c r="I3126" s="165">
        <v>0.49</v>
      </c>
      <c r="J3126" s="166">
        <v>19.899999999999999</v>
      </c>
      <c r="K3126" s="167">
        <v>9.75</v>
      </c>
    </row>
    <row r="3127" spans="1:11" hidden="1">
      <c r="A3127" s="192" t="s">
        <v>1449</v>
      </c>
      <c r="B3127" s="192" t="s">
        <v>1450</v>
      </c>
      <c r="C3127" s="192" t="s">
        <v>20</v>
      </c>
      <c r="D3127" s="192">
        <v>88316</v>
      </c>
      <c r="E3127" s="193" t="s">
        <v>1464</v>
      </c>
      <c r="F3127" s="380" t="s">
        <v>1463</v>
      </c>
      <c r="G3127" s="381"/>
      <c r="H3127" s="164" t="s">
        <v>34</v>
      </c>
      <c r="I3127" s="165">
        <v>0.28999999999999998</v>
      </c>
      <c r="J3127" s="166">
        <v>16.02</v>
      </c>
      <c r="K3127" s="167">
        <v>4.6399999999999997</v>
      </c>
    </row>
    <row r="3128" spans="1:11" hidden="1">
      <c r="E3128" s="194"/>
      <c r="F3128" s="194"/>
      <c r="I3128" s="168"/>
      <c r="J3128" s="169"/>
      <c r="K3128" s="170"/>
    </row>
    <row r="3129" spans="1:11" hidden="1">
      <c r="E3129" s="194"/>
      <c r="F3129" s="194"/>
      <c r="I3129" s="168"/>
      <c r="J3129" s="169"/>
      <c r="K3129" s="170"/>
    </row>
    <row r="3130" spans="1:11" ht="20.100000000000001" hidden="1" customHeight="1">
      <c r="A3130" s="187"/>
      <c r="B3130" s="188"/>
      <c r="C3130" s="188" t="s">
        <v>20</v>
      </c>
      <c r="D3130" s="188">
        <v>101741</v>
      </c>
      <c r="E3130" s="189" t="s">
        <v>747</v>
      </c>
      <c r="F3130" s="382" t="s">
        <v>1441</v>
      </c>
      <c r="G3130" s="383"/>
      <c r="H3130" s="156" t="s">
        <v>54</v>
      </c>
      <c r="I3130" s="157"/>
      <c r="J3130" s="158"/>
      <c r="K3130" s="159">
        <v>18.05</v>
      </c>
    </row>
    <row r="3131" spans="1:11" hidden="1">
      <c r="B3131" s="190" t="s">
        <v>1442</v>
      </c>
      <c r="C3131" s="190" t="s">
        <v>1443</v>
      </c>
      <c r="D3131" s="190" t="s">
        <v>1</v>
      </c>
      <c r="E3131" s="191" t="s">
        <v>1444</v>
      </c>
      <c r="F3131" s="384" t="s">
        <v>1445</v>
      </c>
      <c r="G3131" s="385"/>
      <c r="H3131" s="160" t="s">
        <v>1446</v>
      </c>
      <c r="I3131" s="161" t="s">
        <v>1345</v>
      </c>
      <c r="J3131" s="162" t="s">
        <v>1447</v>
      </c>
      <c r="K3131" s="163" t="s">
        <v>1448</v>
      </c>
    </row>
    <row r="3132" spans="1:11" ht="24" hidden="1">
      <c r="A3132" s="192" t="s">
        <v>1449</v>
      </c>
      <c r="B3132" s="192" t="s">
        <v>1455</v>
      </c>
      <c r="C3132" s="192" t="s">
        <v>20</v>
      </c>
      <c r="D3132" s="192">
        <v>4824</v>
      </c>
      <c r="E3132" s="193" t="s">
        <v>1459</v>
      </c>
      <c r="F3132" s="380" t="s">
        <v>1457</v>
      </c>
      <c r="G3132" s="381"/>
      <c r="H3132" s="164" t="s">
        <v>63</v>
      </c>
      <c r="I3132" s="165">
        <v>2.3239999999999998</v>
      </c>
      <c r="J3132" s="166">
        <v>0.54</v>
      </c>
      <c r="K3132" s="167">
        <v>1.25</v>
      </c>
    </row>
    <row r="3133" spans="1:11" ht="24" hidden="1">
      <c r="A3133" s="192" t="s">
        <v>1449</v>
      </c>
      <c r="B3133" s="192" t="s">
        <v>1450</v>
      </c>
      <c r="C3133" s="192" t="s">
        <v>20</v>
      </c>
      <c r="D3133" s="192">
        <v>87298</v>
      </c>
      <c r="E3133" s="193" t="s">
        <v>2151</v>
      </c>
      <c r="F3133" s="380" t="s">
        <v>1463</v>
      </c>
      <c r="G3133" s="381"/>
      <c r="H3133" s="164" t="s">
        <v>44</v>
      </c>
      <c r="I3133" s="165">
        <v>1.6999999999999999E-3</v>
      </c>
      <c r="J3133" s="166">
        <v>746.76</v>
      </c>
      <c r="K3133" s="167">
        <v>1.26</v>
      </c>
    </row>
    <row r="3134" spans="1:11" hidden="1">
      <c r="A3134" s="192" t="s">
        <v>1449</v>
      </c>
      <c r="B3134" s="192" t="s">
        <v>1450</v>
      </c>
      <c r="C3134" s="192" t="s">
        <v>20</v>
      </c>
      <c r="D3134" s="192">
        <v>88309</v>
      </c>
      <c r="E3134" s="193" t="s">
        <v>1462</v>
      </c>
      <c r="F3134" s="380" t="s">
        <v>1463</v>
      </c>
      <c r="G3134" s="381"/>
      <c r="H3134" s="164" t="s">
        <v>34</v>
      </c>
      <c r="I3134" s="165">
        <v>0.58330000000000004</v>
      </c>
      <c r="J3134" s="166">
        <v>19.98</v>
      </c>
      <c r="K3134" s="167">
        <v>11.65</v>
      </c>
    </row>
    <row r="3135" spans="1:11" hidden="1">
      <c r="A3135" s="192" t="s">
        <v>1449</v>
      </c>
      <c r="B3135" s="192" t="s">
        <v>1450</v>
      </c>
      <c r="C3135" s="192" t="s">
        <v>20</v>
      </c>
      <c r="D3135" s="192">
        <v>88316</v>
      </c>
      <c r="E3135" s="193" t="s">
        <v>1464</v>
      </c>
      <c r="F3135" s="380" t="s">
        <v>1463</v>
      </c>
      <c r="G3135" s="381"/>
      <c r="H3135" s="164" t="s">
        <v>34</v>
      </c>
      <c r="I3135" s="165">
        <v>0.24299999999999999</v>
      </c>
      <c r="J3135" s="166">
        <v>16.02</v>
      </c>
      <c r="K3135" s="167">
        <v>3.89</v>
      </c>
    </row>
    <row r="3136" spans="1:11" hidden="1">
      <c r="E3136" s="194"/>
      <c r="F3136" s="194"/>
      <c r="I3136" s="168"/>
      <c r="J3136" s="169"/>
      <c r="K3136" s="170"/>
    </row>
    <row r="3137" spans="1:11" hidden="1">
      <c r="E3137" s="194"/>
      <c r="F3137" s="194"/>
      <c r="I3137" s="168"/>
      <c r="J3137" s="169"/>
      <c r="K3137" s="170"/>
    </row>
    <row r="3138" spans="1:11" s="198" customFormat="1" ht="15.75">
      <c r="A3138" s="195"/>
      <c r="B3138" s="196"/>
      <c r="C3138" s="196" t="s">
        <v>5</v>
      </c>
      <c r="D3138" s="196" t="s">
        <v>935</v>
      </c>
      <c r="E3138" s="197" t="s">
        <v>936</v>
      </c>
      <c r="F3138" s="386" t="s">
        <v>1441</v>
      </c>
      <c r="G3138" s="387"/>
      <c r="H3138" s="171" t="s">
        <v>54</v>
      </c>
      <c r="I3138" s="172"/>
      <c r="J3138" s="173"/>
      <c r="K3138" s="174">
        <f>SUM(K3140:K3144)</f>
        <v>0</v>
      </c>
    </row>
    <row r="3139" spans="1:11" s="198" customFormat="1" ht="15.75">
      <c r="B3139" s="199" t="s">
        <v>1442</v>
      </c>
      <c r="C3139" s="199" t="s">
        <v>1443</v>
      </c>
      <c r="D3139" s="199" t="s">
        <v>1</v>
      </c>
      <c r="E3139" s="200" t="s">
        <v>1444</v>
      </c>
      <c r="F3139" s="378" t="s">
        <v>1445</v>
      </c>
      <c r="G3139" s="379"/>
      <c r="H3139" s="175" t="s">
        <v>1446</v>
      </c>
      <c r="I3139" s="176" t="s">
        <v>1345</v>
      </c>
      <c r="J3139" s="177" t="s">
        <v>1447</v>
      </c>
      <c r="K3139" s="178" t="s">
        <v>1448</v>
      </c>
    </row>
    <row r="3140" spans="1:11" s="192" customFormat="1" ht="12">
      <c r="A3140" s="192" t="s">
        <v>1449</v>
      </c>
      <c r="B3140" s="192" t="s">
        <v>1455</v>
      </c>
      <c r="C3140" s="192" t="s">
        <v>20</v>
      </c>
      <c r="D3140" s="192">
        <v>370</v>
      </c>
      <c r="E3140" s="193" t="s">
        <v>507</v>
      </c>
      <c r="F3140" s="380" t="s">
        <v>1457</v>
      </c>
      <c r="G3140" s="381"/>
      <c r="H3140" s="164" t="s">
        <v>44</v>
      </c>
      <c r="I3140" s="165">
        <v>0.01</v>
      </c>
      <c r="J3140" s="166"/>
      <c r="K3140" s="167">
        <f>J3140*I3140</f>
        <v>0</v>
      </c>
    </row>
    <row r="3141" spans="1:11" s="192" customFormat="1" ht="12">
      <c r="A3141" s="192" t="s">
        <v>1449</v>
      </c>
      <c r="B3141" s="192" t="s">
        <v>1455</v>
      </c>
      <c r="C3141" s="192" t="s">
        <v>20</v>
      </c>
      <c r="D3141" s="192">
        <v>1379</v>
      </c>
      <c r="E3141" s="193" t="s">
        <v>1456</v>
      </c>
      <c r="F3141" s="380" t="s">
        <v>1457</v>
      </c>
      <c r="G3141" s="381"/>
      <c r="H3141" s="164" t="s">
        <v>63</v>
      </c>
      <c r="I3141" s="165">
        <v>4.2</v>
      </c>
      <c r="J3141" s="166"/>
      <c r="K3141" s="167">
        <f t="shared" ref="K3141:K3144" si="65">J3141*I3141</f>
        <v>0</v>
      </c>
    </row>
    <row r="3142" spans="1:11" s="192" customFormat="1" ht="24">
      <c r="A3142" s="192" t="s">
        <v>1449</v>
      </c>
      <c r="B3142" s="192" t="s">
        <v>1455</v>
      </c>
      <c r="C3142" s="192" t="s">
        <v>20</v>
      </c>
      <c r="D3142" s="192">
        <v>4824</v>
      </c>
      <c r="E3142" s="193" t="s">
        <v>1459</v>
      </c>
      <c r="F3142" s="380" t="s">
        <v>1457</v>
      </c>
      <c r="G3142" s="381"/>
      <c r="H3142" s="164" t="s">
        <v>63</v>
      </c>
      <c r="I3142" s="165">
        <v>3.2</v>
      </c>
      <c r="J3142" s="166"/>
      <c r="K3142" s="167">
        <f t="shared" si="65"/>
        <v>0</v>
      </c>
    </row>
    <row r="3143" spans="1:11" s="192" customFormat="1" ht="12">
      <c r="A3143" s="192" t="s">
        <v>1449</v>
      </c>
      <c r="B3143" s="192" t="s">
        <v>1450</v>
      </c>
      <c r="C3143" s="192" t="s">
        <v>20</v>
      </c>
      <c r="D3143" s="192">
        <v>88309</v>
      </c>
      <c r="E3143" s="193" t="s">
        <v>1462</v>
      </c>
      <c r="F3143" s="380" t="s">
        <v>1463</v>
      </c>
      <c r="G3143" s="381"/>
      <c r="H3143" s="164" t="s">
        <v>34</v>
      </c>
      <c r="I3143" s="165">
        <v>0.54</v>
      </c>
      <c r="J3143" s="166"/>
      <c r="K3143" s="167">
        <f t="shared" si="65"/>
        <v>0</v>
      </c>
    </row>
    <row r="3144" spans="1:11" s="192" customFormat="1" ht="12">
      <c r="A3144" s="192" t="s">
        <v>1449</v>
      </c>
      <c r="B3144" s="192" t="s">
        <v>1450</v>
      </c>
      <c r="C3144" s="192" t="s">
        <v>20</v>
      </c>
      <c r="D3144" s="192">
        <v>88316</v>
      </c>
      <c r="E3144" s="193" t="s">
        <v>1464</v>
      </c>
      <c r="F3144" s="380" t="s">
        <v>1463</v>
      </c>
      <c r="G3144" s="381"/>
      <c r="H3144" s="164" t="s">
        <v>34</v>
      </c>
      <c r="I3144" s="165">
        <v>0.6</v>
      </c>
      <c r="J3144" s="166"/>
      <c r="K3144" s="167">
        <f t="shared" si="65"/>
        <v>0</v>
      </c>
    </row>
    <row r="3145" spans="1:11">
      <c r="E3145" s="194"/>
      <c r="F3145" s="194"/>
      <c r="I3145" s="168"/>
      <c r="J3145" s="169"/>
      <c r="K3145" s="170"/>
    </row>
    <row r="3146" spans="1:11">
      <c r="E3146" s="194"/>
      <c r="F3146" s="194"/>
      <c r="I3146" s="168"/>
      <c r="J3146" s="169"/>
      <c r="K3146" s="170"/>
    </row>
    <row r="3147" spans="1:11" ht="20.100000000000001" hidden="1" customHeight="1">
      <c r="A3147" s="187"/>
      <c r="B3147" s="188"/>
      <c r="C3147" s="188" t="s">
        <v>20</v>
      </c>
      <c r="D3147" s="188">
        <v>94231</v>
      </c>
      <c r="E3147" s="189" t="s">
        <v>129</v>
      </c>
      <c r="F3147" s="382" t="s">
        <v>1657</v>
      </c>
      <c r="G3147" s="383"/>
      <c r="H3147" s="156" t="s">
        <v>54</v>
      </c>
      <c r="I3147" s="157"/>
      <c r="J3147" s="158"/>
      <c r="K3147" s="159">
        <v>61.35</v>
      </c>
    </row>
    <row r="3148" spans="1:11" hidden="1">
      <c r="B3148" s="190" t="s">
        <v>1442</v>
      </c>
      <c r="C3148" s="190" t="s">
        <v>1443</v>
      </c>
      <c r="D3148" s="190" t="s">
        <v>1</v>
      </c>
      <c r="E3148" s="191" t="s">
        <v>1444</v>
      </c>
      <c r="F3148" s="384" t="s">
        <v>1445</v>
      </c>
      <c r="G3148" s="385"/>
      <c r="H3148" s="160" t="s">
        <v>1446</v>
      </c>
      <c r="I3148" s="161" t="s">
        <v>1345</v>
      </c>
      <c r="J3148" s="162" t="s">
        <v>1447</v>
      </c>
      <c r="K3148" s="163" t="s">
        <v>1448</v>
      </c>
    </row>
    <row r="3149" spans="1:11" hidden="1">
      <c r="A3149" s="192" t="s">
        <v>1449</v>
      </c>
      <c r="B3149" s="192" t="s">
        <v>1455</v>
      </c>
      <c r="C3149" s="192" t="s">
        <v>20</v>
      </c>
      <c r="D3149" s="192">
        <v>142</v>
      </c>
      <c r="E3149" s="193" t="s">
        <v>1658</v>
      </c>
      <c r="F3149" s="380" t="s">
        <v>1457</v>
      </c>
      <c r="G3149" s="381"/>
      <c r="H3149" s="164" t="s">
        <v>1659</v>
      </c>
      <c r="I3149" s="165">
        <v>0.19800000000000001</v>
      </c>
      <c r="J3149" s="166">
        <v>38.799999999999997</v>
      </c>
      <c r="K3149" s="167">
        <v>7.68</v>
      </c>
    </row>
    <row r="3150" spans="1:11" hidden="1">
      <c r="A3150" s="192" t="s">
        <v>1449</v>
      </c>
      <c r="B3150" s="192" t="s">
        <v>1455</v>
      </c>
      <c r="C3150" s="192" t="s">
        <v>20</v>
      </c>
      <c r="D3150" s="192">
        <v>5061</v>
      </c>
      <c r="E3150" s="193" t="s">
        <v>1660</v>
      </c>
      <c r="F3150" s="380" t="s">
        <v>1457</v>
      </c>
      <c r="G3150" s="381"/>
      <c r="H3150" s="164" t="s">
        <v>63</v>
      </c>
      <c r="I3150" s="165">
        <v>6.0000000000000001E-3</v>
      </c>
      <c r="J3150" s="166">
        <v>25.9</v>
      </c>
      <c r="K3150" s="167">
        <v>0.15</v>
      </c>
    </row>
    <row r="3151" spans="1:11" hidden="1">
      <c r="A3151" s="192" t="s">
        <v>1449</v>
      </c>
      <c r="B3151" s="192" t="s">
        <v>1455</v>
      </c>
      <c r="C3151" s="192" t="s">
        <v>20</v>
      </c>
      <c r="D3151" s="192">
        <v>5104</v>
      </c>
      <c r="E3151" s="193" t="s">
        <v>1661</v>
      </c>
      <c r="F3151" s="380" t="s">
        <v>1457</v>
      </c>
      <c r="G3151" s="381"/>
      <c r="H3151" s="164" t="s">
        <v>63</v>
      </c>
      <c r="I3151" s="165">
        <v>1.1999999999999999E-3</v>
      </c>
      <c r="J3151" s="166">
        <v>66.930000000000007</v>
      </c>
      <c r="K3151" s="167">
        <v>0.08</v>
      </c>
    </row>
    <row r="3152" spans="1:11" hidden="1">
      <c r="A3152" s="192" t="s">
        <v>1449</v>
      </c>
      <c r="B3152" s="192" t="s">
        <v>1455</v>
      </c>
      <c r="C3152" s="192" t="s">
        <v>20</v>
      </c>
      <c r="D3152" s="192">
        <v>13388</v>
      </c>
      <c r="E3152" s="193" t="s">
        <v>1662</v>
      </c>
      <c r="F3152" s="380" t="s">
        <v>1457</v>
      </c>
      <c r="G3152" s="381"/>
      <c r="H3152" s="164" t="s">
        <v>63</v>
      </c>
      <c r="I3152" s="165">
        <v>4.4999999999999998E-2</v>
      </c>
      <c r="J3152" s="166">
        <v>141.85</v>
      </c>
      <c r="K3152" s="167">
        <v>6.38</v>
      </c>
    </row>
    <row r="3153" spans="1:11" hidden="1">
      <c r="A3153" s="192" t="s">
        <v>1449</v>
      </c>
      <c r="B3153" s="192" t="s">
        <v>1455</v>
      </c>
      <c r="C3153" s="192" t="s">
        <v>20</v>
      </c>
      <c r="D3153" s="192">
        <v>40873</v>
      </c>
      <c r="E3153" s="193" t="s">
        <v>2152</v>
      </c>
      <c r="F3153" s="380" t="s">
        <v>1457</v>
      </c>
      <c r="G3153" s="381"/>
      <c r="H3153" s="164" t="s">
        <v>1664</v>
      </c>
      <c r="I3153" s="165">
        <v>1.05</v>
      </c>
      <c r="J3153" s="166">
        <v>39.130000000000003</v>
      </c>
      <c r="K3153" s="167">
        <v>41.08</v>
      </c>
    </row>
    <row r="3154" spans="1:11" hidden="1">
      <c r="A3154" s="192" t="s">
        <v>1449</v>
      </c>
      <c r="B3154" s="192" t="s">
        <v>1450</v>
      </c>
      <c r="C3154" s="192" t="s">
        <v>20</v>
      </c>
      <c r="D3154" s="192">
        <v>88316</v>
      </c>
      <c r="E3154" s="193" t="s">
        <v>1464</v>
      </c>
      <c r="F3154" s="380" t="s">
        <v>1463</v>
      </c>
      <c r="G3154" s="381"/>
      <c r="H3154" s="164" t="s">
        <v>34</v>
      </c>
      <c r="I3154" s="165">
        <v>0.20699999999999999</v>
      </c>
      <c r="J3154" s="166">
        <v>16.02</v>
      </c>
      <c r="K3154" s="167">
        <v>3.31</v>
      </c>
    </row>
    <row r="3155" spans="1:11" hidden="1">
      <c r="A3155" s="192" t="s">
        <v>1449</v>
      </c>
      <c r="B3155" s="192" t="s">
        <v>1450</v>
      </c>
      <c r="C3155" s="192" t="s">
        <v>20</v>
      </c>
      <c r="D3155" s="192">
        <v>88323</v>
      </c>
      <c r="E3155" s="193" t="s">
        <v>1665</v>
      </c>
      <c r="F3155" s="380" t="s">
        <v>1463</v>
      </c>
      <c r="G3155" s="381"/>
      <c r="H3155" s="164" t="s">
        <v>34</v>
      </c>
      <c r="I3155" s="165">
        <v>0.112</v>
      </c>
      <c r="J3155" s="166">
        <v>19.559999999999999</v>
      </c>
      <c r="K3155" s="167">
        <v>2.19</v>
      </c>
    </row>
    <row r="3156" spans="1:11" ht="24" hidden="1">
      <c r="A3156" s="192" t="s">
        <v>1449</v>
      </c>
      <c r="B3156" s="192" t="s">
        <v>1450</v>
      </c>
      <c r="C3156" s="192" t="s">
        <v>20</v>
      </c>
      <c r="D3156" s="192">
        <v>93281</v>
      </c>
      <c r="E3156" s="193" t="s">
        <v>1666</v>
      </c>
      <c r="F3156" s="380" t="s">
        <v>1466</v>
      </c>
      <c r="G3156" s="381"/>
      <c r="H3156" s="164" t="s">
        <v>1467</v>
      </c>
      <c r="I3156" s="165">
        <v>1.32E-2</v>
      </c>
      <c r="J3156" s="166">
        <v>16.14</v>
      </c>
      <c r="K3156" s="167">
        <v>0.21</v>
      </c>
    </row>
    <row r="3157" spans="1:11" ht="24" hidden="1">
      <c r="A3157" s="192" t="s">
        <v>1449</v>
      </c>
      <c r="B3157" s="192" t="s">
        <v>1450</v>
      </c>
      <c r="C3157" s="192" t="s">
        <v>20</v>
      </c>
      <c r="D3157" s="192">
        <v>93282</v>
      </c>
      <c r="E3157" s="193" t="s">
        <v>1667</v>
      </c>
      <c r="F3157" s="380" t="s">
        <v>1466</v>
      </c>
      <c r="G3157" s="381"/>
      <c r="H3157" s="164" t="s">
        <v>1554</v>
      </c>
      <c r="I3157" s="165">
        <v>1.83E-2</v>
      </c>
      <c r="J3157" s="166">
        <v>14.99</v>
      </c>
      <c r="K3157" s="167">
        <v>0.27</v>
      </c>
    </row>
    <row r="3158" spans="1:11" hidden="1">
      <c r="E3158" s="194"/>
      <c r="F3158" s="194"/>
      <c r="I3158" s="168"/>
      <c r="J3158" s="169"/>
      <c r="K3158" s="170"/>
    </row>
    <row r="3159" spans="1:11" hidden="1">
      <c r="E3159" s="194"/>
      <c r="F3159" s="194"/>
      <c r="I3159" s="168"/>
      <c r="J3159" s="169"/>
      <c r="K3159" s="170"/>
    </row>
    <row r="3160" spans="1:11" s="198" customFormat="1" ht="31.5">
      <c r="A3160" s="195"/>
      <c r="B3160" s="196"/>
      <c r="C3160" s="196" t="s">
        <v>5</v>
      </c>
      <c r="D3160" s="196" t="s">
        <v>40</v>
      </c>
      <c r="E3160" s="197" t="s">
        <v>41</v>
      </c>
      <c r="F3160" s="386" t="s">
        <v>2153</v>
      </c>
      <c r="G3160" s="387"/>
      <c r="H3160" s="171" t="s">
        <v>8</v>
      </c>
      <c r="I3160" s="172"/>
      <c r="J3160" s="173"/>
      <c r="K3160" s="174">
        <f>SUM(K3162:K3167)</f>
        <v>0</v>
      </c>
    </row>
    <row r="3161" spans="1:11" s="198" customFormat="1" ht="15.75">
      <c r="B3161" s="199" t="s">
        <v>1442</v>
      </c>
      <c r="C3161" s="199" t="s">
        <v>1443</v>
      </c>
      <c r="D3161" s="199" t="s">
        <v>1</v>
      </c>
      <c r="E3161" s="200" t="s">
        <v>1444</v>
      </c>
      <c r="F3161" s="378" t="s">
        <v>1445</v>
      </c>
      <c r="G3161" s="379"/>
      <c r="H3161" s="175" t="s">
        <v>1446</v>
      </c>
      <c r="I3161" s="176" t="s">
        <v>1345</v>
      </c>
      <c r="J3161" s="177" t="s">
        <v>1447</v>
      </c>
      <c r="K3161" s="178" t="s">
        <v>1448</v>
      </c>
    </row>
    <row r="3162" spans="1:11" s="192" customFormat="1" ht="12">
      <c r="A3162" s="192" t="s">
        <v>1449</v>
      </c>
      <c r="B3162" s="192" t="s">
        <v>1450</v>
      </c>
      <c r="C3162" s="192" t="s">
        <v>20</v>
      </c>
      <c r="D3162" s="192">
        <v>88253</v>
      </c>
      <c r="E3162" s="193" t="s">
        <v>2154</v>
      </c>
      <c r="F3162" s="380" t="s">
        <v>1463</v>
      </c>
      <c r="G3162" s="381"/>
      <c r="H3162" s="164" t="s">
        <v>34</v>
      </c>
      <c r="I3162" s="165">
        <v>2.5000000000000001E-3</v>
      </c>
      <c r="J3162" s="166"/>
      <c r="K3162" s="167">
        <f>J3162*I3162</f>
        <v>0</v>
      </c>
    </row>
    <row r="3163" spans="1:11" s="192" customFormat="1" ht="12">
      <c r="A3163" s="192" t="s">
        <v>1449</v>
      </c>
      <c r="B3163" s="192" t="s">
        <v>1450</v>
      </c>
      <c r="C3163" s="192" t="s">
        <v>20</v>
      </c>
      <c r="D3163" s="192">
        <v>88288</v>
      </c>
      <c r="E3163" s="193" t="s">
        <v>2155</v>
      </c>
      <c r="F3163" s="380" t="s">
        <v>1463</v>
      </c>
      <c r="G3163" s="381"/>
      <c r="H3163" s="164" t="s">
        <v>34</v>
      </c>
      <c r="I3163" s="165">
        <v>2.5000000000000001E-3</v>
      </c>
      <c r="J3163" s="166"/>
      <c r="K3163" s="167">
        <f t="shared" ref="K3163:K3167" si="66">J3163*I3163</f>
        <v>0</v>
      </c>
    </row>
    <row r="3164" spans="1:11" s="192" customFormat="1" ht="12">
      <c r="A3164" s="192" t="s">
        <v>1449</v>
      </c>
      <c r="B3164" s="192" t="s">
        <v>1450</v>
      </c>
      <c r="C3164" s="192" t="s">
        <v>20</v>
      </c>
      <c r="D3164" s="192">
        <v>88316</v>
      </c>
      <c r="E3164" s="193" t="s">
        <v>1464</v>
      </c>
      <c r="F3164" s="380" t="s">
        <v>1463</v>
      </c>
      <c r="G3164" s="381"/>
      <c r="H3164" s="164" t="s">
        <v>34</v>
      </c>
      <c r="I3164" s="165">
        <v>7.4999999999999997E-3</v>
      </c>
      <c r="J3164" s="166"/>
      <c r="K3164" s="167">
        <f t="shared" si="66"/>
        <v>0</v>
      </c>
    </row>
    <row r="3165" spans="1:11" s="192" customFormat="1" ht="12">
      <c r="A3165" s="192" t="s">
        <v>1449</v>
      </c>
      <c r="B3165" s="192" t="s">
        <v>1450</v>
      </c>
      <c r="C3165" s="192" t="s">
        <v>20</v>
      </c>
      <c r="D3165" s="192">
        <v>88597</v>
      </c>
      <c r="E3165" s="193" t="s">
        <v>2156</v>
      </c>
      <c r="F3165" s="380" t="s">
        <v>1463</v>
      </c>
      <c r="G3165" s="381"/>
      <c r="H3165" s="164" t="s">
        <v>34</v>
      </c>
      <c r="I3165" s="165">
        <v>2E-3</v>
      </c>
      <c r="J3165" s="166"/>
      <c r="K3165" s="167">
        <f t="shared" si="66"/>
        <v>0</v>
      </c>
    </row>
    <row r="3166" spans="1:11" s="192" customFormat="1" ht="24">
      <c r="A3166" s="192" t="s">
        <v>1449</v>
      </c>
      <c r="B3166" s="192" t="s">
        <v>1450</v>
      </c>
      <c r="C3166" s="192" t="s">
        <v>20</v>
      </c>
      <c r="D3166" s="192">
        <v>92145</v>
      </c>
      <c r="E3166" s="193" t="s">
        <v>2157</v>
      </c>
      <c r="F3166" s="380" t="s">
        <v>1466</v>
      </c>
      <c r="G3166" s="381"/>
      <c r="H3166" s="164" t="s">
        <v>1467</v>
      </c>
      <c r="I3166" s="165">
        <v>1E-3</v>
      </c>
      <c r="J3166" s="166"/>
      <c r="K3166" s="167">
        <f t="shared" si="66"/>
        <v>0</v>
      </c>
    </row>
    <row r="3167" spans="1:11" s="192" customFormat="1" ht="12">
      <c r="A3167" s="192" t="s">
        <v>1449</v>
      </c>
      <c r="B3167" s="192" t="s">
        <v>1455</v>
      </c>
      <c r="C3167" s="192" t="s">
        <v>20</v>
      </c>
      <c r="D3167" s="192">
        <v>4460</v>
      </c>
      <c r="E3167" s="193" t="s">
        <v>1501</v>
      </c>
      <c r="F3167" s="380" t="s">
        <v>1457</v>
      </c>
      <c r="G3167" s="381"/>
      <c r="H3167" s="164" t="s">
        <v>54</v>
      </c>
      <c r="I3167" s="165">
        <v>2.8860000000000001E-3</v>
      </c>
      <c r="J3167" s="166"/>
      <c r="K3167" s="167">
        <f t="shared" si="66"/>
        <v>0</v>
      </c>
    </row>
    <row r="3168" spans="1:11">
      <c r="E3168" s="194"/>
      <c r="F3168" s="194"/>
      <c r="I3168" s="168"/>
      <c r="J3168" s="169"/>
      <c r="K3168" s="170"/>
    </row>
    <row r="3169" spans="1:11">
      <c r="E3169" s="194"/>
      <c r="F3169" s="194"/>
      <c r="I3169" s="168"/>
      <c r="J3169" s="169"/>
      <c r="K3169" s="170"/>
    </row>
    <row r="3170" spans="1:11" ht="20.100000000000001" hidden="1" customHeight="1">
      <c r="A3170" s="187"/>
      <c r="B3170" s="188"/>
      <c r="C3170" s="188" t="s">
        <v>20</v>
      </c>
      <c r="D3170" s="188">
        <v>86883</v>
      </c>
      <c r="E3170" s="189" t="s">
        <v>573</v>
      </c>
      <c r="F3170" s="382" t="s">
        <v>1485</v>
      </c>
      <c r="G3170" s="383"/>
      <c r="H3170" s="156" t="s">
        <v>31</v>
      </c>
      <c r="I3170" s="157"/>
      <c r="J3170" s="158"/>
      <c r="K3170" s="159">
        <v>14.68</v>
      </c>
    </row>
    <row r="3171" spans="1:11" hidden="1">
      <c r="B3171" s="190" t="s">
        <v>1442</v>
      </c>
      <c r="C3171" s="190" t="s">
        <v>1443</v>
      </c>
      <c r="D3171" s="190" t="s">
        <v>1</v>
      </c>
      <c r="E3171" s="191" t="s">
        <v>1444</v>
      </c>
      <c r="F3171" s="384" t="s">
        <v>1445</v>
      </c>
      <c r="G3171" s="385"/>
      <c r="H3171" s="160" t="s">
        <v>1446</v>
      </c>
      <c r="I3171" s="161" t="s">
        <v>1345</v>
      </c>
      <c r="J3171" s="162" t="s">
        <v>1447</v>
      </c>
      <c r="K3171" s="163" t="s">
        <v>1448</v>
      </c>
    </row>
    <row r="3172" spans="1:11" hidden="1">
      <c r="A3172" s="192" t="s">
        <v>1449</v>
      </c>
      <c r="B3172" s="192" t="s">
        <v>1455</v>
      </c>
      <c r="C3172" s="192" t="s">
        <v>20</v>
      </c>
      <c r="D3172" s="192">
        <v>3146</v>
      </c>
      <c r="E3172" s="193" t="s">
        <v>1679</v>
      </c>
      <c r="F3172" s="380" t="s">
        <v>1457</v>
      </c>
      <c r="G3172" s="381"/>
      <c r="H3172" s="164" t="s">
        <v>31</v>
      </c>
      <c r="I3172" s="165">
        <v>3.32E-2</v>
      </c>
      <c r="J3172" s="166">
        <v>4.4000000000000004</v>
      </c>
      <c r="K3172" s="167">
        <v>0.14000000000000001</v>
      </c>
    </row>
    <row r="3173" spans="1:11" ht="24" hidden="1">
      <c r="A3173" s="192" t="s">
        <v>1449</v>
      </c>
      <c r="B3173" s="192" t="s">
        <v>1455</v>
      </c>
      <c r="C3173" s="192" t="s">
        <v>20</v>
      </c>
      <c r="D3173" s="192">
        <v>44945</v>
      </c>
      <c r="E3173" s="193" t="s">
        <v>2158</v>
      </c>
      <c r="F3173" s="380" t="s">
        <v>1457</v>
      </c>
      <c r="G3173" s="381"/>
      <c r="H3173" s="164" t="s">
        <v>379</v>
      </c>
      <c r="I3173" s="165">
        <v>1</v>
      </c>
      <c r="J3173" s="166">
        <v>12.45</v>
      </c>
      <c r="K3173" s="167">
        <v>12.45</v>
      </c>
    </row>
    <row r="3174" spans="1:11" hidden="1">
      <c r="A3174" s="192" t="s">
        <v>1449</v>
      </c>
      <c r="B3174" s="192" t="s">
        <v>1450</v>
      </c>
      <c r="C3174" s="192" t="s">
        <v>20</v>
      </c>
      <c r="D3174" s="192">
        <v>88267</v>
      </c>
      <c r="E3174" s="193" t="s">
        <v>1478</v>
      </c>
      <c r="F3174" s="380" t="s">
        <v>1463</v>
      </c>
      <c r="G3174" s="381"/>
      <c r="H3174" s="164" t="s">
        <v>34</v>
      </c>
      <c r="I3174" s="165">
        <v>8.4500000000000006E-2</v>
      </c>
      <c r="J3174" s="166">
        <v>19.88</v>
      </c>
      <c r="K3174" s="167">
        <v>1.67</v>
      </c>
    </row>
    <row r="3175" spans="1:11" hidden="1">
      <c r="A3175" s="192" t="s">
        <v>1449</v>
      </c>
      <c r="B3175" s="192" t="s">
        <v>1450</v>
      </c>
      <c r="C3175" s="192" t="s">
        <v>20</v>
      </c>
      <c r="D3175" s="192">
        <v>88316</v>
      </c>
      <c r="E3175" s="193" t="s">
        <v>1464</v>
      </c>
      <c r="F3175" s="380" t="s">
        <v>1463</v>
      </c>
      <c r="G3175" s="381"/>
      <c r="H3175" s="164" t="s">
        <v>34</v>
      </c>
      <c r="I3175" s="165">
        <v>2.6599999999999999E-2</v>
      </c>
      <c r="J3175" s="166">
        <v>16.02</v>
      </c>
      <c r="K3175" s="167">
        <v>0.42</v>
      </c>
    </row>
    <row r="3176" spans="1:11" hidden="1">
      <c r="E3176" s="194"/>
      <c r="F3176" s="194"/>
      <c r="I3176" s="168"/>
      <c r="J3176" s="169"/>
      <c r="K3176" s="170"/>
    </row>
    <row r="3177" spans="1:11" hidden="1">
      <c r="E3177" s="194"/>
      <c r="F3177" s="194"/>
      <c r="I3177" s="168"/>
      <c r="J3177" s="169"/>
      <c r="K3177" s="170"/>
    </row>
    <row r="3178" spans="1:11" ht="20.100000000000001" hidden="1" customHeight="1">
      <c r="A3178" s="187"/>
      <c r="B3178" s="188"/>
      <c r="C3178" s="188" t="s">
        <v>20</v>
      </c>
      <c r="D3178" s="188">
        <v>86882</v>
      </c>
      <c r="E3178" s="189" t="s">
        <v>1085</v>
      </c>
      <c r="F3178" s="382" t="s">
        <v>1485</v>
      </c>
      <c r="G3178" s="383"/>
      <c r="H3178" s="156" t="s">
        <v>31</v>
      </c>
      <c r="I3178" s="157"/>
      <c r="J3178" s="158"/>
      <c r="K3178" s="159">
        <v>27.48</v>
      </c>
    </row>
    <row r="3179" spans="1:11" hidden="1">
      <c r="B3179" s="190" t="s">
        <v>1442</v>
      </c>
      <c r="C3179" s="190" t="s">
        <v>1443</v>
      </c>
      <c r="D3179" s="190" t="s">
        <v>1</v>
      </c>
      <c r="E3179" s="191" t="s">
        <v>1444</v>
      </c>
      <c r="F3179" s="384" t="s">
        <v>1445</v>
      </c>
      <c r="G3179" s="385"/>
      <c r="H3179" s="160" t="s">
        <v>1446</v>
      </c>
      <c r="I3179" s="161" t="s">
        <v>1345</v>
      </c>
      <c r="J3179" s="162" t="s">
        <v>1447</v>
      </c>
      <c r="K3179" s="163" t="s">
        <v>1448</v>
      </c>
    </row>
    <row r="3180" spans="1:11" hidden="1">
      <c r="A3180" s="192" t="s">
        <v>1449</v>
      </c>
      <c r="B3180" s="192" t="s">
        <v>1455</v>
      </c>
      <c r="C3180" s="192" t="s">
        <v>20</v>
      </c>
      <c r="D3180" s="192">
        <v>3146</v>
      </c>
      <c r="E3180" s="193" t="s">
        <v>1679</v>
      </c>
      <c r="F3180" s="380" t="s">
        <v>1457</v>
      </c>
      <c r="G3180" s="381"/>
      <c r="H3180" s="164" t="s">
        <v>31</v>
      </c>
      <c r="I3180" s="165">
        <v>4.2000000000000003E-2</v>
      </c>
      <c r="J3180" s="166">
        <v>4.4000000000000004</v>
      </c>
      <c r="K3180" s="167">
        <v>0.18</v>
      </c>
    </row>
    <row r="3181" spans="1:11" hidden="1">
      <c r="A3181" s="192" t="s">
        <v>1449</v>
      </c>
      <c r="B3181" s="192" t="s">
        <v>1455</v>
      </c>
      <c r="C3181" s="192" t="s">
        <v>20</v>
      </c>
      <c r="D3181" s="192">
        <v>6146</v>
      </c>
      <c r="E3181" s="193" t="s">
        <v>2159</v>
      </c>
      <c r="F3181" s="380" t="s">
        <v>1457</v>
      </c>
      <c r="G3181" s="381"/>
      <c r="H3181" s="164" t="s">
        <v>31</v>
      </c>
      <c r="I3181" s="165">
        <v>1</v>
      </c>
      <c r="J3181" s="166">
        <v>23.93</v>
      </c>
      <c r="K3181" s="167">
        <v>23.93</v>
      </c>
    </row>
    <row r="3182" spans="1:11" hidden="1">
      <c r="A3182" s="192" t="s">
        <v>1449</v>
      </c>
      <c r="B3182" s="192" t="s">
        <v>1450</v>
      </c>
      <c r="C3182" s="192" t="s">
        <v>20</v>
      </c>
      <c r="D3182" s="192">
        <v>88267</v>
      </c>
      <c r="E3182" s="193" t="s">
        <v>1478</v>
      </c>
      <c r="F3182" s="380" t="s">
        <v>1463</v>
      </c>
      <c r="G3182" s="381"/>
      <c r="H3182" s="164" t="s">
        <v>34</v>
      </c>
      <c r="I3182" s="165">
        <v>0.1356</v>
      </c>
      <c r="J3182" s="166">
        <v>19.88</v>
      </c>
      <c r="K3182" s="167">
        <v>2.69</v>
      </c>
    </row>
    <row r="3183" spans="1:11" hidden="1">
      <c r="A3183" s="192" t="s">
        <v>1449</v>
      </c>
      <c r="B3183" s="192" t="s">
        <v>1450</v>
      </c>
      <c r="C3183" s="192" t="s">
        <v>20</v>
      </c>
      <c r="D3183" s="192">
        <v>88316</v>
      </c>
      <c r="E3183" s="193" t="s">
        <v>1464</v>
      </c>
      <c r="F3183" s="380" t="s">
        <v>1463</v>
      </c>
      <c r="G3183" s="381"/>
      <c r="H3183" s="164" t="s">
        <v>34</v>
      </c>
      <c r="I3183" s="165">
        <v>4.2700000000000002E-2</v>
      </c>
      <c r="J3183" s="166">
        <v>16.02</v>
      </c>
      <c r="K3183" s="167">
        <v>0.68</v>
      </c>
    </row>
    <row r="3184" spans="1:11" hidden="1">
      <c r="E3184" s="194"/>
      <c r="F3184" s="194"/>
      <c r="I3184" s="168"/>
      <c r="J3184" s="169"/>
      <c r="K3184" s="170"/>
    </row>
    <row r="3185" spans="1:11" hidden="1">
      <c r="E3185" s="194"/>
      <c r="F3185" s="194"/>
      <c r="I3185" s="168"/>
      <c r="J3185" s="169"/>
      <c r="K3185" s="170"/>
    </row>
    <row r="3186" spans="1:11" ht="20.100000000000001" hidden="1" customHeight="1">
      <c r="A3186" s="187"/>
      <c r="B3186" s="188"/>
      <c r="C3186" s="188" t="s">
        <v>1010</v>
      </c>
      <c r="D3186" s="188" t="s">
        <v>1026</v>
      </c>
      <c r="E3186" s="189" t="s">
        <v>1027</v>
      </c>
      <c r="F3186" s="382"/>
      <c r="G3186" s="383"/>
      <c r="H3186" s="156" t="s">
        <v>31</v>
      </c>
      <c r="I3186" s="157"/>
      <c r="J3186" s="158"/>
      <c r="K3186" s="159">
        <v>40.74</v>
      </c>
    </row>
    <row r="3187" spans="1:11" hidden="1">
      <c r="B3187" s="190" t="s">
        <v>1442</v>
      </c>
      <c r="C3187" s="190" t="s">
        <v>1443</v>
      </c>
      <c r="D3187" s="190" t="s">
        <v>1</v>
      </c>
      <c r="E3187" s="191" t="s">
        <v>1444</v>
      </c>
      <c r="F3187" s="384" t="s">
        <v>1445</v>
      </c>
      <c r="G3187" s="385"/>
      <c r="H3187" s="160" t="s">
        <v>1446</v>
      </c>
      <c r="I3187" s="161" t="s">
        <v>1345</v>
      </c>
      <c r="J3187" s="162" t="s">
        <v>1447</v>
      </c>
      <c r="K3187" s="163" t="s">
        <v>1448</v>
      </c>
    </row>
    <row r="3188" spans="1:11" hidden="1">
      <c r="A3188" s="192" t="s">
        <v>1449</v>
      </c>
      <c r="B3188" s="192" t="s">
        <v>1455</v>
      </c>
      <c r="C3188" s="192" t="s">
        <v>1010</v>
      </c>
      <c r="D3188" s="192" t="s">
        <v>2160</v>
      </c>
      <c r="E3188" s="193" t="s">
        <v>2161</v>
      </c>
      <c r="F3188" s="380" t="s">
        <v>1570</v>
      </c>
      <c r="G3188" s="381"/>
      <c r="H3188" s="164" t="s">
        <v>34</v>
      </c>
      <c r="I3188" s="165">
        <v>0.08</v>
      </c>
      <c r="J3188" s="166">
        <v>20.77</v>
      </c>
      <c r="K3188" s="167">
        <v>1.66</v>
      </c>
    </row>
    <row r="3189" spans="1:11" hidden="1">
      <c r="A3189" s="192" t="s">
        <v>1449</v>
      </c>
      <c r="B3189" s="192" t="s">
        <v>1455</v>
      </c>
      <c r="C3189" s="192" t="s">
        <v>1010</v>
      </c>
      <c r="D3189" s="192" t="s">
        <v>2162</v>
      </c>
      <c r="E3189" s="193" t="s">
        <v>2163</v>
      </c>
      <c r="F3189" s="380" t="s">
        <v>1570</v>
      </c>
      <c r="G3189" s="381"/>
      <c r="H3189" s="164" t="s">
        <v>34</v>
      </c>
      <c r="I3189" s="165">
        <v>0.08</v>
      </c>
      <c r="J3189" s="166">
        <v>15.55</v>
      </c>
      <c r="K3189" s="167">
        <v>1.24</v>
      </c>
    </row>
    <row r="3190" spans="1:11" hidden="1">
      <c r="A3190" s="192" t="s">
        <v>1449</v>
      </c>
      <c r="B3190" s="192" t="s">
        <v>1455</v>
      </c>
      <c r="C3190" s="192" t="s">
        <v>1010</v>
      </c>
      <c r="D3190" s="192" t="s">
        <v>2164</v>
      </c>
      <c r="E3190" s="193" t="s">
        <v>2165</v>
      </c>
      <c r="F3190" s="380" t="s">
        <v>1457</v>
      </c>
      <c r="G3190" s="381"/>
      <c r="H3190" s="164" t="s">
        <v>31</v>
      </c>
      <c r="I3190" s="165">
        <v>1</v>
      </c>
      <c r="J3190" s="166">
        <v>26.29</v>
      </c>
      <c r="K3190" s="167">
        <v>26.29</v>
      </c>
    </row>
    <row r="3191" spans="1:11" hidden="1">
      <c r="A3191" s="192" t="s">
        <v>1449</v>
      </c>
      <c r="B3191" s="192" t="s">
        <v>1455</v>
      </c>
      <c r="C3191" s="192" t="s">
        <v>1010</v>
      </c>
      <c r="D3191" s="192" t="s">
        <v>2166</v>
      </c>
      <c r="E3191" s="193" t="s">
        <v>2167</v>
      </c>
      <c r="F3191" s="380" t="s">
        <v>1457</v>
      </c>
      <c r="G3191" s="381"/>
      <c r="H3191" s="164" t="s">
        <v>31</v>
      </c>
      <c r="I3191" s="165">
        <v>1</v>
      </c>
      <c r="J3191" s="166">
        <v>3.76</v>
      </c>
      <c r="K3191" s="167">
        <v>3.76</v>
      </c>
    </row>
    <row r="3192" spans="1:11" hidden="1">
      <c r="A3192" s="192" t="s">
        <v>1449</v>
      </c>
      <c r="B3192" s="192" t="s">
        <v>1455</v>
      </c>
      <c r="C3192" s="192" t="s">
        <v>1010</v>
      </c>
      <c r="D3192" s="192" t="s">
        <v>2168</v>
      </c>
      <c r="E3192" s="193" t="s">
        <v>2169</v>
      </c>
      <c r="F3192" s="380" t="s">
        <v>1457</v>
      </c>
      <c r="G3192" s="381"/>
      <c r="H3192" s="164" t="s">
        <v>31</v>
      </c>
      <c r="I3192" s="165">
        <v>0.04</v>
      </c>
      <c r="J3192" s="166">
        <v>194.68</v>
      </c>
      <c r="K3192" s="167">
        <v>7.78</v>
      </c>
    </row>
    <row r="3193" spans="1:11" hidden="1">
      <c r="E3193" s="194"/>
      <c r="F3193" s="194"/>
      <c r="I3193" s="168"/>
      <c r="J3193" s="169"/>
      <c r="K3193" s="170"/>
    </row>
    <row r="3194" spans="1:11" hidden="1">
      <c r="E3194" s="194"/>
      <c r="F3194" s="194"/>
      <c r="I3194" s="168"/>
      <c r="J3194" s="169"/>
      <c r="K3194" s="170"/>
    </row>
    <row r="3195" spans="1:11" ht="20.100000000000001" hidden="1" customHeight="1">
      <c r="A3195" s="187"/>
      <c r="B3195" s="188"/>
      <c r="C3195" s="188" t="s">
        <v>20</v>
      </c>
      <c r="D3195" s="188">
        <v>98695</v>
      </c>
      <c r="E3195" s="189" t="s">
        <v>745</v>
      </c>
      <c r="F3195" s="382" t="s">
        <v>1441</v>
      </c>
      <c r="G3195" s="383"/>
      <c r="H3195" s="156" t="s">
        <v>54</v>
      </c>
      <c r="I3195" s="157"/>
      <c r="J3195" s="158"/>
      <c r="K3195" s="159">
        <v>86.73</v>
      </c>
    </row>
    <row r="3196" spans="1:11" hidden="1">
      <c r="B3196" s="190" t="s">
        <v>1442</v>
      </c>
      <c r="C3196" s="190" t="s">
        <v>1443</v>
      </c>
      <c r="D3196" s="190" t="s">
        <v>1</v>
      </c>
      <c r="E3196" s="191" t="s">
        <v>1444</v>
      </c>
      <c r="F3196" s="384" t="s">
        <v>1445</v>
      </c>
      <c r="G3196" s="385"/>
      <c r="H3196" s="160" t="s">
        <v>1446</v>
      </c>
      <c r="I3196" s="161" t="s">
        <v>1345</v>
      </c>
      <c r="J3196" s="162" t="s">
        <v>1447</v>
      </c>
      <c r="K3196" s="163" t="s">
        <v>1448</v>
      </c>
    </row>
    <row r="3197" spans="1:11" hidden="1">
      <c r="A3197" s="192" t="s">
        <v>1449</v>
      </c>
      <c r="B3197" s="192" t="s">
        <v>1455</v>
      </c>
      <c r="C3197" s="192" t="s">
        <v>20</v>
      </c>
      <c r="D3197" s="192">
        <v>4828</v>
      </c>
      <c r="E3197" s="193" t="s">
        <v>2170</v>
      </c>
      <c r="F3197" s="380" t="s">
        <v>1457</v>
      </c>
      <c r="G3197" s="381"/>
      <c r="H3197" s="164" t="s">
        <v>54</v>
      </c>
      <c r="I3197" s="165">
        <v>1</v>
      </c>
      <c r="J3197" s="166">
        <v>67.52</v>
      </c>
      <c r="K3197" s="167">
        <v>67.52</v>
      </c>
    </row>
    <row r="3198" spans="1:11" hidden="1">
      <c r="A3198" s="192" t="s">
        <v>1449</v>
      </c>
      <c r="B3198" s="192" t="s">
        <v>1455</v>
      </c>
      <c r="C3198" s="192" t="s">
        <v>20</v>
      </c>
      <c r="D3198" s="192">
        <v>37595</v>
      </c>
      <c r="E3198" s="193" t="s">
        <v>1902</v>
      </c>
      <c r="F3198" s="380" t="s">
        <v>1457</v>
      </c>
      <c r="G3198" s="381"/>
      <c r="H3198" s="164" t="s">
        <v>63</v>
      </c>
      <c r="I3198" s="165">
        <v>1.29</v>
      </c>
      <c r="J3198" s="166">
        <v>3.07</v>
      </c>
      <c r="K3198" s="167">
        <v>3.96</v>
      </c>
    </row>
    <row r="3199" spans="1:11" hidden="1">
      <c r="A3199" s="192" t="s">
        <v>1449</v>
      </c>
      <c r="B3199" s="192" t="s">
        <v>1450</v>
      </c>
      <c r="C3199" s="192" t="s">
        <v>20</v>
      </c>
      <c r="D3199" s="192">
        <v>88274</v>
      </c>
      <c r="E3199" s="193" t="s">
        <v>2071</v>
      </c>
      <c r="F3199" s="380" t="s">
        <v>1463</v>
      </c>
      <c r="G3199" s="381"/>
      <c r="H3199" s="164" t="s">
        <v>34</v>
      </c>
      <c r="I3199" s="165">
        <v>0.54700000000000004</v>
      </c>
      <c r="J3199" s="166">
        <v>19.899999999999999</v>
      </c>
      <c r="K3199" s="167">
        <v>10.88</v>
      </c>
    </row>
    <row r="3200" spans="1:11" hidden="1">
      <c r="A3200" s="192" t="s">
        <v>1449</v>
      </c>
      <c r="B3200" s="192" t="s">
        <v>1450</v>
      </c>
      <c r="C3200" s="192" t="s">
        <v>20</v>
      </c>
      <c r="D3200" s="192">
        <v>88316</v>
      </c>
      <c r="E3200" s="193" t="s">
        <v>1464</v>
      </c>
      <c r="F3200" s="380" t="s">
        <v>1463</v>
      </c>
      <c r="G3200" s="381"/>
      <c r="H3200" s="164" t="s">
        <v>34</v>
      </c>
      <c r="I3200" s="165">
        <v>0.27300000000000002</v>
      </c>
      <c r="J3200" s="166">
        <v>16.02</v>
      </c>
      <c r="K3200" s="167">
        <v>4.37</v>
      </c>
    </row>
    <row r="3201" spans="1:11" hidden="1">
      <c r="E3201" s="194"/>
      <c r="F3201" s="194"/>
      <c r="I3201" s="168"/>
      <c r="J3201" s="169"/>
      <c r="K3201" s="170"/>
    </row>
    <row r="3202" spans="1:11" hidden="1">
      <c r="E3202" s="194"/>
      <c r="F3202" s="194"/>
      <c r="I3202" s="168"/>
      <c r="J3202" s="169"/>
      <c r="K3202" s="170"/>
    </row>
    <row r="3203" spans="1:11" ht="20.100000000000001" hidden="1" customHeight="1">
      <c r="A3203" s="187"/>
      <c r="B3203" s="188"/>
      <c r="C3203" s="188" t="s">
        <v>20</v>
      </c>
      <c r="D3203" s="188">
        <v>98065</v>
      </c>
      <c r="E3203" s="189" t="s">
        <v>1170</v>
      </c>
      <c r="F3203" s="382" t="s">
        <v>1485</v>
      </c>
      <c r="G3203" s="383"/>
      <c r="H3203" s="156" t="s">
        <v>31</v>
      </c>
      <c r="I3203" s="157"/>
      <c r="J3203" s="158"/>
      <c r="K3203" s="159">
        <v>7302</v>
      </c>
    </row>
    <row r="3204" spans="1:11" hidden="1">
      <c r="B3204" s="190" t="s">
        <v>1442</v>
      </c>
      <c r="C3204" s="190" t="s">
        <v>1443</v>
      </c>
      <c r="D3204" s="190" t="s">
        <v>1</v>
      </c>
      <c r="E3204" s="191" t="s">
        <v>1444</v>
      </c>
      <c r="F3204" s="384" t="s">
        <v>1445</v>
      </c>
      <c r="G3204" s="385"/>
      <c r="H3204" s="160" t="s">
        <v>1446</v>
      </c>
      <c r="I3204" s="161" t="s">
        <v>1345</v>
      </c>
      <c r="J3204" s="162" t="s">
        <v>1447</v>
      </c>
      <c r="K3204" s="163" t="s">
        <v>1448</v>
      </c>
    </row>
    <row r="3205" spans="1:11" ht="36" hidden="1">
      <c r="A3205" s="192" t="s">
        <v>1449</v>
      </c>
      <c r="B3205" s="192" t="s">
        <v>1450</v>
      </c>
      <c r="C3205" s="192" t="s">
        <v>20</v>
      </c>
      <c r="D3205" s="192">
        <v>5678</v>
      </c>
      <c r="E3205" s="193" t="s">
        <v>1634</v>
      </c>
      <c r="F3205" s="380" t="s">
        <v>1466</v>
      </c>
      <c r="G3205" s="381"/>
      <c r="H3205" s="164" t="s">
        <v>1467</v>
      </c>
      <c r="I3205" s="165">
        <v>0.83760000000000001</v>
      </c>
      <c r="J3205" s="166">
        <v>138.47</v>
      </c>
      <c r="K3205" s="167">
        <v>115.98</v>
      </c>
    </row>
    <row r="3206" spans="1:11" ht="36" hidden="1">
      <c r="A3206" s="192" t="s">
        <v>1449</v>
      </c>
      <c r="B3206" s="192" t="s">
        <v>1450</v>
      </c>
      <c r="C3206" s="192" t="s">
        <v>20</v>
      </c>
      <c r="D3206" s="192">
        <v>5679</v>
      </c>
      <c r="E3206" s="193" t="s">
        <v>1635</v>
      </c>
      <c r="F3206" s="380" t="s">
        <v>1466</v>
      </c>
      <c r="G3206" s="381"/>
      <c r="H3206" s="164" t="s">
        <v>1554</v>
      </c>
      <c r="I3206" s="165">
        <v>1.7069000000000001</v>
      </c>
      <c r="J3206" s="166">
        <v>47.3</v>
      </c>
      <c r="K3206" s="167">
        <v>80.73</v>
      </c>
    </row>
    <row r="3207" spans="1:11" ht="24" hidden="1">
      <c r="A3207" s="192" t="s">
        <v>1449</v>
      </c>
      <c r="B3207" s="192" t="s">
        <v>1455</v>
      </c>
      <c r="C3207" s="192" t="s">
        <v>20</v>
      </c>
      <c r="D3207" s="192">
        <v>43448</v>
      </c>
      <c r="E3207" s="193" t="s">
        <v>2171</v>
      </c>
      <c r="F3207" s="380" t="s">
        <v>1457</v>
      </c>
      <c r="G3207" s="381"/>
      <c r="H3207" s="164" t="s">
        <v>379</v>
      </c>
      <c r="I3207" s="165">
        <v>6</v>
      </c>
      <c r="J3207" s="166">
        <v>926.47</v>
      </c>
      <c r="K3207" s="167">
        <v>5558.82</v>
      </c>
    </row>
    <row r="3208" spans="1:11" hidden="1">
      <c r="A3208" s="192" t="s">
        <v>1449</v>
      </c>
      <c r="B3208" s="192" t="s">
        <v>1450</v>
      </c>
      <c r="C3208" s="192" t="s">
        <v>20</v>
      </c>
      <c r="D3208" s="192">
        <v>88309</v>
      </c>
      <c r="E3208" s="193" t="s">
        <v>1462</v>
      </c>
      <c r="F3208" s="380" t="s">
        <v>1463</v>
      </c>
      <c r="G3208" s="381"/>
      <c r="H3208" s="164" t="s">
        <v>34</v>
      </c>
      <c r="I3208" s="165">
        <v>2.0312999999999999</v>
      </c>
      <c r="J3208" s="166">
        <v>19.98</v>
      </c>
      <c r="K3208" s="167">
        <v>40.58</v>
      </c>
    </row>
    <row r="3209" spans="1:11" hidden="1">
      <c r="A3209" s="192" t="s">
        <v>1449</v>
      </c>
      <c r="B3209" s="192" t="s">
        <v>1450</v>
      </c>
      <c r="C3209" s="192" t="s">
        <v>20</v>
      </c>
      <c r="D3209" s="192">
        <v>88316</v>
      </c>
      <c r="E3209" s="193" t="s">
        <v>1464</v>
      </c>
      <c r="F3209" s="380" t="s">
        <v>1463</v>
      </c>
      <c r="G3209" s="381"/>
      <c r="H3209" s="164" t="s">
        <v>34</v>
      </c>
      <c r="I3209" s="165">
        <v>1.5960000000000001</v>
      </c>
      <c r="J3209" s="166">
        <v>16.02</v>
      </c>
      <c r="K3209" s="167">
        <v>25.56</v>
      </c>
    </row>
    <row r="3210" spans="1:11" ht="24" hidden="1">
      <c r="A3210" s="192" t="s">
        <v>1449</v>
      </c>
      <c r="B3210" s="192" t="s">
        <v>1450</v>
      </c>
      <c r="C3210" s="192" t="s">
        <v>20</v>
      </c>
      <c r="D3210" s="192">
        <v>97738</v>
      </c>
      <c r="E3210" s="193" t="s">
        <v>2172</v>
      </c>
      <c r="F3210" s="380" t="s">
        <v>1506</v>
      </c>
      <c r="G3210" s="381"/>
      <c r="H3210" s="164" t="s">
        <v>44</v>
      </c>
      <c r="I3210" s="165">
        <v>1.54E-2</v>
      </c>
      <c r="J3210" s="166">
        <v>5505.73</v>
      </c>
      <c r="K3210" s="167">
        <v>84.78</v>
      </c>
    </row>
    <row r="3211" spans="1:11" ht="24" hidden="1">
      <c r="A3211" s="192" t="s">
        <v>1449</v>
      </c>
      <c r="B3211" s="192" t="s">
        <v>1450</v>
      </c>
      <c r="C3211" s="192" t="s">
        <v>20</v>
      </c>
      <c r="D3211" s="192">
        <v>97740</v>
      </c>
      <c r="E3211" s="193" t="s">
        <v>2173</v>
      </c>
      <c r="F3211" s="380" t="s">
        <v>1506</v>
      </c>
      <c r="G3211" s="381"/>
      <c r="H3211" s="164" t="s">
        <v>44</v>
      </c>
      <c r="I3211" s="165">
        <v>0.54800000000000004</v>
      </c>
      <c r="J3211" s="166">
        <v>2244.23</v>
      </c>
      <c r="K3211" s="167">
        <v>1229.83</v>
      </c>
    </row>
    <row r="3212" spans="1:11" ht="24" hidden="1">
      <c r="A3212" s="192" t="s">
        <v>1449</v>
      </c>
      <c r="B3212" s="192" t="s">
        <v>1450</v>
      </c>
      <c r="C3212" s="192" t="s">
        <v>20</v>
      </c>
      <c r="D3212" s="192">
        <v>100475</v>
      </c>
      <c r="E3212" s="193" t="s">
        <v>1643</v>
      </c>
      <c r="F3212" s="380" t="s">
        <v>1463</v>
      </c>
      <c r="G3212" s="381"/>
      <c r="H3212" s="164" t="s">
        <v>44</v>
      </c>
      <c r="I3212" s="165">
        <v>2.23E-2</v>
      </c>
      <c r="J3212" s="166">
        <v>790.48</v>
      </c>
      <c r="K3212" s="167">
        <v>17.62</v>
      </c>
    </row>
    <row r="3213" spans="1:11" ht="24" hidden="1">
      <c r="A3213" s="192" t="s">
        <v>1449</v>
      </c>
      <c r="B3213" s="192" t="s">
        <v>1450</v>
      </c>
      <c r="C3213" s="192" t="s">
        <v>20</v>
      </c>
      <c r="D3213" s="192">
        <v>101624</v>
      </c>
      <c r="E3213" s="193" t="s">
        <v>1640</v>
      </c>
      <c r="F3213" s="380" t="s">
        <v>1550</v>
      </c>
      <c r="G3213" s="381"/>
      <c r="H3213" s="164" t="s">
        <v>44</v>
      </c>
      <c r="I3213" s="165">
        <v>0.79420000000000002</v>
      </c>
      <c r="J3213" s="166">
        <v>186.48</v>
      </c>
      <c r="K3213" s="167">
        <v>148.1</v>
      </c>
    </row>
    <row r="3214" spans="1:11" hidden="1">
      <c r="E3214" s="194"/>
      <c r="F3214" s="194"/>
      <c r="I3214" s="168"/>
      <c r="J3214" s="169"/>
      <c r="K3214" s="170"/>
    </row>
    <row r="3215" spans="1:11" hidden="1">
      <c r="E3215" s="194"/>
      <c r="F3215" s="194"/>
      <c r="I3215" s="168"/>
      <c r="J3215" s="169"/>
      <c r="K3215" s="170"/>
    </row>
    <row r="3216" spans="1:11" ht="20.100000000000001" hidden="1" customHeight="1">
      <c r="A3216" s="187"/>
      <c r="B3216" s="188"/>
      <c r="C3216" s="188" t="s">
        <v>166</v>
      </c>
      <c r="D3216" s="188">
        <v>7819</v>
      </c>
      <c r="E3216" s="189" t="s">
        <v>809</v>
      </c>
      <c r="F3216" s="382" t="s">
        <v>1468</v>
      </c>
      <c r="G3216" s="383"/>
      <c r="H3216" s="156" t="s">
        <v>251</v>
      </c>
      <c r="I3216" s="157"/>
      <c r="J3216" s="158"/>
      <c r="K3216" s="159">
        <v>22.31</v>
      </c>
    </row>
    <row r="3217" spans="1:11" hidden="1">
      <c r="B3217" s="190" t="s">
        <v>1442</v>
      </c>
      <c r="C3217" s="190" t="s">
        <v>1443</v>
      </c>
      <c r="D3217" s="190" t="s">
        <v>1</v>
      </c>
      <c r="E3217" s="191" t="s">
        <v>1444</v>
      </c>
      <c r="F3217" s="384" t="s">
        <v>1445</v>
      </c>
      <c r="G3217" s="385"/>
      <c r="H3217" s="160" t="s">
        <v>1446</v>
      </c>
      <c r="I3217" s="161" t="s">
        <v>1345</v>
      </c>
      <c r="J3217" s="162" t="s">
        <v>1447</v>
      </c>
      <c r="K3217" s="163" t="s">
        <v>1448</v>
      </c>
    </row>
    <row r="3218" spans="1:11" hidden="1">
      <c r="A3218" s="192" t="s">
        <v>1449</v>
      </c>
      <c r="B3218" s="192" t="s">
        <v>1455</v>
      </c>
      <c r="C3218" s="192" t="s">
        <v>166</v>
      </c>
      <c r="D3218" s="192">
        <v>3638</v>
      </c>
      <c r="E3218" s="193" t="s">
        <v>2174</v>
      </c>
      <c r="F3218" s="380" t="s">
        <v>1457</v>
      </c>
      <c r="G3218" s="381"/>
      <c r="H3218" s="164" t="s">
        <v>251</v>
      </c>
      <c r="I3218" s="165">
        <v>1</v>
      </c>
      <c r="J3218" s="166">
        <v>9.3000000000000007</v>
      </c>
      <c r="K3218" s="167">
        <v>9.3000000000000007</v>
      </c>
    </row>
    <row r="3219" spans="1:11" hidden="1">
      <c r="A3219" s="192" t="s">
        <v>1449</v>
      </c>
      <c r="B3219" s="192" t="s">
        <v>1455</v>
      </c>
      <c r="C3219" s="192" t="s">
        <v>20</v>
      </c>
      <c r="D3219" s="192">
        <v>2436</v>
      </c>
      <c r="E3219" s="193" t="s">
        <v>1617</v>
      </c>
      <c r="F3219" s="380" t="s">
        <v>1570</v>
      </c>
      <c r="G3219" s="381"/>
      <c r="H3219" s="164" t="s">
        <v>34</v>
      </c>
      <c r="I3219" s="165">
        <v>0.38400000000000001</v>
      </c>
      <c r="J3219" s="166">
        <v>15.33</v>
      </c>
      <c r="K3219" s="167">
        <v>5.89</v>
      </c>
    </row>
    <row r="3220" spans="1:11" hidden="1">
      <c r="A3220" s="192" t="s">
        <v>1449</v>
      </c>
      <c r="B3220" s="192" t="s">
        <v>1455</v>
      </c>
      <c r="C3220" s="192" t="s">
        <v>20</v>
      </c>
      <c r="D3220" s="192">
        <v>6111</v>
      </c>
      <c r="E3220" s="193" t="s">
        <v>1580</v>
      </c>
      <c r="F3220" s="380" t="s">
        <v>1570</v>
      </c>
      <c r="G3220" s="381"/>
      <c r="H3220" s="164" t="s">
        <v>34</v>
      </c>
      <c r="I3220" s="165">
        <v>0.38500000000000001</v>
      </c>
      <c r="J3220" s="166">
        <v>11.05</v>
      </c>
      <c r="K3220" s="167">
        <v>4.25</v>
      </c>
    </row>
    <row r="3221" spans="1:11" hidden="1">
      <c r="A3221" s="192" t="s">
        <v>1449</v>
      </c>
      <c r="B3221" s="192" t="s">
        <v>1450</v>
      </c>
      <c r="C3221" s="192" t="s">
        <v>166</v>
      </c>
      <c r="D3221" s="192">
        <v>10549</v>
      </c>
      <c r="E3221" s="193" t="s">
        <v>1581</v>
      </c>
      <c r="F3221" s="380" t="s">
        <v>1468</v>
      </c>
      <c r="G3221" s="381"/>
      <c r="H3221" s="164" t="s">
        <v>1582</v>
      </c>
      <c r="I3221" s="165">
        <v>0.38500000000000001</v>
      </c>
      <c r="J3221" s="166">
        <v>3.81</v>
      </c>
      <c r="K3221" s="167">
        <v>1.47</v>
      </c>
    </row>
    <row r="3222" spans="1:11" hidden="1">
      <c r="A3222" s="192" t="s">
        <v>1449</v>
      </c>
      <c r="B3222" s="192" t="s">
        <v>1450</v>
      </c>
      <c r="C3222" s="192" t="s">
        <v>166</v>
      </c>
      <c r="D3222" s="192">
        <v>10552</v>
      </c>
      <c r="E3222" s="193" t="s">
        <v>1618</v>
      </c>
      <c r="F3222" s="380" t="s">
        <v>1468</v>
      </c>
      <c r="G3222" s="381"/>
      <c r="H3222" s="164" t="s">
        <v>1582</v>
      </c>
      <c r="I3222" s="165">
        <v>0.38400000000000001</v>
      </c>
      <c r="J3222" s="166">
        <v>3.64</v>
      </c>
      <c r="K3222" s="167">
        <v>1.4</v>
      </c>
    </row>
    <row r="3223" spans="1:11" hidden="1">
      <c r="E3223" s="194"/>
      <c r="F3223" s="194"/>
      <c r="I3223" s="168"/>
      <c r="J3223" s="169"/>
      <c r="K3223" s="170"/>
    </row>
    <row r="3224" spans="1:11" hidden="1">
      <c r="E3224" s="194"/>
      <c r="F3224" s="194"/>
      <c r="I3224" s="168"/>
      <c r="J3224" s="169"/>
      <c r="K3224" s="170"/>
    </row>
    <row r="3225" spans="1:11" ht="20.100000000000001" hidden="1" customHeight="1">
      <c r="A3225" s="187"/>
      <c r="B3225" s="188"/>
      <c r="C3225" s="188" t="s">
        <v>166</v>
      </c>
      <c r="D3225" s="188">
        <v>9525</v>
      </c>
      <c r="E3225" s="189" t="s">
        <v>352</v>
      </c>
      <c r="F3225" s="382" t="s">
        <v>1468</v>
      </c>
      <c r="G3225" s="383"/>
      <c r="H3225" s="156" t="s">
        <v>251</v>
      </c>
      <c r="I3225" s="157"/>
      <c r="J3225" s="158"/>
      <c r="K3225" s="159">
        <v>13.55</v>
      </c>
    </row>
    <row r="3226" spans="1:11" hidden="1">
      <c r="B3226" s="190" t="s">
        <v>1442</v>
      </c>
      <c r="C3226" s="190" t="s">
        <v>1443</v>
      </c>
      <c r="D3226" s="190" t="s">
        <v>1</v>
      </c>
      <c r="E3226" s="191" t="s">
        <v>1444</v>
      </c>
      <c r="F3226" s="384" t="s">
        <v>1445</v>
      </c>
      <c r="G3226" s="385"/>
      <c r="H3226" s="160" t="s">
        <v>1446</v>
      </c>
      <c r="I3226" s="161" t="s">
        <v>1345</v>
      </c>
      <c r="J3226" s="162" t="s">
        <v>1447</v>
      </c>
      <c r="K3226" s="163" t="s">
        <v>1448</v>
      </c>
    </row>
    <row r="3227" spans="1:11" hidden="1">
      <c r="A3227" s="192" t="s">
        <v>1449</v>
      </c>
      <c r="B3227" s="192" t="s">
        <v>1455</v>
      </c>
      <c r="C3227" s="192" t="s">
        <v>166</v>
      </c>
      <c r="D3227" s="192">
        <v>9870</v>
      </c>
      <c r="E3227" s="193" t="s">
        <v>352</v>
      </c>
      <c r="F3227" s="380" t="s">
        <v>1457</v>
      </c>
      <c r="G3227" s="381"/>
      <c r="H3227" s="164" t="s">
        <v>251</v>
      </c>
      <c r="I3227" s="165">
        <v>1</v>
      </c>
      <c r="J3227" s="166">
        <v>6.78</v>
      </c>
      <c r="K3227" s="167">
        <v>6.78</v>
      </c>
    </row>
    <row r="3228" spans="1:11" hidden="1">
      <c r="A3228" s="192" t="s">
        <v>1449</v>
      </c>
      <c r="B3228" s="192" t="s">
        <v>1455</v>
      </c>
      <c r="C3228" s="192" t="s">
        <v>20</v>
      </c>
      <c r="D3228" s="192">
        <v>2436</v>
      </c>
      <c r="E3228" s="193" t="s">
        <v>1617</v>
      </c>
      <c r="F3228" s="380" t="s">
        <v>1570</v>
      </c>
      <c r="G3228" s="381"/>
      <c r="H3228" s="164" t="s">
        <v>34</v>
      </c>
      <c r="I3228" s="165">
        <v>0.2</v>
      </c>
      <c r="J3228" s="166">
        <v>15.33</v>
      </c>
      <c r="K3228" s="167">
        <v>3.07</v>
      </c>
    </row>
    <row r="3229" spans="1:11" hidden="1">
      <c r="A3229" s="192" t="s">
        <v>1449</v>
      </c>
      <c r="B3229" s="192" t="s">
        <v>1455</v>
      </c>
      <c r="C3229" s="192" t="s">
        <v>20</v>
      </c>
      <c r="D3229" s="192">
        <v>6111</v>
      </c>
      <c r="E3229" s="193" t="s">
        <v>1580</v>
      </c>
      <c r="F3229" s="380" t="s">
        <v>1570</v>
      </c>
      <c r="G3229" s="381"/>
      <c r="H3229" s="164" t="s">
        <v>34</v>
      </c>
      <c r="I3229" s="165">
        <v>0.2</v>
      </c>
      <c r="J3229" s="166">
        <v>11.05</v>
      </c>
      <c r="K3229" s="167">
        <v>2.21</v>
      </c>
    </row>
    <row r="3230" spans="1:11" hidden="1">
      <c r="A3230" s="192" t="s">
        <v>1449</v>
      </c>
      <c r="B3230" s="192" t="s">
        <v>1450</v>
      </c>
      <c r="C3230" s="192" t="s">
        <v>166</v>
      </c>
      <c r="D3230" s="192">
        <v>10549</v>
      </c>
      <c r="E3230" s="193" t="s">
        <v>1581</v>
      </c>
      <c r="F3230" s="380" t="s">
        <v>1468</v>
      </c>
      <c r="G3230" s="381"/>
      <c r="H3230" s="164" t="s">
        <v>1582</v>
      </c>
      <c r="I3230" s="165">
        <v>0.2</v>
      </c>
      <c r="J3230" s="166">
        <v>3.81</v>
      </c>
      <c r="K3230" s="167">
        <v>0.76</v>
      </c>
    </row>
    <row r="3231" spans="1:11" hidden="1">
      <c r="A3231" s="192" t="s">
        <v>1449</v>
      </c>
      <c r="B3231" s="192" t="s">
        <v>1450</v>
      </c>
      <c r="C3231" s="192" t="s">
        <v>166</v>
      </c>
      <c r="D3231" s="192">
        <v>10552</v>
      </c>
      <c r="E3231" s="193" t="s">
        <v>1618</v>
      </c>
      <c r="F3231" s="380" t="s">
        <v>1468</v>
      </c>
      <c r="G3231" s="381"/>
      <c r="H3231" s="164" t="s">
        <v>1582</v>
      </c>
      <c r="I3231" s="165">
        <v>0.2</v>
      </c>
      <c r="J3231" s="166">
        <v>3.64</v>
      </c>
      <c r="K3231" s="167">
        <v>0.73</v>
      </c>
    </row>
    <row r="3232" spans="1:11" hidden="1">
      <c r="E3232" s="194"/>
      <c r="F3232" s="194"/>
      <c r="I3232" s="168"/>
      <c r="J3232" s="169"/>
      <c r="K3232" s="170"/>
    </row>
    <row r="3233" spans="1:11" hidden="1">
      <c r="E3233" s="194"/>
      <c r="F3233" s="194"/>
      <c r="I3233" s="168"/>
      <c r="J3233" s="169"/>
      <c r="K3233" s="170"/>
    </row>
    <row r="3234" spans="1:11" ht="20.100000000000001" hidden="1" customHeight="1">
      <c r="A3234" s="187"/>
      <c r="B3234" s="188"/>
      <c r="C3234" s="188" t="s">
        <v>166</v>
      </c>
      <c r="D3234" s="188">
        <v>12600</v>
      </c>
      <c r="E3234" s="189" t="s">
        <v>807</v>
      </c>
      <c r="F3234" s="382" t="s">
        <v>1468</v>
      </c>
      <c r="G3234" s="383"/>
      <c r="H3234" s="156" t="s">
        <v>251</v>
      </c>
      <c r="I3234" s="157"/>
      <c r="J3234" s="158"/>
      <c r="K3234" s="159">
        <v>52.87</v>
      </c>
    </row>
    <row r="3235" spans="1:11" hidden="1">
      <c r="B3235" s="190" t="s">
        <v>1442</v>
      </c>
      <c r="C3235" s="190" t="s">
        <v>1443</v>
      </c>
      <c r="D3235" s="190" t="s">
        <v>1</v>
      </c>
      <c r="E3235" s="191" t="s">
        <v>1444</v>
      </c>
      <c r="F3235" s="384" t="s">
        <v>1445</v>
      </c>
      <c r="G3235" s="385"/>
      <c r="H3235" s="160" t="s">
        <v>1446</v>
      </c>
      <c r="I3235" s="161" t="s">
        <v>1345</v>
      </c>
      <c r="J3235" s="162" t="s">
        <v>1447</v>
      </c>
      <c r="K3235" s="163" t="s">
        <v>1448</v>
      </c>
    </row>
    <row r="3236" spans="1:11" hidden="1">
      <c r="A3236" s="192" t="s">
        <v>1449</v>
      </c>
      <c r="B3236" s="192" t="s">
        <v>1455</v>
      </c>
      <c r="C3236" s="192" t="s">
        <v>166</v>
      </c>
      <c r="D3236" s="192">
        <v>13400</v>
      </c>
      <c r="E3236" s="193" t="s">
        <v>2175</v>
      </c>
      <c r="F3236" s="380" t="s">
        <v>1457</v>
      </c>
      <c r="G3236" s="381"/>
      <c r="H3236" s="164" t="s">
        <v>251</v>
      </c>
      <c r="I3236" s="165">
        <v>1</v>
      </c>
      <c r="J3236" s="166">
        <v>46.1</v>
      </c>
      <c r="K3236" s="167">
        <v>46.1</v>
      </c>
    </row>
    <row r="3237" spans="1:11" hidden="1">
      <c r="A3237" s="192" t="s">
        <v>1449</v>
      </c>
      <c r="B3237" s="192" t="s">
        <v>1455</v>
      </c>
      <c r="C3237" s="192" t="s">
        <v>20</v>
      </c>
      <c r="D3237" s="192">
        <v>2436</v>
      </c>
      <c r="E3237" s="193" t="s">
        <v>1617</v>
      </c>
      <c r="F3237" s="380" t="s">
        <v>1570</v>
      </c>
      <c r="G3237" s="381"/>
      <c r="H3237" s="164" t="s">
        <v>34</v>
      </c>
      <c r="I3237" s="165">
        <v>0.2</v>
      </c>
      <c r="J3237" s="166">
        <v>15.33</v>
      </c>
      <c r="K3237" s="167">
        <v>3.07</v>
      </c>
    </row>
    <row r="3238" spans="1:11" hidden="1">
      <c r="A3238" s="192" t="s">
        <v>1449</v>
      </c>
      <c r="B3238" s="192" t="s">
        <v>1455</v>
      </c>
      <c r="C3238" s="192" t="s">
        <v>20</v>
      </c>
      <c r="D3238" s="192">
        <v>6111</v>
      </c>
      <c r="E3238" s="193" t="s">
        <v>1580</v>
      </c>
      <c r="F3238" s="380" t="s">
        <v>1570</v>
      </c>
      <c r="G3238" s="381"/>
      <c r="H3238" s="164" t="s">
        <v>34</v>
      </c>
      <c r="I3238" s="165">
        <v>0.2</v>
      </c>
      <c r="J3238" s="166">
        <v>11.05</v>
      </c>
      <c r="K3238" s="167">
        <v>2.21</v>
      </c>
    </row>
    <row r="3239" spans="1:11" hidden="1">
      <c r="A3239" s="192" t="s">
        <v>1449</v>
      </c>
      <c r="B3239" s="192" t="s">
        <v>1450</v>
      </c>
      <c r="C3239" s="192" t="s">
        <v>166</v>
      </c>
      <c r="D3239" s="192">
        <v>10549</v>
      </c>
      <c r="E3239" s="193" t="s">
        <v>1581</v>
      </c>
      <c r="F3239" s="380" t="s">
        <v>1468</v>
      </c>
      <c r="G3239" s="381"/>
      <c r="H3239" s="164" t="s">
        <v>1582</v>
      </c>
      <c r="I3239" s="165">
        <v>0.2</v>
      </c>
      <c r="J3239" s="166">
        <v>3.81</v>
      </c>
      <c r="K3239" s="167">
        <v>0.76</v>
      </c>
    </row>
    <row r="3240" spans="1:11" hidden="1">
      <c r="A3240" s="192" t="s">
        <v>1449</v>
      </c>
      <c r="B3240" s="192" t="s">
        <v>1450</v>
      </c>
      <c r="C3240" s="192" t="s">
        <v>166</v>
      </c>
      <c r="D3240" s="192">
        <v>10552</v>
      </c>
      <c r="E3240" s="193" t="s">
        <v>1618</v>
      </c>
      <c r="F3240" s="380" t="s">
        <v>1468</v>
      </c>
      <c r="G3240" s="381"/>
      <c r="H3240" s="164" t="s">
        <v>1582</v>
      </c>
      <c r="I3240" s="165">
        <v>0.2</v>
      </c>
      <c r="J3240" s="166">
        <v>3.64</v>
      </c>
      <c r="K3240" s="167">
        <v>0.73</v>
      </c>
    </row>
    <row r="3241" spans="1:11" hidden="1">
      <c r="E3241" s="194"/>
      <c r="F3241" s="194"/>
      <c r="I3241" s="168"/>
      <c r="J3241" s="169"/>
      <c r="K3241" s="170"/>
    </row>
    <row r="3242" spans="1:11" hidden="1">
      <c r="E3242" s="194"/>
      <c r="F3242" s="194"/>
      <c r="I3242" s="168"/>
      <c r="J3242" s="169"/>
      <c r="K3242" s="170"/>
    </row>
    <row r="3243" spans="1:11" ht="20.100000000000001" hidden="1" customHeight="1">
      <c r="A3243" s="187"/>
      <c r="B3243" s="188"/>
      <c r="C3243" s="188" t="s">
        <v>166</v>
      </c>
      <c r="D3243" s="188">
        <v>12804</v>
      </c>
      <c r="E3243" s="189" t="s">
        <v>354</v>
      </c>
      <c r="F3243" s="382" t="s">
        <v>1468</v>
      </c>
      <c r="G3243" s="383"/>
      <c r="H3243" s="156" t="s">
        <v>251</v>
      </c>
      <c r="I3243" s="157"/>
      <c r="J3243" s="158"/>
      <c r="K3243" s="159">
        <v>127.97</v>
      </c>
    </row>
    <row r="3244" spans="1:11" hidden="1">
      <c r="B3244" s="190" t="s">
        <v>1442</v>
      </c>
      <c r="C3244" s="190" t="s">
        <v>1443</v>
      </c>
      <c r="D3244" s="190" t="s">
        <v>1</v>
      </c>
      <c r="E3244" s="191" t="s">
        <v>1444</v>
      </c>
      <c r="F3244" s="384" t="s">
        <v>1445</v>
      </c>
      <c r="G3244" s="385"/>
      <c r="H3244" s="160" t="s">
        <v>1446</v>
      </c>
      <c r="I3244" s="161" t="s">
        <v>1345</v>
      </c>
      <c r="J3244" s="162" t="s">
        <v>1447</v>
      </c>
      <c r="K3244" s="163" t="s">
        <v>1448</v>
      </c>
    </row>
    <row r="3245" spans="1:11" hidden="1">
      <c r="A3245" s="192" t="s">
        <v>1449</v>
      </c>
      <c r="B3245" s="192" t="s">
        <v>1455</v>
      </c>
      <c r="C3245" s="192" t="s">
        <v>166</v>
      </c>
      <c r="D3245" s="192">
        <v>3993</v>
      </c>
      <c r="E3245" s="193" t="s">
        <v>2176</v>
      </c>
      <c r="F3245" s="380" t="s">
        <v>1457</v>
      </c>
      <c r="G3245" s="381"/>
      <c r="H3245" s="164" t="s">
        <v>251</v>
      </c>
      <c r="I3245" s="165">
        <v>1</v>
      </c>
      <c r="J3245" s="166">
        <v>121.2</v>
      </c>
      <c r="K3245" s="167">
        <v>121.2</v>
      </c>
    </row>
    <row r="3246" spans="1:11" hidden="1">
      <c r="A3246" s="192" t="s">
        <v>1449</v>
      </c>
      <c r="B3246" s="192" t="s">
        <v>1455</v>
      </c>
      <c r="C3246" s="192" t="s">
        <v>20</v>
      </c>
      <c r="D3246" s="192">
        <v>2436</v>
      </c>
      <c r="E3246" s="193" t="s">
        <v>1617</v>
      </c>
      <c r="F3246" s="380" t="s">
        <v>1570</v>
      </c>
      <c r="G3246" s="381"/>
      <c r="H3246" s="164" t="s">
        <v>34</v>
      </c>
      <c r="I3246" s="165">
        <v>0.2</v>
      </c>
      <c r="J3246" s="166">
        <v>15.33</v>
      </c>
      <c r="K3246" s="167">
        <v>3.07</v>
      </c>
    </row>
    <row r="3247" spans="1:11" hidden="1">
      <c r="A3247" s="192" t="s">
        <v>1449</v>
      </c>
      <c r="B3247" s="192" t="s">
        <v>1455</v>
      </c>
      <c r="C3247" s="192" t="s">
        <v>20</v>
      </c>
      <c r="D3247" s="192">
        <v>6111</v>
      </c>
      <c r="E3247" s="193" t="s">
        <v>1580</v>
      </c>
      <c r="F3247" s="380" t="s">
        <v>1570</v>
      </c>
      <c r="G3247" s="381"/>
      <c r="H3247" s="164" t="s">
        <v>34</v>
      </c>
      <c r="I3247" s="165">
        <v>0.2</v>
      </c>
      <c r="J3247" s="166">
        <v>11.05</v>
      </c>
      <c r="K3247" s="167">
        <v>2.21</v>
      </c>
    </row>
    <row r="3248" spans="1:11" hidden="1">
      <c r="A3248" s="192" t="s">
        <v>1449</v>
      </c>
      <c r="B3248" s="192" t="s">
        <v>1450</v>
      </c>
      <c r="C3248" s="192" t="s">
        <v>166</v>
      </c>
      <c r="D3248" s="192">
        <v>10549</v>
      </c>
      <c r="E3248" s="193" t="s">
        <v>1581</v>
      </c>
      <c r="F3248" s="380" t="s">
        <v>1468</v>
      </c>
      <c r="G3248" s="381"/>
      <c r="H3248" s="164" t="s">
        <v>1582</v>
      </c>
      <c r="I3248" s="165">
        <v>0.2</v>
      </c>
      <c r="J3248" s="166">
        <v>3.81</v>
      </c>
      <c r="K3248" s="167">
        <v>0.76</v>
      </c>
    </row>
    <row r="3249" spans="1:11" hidden="1">
      <c r="A3249" s="192" t="s">
        <v>1449</v>
      </c>
      <c r="B3249" s="192" t="s">
        <v>1450</v>
      </c>
      <c r="C3249" s="192" t="s">
        <v>166</v>
      </c>
      <c r="D3249" s="192">
        <v>10552</v>
      </c>
      <c r="E3249" s="193" t="s">
        <v>1618</v>
      </c>
      <c r="F3249" s="380" t="s">
        <v>1468</v>
      </c>
      <c r="G3249" s="381"/>
      <c r="H3249" s="164" t="s">
        <v>1582</v>
      </c>
      <c r="I3249" s="165">
        <v>0.2</v>
      </c>
      <c r="J3249" s="166">
        <v>3.64</v>
      </c>
      <c r="K3249" s="167">
        <v>0.73</v>
      </c>
    </row>
    <row r="3250" spans="1:11" hidden="1">
      <c r="E3250" s="194"/>
      <c r="F3250" s="194"/>
      <c r="I3250" s="168"/>
      <c r="J3250" s="169"/>
      <c r="K3250" s="170"/>
    </row>
    <row r="3251" spans="1:11" hidden="1">
      <c r="E3251" s="194"/>
      <c r="F3251" s="194"/>
      <c r="I3251" s="168"/>
      <c r="J3251" s="169"/>
      <c r="K3251" s="170"/>
    </row>
    <row r="3252" spans="1:11" s="198" customFormat="1" ht="47.25">
      <c r="A3252" s="195"/>
      <c r="B3252" s="196"/>
      <c r="C3252" s="196" t="s">
        <v>5</v>
      </c>
      <c r="D3252" s="196" t="s">
        <v>1165</v>
      </c>
      <c r="E3252" s="197" t="s">
        <v>1166</v>
      </c>
      <c r="F3252" s="386" t="s">
        <v>1485</v>
      </c>
      <c r="G3252" s="387"/>
      <c r="H3252" s="171" t="s">
        <v>31</v>
      </c>
      <c r="I3252" s="172"/>
      <c r="J3252" s="173"/>
      <c r="K3252" s="174">
        <f>SUM(K3254:K3262)</f>
        <v>0</v>
      </c>
    </row>
    <row r="3253" spans="1:11" s="198" customFormat="1" ht="15.75">
      <c r="B3253" s="199" t="s">
        <v>1442</v>
      </c>
      <c r="C3253" s="199" t="s">
        <v>1443</v>
      </c>
      <c r="D3253" s="199" t="s">
        <v>1</v>
      </c>
      <c r="E3253" s="200" t="s">
        <v>1444</v>
      </c>
      <c r="F3253" s="378" t="s">
        <v>1445</v>
      </c>
      <c r="G3253" s="379"/>
      <c r="H3253" s="175" t="s">
        <v>1446</v>
      </c>
      <c r="I3253" s="176" t="s">
        <v>1345</v>
      </c>
      <c r="J3253" s="177" t="s">
        <v>1447</v>
      </c>
      <c r="K3253" s="178" t="s">
        <v>1448</v>
      </c>
    </row>
    <row r="3254" spans="1:11" s="192" customFormat="1" ht="36">
      <c r="A3254" s="192" t="s">
        <v>1449</v>
      </c>
      <c r="B3254" s="192" t="s">
        <v>1450</v>
      </c>
      <c r="C3254" s="192" t="s">
        <v>20</v>
      </c>
      <c r="D3254" s="192">
        <v>5678</v>
      </c>
      <c r="E3254" s="193" t="s">
        <v>1634</v>
      </c>
      <c r="F3254" s="380" t="s">
        <v>1466</v>
      </c>
      <c r="G3254" s="381"/>
      <c r="H3254" s="164" t="s">
        <v>1467</v>
      </c>
      <c r="I3254" s="165">
        <v>1.1967000000000001</v>
      </c>
      <c r="J3254" s="166"/>
      <c r="K3254" s="167">
        <f>J3254*I3254</f>
        <v>0</v>
      </c>
    </row>
    <row r="3255" spans="1:11" s="192" customFormat="1" ht="36">
      <c r="A3255" s="192" t="s">
        <v>1449</v>
      </c>
      <c r="B3255" s="192" t="s">
        <v>1450</v>
      </c>
      <c r="C3255" s="192" t="s">
        <v>20</v>
      </c>
      <c r="D3255" s="192">
        <v>5679</v>
      </c>
      <c r="E3255" s="193" t="s">
        <v>1635</v>
      </c>
      <c r="F3255" s="380" t="s">
        <v>1466</v>
      </c>
      <c r="G3255" s="381"/>
      <c r="H3255" s="164" t="s">
        <v>1554</v>
      </c>
      <c r="I3255" s="165">
        <v>2.4386999999999999</v>
      </c>
      <c r="J3255" s="166"/>
      <c r="K3255" s="167">
        <f t="shared" ref="K3255:K3262" si="67">J3255*I3255</f>
        <v>0</v>
      </c>
    </row>
    <row r="3256" spans="1:11" s="192" customFormat="1" ht="24">
      <c r="A3256" s="192" t="s">
        <v>1449</v>
      </c>
      <c r="B3256" s="192" t="s">
        <v>1455</v>
      </c>
      <c r="C3256" s="192" t="s">
        <v>20</v>
      </c>
      <c r="D3256" s="192">
        <v>12563</v>
      </c>
      <c r="E3256" s="193" t="s">
        <v>2177</v>
      </c>
      <c r="F3256" s="380" t="s">
        <v>1457</v>
      </c>
      <c r="G3256" s="381"/>
      <c r="H3256" s="164" t="s">
        <v>31</v>
      </c>
      <c r="I3256" s="165">
        <v>15.114000000000001</v>
      </c>
      <c r="J3256" s="166"/>
      <c r="K3256" s="167">
        <f t="shared" si="67"/>
        <v>0</v>
      </c>
    </row>
    <row r="3257" spans="1:11" s="192" customFormat="1" ht="12">
      <c r="A3257" s="192" t="s">
        <v>1449</v>
      </c>
      <c r="B3257" s="192" t="s">
        <v>1450</v>
      </c>
      <c r="C3257" s="192" t="s">
        <v>20</v>
      </c>
      <c r="D3257" s="192">
        <v>88309</v>
      </c>
      <c r="E3257" s="193" t="s">
        <v>1462</v>
      </c>
      <c r="F3257" s="380" t="s">
        <v>1463</v>
      </c>
      <c r="G3257" s="381"/>
      <c r="H3257" s="164" t="s">
        <v>34</v>
      </c>
      <c r="I3257" s="165">
        <v>5.6477000000000004</v>
      </c>
      <c r="J3257" s="166"/>
      <c r="K3257" s="167">
        <f t="shared" si="67"/>
        <v>0</v>
      </c>
    </row>
    <row r="3258" spans="1:11" s="192" customFormat="1" ht="12">
      <c r="A3258" s="192" t="s">
        <v>1449</v>
      </c>
      <c r="B3258" s="192" t="s">
        <v>1450</v>
      </c>
      <c r="C3258" s="192" t="s">
        <v>20</v>
      </c>
      <c r="D3258" s="192">
        <v>88316</v>
      </c>
      <c r="E3258" s="193" t="s">
        <v>1464</v>
      </c>
      <c r="F3258" s="380" t="s">
        <v>1463</v>
      </c>
      <c r="G3258" s="381"/>
      <c r="H3258" s="164" t="s">
        <v>34</v>
      </c>
      <c r="I3258" s="165">
        <v>4.4370000000000003</v>
      </c>
      <c r="J3258" s="166"/>
      <c r="K3258" s="167">
        <f t="shared" si="67"/>
        <v>0</v>
      </c>
    </row>
    <row r="3259" spans="1:11" s="192" customFormat="1" ht="24">
      <c r="A3259" s="192" t="s">
        <v>1449</v>
      </c>
      <c r="B3259" s="192" t="s">
        <v>1450</v>
      </c>
      <c r="C3259" s="192" t="s">
        <v>20</v>
      </c>
      <c r="D3259" s="192">
        <v>88628</v>
      </c>
      <c r="E3259" s="193" t="s">
        <v>1637</v>
      </c>
      <c r="F3259" s="380" t="s">
        <v>1463</v>
      </c>
      <c r="G3259" s="381"/>
      <c r="H3259" s="164" t="s">
        <v>44</v>
      </c>
      <c r="I3259" s="165">
        <v>0.18407999999999999</v>
      </c>
      <c r="J3259" s="166"/>
      <c r="K3259" s="167">
        <f t="shared" si="67"/>
        <v>0</v>
      </c>
    </row>
    <row r="3260" spans="1:11" s="192" customFormat="1" ht="24">
      <c r="A3260" s="192" t="s">
        <v>1449</v>
      </c>
      <c r="B3260" s="192" t="s">
        <v>1450</v>
      </c>
      <c r="C3260" s="192" t="s">
        <v>20</v>
      </c>
      <c r="D3260" s="192">
        <v>97738</v>
      </c>
      <c r="E3260" s="193" t="s">
        <v>2172</v>
      </c>
      <c r="F3260" s="380" t="s">
        <v>1506</v>
      </c>
      <c r="G3260" s="381"/>
      <c r="H3260" s="164" t="s">
        <v>44</v>
      </c>
      <c r="I3260" s="165">
        <v>4.6550000000000001E-2</v>
      </c>
      <c r="J3260" s="166"/>
      <c r="K3260" s="167">
        <f t="shared" si="67"/>
        <v>0</v>
      </c>
    </row>
    <row r="3261" spans="1:11" s="192" customFormat="1" ht="24">
      <c r="A3261" s="192" t="s">
        <v>1449</v>
      </c>
      <c r="B3261" s="192" t="s">
        <v>1450</v>
      </c>
      <c r="C3261" s="192" t="s">
        <v>20</v>
      </c>
      <c r="D3261" s="192">
        <v>97739</v>
      </c>
      <c r="E3261" s="193" t="s">
        <v>2178</v>
      </c>
      <c r="F3261" s="380" t="s">
        <v>1506</v>
      </c>
      <c r="G3261" s="381"/>
      <c r="H3261" s="164" t="s">
        <v>44</v>
      </c>
      <c r="I3261" s="165">
        <v>0.39326</v>
      </c>
      <c r="J3261" s="166"/>
      <c r="K3261" s="167">
        <f t="shared" si="67"/>
        <v>0</v>
      </c>
    </row>
    <row r="3262" spans="1:11" s="192" customFormat="1" ht="24">
      <c r="A3262" s="192" t="s">
        <v>1449</v>
      </c>
      <c r="B3262" s="192" t="s">
        <v>1450</v>
      </c>
      <c r="C3262" s="192" t="s">
        <v>20</v>
      </c>
      <c r="D3262" s="192">
        <v>101624</v>
      </c>
      <c r="E3262" s="193" t="s">
        <v>1640</v>
      </c>
      <c r="F3262" s="380" t="s">
        <v>1550</v>
      </c>
      <c r="G3262" s="381"/>
      <c r="H3262" s="164" t="s">
        <v>44</v>
      </c>
      <c r="I3262" s="165">
        <v>0.68610000000000004</v>
      </c>
      <c r="J3262" s="166"/>
      <c r="K3262" s="167">
        <f t="shared" si="67"/>
        <v>0</v>
      </c>
    </row>
    <row r="3263" spans="1:11">
      <c r="E3263" s="194"/>
      <c r="F3263" s="194"/>
      <c r="I3263" s="168"/>
      <c r="J3263" s="169"/>
      <c r="K3263" s="170"/>
    </row>
    <row r="3264" spans="1:11">
      <c r="E3264" s="194"/>
      <c r="F3264" s="194"/>
      <c r="I3264" s="168"/>
      <c r="J3264" s="169"/>
      <c r="K3264" s="170"/>
    </row>
    <row r="3265" spans="1:11" ht="20.100000000000001" hidden="1" customHeight="1">
      <c r="A3265" s="187"/>
      <c r="B3265" s="188"/>
      <c r="C3265" s="188" t="s">
        <v>20</v>
      </c>
      <c r="D3265" s="188">
        <v>98459</v>
      </c>
      <c r="E3265" s="189" t="s">
        <v>25</v>
      </c>
      <c r="F3265" s="382" t="s">
        <v>1787</v>
      </c>
      <c r="G3265" s="383"/>
      <c r="H3265" s="156" t="s">
        <v>8</v>
      </c>
      <c r="I3265" s="157"/>
      <c r="J3265" s="158"/>
      <c r="K3265" s="159">
        <v>101</v>
      </c>
    </row>
    <row r="3266" spans="1:11" hidden="1">
      <c r="B3266" s="190" t="s">
        <v>1442</v>
      </c>
      <c r="C3266" s="190" t="s">
        <v>1443</v>
      </c>
      <c r="D3266" s="190" t="s">
        <v>1</v>
      </c>
      <c r="E3266" s="191" t="s">
        <v>1444</v>
      </c>
      <c r="F3266" s="384" t="s">
        <v>1445</v>
      </c>
      <c r="G3266" s="385"/>
      <c r="H3266" s="160" t="s">
        <v>1446</v>
      </c>
      <c r="I3266" s="161" t="s">
        <v>1345</v>
      </c>
      <c r="J3266" s="162" t="s">
        <v>1447</v>
      </c>
      <c r="K3266" s="163" t="s">
        <v>1448</v>
      </c>
    </row>
    <row r="3267" spans="1:11" hidden="1">
      <c r="A3267" s="192" t="s">
        <v>1449</v>
      </c>
      <c r="B3267" s="192" t="s">
        <v>1455</v>
      </c>
      <c r="C3267" s="192" t="s">
        <v>20</v>
      </c>
      <c r="D3267" s="192">
        <v>3992</v>
      </c>
      <c r="E3267" s="193" t="s">
        <v>2179</v>
      </c>
      <c r="F3267" s="380" t="s">
        <v>1457</v>
      </c>
      <c r="G3267" s="381"/>
      <c r="H3267" s="164" t="s">
        <v>54</v>
      </c>
      <c r="I3267" s="165">
        <v>1</v>
      </c>
      <c r="J3267" s="166">
        <v>27.61</v>
      </c>
      <c r="K3267" s="167">
        <v>27.61</v>
      </c>
    </row>
    <row r="3268" spans="1:11" hidden="1">
      <c r="A3268" s="192" t="s">
        <v>1449</v>
      </c>
      <c r="B3268" s="192" t="s">
        <v>1455</v>
      </c>
      <c r="C3268" s="192" t="s">
        <v>20</v>
      </c>
      <c r="D3268" s="192">
        <v>4433</v>
      </c>
      <c r="E3268" s="193" t="s">
        <v>2021</v>
      </c>
      <c r="F3268" s="380" t="s">
        <v>1457</v>
      </c>
      <c r="G3268" s="381"/>
      <c r="H3268" s="164" t="s">
        <v>54</v>
      </c>
      <c r="I3268" s="165">
        <v>1.2273000000000001</v>
      </c>
      <c r="J3268" s="166">
        <v>23.27</v>
      </c>
      <c r="K3268" s="167">
        <v>28.55</v>
      </c>
    </row>
    <row r="3269" spans="1:11" hidden="1">
      <c r="A3269" s="192" t="s">
        <v>1449</v>
      </c>
      <c r="B3269" s="192" t="s">
        <v>1455</v>
      </c>
      <c r="C3269" s="192" t="s">
        <v>20</v>
      </c>
      <c r="D3269" s="192">
        <v>5061</v>
      </c>
      <c r="E3269" s="193" t="s">
        <v>1660</v>
      </c>
      <c r="F3269" s="380" t="s">
        <v>1457</v>
      </c>
      <c r="G3269" s="381"/>
      <c r="H3269" s="164" t="s">
        <v>63</v>
      </c>
      <c r="I3269" s="165">
        <v>4.2799999999999998E-2</v>
      </c>
      <c r="J3269" s="166">
        <v>25.9</v>
      </c>
      <c r="K3269" s="167">
        <v>1.1000000000000001</v>
      </c>
    </row>
    <row r="3270" spans="1:11" ht="24" hidden="1">
      <c r="A3270" s="192" t="s">
        <v>1449</v>
      </c>
      <c r="B3270" s="192" t="s">
        <v>1455</v>
      </c>
      <c r="C3270" s="192" t="s">
        <v>20</v>
      </c>
      <c r="D3270" s="192">
        <v>7243</v>
      </c>
      <c r="E3270" s="193" t="s">
        <v>2180</v>
      </c>
      <c r="F3270" s="380" t="s">
        <v>1457</v>
      </c>
      <c r="G3270" s="381"/>
      <c r="H3270" s="164" t="s">
        <v>8</v>
      </c>
      <c r="I3270" s="165">
        <v>0.58530000000000004</v>
      </c>
      <c r="J3270" s="166">
        <v>48.54</v>
      </c>
      <c r="K3270" s="167">
        <v>28.41</v>
      </c>
    </row>
    <row r="3271" spans="1:11" hidden="1">
      <c r="A3271" s="192" t="s">
        <v>1449</v>
      </c>
      <c r="B3271" s="192" t="s">
        <v>1450</v>
      </c>
      <c r="C3271" s="192" t="s">
        <v>20</v>
      </c>
      <c r="D3271" s="192">
        <v>88239</v>
      </c>
      <c r="E3271" s="193" t="s">
        <v>1875</v>
      </c>
      <c r="F3271" s="380" t="s">
        <v>1463</v>
      </c>
      <c r="G3271" s="381"/>
      <c r="H3271" s="164" t="s">
        <v>34</v>
      </c>
      <c r="I3271" s="165">
        <v>0.18970000000000001</v>
      </c>
      <c r="J3271" s="166">
        <v>16.850000000000001</v>
      </c>
      <c r="K3271" s="167">
        <v>3.19</v>
      </c>
    </row>
    <row r="3272" spans="1:11" hidden="1">
      <c r="A3272" s="192" t="s">
        <v>1449</v>
      </c>
      <c r="B3272" s="192" t="s">
        <v>1450</v>
      </c>
      <c r="C3272" s="192" t="s">
        <v>20</v>
      </c>
      <c r="D3272" s="192">
        <v>88262</v>
      </c>
      <c r="E3272" s="193" t="s">
        <v>1684</v>
      </c>
      <c r="F3272" s="380" t="s">
        <v>1463</v>
      </c>
      <c r="G3272" s="381"/>
      <c r="H3272" s="164" t="s">
        <v>34</v>
      </c>
      <c r="I3272" s="165">
        <v>0.56910000000000005</v>
      </c>
      <c r="J3272" s="166">
        <v>19.739999999999998</v>
      </c>
      <c r="K3272" s="167">
        <v>11.23</v>
      </c>
    </row>
    <row r="3273" spans="1:11" ht="24" hidden="1">
      <c r="A3273" s="192" t="s">
        <v>1449</v>
      </c>
      <c r="B3273" s="192" t="s">
        <v>1450</v>
      </c>
      <c r="C3273" s="192" t="s">
        <v>20</v>
      </c>
      <c r="D3273" s="192">
        <v>91692</v>
      </c>
      <c r="E3273" s="193" t="s">
        <v>1888</v>
      </c>
      <c r="F3273" s="380" t="s">
        <v>1466</v>
      </c>
      <c r="G3273" s="381"/>
      <c r="H3273" s="164" t="s">
        <v>1467</v>
      </c>
      <c r="I3273" s="165">
        <v>4.4000000000000003E-3</v>
      </c>
      <c r="J3273" s="166">
        <v>16.920000000000002</v>
      </c>
      <c r="K3273" s="167">
        <v>7.0000000000000007E-2</v>
      </c>
    </row>
    <row r="3274" spans="1:11" ht="24" hidden="1">
      <c r="A3274" s="192" t="s">
        <v>1449</v>
      </c>
      <c r="B3274" s="192" t="s">
        <v>1450</v>
      </c>
      <c r="C3274" s="192" t="s">
        <v>20</v>
      </c>
      <c r="D3274" s="192">
        <v>91693</v>
      </c>
      <c r="E3274" s="193" t="s">
        <v>1877</v>
      </c>
      <c r="F3274" s="380" t="s">
        <v>1466</v>
      </c>
      <c r="G3274" s="381"/>
      <c r="H3274" s="164" t="s">
        <v>1554</v>
      </c>
      <c r="I3274" s="165">
        <v>1.9099999999999999E-2</v>
      </c>
      <c r="J3274" s="166">
        <v>15.36</v>
      </c>
      <c r="K3274" s="167">
        <v>0.28999999999999998</v>
      </c>
    </row>
    <row r="3275" spans="1:11" ht="24" hidden="1">
      <c r="A3275" s="192" t="s">
        <v>1449</v>
      </c>
      <c r="B3275" s="192" t="s">
        <v>1450</v>
      </c>
      <c r="C3275" s="192" t="s">
        <v>20</v>
      </c>
      <c r="D3275" s="192">
        <v>94974</v>
      </c>
      <c r="E3275" s="193" t="s">
        <v>1505</v>
      </c>
      <c r="F3275" s="380" t="s">
        <v>1506</v>
      </c>
      <c r="G3275" s="381"/>
      <c r="H3275" s="164" t="s">
        <v>44</v>
      </c>
      <c r="I3275" s="165">
        <v>1.1999999999999999E-3</v>
      </c>
      <c r="J3275" s="166">
        <v>461.67</v>
      </c>
      <c r="K3275" s="167">
        <v>0.55000000000000004</v>
      </c>
    </row>
    <row r="3276" spans="1:11" hidden="1">
      <c r="E3276" s="194"/>
      <c r="F3276" s="194"/>
      <c r="I3276" s="168"/>
      <c r="J3276" s="169"/>
      <c r="K3276" s="170"/>
    </row>
    <row r="3277" spans="1:11" hidden="1">
      <c r="E3277" s="194"/>
      <c r="F3277" s="194"/>
      <c r="I3277" s="168"/>
      <c r="J3277" s="169"/>
      <c r="K3277" s="170"/>
    </row>
    <row r="3278" spans="1:11" ht="20.100000000000001" hidden="1" customHeight="1">
      <c r="A3278" s="187"/>
      <c r="B3278" s="188"/>
      <c r="C3278" s="188" t="s">
        <v>20</v>
      </c>
      <c r="D3278" s="188">
        <v>89396</v>
      </c>
      <c r="E3278" s="189" t="s">
        <v>1323</v>
      </c>
      <c r="F3278" s="382" t="s">
        <v>1485</v>
      </c>
      <c r="G3278" s="383"/>
      <c r="H3278" s="156" t="s">
        <v>31</v>
      </c>
      <c r="I3278" s="157"/>
      <c r="J3278" s="158"/>
      <c r="K3278" s="159">
        <v>19.84</v>
      </c>
    </row>
    <row r="3279" spans="1:11" hidden="1">
      <c r="B3279" s="190" t="s">
        <v>1442</v>
      </c>
      <c r="C3279" s="190" t="s">
        <v>1443</v>
      </c>
      <c r="D3279" s="190" t="s">
        <v>1</v>
      </c>
      <c r="E3279" s="191" t="s">
        <v>1444</v>
      </c>
      <c r="F3279" s="384" t="s">
        <v>1445</v>
      </c>
      <c r="G3279" s="385"/>
      <c r="H3279" s="160" t="s">
        <v>1446</v>
      </c>
      <c r="I3279" s="161" t="s">
        <v>1345</v>
      </c>
      <c r="J3279" s="162" t="s">
        <v>1447</v>
      </c>
      <c r="K3279" s="163" t="s">
        <v>1448</v>
      </c>
    </row>
    <row r="3280" spans="1:11" hidden="1">
      <c r="A3280" s="192" t="s">
        <v>1449</v>
      </c>
      <c r="B3280" s="192" t="s">
        <v>1455</v>
      </c>
      <c r="C3280" s="192" t="s">
        <v>20</v>
      </c>
      <c r="D3280" s="192">
        <v>122</v>
      </c>
      <c r="E3280" s="193" t="s">
        <v>1491</v>
      </c>
      <c r="F3280" s="380" t="s">
        <v>1457</v>
      </c>
      <c r="G3280" s="381"/>
      <c r="H3280" s="164" t="s">
        <v>31</v>
      </c>
      <c r="I3280" s="165">
        <v>8.8000000000000005E-3</v>
      </c>
      <c r="J3280" s="166">
        <v>76.86</v>
      </c>
      <c r="K3280" s="167">
        <v>0.67</v>
      </c>
    </row>
    <row r="3281" spans="1:11" hidden="1">
      <c r="A3281" s="192" t="s">
        <v>1449</v>
      </c>
      <c r="B3281" s="192" t="s">
        <v>1455</v>
      </c>
      <c r="C3281" s="192" t="s">
        <v>20</v>
      </c>
      <c r="D3281" s="192">
        <v>7137</v>
      </c>
      <c r="E3281" s="193" t="s">
        <v>2181</v>
      </c>
      <c r="F3281" s="380" t="s">
        <v>1457</v>
      </c>
      <c r="G3281" s="381"/>
      <c r="H3281" s="164" t="s">
        <v>31</v>
      </c>
      <c r="I3281" s="165">
        <v>1</v>
      </c>
      <c r="J3281" s="166">
        <v>11.8</v>
      </c>
      <c r="K3281" s="167">
        <v>11.8</v>
      </c>
    </row>
    <row r="3282" spans="1:11" hidden="1">
      <c r="A3282" s="192" t="s">
        <v>1449</v>
      </c>
      <c r="B3282" s="192" t="s">
        <v>1455</v>
      </c>
      <c r="C3282" s="192" t="s">
        <v>20</v>
      </c>
      <c r="D3282" s="192">
        <v>20083</v>
      </c>
      <c r="E3282" s="193" t="s">
        <v>1488</v>
      </c>
      <c r="F3282" s="380" t="s">
        <v>1457</v>
      </c>
      <c r="G3282" s="381"/>
      <c r="H3282" s="164" t="s">
        <v>31</v>
      </c>
      <c r="I3282" s="165">
        <v>1.0500000000000001E-2</v>
      </c>
      <c r="J3282" s="166">
        <v>87.08</v>
      </c>
      <c r="K3282" s="167">
        <v>0.91</v>
      </c>
    </row>
    <row r="3283" spans="1:11" hidden="1">
      <c r="A3283" s="192" t="s">
        <v>1449</v>
      </c>
      <c r="B3283" s="192" t="s">
        <v>1455</v>
      </c>
      <c r="C3283" s="192" t="s">
        <v>20</v>
      </c>
      <c r="D3283" s="192">
        <v>38383</v>
      </c>
      <c r="E3283" s="193" t="s">
        <v>1489</v>
      </c>
      <c r="F3283" s="380" t="s">
        <v>1457</v>
      </c>
      <c r="G3283" s="381"/>
      <c r="H3283" s="164" t="s">
        <v>31</v>
      </c>
      <c r="I3283" s="165">
        <v>4.8399999999999999E-2</v>
      </c>
      <c r="J3283" s="166">
        <v>2.56</v>
      </c>
      <c r="K3283" s="167">
        <v>0.12</v>
      </c>
    </row>
    <row r="3284" spans="1:11" hidden="1">
      <c r="A3284" s="192" t="s">
        <v>1449</v>
      </c>
      <c r="B3284" s="192" t="s">
        <v>1450</v>
      </c>
      <c r="C3284" s="192" t="s">
        <v>20</v>
      </c>
      <c r="D3284" s="192">
        <v>88248</v>
      </c>
      <c r="E3284" s="193" t="s">
        <v>1477</v>
      </c>
      <c r="F3284" s="380" t="s">
        <v>1463</v>
      </c>
      <c r="G3284" s="381"/>
      <c r="H3284" s="164" t="s">
        <v>34</v>
      </c>
      <c r="I3284" s="165">
        <v>0.17480000000000001</v>
      </c>
      <c r="J3284" s="166">
        <v>16.45</v>
      </c>
      <c r="K3284" s="167">
        <v>2.87</v>
      </c>
    </row>
    <row r="3285" spans="1:11" hidden="1">
      <c r="A3285" s="192" t="s">
        <v>1449</v>
      </c>
      <c r="B3285" s="192" t="s">
        <v>1450</v>
      </c>
      <c r="C3285" s="192" t="s">
        <v>20</v>
      </c>
      <c r="D3285" s="192">
        <v>88267</v>
      </c>
      <c r="E3285" s="193" t="s">
        <v>1478</v>
      </c>
      <c r="F3285" s="380" t="s">
        <v>1463</v>
      </c>
      <c r="G3285" s="381"/>
      <c r="H3285" s="164" t="s">
        <v>34</v>
      </c>
      <c r="I3285" s="165">
        <v>0.17480000000000001</v>
      </c>
      <c r="J3285" s="166">
        <v>19.88</v>
      </c>
      <c r="K3285" s="167">
        <v>3.47</v>
      </c>
    </row>
    <row r="3286" spans="1:11" hidden="1">
      <c r="E3286" s="194"/>
      <c r="F3286" s="194"/>
      <c r="I3286" s="168"/>
      <c r="J3286" s="169"/>
      <c r="K3286" s="170"/>
    </row>
    <row r="3287" spans="1:11" hidden="1">
      <c r="E3287" s="194"/>
      <c r="F3287" s="194"/>
      <c r="I3287" s="168"/>
      <c r="J3287" s="169"/>
      <c r="K3287" s="170"/>
    </row>
    <row r="3288" spans="1:11" ht="20.100000000000001" hidden="1" customHeight="1">
      <c r="A3288" s="187"/>
      <c r="B3288" s="188"/>
      <c r="C3288" s="188" t="s">
        <v>20</v>
      </c>
      <c r="D3288" s="188">
        <v>90374</v>
      </c>
      <c r="E3288" s="189" t="s">
        <v>1321</v>
      </c>
      <c r="F3288" s="382" t="s">
        <v>1485</v>
      </c>
      <c r="G3288" s="383"/>
      <c r="H3288" s="156" t="s">
        <v>31</v>
      </c>
      <c r="I3288" s="157"/>
      <c r="J3288" s="158"/>
      <c r="K3288" s="159">
        <v>23.3</v>
      </c>
    </row>
    <row r="3289" spans="1:11" hidden="1">
      <c r="B3289" s="190" t="s">
        <v>1442</v>
      </c>
      <c r="C3289" s="190" t="s">
        <v>1443</v>
      </c>
      <c r="D3289" s="190" t="s">
        <v>1</v>
      </c>
      <c r="E3289" s="191" t="s">
        <v>1444</v>
      </c>
      <c r="F3289" s="384" t="s">
        <v>1445</v>
      </c>
      <c r="G3289" s="385"/>
      <c r="H3289" s="160" t="s">
        <v>1446</v>
      </c>
      <c r="I3289" s="161" t="s">
        <v>1345</v>
      </c>
      <c r="J3289" s="162" t="s">
        <v>1447</v>
      </c>
      <c r="K3289" s="163" t="s">
        <v>1448</v>
      </c>
    </row>
    <row r="3290" spans="1:11" hidden="1">
      <c r="A3290" s="192" t="s">
        <v>1449</v>
      </c>
      <c r="B3290" s="192" t="s">
        <v>1455</v>
      </c>
      <c r="C3290" s="192" t="s">
        <v>20</v>
      </c>
      <c r="D3290" s="192">
        <v>122</v>
      </c>
      <c r="E3290" s="193" t="s">
        <v>1491</v>
      </c>
      <c r="F3290" s="380" t="s">
        <v>1457</v>
      </c>
      <c r="G3290" s="381"/>
      <c r="H3290" s="164" t="s">
        <v>31</v>
      </c>
      <c r="I3290" s="165">
        <v>8.8000000000000005E-3</v>
      </c>
      <c r="J3290" s="166">
        <v>76.86</v>
      </c>
      <c r="K3290" s="167">
        <v>0.67</v>
      </c>
    </row>
    <row r="3291" spans="1:11" hidden="1">
      <c r="A3291" s="192" t="s">
        <v>1449</v>
      </c>
      <c r="B3291" s="192" t="s">
        <v>1455</v>
      </c>
      <c r="C3291" s="192" t="s">
        <v>20</v>
      </c>
      <c r="D3291" s="192">
        <v>7122</v>
      </c>
      <c r="E3291" s="193" t="s">
        <v>2182</v>
      </c>
      <c r="F3291" s="380" t="s">
        <v>1457</v>
      </c>
      <c r="G3291" s="381"/>
      <c r="H3291" s="164" t="s">
        <v>31</v>
      </c>
      <c r="I3291" s="165">
        <v>1</v>
      </c>
      <c r="J3291" s="166">
        <v>14.75</v>
      </c>
      <c r="K3291" s="167">
        <v>14.75</v>
      </c>
    </row>
    <row r="3292" spans="1:11" hidden="1">
      <c r="A3292" s="192" t="s">
        <v>1449</v>
      </c>
      <c r="B3292" s="192" t="s">
        <v>1455</v>
      </c>
      <c r="C3292" s="192" t="s">
        <v>20</v>
      </c>
      <c r="D3292" s="192">
        <v>20083</v>
      </c>
      <c r="E3292" s="193" t="s">
        <v>1488</v>
      </c>
      <c r="F3292" s="380" t="s">
        <v>1457</v>
      </c>
      <c r="G3292" s="381"/>
      <c r="H3292" s="164" t="s">
        <v>31</v>
      </c>
      <c r="I3292" s="165">
        <v>1.0500000000000001E-2</v>
      </c>
      <c r="J3292" s="166">
        <v>87.08</v>
      </c>
      <c r="K3292" s="167">
        <v>0.91</v>
      </c>
    </row>
    <row r="3293" spans="1:11" hidden="1">
      <c r="A3293" s="192" t="s">
        <v>1449</v>
      </c>
      <c r="B3293" s="192" t="s">
        <v>1455</v>
      </c>
      <c r="C3293" s="192" t="s">
        <v>20</v>
      </c>
      <c r="D3293" s="192">
        <v>38383</v>
      </c>
      <c r="E3293" s="193" t="s">
        <v>1489</v>
      </c>
      <c r="F3293" s="380" t="s">
        <v>1457</v>
      </c>
      <c r="G3293" s="381"/>
      <c r="H3293" s="164" t="s">
        <v>31</v>
      </c>
      <c r="I3293" s="165">
        <v>4.8399999999999999E-2</v>
      </c>
      <c r="J3293" s="166">
        <v>2.56</v>
      </c>
      <c r="K3293" s="167">
        <v>0.12</v>
      </c>
    </row>
    <row r="3294" spans="1:11" hidden="1">
      <c r="A3294" s="192" t="s">
        <v>1449</v>
      </c>
      <c r="B3294" s="192" t="s">
        <v>1450</v>
      </c>
      <c r="C3294" s="192" t="s">
        <v>20</v>
      </c>
      <c r="D3294" s="192">
        <v>88248</v>
      </c>
      <c r="E3294" s="193" t="s">
        <v>1477</v>
      </c>
      <c r="F3294" s="380" t="s">
        <v>1463</v>
      </c>
      <c r="G3294" s="381"/>
      <c r="H3294" s="164" t="s">
        <v>34</v>
      </c>
      <c r="I3294" s="165">
        <v>0.18870000000000001</v>
      </c>
      <c r="J3294" s="166">
        <v>16.45</v>
      </c>
      <c r="K3294" s="167">
        <v>3.1</v>
      </c>
    </row>
    <row r="3295" spans="1:11" hidden="1">
      <c r="A3295" s="192" t="s">
        <v>1449</v>
      </c>
      <c r="B3295" s="192" t="s">
        <v>1450</v>
      </c>
      <c r="C3295" s="192" t="s">
        <v>20</v>
      </c>
      <c r="D3295" s="192">
        <v>88267</v>
      </c>
      <c r="E3295" s="193" t="s">
        <v>1478</v>
      </c>
      <c r="F3295" s="380" t="s">
        <v>1463</v>
      </c>
      <c r="G3295" s="381"/>
      <c r="H3295" s="164" t="s">
        <v>34</v>
      </c>
      <c r="I3295" s="165">
        <v>0.18870000000000001</v>
      </c>
      <c r="J3295" s="166">
        <v>19.88</v>
      </c>
      <c r="K3295" s="167">
        <v>3.75</v>
      </c>
    </row>
    <row r="3296" spans="1:11" hidden="1">
      <c r="E3296" s="194"/>
      <c r="F3296" s="194"/>
      <c r="I3296" s="168"/>
      <c r="J3296" s="169"/>
      <c r="K3296" s="170"/>
    </row>
    <row r="3297" spans="1:11" hidden="1">
      <c r="E3297" s="194"/>
      <c r="F3297" s="194"/>
      <c r="I3297" s="168"/>
      <c r="J3297" s="169"/>
      <c r="K3297" s="170"/>
    </row>
    <row r="3298" spans="1:11" ht="20.100000000000001" hidden="1" customHeight="1">
      <c r="A3298" s="187"/>
      <c r="B3298" s="188"/>
      <c r="C3298" s="188" t="s">
        <v>20</v>
      </c>
      <c r="D3298" s="188">
        <v>89627</v>
      </c>
      <c r="E3298" s="189" t="s">
        <v>1293</v>
      </c>
      <c r="F3298" s="382" t="s">
        <v>1485</v>
      </c>
      <c r="G3298" s="383"/>
      <c r="H3298" s="156" t="s">
        <v>31</v>
      </c>
      <c r="I3298" s="157"/>
      <c r="J3298" s="158"/>
      <c r="K3298" s="159">
        <v>20.13</v>
      </c>
    </row>
    <row r="3299" spans="1:11" hidden="1">
      <c r="B3299" s="190" t="s">
        <v>1442</v>
      </c>
      <c r="C3299" s="190" t="s">
        <v>1443</v>
      </c>
      <c r="D3299" s="190" t="s">
        <v>1</v>
      </c>
      <c r="E3299" s="191" t="s">
        <v>1444</v>
      </c>
      <c r="F3299" s="384" t="s">
        <v>1445</v>
      </c>
      <c r="G3299" s="385"/>
      <c r="H3299" s="160" t="s">
        <v>1446</v>
      </c>
      <c r="I3299" s="161" t="s">
        <v>1345</v>
      </c>
      <c r="J3299" s="162" t="s">
        <v>1447</v>
      </c>
      <c r="K3299" s="163" t="s">
        <v>1448</v>
      </c>
    </row>
    <row r="3300" spans="1:11" hidden="1">
      <c r="A3300" s="192" t="s">
        <v>1449</v>
      </c>
      <c r="B3300" s="192" t="s">
        <v>1455</v>
      </c>
      <c r="C3300" s="192" t="s">
        <v>20</v>
      </c>
      <c r="D3300" s="192">
        <v>122</v>
      </c>
      <c r="E3300" s="193" t="s">
        <v>1491</v>
      </c>
      <c r="F3300" s="380" t="s">
        <v>1457</v>
      </c>
      <c r="G3300" s="381"/>
      <c r="H3300" s="164" t="s">
        <v>31</v>
      </c>
      <c r="I3300" s="165">
        <v>1.7600000000000001E-2</v>
      </c>
      <c r="J3300" s="166">
        <v>76.86</v>
      </c>
      <c r="K3300" s="167">
        <v>1.35</v>
      </c>
    </row>
    <row r="3301" spans="1:11" hidden="1">
      <c r="A3301" s="192" t="s">
        <v>1449</v>
      </c>
      <c r="B3301" s="192" t="s">
        <v>1455</v>
      </c>
      <c r="C3301" s="192" t="s">
        <v>20</v>
      </c>
      <c r="D3301" s="192">
        <v>7129</v>
      </c>
      <c r="E3301" s="193" t="s">
        <v>2183</v>
      </c>
      <c r="F3301" s="380" t="s">
        <v>1457</v>
      </c>
      <c r="G3301" s="381"/>
      <c r="H3301" s="164" t="s">
        <v>31</v>
      </c>
      <c r="I3301" s="165">
        <v>1</v>
      </c>
      <c r="J3301" s="166">
        <v>11.99</v>
      </c>
      <c r="K3301" s="167">
        <v>11.99</v>
      </c>
    </row>
    <row r="3302" spans="1:11" hidden="1">
      <c r="A3302" s="192" t="s">
        <v>1449</v>
      </c>
      <c r="B3302" s="192" t="s">
        <v>1455</v>
      </c>
      <c r="C3302" s="192" t="s">
        <v>20</v>
      </c>
      <c r="D3302" s="192">
        <v>20083</v>
      </c>
      <c r="E3302" s="193" t="s">
        <v>1488</v>
      </c>
      <c r="F3302" s="380" t="s">
        <v>1457</v>
      </c>
      <c r="G3302" s="381"/>
      <c r="H3302" s="164" t="s">
        <v>31</v>
      </c>
      <c r="I3302" s="165">
        <v>2.2499999999999999E-2</v>
      </c>
      <c r="J3302" s="166">
        <v>87.08</v>
      </c>
      <c r="K3302" s="167">
        <v>1.95</v>
      </c>
    </row>
    <row r="3303" spans="1:11" hidden="1">
      <c r="A3303" s="192" t="s">
        <v>1449</v>
      </c>
      <c r="B3303" s="192" t="s">
        <v>1455</v>
      </c>
      <c r="C3303" s="192" t="s">
        <v>20</v>
      </c>
      <c r="D3303" s="192">
        <v>38383</v>
      </c>
      <c r="E3303" s="193" t="s">
        <v>1489</v>
      </c>
      <c r="F3303" s="380" t="s">
        <v>1457</v>
      </c>
      <c r="G3303" s="381"/>
      <c r="H3303" s="164" t="s">
        <v>31</v>
      </c>
      <c r="I3303" s="165">
        <v>2.4400000000000002E-2</v>
      </c>
      <c r="J3303" s="166">
        <v>2.56</v>
      </c>
      <c r="K3303" s="167">
        <v>0.06</v>
      </c>
    </row>
    <row r="3304" spans="1:11" hidden="1">
      <c r="A3304" s="192" t="s">
        <v>1449</v>
      </c>
      <c r="B3304" s="192" t="s">
        <v>1450</v>
      </c>
      <c r="C3304" s="192" t="s">
        <v>20</v>
      </c>
      <c r="D3304" s="192">
        <v>88248</v>
      </c>
      <c r="E3304" s="193" t="s">
        <v>1477</v>
      </c>
      <c r="F3304" s="380" t="s">
        <v>1463</v>
      </c>
      <c r="G3304" s="381"/>
      <c r="H3304" s="164" t="s">
        <v>34</v>
      </c>
      <c r="I3304" s="165">
        <v>0.1318</v>
      </c>
      <c r="J3304" s="166">
        <v>16.45</v>
      </c>
      <c r="K3304" s="167">
        <v>2.16</v>
      </c>
    </row>
    <row r="3305" spans="1:11" hidden="1">
      <c r="A3305" s="192" t="s">
        <v>1449</v>
      </c>
      <c r="B3305" s="192" t="s">
        <v>1450</v>
      </c>
      <c r="C3305" s="192" t="s">
        <v>20</v>
      </c>
      <c r="D3305" s="192">
        <v>88267</v>
      </c>
      <c r="E3305" s="193" t="s">
        <v>1478</v>
      </c>
      <c r="F3305" s="380" t="s">
        <v>1463</v>
      </c>
      <c r="G3305" s="381"/>
      <c r="H3305" s="164" t="s">
        <v>34</v>
      </c>
      <c r="I3305" s="165">
        <v>0.1318</v>
      </c>
      <c r="J3305" s="166">
        <v>19.88</v>
      </c>
      <c r="K3305" s="167">
        <v>2.62</v>
      </c>
    </row>
    <row r="3306" spans="1:11" hidden="1">
      <c r="E3306" s="194"/>
      <c r="F3306" s="194"/>
      <c r="I3306" s="168"/>
      <c r="J3306" s="169"/>
      <c r="K3306" s="170"/>
    </row>
    <row r="3307" spans="1:11" hidden="1">
      <c r="E3307" s="194"/>
      <c r="F3307" s="194"/>
      <c r="I3307" s="168"/>
      <c r="J3307" s="169"/>
      <c r="K3307" s="170"/>
    </row>
    <row r="3308" spans="1:11" ht="20.100000000000001" hidden="1" customHeight="1">
      <c r="A3308" s="187"/>
      <c r="B3308" s="188"/>
      <c r="C3308" s="188" t="s">
        <v>20</v>
      </c>
      <c r="D3308" s="188">
        <v>89630</v>
      </c>
      <c r="E3308" s="189" t="s">
        <v>1223</v>
      </c>
      <c r="F3308" s="382" t="s">
        <v>1485</v>
      </c>
      <c r="G3308" s="383"/>
      <c r="H3308" s="156" t="s">
        <v>31</v>
      </c>
      <c r="I3308" s="157"/>
      <c r="J3308" s="158"/>
      <c r="K3308" s="159">
        <v>81.33</v>
      </c>
    </row>
    <row r="3309" spans="1:11" hidden="1">
      <c r="B3309" s="190" t="s">
        <v>1442</v>
      </c>
      <c r="C3309" s="190" t="s">
        <v>1443</v>
      </c>
      <c r="D3309" s="190" t="s">
        <v>1</v>
      </c>
      <c r="E3309" s="191" t="s">
        <v>1444</v>
      </c>
      <c r="F3309" s="384" t="s">
        <v>1445</v>
      </c>
      <c r="G3309" s="385"/>
      <c r="H3309" s="160" t="s">
        <v>1446</v>
      </c>
      <c r="I3309" s="161" t="s">
        <v>1345</v>
      </c>
      <c r="J3309" s="162" t="s">
        <v>1447</v>
      </c>
      <c r="K3309" s="163" t="s">
        <v>1448</v>
      </c>
    </row>
    <row r="3310" spans="1:11" hidden="1">
      <c r="A3310" s="192" t="s">
        <v>1449</v>
      </c>
      <c r="B3310" s="192" t="s">
        <v>1455</v>
      </c>
      <c r="C3310" s="192" t="s">
        <v>20</v>
      </c>
      <c r="D3310" s="192">
        <v>122</v>
      </c>
      <c r="E3310" s="193" t="s">
        <v>1491</v>
      </c>
      <c r="F3310" s="380" t="s">
        <v>1457</v>
      </c>
      <c r="G3310" s="381"/>
      <c r="H3310" s="164" t="s">
        <v>31</v>
      </c>
      <c r="I3310" s="165">
        <v>3.1800000000000002E-2</v>
      </c>
      <c r="J3310" s="166">
        <v>76.86</v>
      </c>
      <c r="K3310" s="167">
        <v>2.44</v>
      </c>
    </row>
    <row r="3311" spans="1:11" hidden="1">
      <c r="A3311" s="192" t="s">
        <v>1449</v>
      </c>
      <c r="B3311" s="192" t="s">
        <v>1455</v>
      </c>
      <c r="C3311" s="192" t="s">
        <v>20</v>
      </c>
      <c r="D3311" s="192">
        <v>7132</v>
      </c>
      <c r="E3311" s="193" t="s">
        <v>2184</v>
      </c>
      <c r="F3311" s="380" t="s">
        <v>1457</v>
      </c>
      <c r="G3311" s="381"/>
      <c r="H3311" s="164" t="s">
        <v>31</v>
      </c>
      <c r="I3311" s="165">
        <v>1</v>
      </c>
      <c r="J3311" s="166">
        <v>66.569999999999993</v>
      </c>
      <c r="K3311" s="167">
        <v>66.569999999999993</v>
      </c>
    </row>
    <row r="3312" spans="1:11" hidden="1">
      <c r="A3312" s="192" t="s">
        <v>1449</v>
      </c>
      <c r="B3312" s="192" t="s">
        <v>1455</v>
      </c>
      <c r="C3312" s="192" t="s">
        <v>20</v>
      </c>
      <c r="D3312" s="192">
        <v>20083</v>
      </c>
      <c r="E3312" s="193" t="s">
        <v>1488</v>
      </c>
      <c r="F3312" s="380" t="s">
        <v>1457</v>
      </c>
      <c r="G3312" s="381"/>
      <c r="H3312" s="164" t="s">
        <v>31</v>
      </c>
      <c r="I3312" s="165">
        <v>5.3999999999999999E-2</v>
      </c>
      <c r="J3312" s="166">
        <v>87.08</v>
      </c>
      <c r="K3312" s="167">
        <v>4.7</v>
      </c>
    </row>
    <row r="3313" spans="1:11" hidden="1">
      <c r="A3313" s="192" t="s">
        <v>1449</v>
      </c>
      <c r="B3313" s="192" t="s">
        <v>1455</v>
      </c>
      <c r="C3313" s="192" t="s">
        <v>20</v>
      </c>
      <c r="D3313" s="192">
        <v>38383</v>
      </c>
      <c r="E3313" s="193" t="s">
        <v>1489</v>
      </c>
      <c r="F3313" s="380" t="s">
        <v>1457</v>
      </c>
      <c r="G3313" s="381"/>
      <c r="H3313" s="164" t="s">
        <v>31</v>
      </c>
      <c r="I3313" s="165">
        <v>3.6999999999999998E-2</v>
      </c>
      <c r="J3313" s="166">
        <v>2.56</v>
      </c>
      <c r="K3313" s="167">
        <v>0.09</v>
      </c>
    </row>
    <row r="3314" spans="1:11" hidden="1">
      <c r="A3314" s="192" t="s">
        <v>1449</v>
      </c>
      <c r="B3314" s="192" t="s">
        <v>1450</v>
      </c>
      <c r="C3314" s="192" t="s">
        <v>20</v>
      </c>
      <c r="D3314" s="192">
        <v>88248</v>
      </c>
      <c r="E3314" s="193" t="s">
        <v>1477</v>
      </c>
      <c r="F3314" s="380" t="s">
        <v>1463</v>
      </c>
      <c r="G3314" s="381"/>
      <c r="H3314" s="164" t="s">
        <v>34</v>
      </c>
      <c r="I3314" s="165">
        <v>0.2077</v>
      </c>
      <c r="J3314" s="166">
        <v>16.45</v>
      </c>
      <c r="K3314" s="167">
        <v>3.41</v>
      </c>
    </row>
    <row r="3315" spans="1:11" hidden="1">
      <c r="A3315" s="192" t="s">
        <v>1449</v>
      </c>
      <c r="B3315" s="192" t="s">
        <v>1450</v>
      </c>
      <c r="C3315" s="192" t="s">
        <v>20</v>
      </c>
      <c r="D3315" s="192">
        <v>88267</v>
      </c>
      <c r="E3315" s="193" t="s">
        <v>1478</v>
      </c>
      <c r="F3315" s="380" t="s">
        <v>1463</v>
      </c>
      <c r="G3315" s="381"/>
      <c r="H3315" s="164" t="s">
        <v>34</v>
      </c>
      <c r="I3315" s="165">
        <v>0.2077</v>
      </c>
      <c r="J3315" s="166">
        <v>19.88</v>
      </c>
      <c r="K3315" s="167">
        <v>4.12</v>
      </c>
    </row>
    <row r="3316" spans="1:11" hidden="1">
      <c r="E3316" s="194"/>
      <c r="F3316" s="194"/>
      <c r="I3316" s="168"/>
      <c r="J3316" s="169"/>
      <c r="K3316" s="170"/>
    </row>
    <row r="3317" spans="1:11" hidden="1">
      <c r="E3317" s="194"/>
      <c r="F3317" s="194"/>
      <c r="I3317" s="168"/>
      <c r="J3317" s="169"/>
      <c r="K3317" s="170"/>
    </row>
    <row r="3318" spans="1:11" ht="20.100000000000001" hidden="1" customHeight="1">
      <c r="A3318" s="187"/>
      <c r="B3318" s="188"/>
      <c r="C3318" s="188" t="s">
        <v>166</v>
      </c>
      <c r="D3318" s="188">
        <v>8782</v>
      </c>
      <c r="E3318" s="189" t="s">
        <v>356</v>
      </c>
      <c r="F3318" s="382" t="s">
        <v>1468</v>
      </c>
      <c r="G3318" s="383"/>
      <c r="H3318" s="156" t="s">
        <v>251</v>
      </c>
      <c r="I3318" s="157"/>
      <c r="J3318" s="158"/>
      <c r="K3318" s="159">
        <v>157.91999999999999</v>
      </c>
    </row>
    <row r="3319" spans="1:11" hidden="1">
      <c r="B3319" s="190" t="s">
        <v>1442</v>
      </c>
      <c r="C3319" s="190" t="s">
        <v>1443</v>
      </c>
      <c r="D3319" s="190" t="s">
        <v>1</v>
      </c>
      <c r="E3319" s="191" t="s">
        <v>1444</v>
      </c>
      <c r="F3319" s="384" t="s">
        <v>1445</v>
      </c>
      <c r="G3319" s="385"/>
      <c r="H3319" s="160" t="s">
        <v>1446</v>
      </c>
      <c r="I3319" s="161" t="s">
        <v>1345</v>
      </c>
      <c r="J3319" s="162" t="s">
        <v>1447</v>
      </c>
      <c r="K3319" s="163" t="s">
        <v>1448</v>
      </c>
    </row>
    <row r="3320" spans="1:11" hidden="1">
      <c r="A3320" s="192" t="s">
        <v>1449</v>
      </c>
      <c r="B3320" s="192" t="s">
        <v>1455</v>
      </c>
      <c r="C3320" s="192" t="s">
        <v>166</v>
      </c>
      <c r="D3320" s="192">
        <v>9075</v>
      </c>
      <c r="E3320" s="193" t="s">
        <v>2185</v>
      </c>
      <c r="F3320" s="380" t="s">
        <v>1457</v>
      </c>
      <c r="G3320" s="381"/>
      <c r="H3320" s="164" t="s">
        <v>251</v>
      </c>
      <c r="I3320" s="165">
        <v>1</v>
      </c>
      <c r="J3320" s="166">
        <v>151.15</v>
      </c>
      <c r="K3320" s="167">
        <v>151.15</v>
      </c>
    </row>
    <row r="3321" spans="1:11" hidden="1">
      <c r="A3321" s="192" t="s">
        <v>1449</v>
      </c>
      <c r="B3321" s="192" t="s">
        <v>1455</v>
      </c>
      <c r="C3321" s="192" t="s">
        <v>20</v>
      </c>
      <c r="D3321" s="192">
        <v>2436</v>
      </c>
      <c r="E3321" s="193" t="s">
        <v>1617</v>
      </c>
      <c r="F3321" s="380" t="s">
        <v>1570</v>
      </c>
      <c r="G3321" s="381"/>
      <c r="H3321" s="164" t="s">
        <v>34</v>
      </c>
      <c r="I3321" s="165">
        <v>0.2</v>
      </c>
      <c r="J3321" s="166">
        <v>15.33</v>
      </c>
      <c r="K3321" s="167">
        <v>3.07</v>
      </c>
    </row>
    <row r="3322" spans="1:11" hidden="1">
      <c r="A3322" s="192" t="s">
        <v>1449</v>
      </c>
      <c r="B3322" s="192" t="s">
        <v>1455</v>
      </c>
      <c r="C3322" s="192" t="s">
        <v>20</v>
      </c>
      <c r="D3322" s="192">
        <v>6111</v>
      </c>
      <c r="E3322" s="193" t="s">
        <v>1580</v>
      </c>
      <c r="F3322" s="380" t="s">
        <v>1570</v>
      </c>
      <c r="G3322" s="381"/>
      <c r="H3322" s="164" t="s">
        <v>34</v>
      </c>
      <c r="I3322" s="165">
        <v>0.2</v>
      </c>
      <c r="J3322" s="166">
        <v>11.05</v>
      </c>
      <c r="K3322" s="167">
        <v>2.21</v>
      </c>
    </row>
    <row r="3323" spans="1:11" hidden="1">
      <c r="A3323" s="192" t="s">
        <v>1449</v>
      </c>
      <c r="B3323" s="192" t="s">
        <v>1450</v>
      </c>
      <c r="C3323" s="192" t="s">
        <v>166</v>
      </c>
      <c r="D3323" s="192">
        <v>10549</v>
      </c>
      <c r="E3323" s="193" t="s">
        <v>1581</v>
      </c>
      <c r="F3323" s="380" t="s">
        <v>1468</v>
      </c>
      <c r="G3323" s="381"/>
      <c r="H3323" s="164" t="s">
        <v>1582</v>
      </c>
      <c r="I3323" s="165">
        <v>0.2</v>
      </c>
      <c r="J3323" s="166">
        <v>3.81</v>
      </c>
      <c r="K3323" s="167">
        <v>0.76</v>
      </c>
    </row>
    <row r="3324" spans="1:11" hidden="1">
      <c r="A3324" s="192" t="s">
        <v>1449</v>
      </c>
      <c r="B3324" s="192" t="s">
        <v>1450</v>
      </c>
      <c r="C3324" s="192" t="s">
        <v>166</v>
      </c>
      <c r="D3324" s="192">
        <v>10552</v>
      </c>
      <c r="E3324" s="193" t="s">
        <v>1618</v>
      </c>
      <c r="F3324" s="380" t="s">
        <v>1468</v>
      </c>
      <c r="G3324" s="381"/>
      <c r="H3324" s="164" t="s">
        <v>1582</v>
      </c>
      <c r="I3324" s="165">
        <v>0.2</v>
      </c>
      <c r="J3324" s="166">
        <v>3.64</v>
      </c>
      <c r="K3324" s="167">
        <v>0.73</v>
      </c>
    </row>
    <row r="3325" spans="1:11" hidden="1">
      <c r="E3325" s="194"/>
      <c r="F3325" s="194"/>
      <c r="I3325" s="168"/>
      <c r="J3325" s="169"/>
      <c r="K3325" s="170"/>
    </row>
    <row r="3326" spans="1:11" hidden="1">
      <c r="E3326" s="194"/>
      <c r="F3326" s="194"/>
      <c r="I3326" s="168"/>
      <c r="J3326" s="169"/>
      <c r="K3326" s="170"/>
    </row>
    <row r="3327" spans="1:11" ht="20.100000000000001" hidden="1" customHeight="1">
      <c r="A3327" s="187"/>
      <c r="B3327" s="188"/>
      <c r="C3327" s="188" t="s">
        <v>20</v>
      </c>
      <c r="D3327" s="188">
        <v>92705</v>
      </c>
      <c r="E3327" s="189" t="s">
        <v>550</v>
      </c>
      <c r="F3327" s="382" t="s">
        <v>1485</v>
      </c>
      <c r="G3327" s="383"/>
      <c r="H3327" s="156" t="s">
        <v>31</v>
      </c>
      <c r="I3327" s="157"/>
      <c r="J3327" s="158"/>
      <c r="K3327" s="159">
        <v>31.97</v>
      </c>
    </row>
    <row r="3328" spans="1:11" hidden="1">
      <c r="B3328" s="190" t="s">
        <v>1442</v>
      </c>
      <c r="C3328" s="190" t="s">
        <v>1443</v>
      </c>
      <c r="D3328" s="190" t="s">
        <v>1</v>
      </c>
      <c r="E3328" s="191" t="s">
        <v>1444</v>
      </c>
      <c r="F3328" s="384" t="s">
        <v>1445</v>
      </c>
      <c r="G3328" s="385"/>
      <c r="H3328" s="160" t="s">
        <v>1446</v>
      </c>
      <c r="I3328" s="161" t="s">
        <v>1345</v>
      </c>
      <c r="J3328" s="162" t="s">
        <v>1447</v>
      </c>
      <c r="K3328" s="163" t="s">
        <v>1448</v>
      </c>
    </row>
    <row r="3329" spans="1:11" hidden="1">
      <c r="A3329" s="192" t="s">
        <v>1449</v>
      </c>
      <c r="B3329" s="192" t="s">
        <v>1455</v>
      </c>
      <c r="C3329" s="192" t="s">
        <v>20</v>
      </c>
      <c r="D3329" s="192">
        <v>3148</v>
      </c>
      <c r="E3329" s="193" t="s">
        <v>1947</v>
      </c>
      <c r="F3329" s="380" t="s">
        <v>1457</v>
      </c>
      <c r="G3329" s="381"/>
      <c r="H3329" s="164" t="s">
        <v>31</v>
      </c>
      <c r="I3329" s="165">
        <v>1.6E-2</v>
      </c>
      <c r="J3329" s="166">
        <v>16.22</v>
      </c>
      <c r="K3329" s="167">
        <v>0.25</v>
      </c>
    </row>
    <row r="3330" spans="1:11" hidden="1">
      <c r="A3330" s="192" t="s">
        <v>1449</v>
      </c>
      <c r="B3330" s="192" t="s">
        <v>1455</v>
      </c>
      <c r="C3330" s="192" t="s">
        <v>20</v>
      </c>
      <c r="D3330" s="192">
        <v>6295</v>
      </c>
      <c r="E3330" s="193" t="s">
        <v>2186</v>
      </c>
      <c r="F3330" s="380" t="s">
        <v>1457</v>
      </c>
      <c r="G3330" s="381"/>
      <c r="H3330" s="164" t="s">
        <v>31</v>
      </c>
      <c r="I3330" s="165">
        <v>1</v>
      </c>
      <c r="J3330" s="166">
        <v>10.039999999999999</v>
      </c>
      <c r="K3330" s="167">
        <v>10.039999999999999</v>
      </c>
    </row>
    <row r="3331" spans="1:11" hidden="1">
      <c r="A3331" s="192" t="s">
        <v>1449</v>
      </c>
      <c r="B3331" s="192" t="s">
        <v>1455</v>
      </c>
      <c r="C3331" s="192" t="s">
        <v>20</v>
      </c>
      <c r="D3331" s="192">
        <v>7307</v>
      </c>
      <c r="E3331" s="193" t="s">
        <v>1979</v>
      </c>
      <c r="F3331" s="380" t="s">
        <v>1457</v>
      </c>
      <c r="G3331" s="381"/>
      <c r="H3331" s="164" t="s">
        <v>1461</v>
      </c>
      <c r="I3331" s="165">
        <v>4.0000000000000001E-3</v>
      </c>
      <c r="J3331" s="166">
        <v>38.799999999999997</v>
      </c>
      <c r="K3331" s="167">
        <v>0.15</v>
      </c>
    </row>
    <row r="3332" spans="1:11" hidden="1">
      <c r="A3332" s="192" t="s">
        <v>1449</v>
      </c>
      <c r="B3332" s="192" t="s">
        <v>1450</v>
      </c>
      <c r="C3332" s="192" t="s">
        <v>20</v>
      </c>
      <c r="D3332" s="192">
        <v>88248</v>
      </c>
      <c r="E3332" s="193" t="s">
        <v>1477</v>
      </c>
      <c r="F3332" s="380" t="s">
        <v>1463</v>
      </c>
      <c r="G3332" s="381"/>
      <c r="H3332" s="164" t="s">
        <v>34</v>
      </c>
      <c r="I3332" s="165">
        <v>0.59299999999999997</v>
      </c>
      <c r="J3332" s="166">
        <v>16.45</v>
      </c>
      <c r="K3332" s="167">
        <v>9.75</v>
      </c>
    </row>
    <row r="3333" spans="1:11" hidden="1">
      <c r="A3333" s="192" t="s">
        <v>1449</v>
      </c>
      <c r="B3333" s="192" t="s">
        <v>1450</v>
      </c>
      <c r="C3333" s="192" t="s">
        <v>20</v>
      </c>
      <c r="D3333" s="192">
        <v>88267</v>
      </c>
      <c r="E3333" s="193" t="s">
        <v>1478</v>
      </c>
      <c r="F3333" s="380" t="s">
        <v>1463</v>
      </c>
      <c r="G3333" s="381"/>
      <c r="H3333" s="164" t="s">
        <v>34</v>
      </c>
      <c r="I3333" s="165">
        <v>0.59299999999999997</v>
      </c>
      <c r="J3333" s="166">
        <v>19.88</v>
      </c>
      <c r="K3333" s="167">
        <v>11.78</v>
      </c>
    </row>
    <row r="3334" spans="1:11" hidden="1">
      <c r="E3334" s="194"/>
      <c r="F3334" s="194"/>
      <c r="I3334" s="168"/>
      <c r="J3334" s="169"/>
      <c r="K3334" s="170"/>
    </row>
    <row r="3335" spans="1:11" hidden="1">
      <c r="E3335" s="194"/>
      <c r="F3335" s="194"/>
      <c r="I3335" s="168"/>
      <c r="J3335" s="169"/>
      <c r="K3335" s="170"/>
    </row>
    <row r="3336" spans="1:11" ht="20.100000000000001" hidden="1" customHeight="1">
      <c r="A3336" s="187"/>
      <c r="B3336" s="188"/>
      <c r="C3336" s="188" t="s">
        <v>20</v>
      </c>
      <c r="D3336" s="188">
        <v>92642</v>
      </c>
      <c r="E3336" s="189" t="s">
        <v>978</v>
      </c>
      <c r="F3336" s="382" t="s">
        <v>1485</v>
      </c>
      <c r="G3336" s="383"/>
      <c r="H3336" s="156" t="s">
        <v>31</v>
      </c>
      <c r="I3336" s="157"/>
      <c r="J3336" s="158"/>
      <c r="K3336" s="159">
        <v>148.86000000000001</v>
      </c>
    </row>
    <row r="3337" spans="1:11" hidden="1">
      <c r="B3337" s="190" t="s">
        <v>1442</v>
      </c>
      <c r="C3337" s="190" t="s">
        <v>1443</v>
      </c>
      <c r="D3337" s="190" t="s">
        <v>1</v>
      </c>
      <c r="E3337" s="191" t="s">
        <v>1444</v>
      </c>
      <c r="F3337" s="384" t="s">
        <v>1445</v>
      </c>
      <c r="G3337" s="385"/>
      <c r="H3337" s="160" t="s">
        <v>1446</v>
      </c>
      <c r="I3337" s="161" t="s">
        <v>1345</v>
      </c>
      <c r="J3337" s="162" t="s">
        <v>1447</v>
      </c>
      <c r="K3337" s="163" t="s">
        <v>1448</v>
      </c>
    </row>
    <row r="3338" spans="1:11" hidden="1">
      <c r="A3338" s="192" t="s">
        <v>1449</v>
      </c>
      <c r="B3338" s="192" t="s">
        <v>1455</v>
      </c>
      <c r="C3338" s="192" t="s">
        <v>20</v>
      </c>
      <c r="D3338" s="192">
        <v>3148</v>
      </c>
      <c r="E3338" s="193" t="s">
        <v>1947</v>
      </c>
      <c r="F3338" s="380" t="s">
        <v>1457</v>
      </c>
      <c r="G3338" s="381"/>
      <c r="H3338" s="164" t="s">
        <v>31</v>
      </c>
      <c r="I3338" s="165">
        <v>4.4999999999999998E-2</v>
      </c>
      <c r="J3338" s="166">
        <v>16.22</v>
      </c>
      <c r="K3338" s="167">
        <v>0.72</v>
      </c>
    </row>
    <row r="3339" spans="1:11" hidden="1">
      <c r="A3339" s="192" t="s">
        <v>1449</v>
      </c>
      <c r="B3339" s="192" t="s">
        <v>1455</v>
      </c>
      <c r="C3339" s="192" t="s">
        <v>20</v>
      </c>
      <c r="D3339" s="192">
        <v>6299</v>
      </c>
      <c r="E3339" s="193" t="s">
        <v>2187</v>
      </c>
      <c r="F3339" s="380" t="s">
        <v>1457</v>
      </c>
      <c r="G3339" s="381"/>
      <c r="H3339" s="164" t="s">
        <v>31</v>
      </c>
      <c r="I3339" s="165">
        <v>1</v>
      </c>
      <c r="J3339" s="166">
        <v>94.29</v>
      </c>
      <c r="K3339" s="167">
        <v>94.29</v>
      </c>
    </row>
    <row r="3340" spans="1:11" hidden="1">
      <c r="A3340" s="192" t="s">
        <v>1449</v>
      </c>
      <c r="B3340" s="192" t="s">
        <v>1455</v>
      </c>
      <c r="C3340" s="192" t="s">
        <v>20</v>
      </c>
      <c r="D3340" s="192">
        <v>7307</v>
      </c>
      <c r="E3340" s="193" t="s">
        <v>1979</v>
      </c>
      <c r="F3340" s="380" t="s">
        <v>1457</v>
      </c>
      <c r="G3340" s="381"/>
      <c r="H3340" s="164" t="s">
        <v>1461</v>
      </c>
      <c r="I3340" s="165">
        <v>1.0999999999999999E-2</v>
      </c>
      <c r="J3340" s="166">
        <v>38.799999999999997</v>
      </c>
      <c r="K3340" s="167">
        <v>0.42</v>
      </c>
    </row>
    <row r="3341" spans="1:11" hidden="1">
      <c r="A3341" s="192" t="s">
        <v>1449</v>
      </c>
      <c r="B3341" s="192" t="s">
        <v>1450</v>
      </c>
      <c r="C3341" s="192" t="s">
        <v>20</v>
      </c>
      <c r="D3341" s="192">
        <v>88248</v>
      </c>
      <c r="E3341" s="193" t="s">
        <v>1477</v>
      </c>
      <c r="F3341" s="380" t="s">
        <v>1463</v>
      </c>
      <c r="G3341" s="381"/>
      <c r="H3341" s="164" t="s">
        <v>34</v>
      </c>
      <c r="I3341" s="165">
        <v>1.4710000000000001</v>
      </c>
      <c r="J3341" s="166">
        <v>16.45</v>
      </c>
      <c r="K3341" s="167">
        <v>24.19</v>
      </c>
    </row>
    <row r="3342" spans="1:11" hidden="1">
      <c r="A3342" s="192" t="s">
        <v>1449</v>
      </c>
      <c r="B3342" s="192" t="s">
        <v>1450</v>
      </c>
      <c r="C3342" s="192" t="s">
        <v>20</v>
      </c>
      <c r="D3342" s="192">
        <v>88267</v>
      </c>
      <c r="E3342" s="193" t="s">
        <v>1478</v>
      </c>
      <c r="F3342" s="380" t="s">
        <v>1463</v>
      </c>
      <c r="G3342" s="381"/>
      <c r="H3342" s="164" t="s">
        <v>34</v>
      </c>
      <c r="I3342" s="165">
        <v>1.4710000000000001</v>
      </c>
      <c r="J3342" s="166">
        <v>19.88</v>
      </c>
      <c r="K3342" s="167">
        <v>29.24</v>
      </c>
    </row>
    <row r="3343" spans="1:11" hidden="1">
      <c r="E3343" s="194"/>
      <c r="F3343" s="194"/>
      <c r="I3343" s="168"/>
      <c r="J3343" s="169"/>
      <c r="K3343" s="170"/>
    </row>
    <row r="3344" spans="1:11" hidden="1">
      <c r="E3344" s="194"/>
      <c r="F3344" s="194"/>
      <c r="I3344" s="168"/>
      <c r="J3344" s="169"/>
      <c r="K3344" s="170"/>
    </row>
    <row r="3345" spans="1:11" s="198" customFormat="1" ht="31.5">
      <c r="A3345" s="195"/>
      <c r="B3345" s="196"/>
      <c r="C3345" s="196" t="s">
        <v>5</v>
      </c>
      <c r="D3345" s="196" t="s">
        <v>1237</v>
      </c>
      <c r="E3345" s="197" t="s">
        <v>1238</v>
      </c>
      <c r="F3345" s="386" t="s">
        <v>1485</v>
      </c>
      <c r="G3345" s="387"/>
      <c r="H3345" s="171" t="s">
        <v>31</v>
      </c>
      <c r="I3345" s="172"/>
      <c r="J3345" s="173"/>
      <c r="K3345" s="174">
        <f>SUM(K3347:K3352)</f>
        <v>0</v>
      </c>
    </row>
    <row r="3346" spans="1:11" s="198" customFormat="1" ht="15.75">
      <c r="B3346" s="199" t="s">
        <v>1442</v>
      </c>
      <c r="C3346" s="199" t="s">
        <v>1443</v>
      </c>
      <c r="D3346" s="199" t="s">
        <v>1</v>
      </c>
      <c r="E3346" s="200" t="s">
        <v>1444</v>
      </c>
      <c r="F3346" s="378" t="s">
        <v>1445</v>
      </c>
      <c r="G3346" s="379"/>
      <c r="H3346" s="175" t="s">
        <v>1446</v>
      </c>
      <c r="I3346" s="176" t="s">
        <v>1345</v>
      </c>
      <c r="J3346" s="177" t="s">
        <v>1447</v>
      </c>
      <c r="K3346" s="178" t="s">
        <v>1448</v>
      </c>
    </row>
    <row r="3347" spans="1:11" s="192" customFormat="1" ht="12">
      <c r="A3347" s="192" t="s">
        <v>1449</v>
      </c>
      <c r="B3347" s="192" t="s">
        <v>1455</v>
      </c>
      <c r="C3347" s="192" t="s">
        <v>20</v>
      </c>
      <c r="D3347" s="192">
        <v>298</v>
      </c>
      <c r="E3347" s="193" t="s">
        <v>1997</v>
      </c>
      <c r="F3347" s="380" t="s">
        <v>1457</v>
      </c>
      <c r="G3347" s="381"/>
      <c r="H3347" s="164" t="s">
        <v>31</v>
      </c>
      <c r="I3347" s="165">
        <v>1</v>
      </c>
      <c r="J3347" s="166"/>
      <c r="K3347" s="167">
        <f>J3347*I3347</f>
        <v>0</v>
      </c>
    </row>
    <row r="3348" spans="1:11" s="192" customFormat="1" ht="12">
      <c r="A3348" s="192" t="s">
        <v>1449</v>
      </c>
      <c r="B3348" s="192" t="s">
        <v>1455</v>
      </c>
      <c r="C3348" s="192" t="s">
        <v>20</v>
      </c>
      <c r="D3348" s="192">
        <v>301</v>
      </c>
      <c r="E3348" s="193" t="s">
        <v>1716</v>
      </c>
      <c r="F3348" s="380" t="s">
        <v>1457</v>
      </c>
      <c r="G3348" s="381"/>
      <c r="H3348" s="164" t="s">
        <v>31</v>
      </c>
      <c r="I3348" s="165">
        <v>1</v>
      </c>
      <c r="J3348" s="166"/>
      <c r="K3348" s="167">
        <f t="shared" ref="K3348:K3352" si="68">J3348*I3348</f>
        <v>0</v>
      </c>
    </row>
    <row r="3349" spans="1:11" s="192" customFormat="1" ht="24">
      <c r="A3349" s="192" t="s">
        <v>1449</v>
      </c>
      <c r="B3349" s="192" t="s">
        <v>1455</v>
      </c>
      <c r="C3349" s="192" t="s">
        <v>20</v>
      </c>
      <c r="D3349" s="192">
        <v>20078</v>
      </c>
      <c r="E3349" s="193" t="s">
        <v>1585</v>
      </c>
      <c r="F3349" s="380" t="s">
        <v>1457</v>
      </c>
      <c r="G3349" s="381"/>
      <c r="H3349" s="164" t="s">
        <v>31</v>
      </c>
      <c r="I3349" s="165">
        <v>9.1999999999999998E-2</v>
      </c>
      <c r="J3349" s="166"/>
      <c r="K3349" s="167">
        <f t="shared" si="68"/>
        <v>0</v>
      </c>
    </row>
    <row r="3350" spans="1:11" s="192" customFormat="1" ht="12">
      <c r="A3350" s="192" t="s">
        <v>1449</v>
      </c>
      <c r="B3350" s="192" t="s">
        <v>1455</v>
      </c>
      <c r="C3350" s="192" t="s">
        <v>20</v>
      </c>
      <c r="D3350" s="192">
        <v>20178</v>
      </c>
      <c r="E3350" s="193" t="s">
        <v>2188</v>
      </c>
      <c r="F3350" s="380" t="s">
        <v>1457</v>
      </c>
      <c r="G3350" s="381"/>
      <c r="H3350" s="164" t="s">
        <v>31</v>
      </c>
      <c r="I3350" s="165">
        <v>1</v>
      </c>
      <c r="J3350" s="166"/>
      <c r="K3350" s="167">
        <f t="shared" si="68"/>
        <v>0</v>
      </c>
    </row>
    <row r="3351" spans="1:11" s="192" customFormat="1" ht="12">
      <c r="A3351" s="192" t="s">
        <v>1449</v>
      </c>
      <c r="B3351" s="192" t="s">
        <v>1450</v>
      </c>
      <c r="C3351" s="192" t="s">
        <v>20</v>
      </c>
      <c r="D3351" s="192">
        <v>88248</v>
      </c>
      <c r="E3351" s="193" t="s">
        <v>1477</v>
      </c>
      <c r="F3351" s="380" t="s">
        <v>1463</v>
      </c>
      <c r="G3351" s="381"/>
      <c r="H3351" s="164" t="s">
        <v>34</v>
      </c>
      <c r="I3351" s="165">
        <v>0.13</v>
      </c>
      <c r="J3351" s="166"/>
      <c r="K3351" s="167">
        <f t="shared" si="68"/>
        <v>0</v>
      </c>
    </row>
    <row r="3352" spans="1:11" s="192" customFormat="1" ht="12">
      <c r="A3352" s="192" t="s">
        <v>1449</v>
      </c>
      <c r="B3352" s="192" t="s">
        <v>1450</v>
      </c>
      <c r="C3352" s="192" t="s">
        <v>20</v>
      </c>
      <c r="D3352" s="192">
        <v>88267</v>
      </c>
      <c r="E3352" s="193" t="s">
        <v>1478</v>
      </c>
      <c r="F3352" s="380" t="s">
        <v>1463</v>
      </c>
      <c r="G3352" s="381"/>
      <c r="H3352" s="164" t="s">
        <v>34</v>
      </c>
      <c r="I3352" s="165">
        <v>0.13</v>
      </c>
      <c r="J3352" s="166"/>
      <c r="K3352" s="167">
        <f t="shared" si="68"/>
        <v>0</v>
      </c>
    </row>
    <row r="3353" spans="1:11">
      <c r="E3353" s="194"/>
      <c r="F3353" s="194"/>
      <c r="I3353" s="168"/>
      <c r="J3353" s="169"/>
      <c r="K3353" s="170"/>
    </row>
    <row r="3354" spans="1:11">
      <c r="E3354" s="194"/>
      <c r="F3354" s="194"/>
      <c r="I3354" s="168"/>
      <c r="J3354" s="169"/>
      <c r="K3354" s="170"/>
    </row>
    <row r="3355" spans="1:11" ht="20.100000000000001" hidden="1" customHeight="1">
      <c r="A3355" s="187"/>
      <c r="B3355" s="188"/>
      <c r="C3355" s="188" t="s">
        <v>20</v>
      </c>
      <c r="D3355" s="188">
        <v>89784</v>
      </c>
      <c r="E3355" s="189" t="s">
        <v>1221</v>
      </c>
      <c r="F3355" s="382" t="s">
        <v>1485</v>
      </c>
      <c r="G3355" s="383"/>
      <c r="H3355" s="156" t="s">
        <v>31</v>
      </c>
      <c r="I3355" s="157"/>
      <c r="J3355" s="158"/>
      <c r="K3355" s="159">
        <v>25</v>
      </c>
    </row>
    <row r="3356" spans="1:11" hidden="1">
      <c r="B3356" s="190" t="s">
        <v>1442</v>
      </c>
      <c r="C3356" s="190" t="s">
        <v>1443</v>
      </c>
      <c r="D3356" s="190" t="s">
        <v>1</v>
      </c>
      <c r="E3356" s="191" t="s">
        <v>1444</v>
      </c>
      <c r="F3356" s="384" t="s">
        <v>1445</v>
      </c>
      <c r="G3356" s="385"/>
      <c r="H3356" s="160" t="s">
        <v>1446</v>
      </c>
      <c r="I3356" s="161" t="s">
        <v>1345</v>
      </c>
      <c r="J3356" s="162" t="s">
        <v>1447</v>
      </c>
      <c r="K3356" s="163" t="s">
        <v>1448</v>
      </c>
    </row>
    <row r="3357" spans="1:11" hidden="1">
      <c r="A3357" s="192" t="s">
        <v>1449</v>
      </c>
      <c r="B3357" s="192" t="s">
        <v>1455</v>
      </c>
      <c r="C3357" s="192" t="s">
        <v>20</v>
      </c>
      <c r="D3357" s="192">
        <v>296</v>
      </c>
      <c r="E3357" s="193" t="s">
        <v>1653</v>
      </c>
      <c r="F3357" s="380" t="s">
        <v>1457</v>
      </c>
      <c r="G3357" s="381"/>
      <c r="H3357" s="164" t="s">
        <v>31</v>
      </c>
      <c r="I3357" s="165">
        <v>3</v>
      </c>
      <c r="J3357" s="166">
        <v>1.97</v>
      </c>
      <c r="K3357" s="167">
        <v>5.91</v>
      </c>
    </row>
    <row r="3358" spans="1:11" hidden="1">
      <c r="A3358" s="192" t="s">
        <v>1449</v>
      </c>
      <c r="B3358" s="192" t="s">
        <v>1455</v>
      </c>
      <c r="C3358" s="192" t="s">
        <v>20</v>
      </c>
      <c r="D3358" s="192">
        <v>7097</v>
      </c>
      <c r="E3358" s="193" t="s">
        <v>2189</v>
      </c>
      <c r="F3358" s="380" t="s">
        <v>1457</v>
      </c>
      <c r="G3358" s="381"/>
      <c r="H3358" s="164" t="s">
        <v>31</v>
      </c>
      <c r="I3358" s="165">
        <v>1</v>
      </c>
      <c r="J3358" s="166">
        <v>10.050000000000001</v>
      </c>
      <c r="K3358" s="167">
        <v>10.050000000000001</v>
      </c>
    </row>
    <row r="3359" spans="1:11" ht="24" hidden="1">
      <c r="A3359" s="192" t="s">
        <v>1449</v>
      </c>
      <c r="B3359" s="192" t="s">
        <v>1455</v>
      </c>
      <c r="C3359" s="192" t="s">
        <v>20</v>
      </c>
      <c r="D3359" s="192">
        <v>20078</v>
      </c>
      <c r="E3359" s="193" t="s">
        <v>1585</v>
      </c>
      <c r="F3359" s="380" t="s">
        <v>1457</v>
      </c>
      <c r="G3359" s="381"/>
      <c r="H3359" s="164" t="s">
        <v>31</v>
      </c>
      <c r="I3359" s="165">
        <v>7.4999999999999997E-2</v>
      </c>
      <c r="J3359" s="166">
        <v>31.72</v>
      </c>
      <c r="K3359" s="167">
        <v>2.37</v>
      </c>
    </row>
    <row r="3360" spans="1:11" hidden="1">
      <c r="A3360" s="192" t="s">
        <v>1449</v>
      </c>
      <c r="B3360" s="192" t="s">
        <v>1450</v>
      </c>
      <c r="C3360" s="192" t="s">
        <v>20</v>
      </c>
      <c r="D3360" s="192">
        <v>88248</v>
      </c>
      <c r="E3360" s="193" t="s">
        <v>1477</v>
      </c>
      <c r="F3360" s="380" t="s">
        <v>1463</v>
      </c>
      <c r="G3360" s="381"/>
      <c r="H3360" s="164" t="s">
        <v>34</v>
      </c>
      <c r="I3360" s="165">
        <v>0.18390000000000001</v>
      </c>
      <c r="J3360" s="166">
        <v>16.45</v>
      </c>
      <c r="K3360" s="167">
        <v>3.02</v>
      </c>
    </row>
    <row r="3361" spans="1:11" hidden="1">
      <c r="A3361" s="192" t="s">
        <v>1449</v>
      </c>
      <c r="B3361" s="192" t="s">
        <v>1450</v>
      </c>
      <c r="C3361" s="192" t="s">
        <v>20</v>
      </c>
      <c r="D3361" s="192">
        <v>88267</v>
      </c>
      <c r="E3361" s="193" t="s">
        <v>1478</v>
      </c>
      <c r="F3361" s="380" t="s">
        <v>1463</v>
      </c>
      <c r="G3361" s="381"/>
      <c r="H3361" s="164" t="s">
        <v>34</v>
      </c>
      <c r="I3361" s="165">
        <v>0.18390000000000001</v>
      </c>
      <c r="J3361" s="166">
        <v>19.88</v>
      </c>
      <c r="K3361" s="167">
        <v>3.65</v>
      </c>
    </row>
    <row r="3362" spans="1:11" hidden="1">
      <c r="E3362" s="194"/>
      <c r="F3362" s="194"/>
      <c r="I3362" s="168"/>
      <c r="J3362" s="169"/>
      <c r="K3362" s="170"/>
    </row>
    <row r="3363" spans="1:11" hidden="1">
      <c r="E3363" s="194"/>
      <c r="F3363" s="194"/>
      <c r="I3363" s="168"/>
      <c r="J3363" s="169"/>
      <c r="K3363" s="170"/>
    </row>
    <row r="3364" spans="1:11" ht="20.100000000000001" hidden="1" customHeight="1">
      <c r="A3364" s="187"/>
      <c r="B3364" s="188"/>
      <c r="C3364" s="188" t="s">
        <v>20</v>
      </c>
      <c r="D3364" s="188">
        <v>89829</v>
      </c>
      <c r="E3364" s="189" t="s">
        <v>1232</v>
      </c>
      <c r="F3364" s="382" t="s">
        <v>1485</v>
      </c>
      <c r="G3364" s="383"/>
      <c r="H3364" s="156" t="s">
        <v>31</v>
      </c>
      <c r="I3364" s="157"/>
      <c r="J3364" s="158"/>
      <c r="K3364" s="159">
        <v>38.42</v>
      </c>
    </row>
    <row r="3365" spans="1:11" hidden="1">
      <c r="B3365" s="190" t="s">
        <v>1442</v>
      </c>
      <c r="C3365" s="190" t="s">
        <v>1443</v>
      </c>
      <c r="D3365" s="190" t="s">
        <v>1</v>
      </c>
      <c r="E3365" s="191" t="s">
        <v>1444</v>
      </c>
      <c r="F3365" s="384" t="s">
        <v>1445</v>
      </c>
      <c r="G3365" s="385"/>
      <c r="H3365" s="160" t="s">
        <v>1446</v>
      </c>
      <c r="I3365" s="161" t="s">
        <v>1345</v>
      </c>
      <c r="J3365" s="162" t="s">
        <v>1447</v>
      </c>
      <c r="K3365" s="163" t="s">
        <v>1448</v>
      </c>
    </row>
    <row r="3366" spans="1:11" hidden="1">
      <c r="A3366" s="192" t="s">
        <v>1449</v>
      </c>
      <c r="B3366" s="192" t="s">
        <v>1455</v>
      </c>
      <c r="C3366" s="192" t="s">
        <v>20</v>
      </c>
      <c r="D3366" s="192">
        <v>297</v>
      </c>
      <c r="E3366" s="193" t="s">
        <v>1654</v>
      </c>
      <c r="F3366" s="380" t="s">
        <v>1457</v>
      </c>
      <c r="G3366" s="381"/>
      <c r="H3366" s="164" t="s">
        <v>31</v>
      </c>
      <c r="I3366" s="165">
        <v>3</v>
      </c>
      <c r="J3366" s="166">
        <v>2.9</v>
      </c>
      <c r="K3366" s="167">
        <v>8.6999999999999993</v>
      </c>
    </row>
    <row r="3367" spans="1:11" hidden="1">
      <c r="A3367" s="192" t="s">
        <v>1449</v>
      </c>
      <c r="B3367" s="192" t="s">
        <v>1455</v>
      </c>
      <c r="C3367" s="192" t="s">
        <v>20</v>
      </c>
      <c r="D3367" s="192">
        <v>11658</v>
      </c>
      <c r="E3367" s="193" t="s">
        <v>2190</v>
      </c>
      <c r="F3367" s="380" t="s">
        <v>1457</v>
      </c>
      <c r="G3367" s="381"/>
      <c r="H3367" s="164" t="s">
        <v>31</v>
      </c>
      <c r="I3367" s="165">
        <v>1</v>
      </c>
      <c r="J3367" s="166">
        <v>20.079999999999998</v>
      </c>
      <c r="K3367" s="167">
        <v>20.079999999999998</v>
      </c>
    </row>
    <row r="3368" spans="1:11" ht="24" hidden="1">
      <c r="A3368" s="192" t="s">
        <v>1449</v>
      </c>
      <c r="B3368" s="192" t="s">
        <v>1455</v>
      </c>
      <c r="C3368" s="192" t="s">
        <v>20</v>
      </c>
      <c r="D3368" s="192">
        <v>20078</v>
      </c>
      <c r="E3368" s="193" t="s">
        <v>1585</v>
      </c>
      <c r="F3368" s="380" t="s">
        <v>1457</v>
      </c>
      <c r="G3368" s="381"/>
      <c r="H3368" s="164" t="s">
        <v>31</v>
      </c>
      <c r="I3368" s="165">
        <v>0.1125</v>
      </c>
      <c r="J3368" s="166">
        <v>31.72</v>
      </c>
      <c r="K3368" s="167">
        <v>3.56</v>
      </c>
    </row>
    <row r="3369" spans="1:11" hidden="1">
      <c r="A3369" s="192" t="s">
        <v>1449</v>
      </c>
      <c r="B3369" s="192" t="s">
        <v>1450</v>
      </c>
      <c r="C3369" s="192" t="s">
        <v>20</v>
      </c>
      <c r="D3369" s="192">
        <v>88248</v>
      </c>
      <c r="E3369" s="193" t="s">
        <v>1477</v>
      </c>
      <c r="F3369" s="380" t="s">
        <v>1463</v>
      </c>
      <c r="G3369" s="381"/>
      <c r="H3369" s="164" t="s">
        <v>34</v>
      </c>
      <c r="I3369" s="165">
        <v>0.1676</v>
      </c>
      <c r="J3369" s="166">
        <v>16.45</v>
      </c>
      <c r="K3369" s="167">
        <v>2.75</v>
      </c>
    </row>
    <row r="3370" spans="1:11" hidden="1">
      <c r="A3370" s="192" t="s">
        <v>1449</v>
      </c>
      <c r="B3370" s="192" t="s">
        <v>1450</v>
      </c>
      <c r="C3370" s="192" t="s">
        <v>20</v>
      </c>
      <c r="D3370" s="192">
        <v>88267</v>
      </c>
      <c r="E3370" s="193" t="s">
        <v>1478</v>
      </c>
      <c r="F3370" s="380" t="s">
        <v>1463</v>
      </c>
      <c r="G3370" s="381"/>
      <c r="H3370" s="164" t="s">
        <v>34</v>
      </c>
      <c r="I3370" s="165">
        <v>0.1676</v>
      </c>
      <c r="J3370" s="166">
        <v>19.88</v>
      </c>
      <c r="K3370" s="167">
        <v>3.33</v>
      </c>
    </row>
    <row r="3371" spans="1:11" hidden="1">
      <c r="E3371" s="194"/>
      <c r="F3371" s="194"/>
      <c r="I3371" s="168"/>
      <c r="J3371" s="169"/>
      <c r="K3371" s="170"/>
    </row>
    <row r="3372" spans="1:11" hidden="1">
      <c r="E3372" s="194"/>
      <c r="F3372" s="194"/>
      <c r="I3372" s="168"/>
      <c r="J3372" s="169"/>
      <c r="K3372" s="170"/>
    </row>
    <row r="3373" spans="1:11" ht="20.100000000000001" hidden="1" customHeight="1">
      <c r="A3373" s="187"/>
      <c r="B3373" s="188"/>
      <c r="C3373" s="188" t="s">
        <v>20</v>
      </c>
      <c r="D3373" s="188">
        <v>89617</v>
      </c>
      <c r="E3373" s="189" t="s">
        <v>1288</v>
      </c>
      <c r="F3373" s="382" t="s">
        <v>1485</v>
      </c>
      <c r="G3373" s="383"/>
      <c r="H3373" s="156" t="s">
        <v>31</v>
      </c>
      <c r="I3373" s="157"/>
      <c r="J3373" s="158"/>
      <c r="K3373" s="159">
        <v>6.96</v>
      </c>
    </row>
    <row r="3374" spans="1:11" hidden="1">
      <c r="B3374" s="190" t="s">
        <v>1442</v>
      </c>
      <c r="C3374" s="190" t="s">
        <v>1443</v>
      </c>
      <c r="D3374" s="190" t="s">
        <v>1</v>
      </c>
      <c r="E3374" s="191" t="s">
        <v>1444</v>
      </c>
      <c r="F3374" s="384" t="s">
        <v>1445</v>
      </c>
      <c r="G3374" s="385"/>
      <c r="H3374" s="160" t="s">
        <v>1446</v>
      </c>
      <c r="I3374" s="161" t="s">
        <v>1345</v>
      </c>
      <c r="J3374" s="162" t="s">
        <v>1447</v>
      </c>
      <c r="K3374" s="163" t="s">
        <v>1448</v>
      </c>
    </row>
    <row r="3375" spans="1:11" hidden="1">
      <c r="A3375" s="192" t="s">
        <v>1449</v>
      </c>
      <c r="B3375" s="192" t="s">
        <v>1455</v>
      </c>
      <c r="C3375" s="192" t="s">
        <v>20</v>
      </c>
      <c r="D3375" s="192">
        <v>122</v>
      </c>
      <c r="E3375" s="193" t="s">
        <v>1491</v>
      </c>
      <c r="F3375" s="380" t="s">
        <v>1457</v>
      </c>
      <c r="G3375" s="381"/>
      <c r="H3375" s="164" t="s">
        <v>31</v>
      </c>
      <c r="I3375" s="165">
        <v>1.06E-2</v>
      </c>
      <c r="J3375" s="166">
        <v>76.86</v>
      </c>
      <c r="K3375" s="167">
        <v>0.81</v>
      </c>
    </row>
    <row r="3376" spans="1:11" hidden="1">
      <c r="A3376" s="192" t="s">
        <v>1449</v>
      </c>
      <c r="B3376" s="192" t="s">
        <v>1455</v>
      </c>
      <c r="C3376" s="192" t="s">
        <v>20</v>
      </c>
      <c r="D3376" s="192">
        <v>7139</v>
      </c>
      <c r="E3376" s="193" t="s">
        <v>2191</v>
      </c>
      <c r="F3376" s="380" t="s">
        <v>1457</v>
      </c>
      <c r="G3376" s="381"/>
      <c r="H3376" s="164" t="s">
        <v>31</v>
      </c>
      <c r="I3376" s="165">
        <v>1</v>
      </c>
      <c r="J3376" s="166">
        <v>1.66</v>
      </c>
      <c r="K3376" s="167">
        <v>1.66</v>
      </c>
    </row>
    <row r="3377" spans="1:11" hidden="1">
      <c r="A3377" s="192" t="s">
        <v>1449</v>
      </c>
      <c r="B3377" s="192" t="s">
        <v>1455</v>
      </c>
      <c r="C3377" s="192" t="s">
        <v>20</v>
      </c>
      <c r="D3377" s="192">
        <v>20083</v>
      </c>
      <c r="E3377" s="193" t="s">
        <v>1488</v>
      </c>
      <c r="F3377" s="380" t="s">
        <v>1457</v>
      </c>
      <c r="G3377" s="381"/>
      <c r="H3377" s="164" t="s">
        <v>31</v>
      </c>
      <c r="I3377" s="165">
        <v>1.2E-2</v>
      </c>
      <c r="J3377" s="166">
        <v>87.08</v>
      </c>
      <c r="K3377" s="167">
        <v>1.04</v>
      </c>
    </row>
    <row r="3378" spans="1:11" hidden="1">
      <c r="A3378" s="192" t="s">
        <v>1449</v>
      </c>
      <c r="B3378" s="192" t="s">
        <v>1455</v>
      </c>
      <c r="C3378" s="192" t="s">
        <v>20</v>
      </c>
      <c r="D3378" s="192">
        <v>38383</v>
      </c>
      <c r="E3378" s="193" t="s">
        <v>1489</v>
      </c>
      <c r="F3378" s="380" t="s">
        <v>1457</v>
      </c>
      <c r="G3378" s="381"/>
      <c r="H3378" s="164" t="s">
        <v>31</v>
      </c>
      <c r="I3378" s="165">
        <v>1.6199999999999999E-2</v>
      </c>
      <c r="J3378" s="166">
        <v>2.56</v>
      </c>
      <c r="K3378" s="167">
        <v>0.04</v>
      </c>
    </row>
    <row r="3379" spans="1:11" hidden="1">
      <c r="A3379" s="192" t="s">
        <v>1449</v>
      </c>
      <c r="B3379" s="192" t="s">
        <v>1450</v>
      </c>
      <c r="C3379" s="192" t="s">
        <v>20</v>
      </c>
      <c r="D3379" s="192">
        <v>88248</v>
      </c>
      <c r="E3379" s="193" t="s">
        <v>1477</v>
      </c>
      <c r="F3379" s="380" t="s">
        <v>1463</v>
      </c>
      <c r="G3379" s="381"/>
      <c r="H3379" s="164" t="s">
        <v>34</v>
      </c>
      <c r="I3379" s="165">
        <v>9.4100000000000003E-2</v>
      </c>
      <c r="J3379" s="166">
        <v>16.45</v>
      </c>
      <c r="K3379" s="167">
        <v>1.54</v>
      </c>
    </row>
    <row r="3380" spans="1:11" hidden="1">
      <c r="A3380" s="192" t="s">
        <v>1449</v>
      </c>
      <c r="B3380" s="192" t="s">
        <v>1450</v>
      </c>
      <c r="C3380" s="192" t="s">
        <v>20</v>
      </c>
      <c r="D3380" s="192">
        <v>88267</v>
      </c>
      <c r="E3380" s="193" t="s">
        <v>1478</v>
      </c>
      <c r="F3380" s="380" t="s">
        <v>1463</v>
      </c>
      <c r="G3380" s="381"/>
      <c r="H3380" s="164" t="s">
        <v>34</v>
      </c>
      <c r="I3380" s="165">
        <v>9.4100000000000003E-2</v>
      </c>
      <c r="J3380" s="166">
        <v>19.88</v>
      </c>
      <c r="K3380" s="167">
        <v>1.87</v>
      </c>
    </row>
    <row r="3381" spans="1:11" hidden="1">
      <c r="E3381" s="194"/>
      <c r="F3381" s="194"/>
      <c r="I3381" s="168"/>
      <c r="J3381" s="169"/>
      <c r="K3381" s="170"/>
    </row>
    <row r="3382" spans="1:11" hidden="1">
      <c r="E3382" s="194"/>
      <c r="F3382" s="194"/>
      <c r="I3382" s="168"/>
      <c r="J3382" s="169"/>
      <c r="K3382" s="170"/>
    </row>
    <row r="3383" spans="1:11" ht="20.100000000000001" hidden="1" customHeight="1">
      <c r="A3383" s="187"/>
      <c r="B3383" s="188"/>
      <c r="C3383" s="188" t="s">
        <v>20</v>
      </c>
      <c r="D3383" s="188">
        <v>89623</v>
      </c>
      <c r="E3383" s="189" t="s">
        <v>1185</v>
      </c>
      <c r="F3383" s="382" t="s">
        <v>1485</v>
      </c>
      <c r="G3383" s="383"/>
      <c r="H3383" s="156" t="s">
        <v>31</v>
      </c>
      <c r="I3383" s="157"/>
      <c r="J3383" s="158"/>
      <c r="K3383" s="159">
        <v>20.43</v>
      </c>
    </row>
    <row r="3384" spans="1:11" hidden="1">
      <c r="B3384" s="190" t="s">
        <v>1442</v>
      </c>
      <c r="C3384" s="190" t="s">
        <v>1443</v>
      </c>
      <c r="D3384" s="190" t="s">
        <v>1</v>
      </c>
      <c r="E3384" s="191" t="s">
        <v>1444</v>
      </c>
      <c r="F3384" s="384" t="s">
        <v>1445</v>
      </c>
      <c r="G3384" s="385"/>
      <c r="H3384" s="160" t="s">
        <v>1446</v>
      </c>
      <c r="I3384" s="161" t="s">
        <v>1345</v>
      </c>
      <c r="J3384" s="162" t="s">
        <v>1447</v>
      </c>
      <c r="K3384" s="163" t="s">
        <v>1448</v>
      </c>
    </row>
    <row r="3385" spans="1:11" hidden="1">
      <c r="A3385" s="192" t="s">
        <v>1449</v>
      </c>
      <c r="B3385" s="192" t="s">
        <v>1455</v>
      </c>
      <c r="C3385" s="192" t="s">
        <v>20</v>
      </c>
      <c r="D3385" s="192">
        <v>122</v>
      </c>
      <c r="E3385" s="193" t="s">
        <v>1491</v>
      </c>
      <c r="F3385" s="380" t="s">
        <v>1457</v>
      </c>
      <c r="G3385" s="381"/>
      <c r="H3385" s="164" t="s">
        <v>31</v>
      </c>
      <c r="I3385" s="165">
        <v>1.7600000000000001E-2</v>
      </c>
      <c r="J3385" s="166">
        <v>76.86</v>
      </c>
      <c r="K3385" s="167">
        <v>1.35</v>
      </c>
    </row>
    <row r="3386" spans="1:11" hidden="1">
      <c r="A3386" s="192" t="s">
        <v>1449</v>
      </c>
      <c r="B3386" s="192" t="s">
        <v>1455</v>
      </c>
      <c r="C3386" s="192" t="s">
        <v>20</v>
      </c>
      <c r="D3386" s="192">
        <v>7141</v>
      </c>
      <c r="E3386" s="193" t="s">
        <v>2192</v>
      </c>
      <c r="F3386" s="380" t="s">
        <v>1457</v>
      </c>
      <c r="G3386" s="381"/>
      <c r="H3386" s="164" t="s">
        <v>31</v>
      </c>
      <c r="I3386" s="165">
        <v>1</v>
      </c>
      <c r="J3386" s="166">
        <v>12.12</v>
      </c>
      <c r="K3386" s="167">
        <v>12.12</v>
      </c>
    </row>
    <row r="3387" spans="1:11" hidden="1">
      <c r="A3387" s="192" t="s">
        <v>1449</v>
      </c>
      <c r="B3387" s="192" t="s">
        <v>1455</v>
      </c>
      <c r="C3387" s="192" t="s">
        <v>20</v>
      </c>
      <c r="D3387" s="192">
        <v>20083</v>
      </c>
      <c r="E3387" s="193" t="s">
        <v>1488</v>
      </c>
      <c r="F3387" s="380" t="s">
        <v>1457</v>
      </c>
      <c r="G3387" s="381"/>
      <c r="H3387" s="164" t="s">
        <v>31</v>
      </c>
      <c r="I3387" s="165">
        <v>2.1000000000000001E-2</v>
      </c>
      <c r="J3387" s="166">
        <v>87.08</v>
      </c>
      <c r="K3387" s="167">
        <v>1.82</v>
      </c>
    </row>
    <row r="3388" spans="1:11" hidden="1">
      <c r="A3388" s="192" t="s">
        <v>1449</v>
      </c>
      <c r="B3388" s="192" t="s">
        <v>1455</v>
      </c>
      <c r="C3388" s="192" t="s">
        <v>20</v>
      </c>
      <c r="D3388" s="192">
        <v>38383</v>
      </c>
      <c r="E3388" s="193" t="s">
        <v>1489</v>
      </c>
      <c r="F3388" s="380" t="s">
        <v>1457</v>
      </c>
      <c r="G3388" s="381"/>
      <c r="H3388" s="164" t="s">
        <v>31</v>
      </c>
      <c r="I3388" s="165">
        <v>2.3599999999999999E-2</v>
      </c>
      <c r="J3388" s="166">
        <v>2.56</v>
      </c>
      <c r="K3388" s="167">
        <v>0.06</v>
      </c>
    </row>
    <row r="3389" spans="1:11" hidden="1">
      <c r="A3389" s="192" t="s">
        <v>1449</v>
      </c>
      <c r="B3389" s="192" t="s">
        <v>1450</v>
      </c>
      <c r="C3389" s="192" t="s">
        <v>20</v>
      </c>
      <c r="D3389" s="192">
        <v>88248</v>
      </c>
      <c r="E3389" s="193" t="s">
        <v>1477</v>
      </c>
      <c r="F3389" s="380" t="s">
        <v>1463</v>
      </c>
      <c r="G3389" s="381"/>
      <c r="H3389" s="164" t="s">
        <v>34</v>
      </c>
      <c r="I3389" s="165">
        <v>0.14000000000000001</v>
      </c>
      <c r="J3389" s="166">
        <v>16.45</v>
      </c>
      <c r="K3389" s="167">
        <v>2.2999999999999998</v>
      </c>
    </row>
    <row r="3390" spans="1:11" hidden="1">
      <c r="A3390" s="192" t="s">
        <v>1449</v>
      </c>
      <c r="B3390" s="192" t="s">
        <v>1450</v>
      </c>
      <c r="C3390" s="192" t="s">
        <v>20</v>
      </c>
      <c r="D3390" s="192">
        <v>88267</v>
      </c>
      <c r="E3390" s="193" t="s">
        <v>1478</v>
      </c>
      <c r="F3390" s="380" t="s">
        <v>1463</v>
      </c>
      <c r="G3390" s="381"/>
      <c r="H3390" s="164" t="s">
        <v>34</v>
      </c>
      <c r="I3390" s="165">
        <v>0.14000000000000001</v>
      </c>
      <c r="J3390" s="166">
        <v>19.88</v>
      </c>
      <c r="K3390" s="167">
        <v>2.78</v>
      </c>
    </row>
    <row r="3391" spans="1:11" hidden="1">
      <c r="E3391" s="194"/>
      <c r="F3391" s="194"/>
      <c r="I3391" s="168"/>
      <c r="J3391" s="169"/>
      <c r="K3391" s="170"/>
    </row>
    <row r="3392" spans="1:11" hidden="1">
      <c r="E3392" s="194"/>
      <c r="F3392" s="194"/>
      <c r="I3392" s="168"/>
      <c r="J3392" s="169"/>
      <c r="K3392" s="170"/>
    </row>
    <row r="3393" spans="1:11" ht="20.100000000000001" hidden="1" customHeight="1">
      <c r="A3393" s="187"/>
      <c r="B3393" s="188"/>
      <c r="C3393" s="188" t="s">
        <v>20</v>
      </c>
      <c r="D3393" s="188">
        <v>89625</v>
      </c>
      <c r="E3393" s="189" t="s">
        <v>1062</v>
      </c>
      <c r="F3393" s="382" t="s">
        <v>1485</v>
      </c>
      <c r="G3393" s="383"/>
      <c r="H3393" s="156" t="s">
        <v>31</v>
      </c>
      <c r="I3393" s="157"/>
      <c r="J3393" s="158"/>
      <c r="K3393" s="159">
        <v>24.52</v>
      </c>
    </row>
    <row r="3394" spans="1:11" hidden="1">
      <c r="B3394" s="190" t="s">
        <v>1442</v>
      </c>
      <c r="C3394" s="190" t="s">
        <v>1443</v>
      </c>
      <c r="D3394" s="190" t="s">
        <v>1</v>
      </c>
      <c r="E3394" s="191" t="s">
        <v>1444</v>
      </c>
      <c r="F3394" s="384" t="s">
        <v>1445</v>
      </c>
      <c r="G3394" s="385"/>
      <c r="H3394" s="160" t="s">
        <v>1446</v>
      </c>
      <c r="I3394" s="161" t="s">
        <v>1345</v>
      </c>
      <c r="J3394" s="162" t="s">
        <v>1447</v>
      </c>
      <c r="K3394" s="163" t="s">
        <v>1448</v>
      </c>
    </row>
    <row r="3395" spans="1:11" hidden="1">
      <c r="A3395" s="192" t="s">
        <v>1449</v>
      </c>
      <c r="B3395" s="192" t="s">
        <v>1455</v>
      </c>
      <c r="C3395" s="192" t="s">
        <v>20</v>
      </c>
      <c r="D3395" s="192">
        <v>122</v>
      </c>
      <c r="E3395" s="193" t="s">
        <v>1491</v>
      </c>
      <c r="F3395" s="380" t="s">
        <v>1457</v>
      </c>
      <c r="G3395" s="381"/>
      <c r="H3395" s="164" t="s">
        <v>31</v>
      </c>
      <c r="I3395" s="165">
        <v>2.47E-2</v>
      </c>
      <c r="J3395" s="166">
        <v>76.86</v>
      </c>
      <c r="K3395" s="167">
        <v>1.89</v>
      </c>
    </row>
    <row r="3396" spans="1:11" hidden="1">
      <c r="A3396" s="192" t="s">
        <v>1449</v>
      </c>
      <c r="B3396" s="192" t="s">
        <v>1455</v>
      </c>
      <c r="C3396" s="192" t="s">
        <v>20</v>
      </c>
      <c r="D3396" s="192">
        <v>7142</v>
      </c>
      <c r="E3396" s="193" t="s">
        <v>2193</v>
      </c>
      <c r="F3396" s="380" t="s">
        <v>1457</v>
      </c>
      <c r="G3396" s="381"/>
      <c r="H3396" s="164" t="s">
        <v>31</v>
      </c>
      <c r="I3396" s="165">
        <v>1</v>
      </c>
      <c r="J3396" s="166">
        <v>13.55</v>
      </c>
      <c r="K3396" s="167">
        <v>13.55</v>
      </c>
    </row>
    <row r="3397" spans="1:11" hidden="1">
      <c r="A3397" s="192" t="s">
        <v>1449</v>
      </c>
      <c r="B3397" s="192" t="s">
        <v>1455</v>
      </c>
      <c r="C3397" s="192" t="s">
        <v>20</v>
      </c>
      <c r="D3397" s="192">
        <v>20083</v>
      </c>
      <c r="E3397" s="193" t="s">
        <v>1488</v>
      </c>
      <c r="F3397" s="380" t="s">
        <v>1457</v>
      </c>
      <c r="G3397" s="381"/>
      <c r="H3397" s="164" t="s">
        <v>31</v>
      </c>
      <c r="I3397" s="165">
        <v>3.3000000000000002E-2</v>
      </c>
      <c r="J3397" s="166">
        <v>87.08</v>
      </c>
      <c r="K3397" s="167">
        <v>2.87</v>
      </c>
    </row>
    <row r="3398" spans="1:11" hidden="1">
      <c r="A3398" s="192" t="s">
        <v>1449</v>
      </c>
      <c r="B3398" s="192" t="s">
        <v>1455</v>
      </c>
      <c r="C3398" s="192" t="s">
        <v>20</v>
      </c>
      <c r="D3398" s="192">
        <v>38383</v>
      </c>
      <c r="E3398" s="193" t="s">
        <v>1489</v>
      </c>
      <c r="F3398" s="380" t="s">
        <v>1457</v>
      </c>
      <c r="G3398" s="381"/>
      <c r="H3398" s="164" t="s">
        <v>31</v>
      </c>
      <c r="I3398" s="165">
        <v>2.8500000000000001E-2</v>
      </c>
      <c r="J3398" s="166">
        <v>2.56</v>
      </c>
      <c r="K3398" s="167">
        <v>7.0000000000000007E-2</v>
      </c>
    </row>
    <row r="3399" spans="1:11" hidden="1">
      <c r="A3399" s="192" t="s">
        <v>1449</v>
      </c>
      <c r="B3399" s="192" t="s">
        <v>1450</v>
      </c>
      <c r="C3399" s="192" t="s">
        <v>20</v>
      </c>
      <c r="D3399" s="192">
        <v>88248</v>
      </c>
      <c r="E3399" s="193" t="s">
        <v>1477</v>
      </c>
      <c r="F3399" s="380" t="s">
        <v>1463</v>
      </c>
      <c r="G3399" s="381"/>
      <c r="H3399" s="164" t="s">
        <v>34</v>
      </c>
      <c r="I3399" s="165">
        <v>0.1694</v>
      </c>
      <c r="J3399" s="166">
        <v>16.45</v>
      </c>
      <c r="K3399" s="167">
        <v>2.78</v>
      </c>
    </row>
    <row r="3400" spans="1:11" hidden="1">
      <c r="A3400" s="192" t="s">
        <v>1449</v>
      </c>
      <c r="B3400" s="192" t="s">
        <v>1450</v>
      </c>
      <c r="C3400" s="192" t="s">
        <v>20</v>
      </c>
      <c r="D3400" s="192">
        <v>88267</v>
      </c>
      <c r="E3400" s="193" t="s">
        <v>1478</v>
      </c>
      <c r="F3400" s="380" t="s">
        <v>1463</v>
      </c>
      <c r="G3400" s="381"/>
      <c r="H3400" s="164" t="s">
        <v>34</v>
      </c>
      <c r="I3400" s="165">
        <v>0.1694</v>
      </c>
      <c r="J3400" s="166">
        <v>19.88</v>
      </c>
      <c r="K3400" s="167">
        <v>3.36</v>
      </c>
    </row>
    <row r="3401" spans="1:11" hidden="1">
      <c r="E3401" s="194"/>
      <c r="F3401" s="194"/>
      <c r="I3401" s="168"/>
      <c r="J3401" s="169"/>
      <c r="K3401" s="170"/>
    </row>
    <row r="3402" spans="1:11" hidden="1">
      <c r="E3402" s="194"/>
      <c r="F3402" s="194"/>
      <c r="I3402" s="168"/>
      <c r="J3402" s="169"/>
      <c r="K3402" s="170"/>
    </row>
    <row r="3403" spans="1:11" ht="20.100000000000001" hidden="1" customHeight="1">
      <c r="A3403" s="187"/>
      <c r="B3403" s="188"/>
      <c r="C3403" s="188" t="s">
        <v>20</v>
      </c>
      <c r="D3403" s="188">
        <v>89629</v>
      </c>
      <c r="E3403" s="189" t="s">
        <v>1291</v>
      </c>
      <c r="F3403" s="382" t="s">
        <v>1485</v>
      </c>
      <c r="G3403" s="383"/>
      <c r="H3403" s="156" t="s">
        <v>31</v>
      </c>
      <c r="I3403" s="157"/>
      <c r="J3403" s="158"/>
      <c r="K3403" s="159">
        <v>99.3</v>
      </c>
    </row>
    <row r="3404" spans="1:11" hidden="1">
      <c r="B3404" s="190" t="s">
        <v>1442</v>
      </c>
      <c r="C3404" s="190" t="s">
        <v>1443</v>
      </c>
      <c r="D3404" s="190" t="s">
        <v>1</v>
      </c>
      <c r="E3404" s="191" t="s">
        <v>1444</v>
      </c>
      <c r="F3404" s="384" t="s">
        <v>1445</v>
      </c>
      <c r="G3404" s="385"/>
      <c r="H3404" s="160" t="s">
        <v>1446</v>
      </c>
      <c r="I3404" s="161" t="s">
        <v>1345</v>
      </c>
      <c r="J3404" s="162" t="s">
        <v>1447</v>
      </c>
      <c r="K3404" s="163" t="s">
        <v>1448</v>
      </c>
    </row>
    <row r="3405" spans="1:11" hidden="1">
      <c r="A3405" s="192" t="s">
        <v>1449</v>
      </c>
      <c r="B3405" s="192" t="s">
        <v>1455</v>
      </c>
      <c r="C3405" s="192" t="s">
        <v>20</v>
      </c>
      <c r="D3405" s="192">
        <v>122</v>
      </c>
      <c r="E3405" s="193" t="s">
        <v>1491</v>
      </c>
      <c r="F3405" s="380" t="s">
        <v>1457</v>
      </c>
      <c r="G3405" s="381"/>
      <c r="H3405" s="164" t="s">
        <v>31</v>
      </c>
      <c r="I3405" s="165">
        <v>3.8800000000000001E-2</v>
      </c>
      <c r="J3405" s="166">
        <v>76.86</v>
      </c>
      <c r="K3405" s="167">
        <v>2.98</v>
      </c>
    </row>
    <row r="3406" spans="1:11" hidden="1">
      <c r="A3406" s="192" t="s">
        <v>1449</v>
      </c>
      <c r="B3406" s="192" t="s">
        <v>1455</v>
      </c>
      <c r="C3406" s="192" t="s">
        <v>20</v>
      </c>
      <c r="D3406" s="192">
        <v>7144</v>
      </c>
      <c r="E3406" s="193" t="s">
        <v>2194</v>
      </c>
      <c r="F3406" s="380" t="s">
        <v>1457</v>
      </c>
      <c r="G3406" s="381"/>
      <c r="H3406" s="164" t="s">
        <v>31</v>
      </c>
      <c r="I3406" s="165">
        <v>1</v>
      </c>
      <c r="J3406" s="166">
        <v>80.77</v>
      </c>
      <c r="K3406" s="167">
        <v>80.77</v>
      </c>
    </row>
    <row r="3407" spans="1:11" hidden="1">
      <c r="A3407" s="192" t="s">
        <v>1449</v>
      </c>
      <c r="B3407" s="192" t="s">
        <v>1455</v>
      </c>
      <c r="C3407" s="192" t="s">
        <v>20</v>
      </c>
      <c r="D3407" s="192">
        <v>20083</v>
      </c>
      <c r="E3407" s="193" t="s">
        <v>1488</v>
      </c>
      <c r="F3407" s="380" t="s">
        <v>1457</v>
      </c>
      <c r="G3407" s="381"/>
      <c r="H3407" s="164" t="s">
        <v>31</v>
      </c>
      <c r="I3407" s="165">
        <v>7.4999999999999997E-2</v>
      </c>
      <c r="J3407" s="166">
        <v>87.08</v>
      </c>
      <c r="K3407" s="167">
        <v>6.53</v>
      </c>
    </row>
    <row r="3408" spans="1:11" hidden="1">
      <c r="A3408" s="192" t="s">
        <v>1449</v>
      </c>
      <c r="B3408" s="192" t="s">
        <v>1455</v>
      </c>
      <c r="C3408" s="192" t="s">
        <v>20</v>
      </c>
      <c r="D3408" s="192">
        <v>38383</v>
      </c>
      <c r="E3408" s="193" t="s">
        <v>1489</v>
      </c>
      <c r="F3408" s="380" t="s">
        <v>1457</v>
      </c>
      <c r="G3408" s="381"/>
      <c r="H3408" s="164" t="s">
        <v>31</v>
      </c>
      <c r="I3408" s="165">
        <v>4.1300000000000003E-2</v>
      </c>
      <c r="J3408" s="166">
        <v>2.56</v>
      </c>
      <c r="K3408" s="167">
        <v>0.1</v>
      </c>
    </row>
    <row r="3409" spans="1:11" hidden="1">
      <c r="A3409" s="192" t="s">
        <v>1449</v>
      </c>
      <c r="B3409" s="192" t="s">
        <v>1450</v>
      </c>
      <c r="C3409" s="192" t="s">
        <v>20</v>
      </c>
      <c r="D3409" s="192">
        <v>88248</v>
      </c>
      <c r="E3409" s="193" t="s">
        <v>1477</v>
      </c>
      <c r="F3409" s="380" t="s">
        <v>1463</v>
      </c>
      <c r="G3409" s="381"/>
      <c r="H3409" s="164" t="s">
        <v>34</v>
      </c>
      <c r="I3409" s="165">
        <v>0.24590000000000001</v>
      </c>
      <c r="J3409" s="166">
        <v>16.45</v>
      </c>
      <c r="K3409" s="167">
        <v>4.04</v>
      </c>
    </row>
    <row r="3410" spans="1:11" hidden="1">
      <c r="A3410" s="192" t="s">
        <v>1449</v>
      </c>
      <c r="B3410" s="192" t="s">
        <v>1450</v>
      </c>
      <c r="C3410" s="192" t="s">
        <v>20</v>
      </c>
      <c r="D3410" s="192">
        <v>88267</v>
      </c>
      <c r="E3410" s="193" t="s">
        <v>1478</v>
      </c>
      <c r="F3410" s="380" t="s">
        <v>1463</v>
      </c>
      <c r="G3410" s="381"/>
      <c r="H3410" s="164" t="s">
        <v>34</v>
      </c>
      <c r="I3410" s="165">
        <v>0.24590000000000001</v>
      </c>
      <c r="J3410" s="166">
        <v>19.88</v>
      </c>
      <c r="K3410" s="167">
        <v>4.88</v>
      </c>
    </row>
    <row r="3411" spans="1:11" hidden="1">
      <c r="E3411" s="194"/>
      <c r="F3411" s="194"/>
      <c r="I3411" s="168"/>
      <c r="J3411" s="169"/>
      <c r="K3411" s="170"/>
    </row>
    <row r="3412" spans="1:11" hidden="1">
      <c r="E3412" s="194"/>
      <c r="F3412" s="194"/>
      <c r="I3412" s="168"/>
      <c r="J3412" s="169"/>
      <c r="K3412" s="170"/>
    </row>
    <row r="3413" spans="1:11" ht="20.100000000000001" hidden="1" customHeight="1">
      <c r="A3413" s="187"/>
      <c r="B3413" s="188"/>
      <c r="C3413" s="188" t="s">
        <v>20</v>
      </c>
      <c r="D3413" s="188">
        <v>94213</v>
      </c>
      <c r="E3413" s="189" t="s">
        <v>705</v>
      </c>
      <c r="F3413" s="382" t="s">
        <v>1657</v>
      </c>
      <c r="G3413" s="383"/>
      <c r="H3413" s="156" t="s">
        <v>8</v>
      </c>
      <c r="I3413" s="157"/>
      <c r="J3413" s="158"/>
      <c r="K3413" s="159">
        <v>68.06</v>
      </c>
    </row>
    <row r="3414" spans="1:11" hidden="1">
      <c r="B3414" s="190" t="s">
        <v>1442</v>
      </c>
      <c r="C3414" s="190" t="s">
        <v>1443</v>
      </c>
      <c r="D3414" s="190" t="s">
        <v>1</v>
      </c>
      <c r="E3414" s="191" t="s">
        <v>1444</v>
      </c>
      <c r="F3414" s="384" t="s">
        <v>1445</v>
      </c>
      <c r="G3414" s="385"/>
      <c r="H3414" s="160" t="s">
        <v>1446</v>
      </c>
      <c r="I3414" s="161" t="s">
        <v>1345</v>
      </c>
      <c r="J3414" s="162" t="s">
        <v>1447</v>
      </c>
      <c r="K3414" s="163" t="s">
        <v>1448</v>
      </c>
    </row>
    <row r="3415" spans="1:11" ht="24" hidden="1">
      <c r="A3415" s="192" t="s">
        <v>1449</v>
      </c>
      <c r="B3415" s="192" t="s">
        <v>1455</v>
      </c>
      <c r="C3415" s="192" t="s">
        <v>20</v>
      </c>
      <c r="D3415" s="192">
        <v>7243</v>
      </c>
      <c r="E3415" s="193" t="s">
        <v>2180</v>
      </c>
      <c r="F3415" s="380" t="s">
        <v>1457</v>
      </c>
      <c r="G3415" s="381"/>
      <c r="H3415" s="164" t="s">
        <v>8</v>
      </c>
      <c r="I3415" s="165">
        <v>1.1659999999999999</v>
      </c>
      <c r="J3415" s="166">
        <v>48.54</v>
      </c>
      <c r="K3415" s="167">
        <v>56.59</v>
      </c>
    </row>
    <row r="3416" spans="1:11" ht="24" hidden="1">
      <c r="A3416" s="192" t="s">
        <v>1449</v>
      </c>
      <c r="B3416" s="192" t="s">
        <v>1455</v>
      </c>
      <c r="C3416" s="192" t="s">
        <v>20</v>
      </c>
      <c r="D3416" s="192">
        <v>11029</v>
      </c>
      <c r="E3416" s="193" t="s">
        <v>2195</v>
      </c>
      <c r="F3416" s="380" t="s">
        <v>1457</v>
      </c>
      <c r="G3416" s="381"/>
      <c r="H3416" s="164" t="s">
        <v>1827</v>
      </c>
      <c r="I3416" s="165">
        <v>4.1500000000000004</v>
      </c>
      <c r="J3416" s="166">
        <v>1.96</v>
      </c>
      <c r="K3416" s="167">
        <v>8.1300000000000008</v>
      </c>
    </row>
    <row r="3417" spans="1:11" hidden="1">
      <c r="A3417" s="192" t="s">
        <v>1449</v>
      </c>
      <c r="B3417" s="192" t="s">
        <v>1450</v>
      </c>
      <c r="C3417" s="192" t="s">
        <v>20</v>
      </c>
      <c r="D3417" s="192">
        <v>88316</v>
      </c>
      <c r="E3417" s="193" t="s">
        <v>1464</v>
      </c>
      <c r="F3417" s="380" t="s">
        <v>1463</v>
      </c>
      <c r="G3417" s="381"/>
      <c r="H3417" s="164" t="s">
        <v>34</v>
      </c>
      <c r="I3417" s="165">
        <v>9.7000000000000003E-2</v>
      </c>
      <c r="J3417" s="166">
        <v>16.02</v>
      </c>
      <c r="K3417" s="167">
        <v>1.55</v>
      </c>
    </row>
    <row r="3418" spans="1:11" hidden="1">
      <c r="A3418" s="192" t="s">
        <v>1449</v>
      </c>
      <c r="B3418" s="192" t="s">
        <v>1450</v>
      </c>
      <c r="C3418" s="192" t="s">
        <v>20</v>
      </c>
      <c r="D3418" s="192">
        <v>88323</v>
      </c>
      <c r="E3418" s="193" t="s">
        <v>1665</v>
      </c>
      <c r="F3418" s="380" t="s">
        <v>1463</v>
      </c>
      <c r="G3418" s="381"/>
      <c r="H3418" s="164" t="s">
        <v>34</v>
      </c>
      <c r="I3418" s="165">
        <v>9.0999999999999998E-2</v>
      </c>
      <c r="J3418" s="166">
        <v>19.559999999999999</v>
      </c>
      <c r="K3418" s="167">
        <v>1.77</v>
      </c>
    </row>
    <row r="3419" spans="1:11" ht="24" hidden="1">
      <c r="A3419" s="192" t="s">
        <v>1449</v>
      </c>
      <c r="B3419" s="192" t="s">
        <v>1450</v>
      </c>
      <c r="C3419" s="192" t="s">
        <v>20</v>
      </c>
      <c r="D3419" s="192">
        <v>93281</v>
      </c>
      <c r="E3419" s="193" t="s">
        <v>1666</v>
      </c>
      <c r="F3419" s="380" t="s">
        <v>1466</v>
      </c>
      <c r="G3419" s="381"/>
      <c r="H3419" s="164" t="s">
        <v>1467</v>
      </c>
      <c r="I3419" s="165">
        <v>8.9999999999999998E-4</v>
      </c>
      <c r="J3419" s="166">
        <v>16.14</v>
      </c>
      <c r="K3419" s="167">
        <v>0.01</v>
      </c>
    </row>
    <row r="3420" spans="1:11" ht="24" hidden="1">
      <c r="A3420" s="192" t="s">
        <v>1449</v>
      </c>
      <c r="B3420" s="192" t="s">
        <v>1450</v>
      </c>
      <c r="C3420" s="192" t="s">
        <v>20</v>
      </c>
      <c r="D3420" s="192">
        <v>93282</v>
      </c>
      <c r="E3420" s="193" t="s">
        <v>1667</v>
      </c>
      <c r="F3420" s="380" t="s">
        <v>1466</v>
      </c>
      <c r="G3420" s="381"/>
      <c r="H3420" s="164" t="s">
        <v>1554</v>
      </c>
      <c r="I3420" s="165">
        <v>1.2999999999999999E-3</v>
      </c>
      <c r="J3420" s="166">
        <v>14.99</v>
      </c>
      <c r="K3420" s="167">
        <v>0.01</v>
      </c>
    </row>
    <row r="3421" spans="1:11" hidden="1">
      <c r="E3421" s="194"/>
      <c r="F3421" s="194"/>
      <c r="I3421" s="168"/>
      <c r="J3421" s="169"/>
      <c r="K3421" s="170"/>
    </row>
    <row r="3422" spans="1:11" hidden="1">
      <c r="E3422" s="194"/>
      <c r="F3422" s="194"/>
      <c r="I3422" s="168"/>
      <c r="J3422" s="169"/>
      <c r="K3422" s="170"/>
    </row>
    <row r="3423" spans="1:11" ht="20.100000000000001" hidden="1" customHeight="1">
      <c r="A3423" s="187"/>
      <c r="B3423" s="188"/>
      <c r="C3423" s="188" t="s">
        <v>20</v>
      </c>
      <c r="D3423" s="188">
        <v>94216</v>
      </c>
      <c r="E3423" s="189" t="s">
        <v>134</v>
      </c>
      <c r="F3423" s="382" t="s">
        <v>1657</v>
      </c>
      <c r="G3423" s="383"/>
      <c r="H3423" s="156" t="s">
        <v>8</v>
      </c>
      <c r="I3423" s="157"/>
      <c r="J3423" s="158"/>
      <c r="K3423" s="159">
        <v>196.26</v>
      </c>
    </row>
    <row r="3424" spans="1:11" hidden="1">
      <c r="B3424" s="190" t="s">
        <v>1442</v>
      </c>
      <c r="C3424" s="190" t="s">
        <v>1443</v>
      </c>
      <c r="D3424" s="190" t="s">
        <v>1</v>
      </c>
      <c r="E3424" s="191" t="s">
        <v>1444</v>
      </c>
      <c r="F3424" s="384" t="s">
        <v>1445</v>
      </c>
      <c r="G3424" s="385"/>
      <c r="H3424" s="160" t="s">
        <v>1446</v>
      </c>
      <c r="I3424" s="161" t="s">
        <v>1345</v>
      </c>
      <c r="J3424" s="162" t="s">
        <v>1447</v>
      </c>
      <c r="K3424" s="163" t="s">
        <v>1448</v>
      </c>
    </row>
    <row r="3425" spans="1:11" ht="24" hidden="1">
      <c r="A3425" s="192" t="s">
        <v>1449</v>
      </c>
      <c r="B3425" s="192" t="s">
        <v>1455</v>
      </c>
      <c r="C3425" s="192" t="s">
        <v>20</v>
      </c>
      <c r="D3425" s="192">
        <v>11029</v>
      </c>
      <c r="E3425" s="193" t="s">
        <v>2195</v>
      </c>
      <c r="F3425" s="380" t="s">
        <v>1457</v>
      </c>
      <c r="G3425" s="381"/>
      <c r="H3425" s="164" t="s">
        <v>1827</v>
      </c>
      <c r="I3425" s="165">
        <v>4.1500000000000004</v>
      </c>
      <c r="J3425" s="166">
        <v>1.96</v>
      </c>
      <c r="K3425" s="167">
        <v>8.1300000000000008</v>
      </c>
    </row>
    <row r="3426" spans="1:11" ht="36" hidden="1">
      <c r="A3426" s="192" t="s">
        <v>1449</v>
      </c>
      <c r="B3426" s="192" t="s">
        <v>1455</v>
      </c>
      <c r="C3426" s="192" t="s">
        <v>20</v>
      </c>
      <c r="D3426" s="192">
        <v>40740</v>
      </c>
      <c r="E3426" s="193" t="s">
        <v>2196</v>
      </c>
      <c r="F3426" s="380" t="s">
        <v>1457</v>
      </c>
      <c r="G3426" s="381"/>
      <c r="H3426" s="164" t="s">
        <v>2197</v>
      </c>
      <c r="I3426" s="165">
        <v>1.1459999999999999</v>
      </c>
      <c r="J3426" s="166">
        <v>162.33000000000001</v>
      </c>
      <c r="K3426" s="167">
        <v>186.03</v>
      </c>
    </row>
    <row r="3427" spans="1:11" hidden="1">
      <c r="A3427" s="192" t="s">
        <v>1449</v>
      </c>
      <c r="B3427" s="192" t="s">
        <v>1450</v>
      </c>
      <c r="C3427" s="192" t="s">
        <v>20</v>
      </c>
      <c r="D3427" s="192">
        <v>88316</v>
      </c>
      <c r="E3427" s="193" t="s">
        <v>1464</v>
      </c>
      <c r="F3427" s="380" t="s">
        <v>1463</v>
      </c>
      <c r="G3427" s="381"/>
      <c r="H3427" s="164" t="s">
        <v>34</v>
      </c>
      <c r="I3427" s="165">
        <v>6.2E-2</v>
      </c>
      <c r="J3427" s="166">
        <v>16.02</v>
      </c>
      <c r="K3427" s="167">
        <v>0.99</v>
      </c>
    </row>
    <row r="3428" spans="1:11" hidden="1">
      <c r="A3428" s="192" t="s">
        <v>1449</v>
      </c>
      <c r="B3428" s="192" t="s">
        <v>1450</v>
      </c>
      <c r="C3428" s="192" t="s">
        <v>20</v>
      </c>
      <c r="D3428" s="192">
        <v>88323</v>
      </c>
      <c r="E3428" s="193" t="s">
        <v>1665</v>
      </c>
      <c r="F3428" s="380" t="s">
        <v>1463</v>
      </c>
      <c r="G3428" s="381"/>
      <c r="H3428" s="164" t="s">
        <v>34</v>
      </c>
      <c r="I3428" s="165">
        <v>5.6000000000000001E-2</v>
      </c>
      <c r="J3428" s="166">
        <v>19.559999999999999</v>
      </c>
      <c r="K3428" s="167">
        <v>1.0900000000000001</v>
      </c>
    </row>
    <row r="3429" spans="1:11" ht="24" hidden="1">
      <c r="A3429" s="192" t="s">
        <v>1449</v>
      </c>
      <c r="B3429" s="192" t="s">
        <v>1450</v>
      </c>
      <c r="C3429" s="192" t="s">
        <v>20</v>
      </c>
      <c r="D3429" s="192">
        <v>93281</v>
      </c>
      <c r="E3429" s="193" t="s">
        <v>1666</v>
      </c>
      <c r="F3429" s="380" t="s">
        <v>1466</v>
      </c>
      <c r="G3429" s="381"/>
      <c r="H3429" s="164" t="s">
        <v>1467</v>
      </c>
      <c r="I3429" s="165">
        <v>8.9999999999999998E-4</v>
      </c>
      <c r="J3429" s="166">
        <v>16.14</v>
      </c>
      <c r="K3429" s="167">
        <v>0.01</v>
      </c>
    </row>
    <row r="3430" spans="1:11" ht="24" hidden="1">
      <c r="A3430" s="192" t="s">
        <v>1449</v>
      </c>
      <c r="B3430" s="192" t="s">
        <v>1450</v>
      </c>
      <c r="C3430" s="192" t="s">
        <v>20</v>
      </c>
      <c r="D3430" s="192">
        <v>93282</v>
      </c>
      <c r="E3430" s="193" t="s">
        <v>1667</v>
      </c>
      <c r="F3430" s="380" t="s">
        <v>1466</v>
      </c>
      <c r="G3430" s="381"/>
      <c r="H3430" s="164" t="s">
        <v>1554</v>
      </c>
      <c r="I3430" s="165">
        <v>1.1999999999999999E-3</v>
      </c>
      <c r="J3430" s="166">
        <v>14.99</v>
      </c>
      <c r="K3430" s="167">
        <v>0.01</v>
      </c>
    </row>
    <row r="3431" spans="1:11" hidden="1">
      <c r="E3431" s="194"/>
      <c r="F3431" s="194"/>
      <c r="I3431" s="168"/>
      <c r="J3431" s="169"/>
      <c r="K3431" s="170"/>
    </row>
    <row r="3432" spans="1:11" hidden="1">
      <c r="E3432" s="194"/>
      <c r="F3432" s="194"/>
      <c r="I3432" s="168"/>
      <c r="J3432" s="169"/>
      <c r="K3432" s="170"/>
    </row>
    <row r="3433" spans="1:11" s="198" customFormat="1" ht="15.75">
      <c r="A3433" s="195"/>
      <c r="B3433" s="196"/>
      <c r="C3433" s="196" t="s">
        <v>5</v>
      </c>
      <c r="D3433" s="196" t="s">
        <v>1031</v>
      </c>
      <c r="E3433" s="197" t="s">
        <v>1032</v>
      </c>
      <c r="F3433" s="386" t="s">
        <v>1590</v>
      </c>
      <c r="G3433" s="387"/>
      <c r="H3433" s="171" t="s">
        <v>31</v>
      </c>
      <c r="I3433" s="172"/>
      <c r="J3433" s="173"/>
      <c r="K3433" s="174">
        <f>SUM(K3435:K3437)</f>
        <v>0</v>
      </c>
    </row>
    <row r="3434" spans="1:11" s="198" customFormat="1" ht="15.75">
      <c r="B3434" s="199" t="s">
        <v>1442</v>
      </c>
      <c r="C3434" s="199" t="s">
        <v>1443</v>
      </c>
      <c r="D3434" s="199" t="s">
        <v>1</v>
      </c>
      <c r="E3434" s="200" t="s">
        <v>1444</v>
      </c>
      <c r="F3434" s="378" t="s">
        <v>1445</v>
      </c>
      <c r="G3434" s="379"/>
      <c r="H3434" s="175" t="s">
        <v>1446</v>
      </c>
      <c r="I3434" s="176" t="s">
        <v>1345</v>
      </c>
      <c r="J3434" s="177" t="s">
        <v>1447</v>
      </c>
      <c r="K3434" s="178" t="s">
        <v>1448</v>
      </c>
    </row>
    <row r="3435" spans="1:11">
      <c r="A3435" s="192" t="s">
        <v>1449</v>
      </c>
      <c r="B3435" s="192" t="s">
        <v>1450</v>
      </c>
      <c r="C3435" s="192" t="s">
        <v>20</v>
      </c>
      <c r="D3435" s="192">
        <v>88264</v>
      </c>
      <c r="E3435" s="193" t="s">
        <v>1594</v>
      </c>
      <c r="F3435" s="380" t="s">
        <v>1463</v>
      </c>
      <c r="G3435" s="381"/>
      <c r="H3435" s="164" t="s">
        <v>34</v>
      </c>
      <c r="I3435" s="165">
        <v>0.5</v>
      </c>
      <c r="J3435" s="166"/>
      <c r="K3435" s="167">
        <f>J3435*I3435</f>
        <v>0</v>
      </c>
    </row>
    <row r="3436" spans="1:11">
      <c r="A3436" s="192" t="s">
        <v>1449</v>
      </c>
      <c r="B3436" s="192" t="s">
        <v>1450</v>
      </c>
      <c r="C3436" s="192" t="s">
        <v>20</v>
      </c>
      <c r="D3436" s="192">
        <v>88247</v>
      </c>
      <c r="E3436" s="193" t="s">
        <v>1593</v>
      </c>
      <c r="F3436" s="380" t="s">
        <v>1463</v>
      </c>
      <c r="G3436" s="381"/>
      <c r="H3436" s="164" t="s">
        <v>34</v>
      </c>
      <c r="I3436" s="165">
        <v>0.5</v>
      </c>
      <c r="J3436" s="166"/>
      <c r="K3436" s="167">
        <f t="shared" ref="K3436:K3437" si="69">J3436*I3436</f>
        <v>0</v>
      </c>
    </row>
    <row r="3437" spans="1:11" ht="24">
      <c r="A3437" s="192" t="s">
        <v>1449</v>
      </c>
      <c r="B3437" s="192" t="s">
        <v>1455</v>
      </c>
      <c r="C3437" s="192" t="s">
        <v>20</v>
      </c>
      <c r="D3437" s="192">
        <v>41425</v>
      </c>
      <c r="E3437" s="193" t="s">
        <v>2198</v>
      </c>
      <c r="F3437" s="380" t="s">
        <v>1457</v>
      </c>
      <c r="G3437" s="381"/>
      <c r="H3437" s="164" t="s">
        <v>379</v>
      </c>
      <c r="I3437" s="165">
        <v>1</v>
      </c>
      <c r="J3437" s="166"/>
      <c r="K3437" s="167">
        <f t="shared" si="69"/>
        <v>0</v>
      </c>
    </row>
    <row r="3438" spans="1:11">
      <c r="E3438" s="194"/>
      <c r="F3438" s="194"/>
      <c r="I3438" s="168"/>
      <c r="J3438" s="169"/>
      <c r="K3438" s="170"/>
    </row>
    <row r="3439" spans="1:11">
      <c r="E3439" s="194"/>
      <c r="F3439" s="194"/>
      <c r="I3439" s="168"/>
      <c r="J3439" s="169"/>
      <c r="K3439" s="170"/>
    </row>
    <row r="3440" spans="1:11" s="198" customFormat="1" ht="31.5">
      <c r="A3440" s="195"/>
      <c r="B3440" s="196"/>
      <c r="C3440" s="196" t="s">
        <v>5</v>
      </c>
      <c r="D3440" s="196" t="s">
        <v>1243</v>
      </c>
      <c r="E3440" s="197" t="s">
        <v>1244</v>
      </c>
      <c r="F3440" s="386" t="s">
        <v>1485</v>
      </c>
      <c r="G3440" s="387"/>
      <c r="H3440" s="171" t="s">
        <v>31</v>
      </c>
      <c r="I3440" s="172"/>
      <c r="J3440" s="173"/>
      <c r="K3440" s="174">
        <f>SUM(K3442:K3445)</f>
        <v>0</v>
      </c>
    </row>
    <row r="3441" spans="1:11" s="198" customFormat="1" ht="15.75">
      <c r="B3441" s="199" t="s">
        <v>1442</v>
      </c>
      <c r="C3441" s="199" t="s">
        <v>1443</v>
      </c>
      <c r="D3441" s="199" t="s">
        <v>1</v>
      </c>
      <c r="E3441" s="200" t="s">
        <v>1444</v>
      </c>
      <c r="F3441" s="378" t="s">
        <v>1445</v>
      </c>
      <c r="G3441" s="379"/>
      <c r="H3441" s="175" t="s">
        <v>1446</v>
      </c>
      <c r="I3441" s="176" t="s">
        <v>1345</v>
      </c>
      <c r="J3441" s="177" t="s">
        <v>1447</v>
      </c>
      <c r="K3441" s="178" t="s">
        <v>1448</v>
      </c>
    </row>
    <row r="3442" spans="1:11">
      <c r="A3442" s="192" t="s">
        <v>1449</v>
      </c>
      <c r="B3442" s="192" t="s">
        <v>1450</v>
      </c>
      <c r="C3442" s="192" t="s">
        <v>20</v>
      </c>
      <c r="D3442" s="192">
        <v>88316</v>
      </c>
      <c r="E3442" s="193" t="s">
        <v>1464</v>
      </c>
      <c r="F3442" s="380" t="s">
        <v>1463</v>
      </c>
      <c r="G3442" s="381"/>
      <c r="H3442" s="164" t="s">
        <v>34</v>
      </c>
      <c r="I3442" s="165">
        <v>7.0000000000000007E-2</v>
      </c>
      <c r="J3442" s="166"/>
      <c r="K3442" s="167">
        <f>J3442*I3442</f>
        <v>0</v>
      </c>
    </row>
    <row r="3443" spans="1:11">
      <c r="A3443" s="192" t="s">
        <v>1449</v>
      </c>
      <c r="B3443" s="192" t="s">
        <v>1450</v>
      </c>
      <c r="C3443" s="192" t="s">
        <v>20</v>
      </c>
      <c r="D3443" s="192">
        <v>88267</v>
      </c>
      <c r="E3443" s="193" t="s">
        <v>1478</v>
      </c>
      <c r="F3443" s="380" t="s">
        <v>1463</v>
      </c>
      <c r="G3443" s="381"/>
      <c r="H3443" s="164" t="s">
        <v>34</v>
      </c>
      <c r="I3443" s="165">
        <v>7.0000000000000007E-2</v>
      </c>
      <c r="J3443" s="166"/>
      <c r="K3443" s="167">
        <f t="shared" ref="K3443:K3445" si="70">J3443*I3443</f>
        <v>0</v>
      </c>
    </row>
    <row r="3444" spans="1:11">
      <c r="A3444" s="192" t="s">
        <v>1449</v>
      </c>
      <c r="B3444" s="192" t="s">
        <v>1455</v>
      </c>
      <c r="C3444" s="192" t="s">
        <v>20</v>
      </c>
      <c r="D3444" s="192">
        <v>122</v>
      </c>
      <c r="E3444" s="193" t="s">
        <v>1491</v>
      </c>
      <c r="F3444" s="380" t="s">
        <v>1457</v>
      </c>
      <c r="G3444" s="381"/>
      <c r="H3444" s="164" t="s">
        <v>31</v>
      </c>
      <c r="I3444" s="165">
        <v>9.4109999999999992E-3</v>
      </c>
      <c r="J3444" s="166"/>
      <c r="K3444" s="167">
        <f t="shared" si="70"/>
        <v>0</v>
      </c>
    </row>
    <row r="3445" spans="1:11">
      <c r="A3445" s="192" t="s">
        <v>1449</v>
      </c>
      <c r="B3445" s="192" t="s">
        <v>1455</v>
      </c>
      <c r="C3445" s="192" t="s">
        <v>20</v>
      </c>
      <c r="D3445" s="192">
        <v>39319</v>
      </c>
      <c r="E3445" s="193" t="s">
        <v>2199</v>
      </c>
      <c r="F3445" s="380" t="s">
        <v>1457</v>
      </c>
      <c r="G3445" s="381"/>
      <c r="H3445" s="164" t="s">
        <v>31</v>
      </c>
      <c r="I3445" s="165">
        <v>1</v>
      </c>
      <c r="J3445" s="166"/>
      <c r="K3445" s="167">
        <f t="shared" si="70"/>
        <v>0</v>
      </c>
    </row>
    <row r="3446" spans="1:11">
      <c r="E3446" s="194"/>
      <c r="F3446" s="194"/>
      <c r="I3446" s="168"/>
      <c r="J3446" s="169"/>
      <c r="K3446" s="170"/>
    </row>
    <row r="3447" spans="1:11">
      <c r="E3447" s="194"/>
      <c r="F3447" s="194"/>
      <c r="I3447" s="168"/>
      <c r="J3447" s="169"/>
      <c r="K3447" s="170"/>
    </row>
    <row r="3448" spans="1:11" s="198" customFormat="1" ht="31.5">
      <c r="A3448" s="195"/>
      <c r="B3448" s="196"/>
      <c r="C3448" s="196" t="s">
        <v>5</v>
      </c>
      <c r="D3448" s="196" t="s">
        <v>1246</v>
      </c>
      <c r="E3448" s="197" t="s">
        <v>1247</v>
      </c>
      <c r="F3448" s="386" t="s">
        <v>1468</v>
      </c>
      <c r="G3448" s="387"/>
      <c r="H3448" s="171" t="s">
        <v>251</v>
      </c>
      <c r="I3448" s="172"/>
      <c r="J3448" s="173"/>
      <c r="K3448" s="174">
        <f>SUM(K3450:K3454)</f>
        <v>0</v>
      </c>
    </row>
    <row r="3449" spans="1:11" s="198" customFormat="1" ht="15.75">
      <c r="B3449" s="199" t="s">
        <v>1442</v>
      </c>
      <c r="C3449" s="199" t="s">
        <v>1443</v>
      </c>
      <c r="D3449" s="199" t="s">
        <v>1</v>
      </c>
      <c r="E3449" s="200" t="s">
        <v>1444</v>
      </c>
      <c r="F3449" s="378" t="s">
        <v>1445</v>
      </c>
      <c r="G3449" s="379"/>
      <c r="H3449" s="175" t="s">
        <v>1446</v>
      </c>
      <c r="I3449" s="176" t="s">
        <v>1345</v>
      </c>
      <c r="J3449" s="177" t="s">
        <v>1447</v>
      </c>
      <c r="K3449" s="178" t="s">
        <v>1448</v>
      </c>
    </row>
    <row r="3450" spans="1:11">
      <c r="A3450" s="192" t="s">
        <v>1449</v>
      </c>
      <c r="B3450" s="192" t="s">
        <v>1455</v>
      </c>
      <c r="C3450" s="192" t="s">
        <v>20</v>
      </c>
      <c r="D3450" s="192">
        <v>2696</v>
      </c>
      <c r="E3450" s="193" t="s">
        <v>1579</v>
      </c>
      <c r="F3450" s="380" t="s">
        <v>1570</v>
      </c>
      <c r="G3450" s="381"/>
      <c r="H3450" s="164" t="s">
        <v>34</v>
      </c>
      <c r="I3450" s="165">
        <v>7.0000000000000007E-2</v>
      </c>
      <c r="J3450" s="166"/>
      <c r="K3450" s="167">
        <f>J3450*I3450</f>
        <v>0</v>
      </c>
    </row>
    <row r="3451" spans="1:11">
      <c r="A3451" s="192" t="s">
        <v>1449</v>
      </c>
      <c r="B3451" s="192" t="s">
        <v>1455</v>
      </c>
      <c r="C3451" s="192" t="s">
        <v>20</v>
      </c>
      <c r="D3451" s="192">
        <v>6111</v>
      </c>
      <c r="E3451" s="193" t="s">
        <v>1580</v>
      </c>
      <c r="F3451" s="380" t="s">
        <v>1570</v>
      </c>
      <c r="G3451" s="381"/>
      <c r="H3451" s="164" t="s">
        <v>34</v>
      </c>
      <c r="I3451" s="165">
        <v>7.0000000000000007E-2</v>
      </c>
      <c r="J3451" s="166"/>
      <c r="K3451" s="167">
        <f t="shared" ref="K3451:K3454" si="71">J3451*I3451</f>
        <v>0</v>
      </c>
    </row>
    <row r="3452" spans="1:11">
      <c r="A3452" s="192" t="s">
        <v>1449</v>
      </c>
      <c r="B3452" s="192" t="s">
        <v>1455</v>
      </c>
      <c r="C3452" s="192" t="s">
        <v>20</v>
      </c>
      <c r="D3452" s="192">
        <v>122</v>
      </c>
      <c r="E3452" s="193" t="s">
        <v>1491</v>
      </c>
      <c r="F3452" s="380" t="s">
        <v>1457</v>
      </c>
      <c r="G3452" s="381"/>
      <c r="H3452" s="164" t="s">
        <v>31</v>
      </c>
      <c r="I3452" s="165">
        <v>8.0000000000000002E-3</v>
      </c>
      <c r="J3452" s="166"/>
      <c r="K3452" s="167">
        <f t="shared" si="71"/>
        <v>0</v>
      </c>
    </row>
    <row r="3453" spans="1:11">
      <c r="A3453" s="192" t="s">
        <v>1449</v>
      </c>
      <c r="B3453" s="192" t="s">
        <v>1455</v>
      </c>
      <c r="C3453" s="192" t="s">
        <v>20</v>
      </c>
      <c r="D3453" s="192">
        <v>39320</v>
      </c>
      <c r="E3453" s="193" t="s">
        <v>2200</v>
      </c>
      <c r="F3453" s="380" t="s">
        <v>1457</v>
      </c>
      <c r="G3453" s="381"/>
      <c r="H3453" s="164" t="s">
        <v>31</v>
      </c>
      <c r="I3453" s="165">
        <v>1</v>
      </c>
      <c r="J3453" s="166"/>
      <c r="K3453" s="167">
        <f t="shared" si="71"/>
        <v>0</v>
      </c>
    </row>
    <row r="3454" spans="1:11">
      <c r="A3454" s="192" t="s">
        <v>1449</v>
      </c>
      <c r="B3454" s="192" t="s">
        <v>1455</v>
      </c>
      <c r="C3454" s="192" t="s">
        <v>20</v>
      </c>
      <c r="D3454" s="192">
        <v>20083</v>
      </c>
      <c r="E3454" s="193" t="s">
        <v>1488</v>
      </c>
      <c r="F3454" s="380" t="s">
        <v>1457</v>
      </c>
      <c r="G3454" s="381"/>
      <c r="H3454" s="164" t="s">
        <v>31</v>
      </c>
      <c r="I3454" s="165">
        <v>1.0999999999999999E-2</v>
      </c>
      <c r="J3454" s="166"/>
      <c r="K3454" s="167">
        <f t="shared" si="71"/>
        <v>0</v>
      </c>
    </row>
    <row r="3455" spans="1:11">
      <c r="E3455" s="194"/>
      <c r="F3455" s="194"/>
      <c r="I3455" s="168"/>
      <c r="J3455" s="169"/>
      <c r="K3455" s="170"/>
    </row>
    <row r="3456" spans="1:11">
      <c r="E3456" s="194"/>
      <c r="F3456" s="194"/>
      <c r="I3456" s="168"/>
      <c r="J3456" s="169"/>
      <c r="K3456" s="170"/>
    </row>
    <row r="3457" spans="1:11" s="198" customFormat="1" ht="31.5">
      <c r="A3457" s="195"/>
      <c r="B3457" s="196"/>
      <c r="C3457" s="196" t="s">
        <v>5</v>
      </c>
      <c r="D3457" s="196" t="s">
        <v>1036</v>
      </c>
      <c r="E3457" s="197" t="s">
        <v>1037</v>
      </c>
      <c r="F3457" s="386" t="s">
        <v>1590</v>
      </c>
      <c r="G3457" s="387"/>
      <c r="H3457" s="171" t="s">
        <v>31</v>
      </c>
      <c r="I3457" s="172"/>
      <c r="J3457" s="173"/>
      <c r="K3457" s="174">
        <f>SUM(K3459:K3461)</f>
        <v>0</v>
      </c>
    </row>
    <row r="3458" spans="1:11" s="198" customFormat="1" ht="15.75">
      <c r="B3458" s="199" t="s">
        <v>1442</v>
      </c>
      <c r="C3458" s="199" t="s">
        <v>1443</v>
      </c>
      <c r="D3458" s="199" t="s">
        <v>1</v>
      </c>
      <c r="E3458" s="200" t="s">
        <v>1444</v>
      </c>
      <c r="F3458" s="378" t="s">
        <v>1445</v>
      </c>
      <c r="G3458" s="379"/>
      <c r="H3458" s="175" t="s">
        <v>1446</v>
      </c>
      <c r="I3458" s="176" t="s">
        <v>1345</v>
      </c>
      <c r="J3458" s="177" t="s">
        <v>1447</v>
      </c>
      <c r="K3458" s="178" t="s">
        <v>1448</v>
      </c>
    </row>
    <row r="3459" spans="1:11">
      <c r="A3459" s="192" t="s">
        <v>1449</v>
      </c>
      <c r="B3459" s="192" t="s">
        <v>1455</v>
      </c>
      <c r="C3459" s="192" t="s">
        <v>20</v>
      </c>
      <c r="D3459" s="192">
        <v>1588</v>
      </c>
      <c r="E3459" s="193" t="s">
        <v>2201</v>
      </c>
      <c r="F3459" s="380" t="s">
        <v>1457</v>
      </c>
      <c r="G3459" s="381"/>
      <c r="H3459" s="164" t="s">
        <v>31</v>
      </c>
      <c r="I3459" s="165">
        <v>1</v>
      </c>
      <c r="J3459" s="166"/>
      <c r="K3459" s="167">
        <f>J3459*I3459</f>
        <v>0</v>
      </c>
    </row>
    <row r="3460" spans="1:11">
      <c r="A3460" s="192" t="s">
        <v>1449</v>
      </c>
      <c r="B3460" s="192" t="s">
        <v>1450</v>
      </c>
      <c r="C3460" s="192" t="s">
        <v>20</v>
      </c>
      <c r="D3460" s="192">
        <v>88247</v>
      </c>
      <c r="E3460" s="193" t="s">
        <v>1593</v>
      </c>
      <c r="F3460" s="380" t="s">
        <v>1463</v>
      </c>
      <c r="G3460" s="381"/>
      <c r="H3460" s="164" t="s">
        <v>34</v>
      </c>
      <c r="I3460" s="165">
        <v>0.4</v>
      </c>
      <c r="J3460" s="166"/>
      <c r="K3460" s="167">
        <f t="shared" ref="K3460:K3461" si="72">J3460*I3460</f>
        <v>0</v>
      </c>
    </row>
    <row r="3461" spans="1:11">
      <c r="A3461" s="192" t="s">
        <v>1449</v>
      </c>
      <c r="B3461" s="192" t="s">
        <v>1450</v>
      </c>
      <c r="C3461" s="192" t="s">
        <v>20</v>
      </c>
      <c r="D3461" s="192">
        <v>88264</v>
      </c>
      <c r="E3461" s="193" t="s">
        <v>1594</v>
      </c>
      <c r="F3461" s="380" t="s">
        <v>1463</v>
      </c>
      <c r="G3461" s="381"/>
      <c r="H3461" s="164" t="s">
        <v>34</v>
      </c>
      <c r="I3461" s="165">
        <v>0.4</v>
      </c>
      <c r="J3461" s="166"/>
      <c r="K3461" s="167">
        <f t="shared" si="72"/>
        <v>0</v>
      </c>
    </row>
    <row r="3462" spans="1:11">
      <c r="E3462" s="194"/>
      <c r="F3462" s="194"/>
      <c r="I3462" s="168"/>
      <c r="J3462" s="169"/>
      <c r="K3462" s="170"/>
    </row>
    <row r="3463" spans="1:11">
      <c r="E3463" s="194"/>
      <c r="F3463" s="194"/>
      <c r="I3463" s="168"/>
      <c r="J3463" s="169"/>
      <c r="K3463" s="170"/>
    </row>
    <row r="3464" spans="1:11" ht="20.100000000000001" hidden="1" customHeight="1">
      <c r="A3464" s="187"/>
      <c r="B3464" s="188"/>
      <c r="C3464" s="188" t="s">
        <v>20</v>
      </c>
      <c r="D3464" s="188">
        <v>95305</v>
      </c>
      <c r="E3464" s="189" t="s">
        <v>233</v>
      </c>
      <c r="F3464" s="382" t="s">
        <v>1533</v>
      </c>
      <c r="G3464" s="383"/>
      <c r="H3464" s="156" t="s">
        <v>8</v>
      </c>
      <c r="I3464" s="157"/>
      <c r="J3464" s="158"/>
      <c r="K3464" s="159">
        <v>13.42</v>
      </c>
    </row>
    <row r="3465" spans="1:11" hidden="1">
      <c r="B3465" s="190" t="s">
        <v>1442</v>
      </c>
      <c r="C3465" s="190" t="s">
        <v>1443</v>
      </c>
      <c r="D3465" s="190" t="s">
        <v>1</v>
      </c>
      <c r="E3465" s="191" t="s">
        <v>1444</v>
      </c>
      <c r="F3465" s="384" t="s">
        <v>1445</v>
      </c>
      <c r="G3465" s="385"/>
      <c r="H3465" s="160" t="s">
        <v>1446</v>
      </c>
      <c r="I3465" s="161" t="s">
        <v>1345</v>
      </c>
      <c r="J3465" s="162" t="s">
        <v>1447</v>
      </c>
      <c r="K3465" s="163" t="s">
        <v>1448</v>
      </c>
    </row>
    <row r="3466" spans="1:11" hidden="1">
      <c r="A3466" s="192" t="s">
        <v>1449</v>
      </c>
      <c r="B3466" s="192" t="s">
        <v>1455</v>
      </c>
      <c r="C3466" s="192" t="s">
        <v>20</v>
      </c>
      <c r="D3466" s="192">
        <v>38877</v>
      </c>
      <c r="E3466" s="193" t="s">
        <v>2202</v>
      </c>
      <c r="F3466" s="380" t="s">
        <v>1457</v>
      </c>
      <c r="G3466" s="381"/>
      <c r="H3466" s="164" t="s">
        <v>63</v>
      </c>
      <c r="I3466" s="165">
        <v>1.1399999999999999</v>
      </c>
      <c r="J3466" s="166">
        <v>7.35</v>
      </c>
      <c r="K3466" s="167">
        <v>8.3699999999999992</v>
      </c>
    </row>
    <row r="3467" spans="1:11" hidden="1">
      <c r="A3467" s="192" t="s">
        <v>1449</v>
      </c>
      <c r="B3467" s="192" t="s">
        <v>1450</v>
      </c>
      <c r="C3467" s="192" t="s">
        <v>20</v>
      </c>
      <c r="D3467" s="192">
        <v>88310</v>
      </c>
      <c r="E3467" s="193" t="s">
        <v>1535</v>
      </c>
      <c r="F3467" s="380" t="s">
        <v>1463</v>
      </c>
      <c r="G3467" s="381"/>
      <c r="H3467" s="164" t="s">
        <v>34</v>
      </c>
      <c r="I3467" s="165">
        <v>0.188</v>
      </c>
      <c r="J3467" s="166">
        <v>21.05</v>
      </c>
      <c r="K3467" s="167">
        <v>3.95</v>
      </c>
    </row>
    <row r="3468" spans="1:11" hidden="1">
      <c r="A3468" s="192" t="s">
        <v>1449</v>
      </c>
      <c r="B3468" s="192" t="s">
        <v>1450</v>
      </c>
      <c r="C3468" s="192" t="s">
        <v>20</v>
      </c>
      <c r="D3468" s="192">
        <v>88316</v>
      </c>
      <c r="E3468" s="193" t="s">
        <v>1464</v>
      </c>
      <c r="F3468" s="380" t="s">
        <v>1463</v>
      </c>
      <c r="G3468" s="381"/>
      <c r="H3468" s="164" t="s">
        <v>34</v>
      </c>
      <c r="I3468" s="165">
        <v>6.9000000000000006E-2</v>
      </c>
      <c r="J3468" s="166">
        <v>16.02</v>
      </c>
      <c r="K3468" s="167">
        <v>1.1000000000000001</v>
      </c>
    </row>
    <row r="3469" spans="1:11" hidden="1">
      <c r="E3469" s="194"/>
      <c r="F3469" s="194"/>
      <c r="I3469" s="168"/>
      <c r="J3469" s="169"/>
      <c r="K3469" s="170"/>
    </row>
    <row r="3470" spans="1:11" hidden="1">
      <c r="E3470" s="194"/>
      <c r="F3470" s="194"/>
      <c r="I3470" s="168"/>
      <c r="J3470" s="169"/>
      <c r="K3470" s="170"/>
    </row>
    <row r="3471" spans="1:11" ht="20.100000000000001" hidden="1" customHeight="1">
      <c r="A3471" s="187"/>
      <c r="B3471" s="188"/>
      <c r="C3471" s="188" t="s">
        <v>20</v>
      </c>
      <c r="D3471" s="188">
        <v>95306</v>
      </c>
      <c r="E3471" s="189" t="s">
        <v>526</v>
      </c>
      <c r="F3471" s="382" t="s">
        <v>1533</v>
      </c>
      <c r="G3471" s="383"/>
      <c r="H3471" s="156" t="s">
        <v>8</v>
      </c>
      <c r="I3471" s="157"/>
      <c r="J3471" s="158"/>
      <c r="K3471" s="159">
        <v>15.35</v>
      </c>
    </row>
    <row r="3472" spans="1:11" hidden="1">
      <c r="B3472" s="190" t="s">
        <v>1442</v>
      </c>
      <c r="C3472" s="190" t="s">
        <v>1443</v>
      </c>
      <c r="D3472" s="190" t="s">
        <v>1</v>
      </c>
      <c r="E3472" s="191" t="s">
        <v>1444</v>
      </c>
      <c r="F3472" s="384" t="s">
        <v>1445</v>
      </c>
      <c r="G3472" s="385"/>
      <c r="H3472" s="160" t="s">
        <v>1446</v>
      </c>
      <c r="I3472" s="161" t="s">
        <v>1345</v>
      </c>
      <c r="J3472" s="162" t="s">
        <v>1447</v>
      </c>
      <c r="K3472" s="163" t="s">
        <v>1448</v>
      </c>
    </row>
    <row r="3473" spans="1:11" hidden="1">
      <c r="A3473" s="192" t="s">
        <v>1449</v>
      </c>
      <c r="B3473" s="192" t="s">
        <v>1455</v>
      </c>
      <c r="C3473" s="192" t="s">
        <v>20</v>
      </c>
      <c r="D3473" s="192">
        <v>38877</v>
      </c>
      <c r="E3473" s="193" t="s">
        <v>2202</v>
      </c>
      <c r="F3473" s="380" t="s">
        <v>1457</v>
      </c>
      <c r="G3473" s="381"/>
      <c r="H3473" s="164" t="s">
        <v>63</v>
      </c>
      <c r="I3473" s="165">
        <v>1.1399999999999999</v>
      </c>
      <c r="J3473" s="166">
        <v>7.35</v>
      </c>
      <c r="K3473" s="167">
        <v>8.3699999999999992</v>
      </c>
    </row>
    <row r="3474" spans="1:11" hidden="1">
      <c r="A3474" s="192" t="s">
        <v>1449</v>
      </c>
      <c r="B3474" s="192" t="s">
        <v>1450</v>
      </c>
      <c r="C3474" s="192" t="s">
        <v>20</v>
      </c>
      <c r="D3474" s="192">
        <v>88310</v>
      </c>
      <c r="E3474" s="193" t="s">
        <v>1535</v>
      </c>
      <c r="F3474" s="380" t="s">
        <v>1463</v>
      </c>
      <c r="G3474" s="381"/>
      <c r="H3474" s="164" t="s">
        <v>34</v>
      </c>
      <c r="I3474" s="165">
        <v>0.25900000000000001</v>
      </c>
      <c r="J3474" s="166">
        <v>21.05</v>
      </c>
      <c r="K3474" s="167">
        <v>5.45</v>
      </c>
    </row>
    <row r="3475" spans="1:11" hidden="1">
      <c r="A3475" s="192" t="s">
        <v>1449</v>
      </c>
      <c r="B3475" s="192" t="s">
        <v>1450</v>
      </c>
      <c r="C3475" s="192" t="s">
        <v>20</v>
      </c>
      <c r="D3475" s="192">
        <v>88316</v>
      </c>
      <c r="E3475" s="193" t="s">
        <v>1464</v>
      </c>
      <c r="F3475" s="380" t="s">
        <v>1463</v>
      </c>
      <c r="G3475" s="381"/>
      <c r="H3475" s="164" t="s">
        <v>34</v>
      </c>
      <c r="I3475" s="165">
        <v>9.6000000000000002E-2</v>
      </c>
      <c r="J3475" s="166">
        <v>16.02</v>
      </c>
      <c r="K3475" s="167">
        <v>1.53</v>
      </c>
    </row>
    <row r="3476" spans="1:11" hidden="1">
      <c r="E3476" s="194"/>
      <c r="F3476" s="194"/>
      <c r="I3476" s="168"/>
      <c r="J3476" s="169"/>
      <c r="K3476" s="170"/>
    </row>
    <row r="3477" spans="1:11" hidden="1">
      <c r="E3477" s="194"/>
      <c r="F3477" s="194"/>
      <c r="I3477" s="168"/>
      <c r="J3477" s="169"/>
      <c r="K3477" s="170"/>
    </row>
    <row r="3478" spans="1:11" ht="20.100000000000001" hidden="1" customHeight="1">
      <c r="A3478" s="187"/>
      <c r="B3478" s="188"/>
      <c r="C3478" s="188" t="s">
        <v>20</v>
      </c>
      <c r="D3478" s="188">
        <v>91992</v>
      </c>
      <c r="E3478" s="189" t="s">
        <v>326</v>
      </c>
      <c r="F3478" s="382" t="s">
        <v>1590</v>
      </c>
      <c r="G3478" s="383"/>
      <c r="H3478" s="156" t="s">
        <v>31</v>
      </c>
      <c r="I3478" s="157"/>
      <c r="J3478" s="158"/>
      <c r="K3478" s="159">
        <v>32.4</v>
      </c>
    </row>
    <row r="3479" spans="1:11" hidden="1">
      <c r="B3479" s="190" t="s">
        <v>1442</v>
      </c>
      <c r="C3479" s="190" t="s">
        <v>1443</v>
      </c>
      <c r="D3479" s="190" t="s">
        <v>1</v>
      </c>
      <c r="E3479" s="191" t="s">
        <v>1444</v>
      </c>
      <c r="F3479" s="384" t="s">
        <v>1445</v>
      </c>
      <c r="G3479" s="385"/>
      <c r="H3479" s="160" t="s">
        <v>1446</v>
      </c>
      <c r="I3479" s="161" t="s">
        <v>1345</v>
      </c>
      <c r="J3479" s="162" t="s">
        <v>1447</v>
      </c>
      <c r="K3479" s="163" t="s">
        <v>1448</v>
      </c>
    </row>
    <row r="3480" spans="1:11" ht="24" hidden="1">
      <c r="A3480" s="192" t="s">
        <v>1449</v>
      </c>
      <c r="B3480" s="192" t="s">
        <v>1450</v>
      </c>
      <c r="C3480" s="192" t="s">
        <v>20</v>
      </c>
      <c r="D3480" s="192">
        <v>91946</v>
      </c>
      <c r="E3480" s="193" t="s">
        <v>1956</v>
      </c>
      <c r="F3480" s="380" t="s">
        <v>1590</v>
      </c>
      <c r="G3480" s="381"/>
      <c r="H3480" s="164" t="s">
        <v>31</v>
      </c>
      <c r="I3480" s="165">
        <v>1</v>
      </c>
      <c r="J3480" s="166">
        <v>6.54</v>
      </c>
      <c r="K3480" s="167">
        <v>6.54</v>
      </c>
    </row>
    <row r="3481" spans="1:11" ht="24" hidden="1">
      <c r="A3481" s="192" t="s">
        <v>1449</v>
      </c>
      <c r="B3481" s="192" t="s">
        <v>1450</v>
      </c>
      <c r="C3481" s="192" t="s">
        <v>20</v>
      </c>
      <c r="D3481" s="192">
        <v>91990</v>
      </c>
      <c r="E3481" s="193" t="s">
        <v>789</v>
      </c>
      <c r="F3481" s="380" t="s">
        <v>1590</v>
      </c>
      <c r="G3481" s="381"/>
      <c r="H3481" s="164" t="s">
        <v>31</v>
      </c>
      <c r="I3481" s="165">
        <v>1</v>
      </c>
      <c r="J3481" s="166">
        <v>25.86</v>
      </c>
      <c r="K3481" s="167">
        <v>25.86</v>
      </c>
    </row>
    <row r="3482" spans="1:11" hidden="1">
      <c r="E3482" s="194"/>
      <c r="F3482" s="194"/>
      <c r="I3482" s="168"/>
      <c r="J3482" s="169"/>
      <c r="K3482" s="170"/>
    </row>
    <row r="3483" spans="1:11" hidden="1">
      <c r="E3483" s="194"/>
      <c r="F3483" s="194"/>
      <c r="I3483" s="168"/>
      <c r="J3483" s="169"/>
      <c r="K3483" s="170"/>
    </row>
    <row r="3484" spans="1:11" ht="20.100000000000001" hidden="1" customHeight="1">
      <c r="A3484" s="187"/>
      <c r="B3484" s="188"/>
      <c r="C3484" s="188" t="s">
        <v>20</v>
      </c>
      <c r="D3484" s="188">
        <v>91990</v>
      </c>
      <c r="E3484" s="189" t="s">
        <v>789</v>
      </c>
      <c r="F3484" s="382" t="s">
        <v>1590</v>
      </c>
      <c r="G3484" s="383"/>
      <c r="H3484" s="156" t="s">
        <v>31</v>
      </c>
      <c r="I3484" s="157"/>
      <c r="J3484" s="158"/>
      <c r="K3484" s="159">
        <v>25.86</v>
      </c>
    </row>
    <row r="3485" spans="1:11" hidden="1">
      <c r="B3485" s="190" t="s">
        <v>1442</v>
      </c>
      <c r="C3485" s="190" t="s">
        <v>1443</v>
      </c>
      <c r="D3485" s="190" t="s">
        <v>1</v>
      </c>
      <c r="E3485" s="191" t="s">
        <v>1444</v>
      </c>
      <c r="F3485" s="384" t="s">
        <v>1445</v>
      </c>
      <c r="G3485" s="385"/>
      <c r="H3485" s="160" t="s">
        <v>1446</v>
      </c>
      <c r="I3485" s="161" t="s">
        <v>1345</v>
      </c>
      <c r="J3485" s="162" t="s">
        <v>1447</v>
      </c>
      <c r="K3485" s="163" t="s">
        <v>1448</v>
      </c>
    </row>
    <row r="3486" spans="1:11" hidden="1">
      <c r="A3486" s="192" t="s">
        <v>1449</v>
      </c>
      <c r="B3486" s="192" t="s">
        <v>1455</v>
      </c>
      <c r="C3486" s="192" t="s">
        <v>20</v>
      </c>
      <c r="D3486" s="192">
        <v>38101</v>
      </c>
      <c r="E3486" s="193" t="s">
        <v>2203</v>
      </c>
      <c r="F3486" s="380" t="s">
        <v>1457</v>
      </c>
      <c r="G3486" s="381"/>
      <c r="H3486" s="164" t="s">
        <v>31</v>
      </c>
      <c r="I3486" s="165">
        <v>1</v>
      </c>
      <c r="J3486" s="166">
        <v>7.05</v>
      </c>
      <c r="K3486" s="167">
        <v>7.05</v>
      </c>
    </row>
    <row r="3487" spans="1:11" hidden="1">
      <c r="A3487" s="192" t="s">
        <v>1449</v>
      </c>
      <c r="B3487" s="192" t="s">
        <v>1450</v>
      </c>
      <c r="C3487" s="192" t="s">
        <v>20</v>
      </c>
      <c r="D3487" s="192">
        <v>88247</v>
      </c>
      <c r="E3487" s="193" t="s">
        <v>1593</v>
      </c>
      <c r="F3487" s="380" t="s">
        <v>1463</v>
      </c>
      <c r="G3487" s="381"/>
      <c r="H3487" s="164" t="s">
        <v>34</v>
      </c>
      <c r="I3487" s="165">
        <v>0.496</v>
      </c>
      <c r="J3487" s="166">
        <v>17.23</v>
      </c>
      <c r="K3487" s="167">
        <v>8.5399999999999991</v>
      </c>
    </row>
    <row r="3488" spans="1:11" hidden="1">
      <c r="A3488" s="192" t="s">
        <v>1449</v>
      </c>
      <c r="B3488" s="192" t="s">
        <v>1450</v>
      </c>
      <c r="C3488" s="192" t="s">
        <v>20</v>
      </c>
      <c r="D3488" s="192">
        <v>88264</v>
      </c>
      <c r="E3488" s="193" t="s">
        <v>1594</v>
      </c>
      <c r="F3488" s="380" t="s">
        <v>1463</v>
      </c>
      <c r="G3488" s="381"/>
      <c r="H3488" s="164" t="s">
        <v>34</v>
      </c>
      <c r="I3488" s="165">
        <v>0.496</v>
      </c>
      <c r="J3488" s="166">
        <v>20.71</v>
      </c>
      <c r="K3488" s="167">
        <v>10.27</v>
      </c>
    </row>
    <row r="3489" spans="1:11" hidden="1">
      <c r="E3489" s="194"/>
      <c r="F3489" s="194"/>
      <c r="I3489" s="168"/>
      <c r="J3489" s="169"/>
      <c r="K3489" s="170"/>
    </row>
    <row r="3490" spans="1:11" hidden="1">
      <c r="E3490" s="194"/>
      <c r="F3490" s="194"/>
      <c r="I3490" s="168"/>
      <c r="J3490" s="169"/>
      <c r="K3490" s="170"/>
    </row>
    <row r="3491" spans="1:11" ht="20.100000000000001" hidden="1" customHeight="1">
      <c r="A3491" s="187"/>
      <c r="B3491" s="188"/>
      <c r="C3491" s="188" t="s">
        <v>20</v>
      </c>
      <c r="D3491" s="188">
        <v>91993</v>
      </c>
      <c r="E3491" s="189" t="s">
        <v>328</v>
      </c>
      <c r="F3491" s="382" t="s">
        <v>1590</v>
      </c>
      <c r="G3491" s="383"/>
      <c r="H3491" s="156" t="s">
        <v>31</v>
      </c>
      <c r="I3491" s="157"/>
      <c r="J3491" s="158"/>
      <c r="K3491" s="159">
        <v>34.369999999999997</v>
      </c>
    </row>
    <row r="3492" spans="1:11" hidden="1">
      <c r="B3492" s="190" t="s">
        <v>1442</v>
      </c>
      <c r="C3492" s="190" t="s">
        <v>1443</v>
      </c>
      <c r="D3492" s="190" t="s">
        <v>1</v>
      </c>
      <c r="E3492" s="191" t="s">
        <v>1444</v>
      </c>
      <c r="F3492" s="384" t="s">
        <v>1445</v>
      </c>
      <c r="G3492" s="385"/>
      <c r="H3492" s="160" t="s">
        <v>1446</v>
      </c>
      <c r="I3492" s="161" t="s">
        <v>1345</v>
      </c>
      <c r="J3492" s="162" t="s">
        <v>1447</v>
      </c>
      <c r="K3492" s="163" t="s">
        <v>1448</v>
      </c>
    </row>
    <row r="3493" spans="1:11" ht="24" hidden="1">
      <c r="A3493" s="192" t="s">
        <v>1449</v>
      </c>
      <c r="B3493" s="192" t="s">
        <v>1450</v>
      </c>
      <c r="C3493" s="192" t="s">
        <v>20</v>
      </c>
      <c r="D3493" s="192">
        <v>91946</v>
      </c>
      <c r="E3493" s="193" t="s">
        <v>1956</v>
      </c>
      <c r="F3493" s="380" t="s">
        <v>1590</v>
      </c>
      <c r="G3493" s="381"/>
      <c r="H3493" s="164" t="s">
        <v>31</v>
      </c>
      <c r="I3493" s="165">
        <v>1</v>
      </c>
      <c r="J3493" s="166">
        <v>6.54</v>
      </c>
      <c r="K3493" s="167">
        <v>6.54</v>
      </c>
    </row>
    <row r="3494" spans="1:11" ht="24" hidden="1">
      <c r="A3494" s="192" t="s">
        <v>1449</v>
      </c>
      <c r="B3494" s="192" t="s">
        <v>1450</v>
      </c>
      <c r="C3494" s="192" t="s">
        <v>20</v>
      </c>
      <c r="D3494" s="192">
        <v>91991</v>
      </c>
      <c r="E3494" s="193" t="s">
        <v>787</v>
      </c>
      <c r="F3494" s="380" t="s">
        <v>1590</v>
      </c>
      <c r="G3494" s="381"/>
      <c r="H3494" s="164" t="s">
        <v>31</v>
      </c>
      <c r="I3494" s="165">
        <v>1</v>
      </c>
      <c r="J3494" s="166">
        <v>27.83</v>
      </c>
      <c r="K3494" s="167">
        <v>27.83</v>
      </c>
    </row>
    <row r="3495" spans="1:11" hidden="1">
      <c r="E3495" s="194"/>
      <c r="F3495" s="194"/>
      <c r="I3495" s="168"/>
      <c r="J3495" s="169"/>
      <c r="K3495" s="170"/>
    </row>
    <row r="3496" spans="1:11" hidden="1">
      <c r="E3496" s="194"/>
      <c r="F3496" s="194"/>
      <c r="I3496" s="168"/>
      <c r="J3496" s="169"/>
      <c r="K3496" s="170"/>
    </row>
    <row r="3497" spans="1:11" ht="20.100000000000001" hidden="1" customHeight="1">
      <c r="A3497" s="187"/>
      <c r="B3497" s="188"/>
      <c r="C3497" s="188" t="s">
        <v>20</v>
      </c>
      <c r="D3497" s="188">
        <v>91991</v>
      </c>
      <c r="E3497" s="189" t="s">
        <v>787</v>
      </c>
      <c r="F3497" s="382" t="s">
        <v>1590</v>
      </c>
      <c r="G3497" s="383"/>
      <c r="H3497" s="156" t="s">
        <v>31</v>
      </c>
      <c r="I3497" s="157"/>
      <c r="J3497" s="158"/>
      <c r="K3497" s="159">
        <v>27.83</v>
      </c>
    </row>
    <row r="3498" spans="1:11" hidden="1">
      <c r="B3498" s="190" t="s">
        <v>1442</v>
      </c>
      <c r="C3498" s="190" t="s">
        <v>1443</v>
      </c>
      <c r="D3498" s="190" t="s">
        <v>1</v>
      </c>
      <c r="E3498" s="191" t="s">
        <v>1444</v>
      </c>
      <c r="F3498" s="384" t="s">
        <v>1445</v>
      </c>
      <c r="G3498" s="385"/>
      <c r="H3498" s="160" t="s">
        <v>1446</v>
      </c>
      <c r="I3498" s="161" t="s">
        <v>1345</v>
      </c>
      <c r="J3498" s="162" t="s">
        <v>1447</v>
      </c>
      <c r="K3498" s="163" t="s">
        <v>1448</v>
      </c>
    </row>
    <row r="3499" spans="1:11" hidden="1">
      <c r="A3499" s="192" t="s">
        <v>1449</v>
      </c>
      <c r="B3499" s="192" t="s">
        <v>1455</v>
      </c>
      <c r="C3499" s="192" t="s">
        <v>20</v>
      </c>
      <c r="D3499" s="192">
        <v>38102</v>
      </c>
      <c r="E3499" s="193" t="s">
        <v>2204</v>
      </c>
      <c r="F3499" s="380" t="s">
        <v>1457</v>
      </c>
      <c r="G3499" s="381"/>
      <c r="H3499" s="164" t="s">
        <v>31</v>
      </c>
      <c r="I3499" s="165">
        <v>1</v>
      </c>
      <c r="J3499" s="166">
        <v>9.02</v>
      </c>
      <c r="K3499" s="167">
        <v>9.02</v>
      </c>
    </row>
    <row r="3500" spans="1:11" hidden="1">
      <c r="A3500" s="192" t="s">
        <v>1449</v>
      </c>
      <c r="B3500" s="192" t="s">
        <v>1450</v>
      </c>
      <c r="C3500" s="192" t="s">
        <v>20</v>
      </c>
      <c r="D3500" s="192">
        <v>88247</v>
      </c>
      <c r="E3500" s="193" t="s">
        <v>1593</v>
      </c>
      <c r="F3500" s="380" t="s">
        <v>1463</v>
      </c>
      <c r="G3500" s="381"/>
      <c r="H3500" s="164" t="s">
        <v>34</v>
      </c>
      <c r="I3500" s="165">
        <v>0.496</v>
      </c>
      <c r="J3500" s="166">
        <v>17.23</v>
      </c>
      <c r="K3500" s="167">
        <v>8.5399999999999991</v>
      </c>
    </row>
    <row r="3501" spans="1:11" hidden="1">
      <c r="A3501" s="192" t="s">
        <v>1449</v>
      </c>
      <c r="B3501" s="192" t="s">
        <v>1450</v>
      </c>
      <c r="C3501" s="192" t="s">
        <v>20</v>
      </c>
      <c r="D3501" s="192">
        <v>88264</v>
      </c>
      <c r="E3501" s="193" t="s">
        <v>1594</v>
      </c>
      <c r="F3501" s="380" t="s">
        <v>1463</v>
      </c>
      <c r="G3501" s="381"/>
      <c r="H3501" s="164" t="s">
        <v>34</v>
      </c>
      <c r="I3501" s="165">
        <v>0.496</v>
      </c>
      <c r="J3501" s="166">
        <v>20.71</v>
      </c>
      <c r="K3501" s="167">
        <v>10.27</v>
      </c>
    </row>
    <row r="3502" spans="1:11" hidden="1">
      <c r="E3502" s="194"/>
      <c r="F3502" s="194"/>
      <c r="I3502" s="168"/>
      <c r="J3502" s="169"/>
      <c r="K3502" s="170"/>
    </row>
    <row r="3503" spans="1:11" hidden="1">
      <c r="E3503" s="194"/>
      <c r="F3503" s="194"/>
      <c r="I3503" s="168"/>
      <c r="J3503" s="169"/>
      <c r="K3503" s="170"/>
    </row>
    <row r="3504" spans="1:11" ht="20.100000000000001" hidden="1" customHeight="1">
      <c r="A3504" s="187"/>
      <c r="B3504" s="188"/>
      <c r="C3504" s="188" t="s">
        <v>20</v>
      </c>
      <c r="D3504" s="188">
        <v>92001</v>
      </c>
      <c r="E3504" s="189" t="s">
        <v>318</v>
      </c>
      <c r="F3504" s="382" t="s">
        <v>1590</v>
      </c>
      <c r="G3504" s="383"/>
      <c r="H3504" s="156" t="s">
        <v>31</v>
      </c>
      <c r="I3504" s="157"/>
      <c r="J3504" s="158"/>
      <c r="K3504" s="159">
        <v>24.46</v>
      </c>
    </row>
    <row r="3505" spans="1:11" hidden="1">
      <c r="B3505" s="190" t="s">
        <v>1442</v>
      </c>
      <c r="C3505" s="190" t="s">
        <v>1443</v>
      </c>
      <c r="D3505" s="190" t="s">
        <v>1</v>
      </c>
      <c r="E3505" s="191" t="s">
        <v>1444</v>
      </c>
      <c r="F3505" s="384" t="s">
        <v>1445</v>
      </c>
      <c r="G3505" s="385"/>
      <c r="H3505" s="160" t="s">
        <v>1446</v>
      </c>
      <c r="I3505" s="161" t="s">
        <v>1345</v>
      </c>
      <c r="J3505" s="162" t="s">
        <v>1447</v>
      </c>
      <c r="K3505" s="163" t="s">
        <v>1448</v>
      </c>
    </row>
    <row r="3506" spans="1:11" ht="24" hidden="1">
      <c r="A3506" s="192" t="s">
        <v>1449</v>
      </c>
      <c r="B3506" s="192" t="s">
        <v>1450</v>
      </c>
      <c r="C3506" s="192" t="s">
        <v>20</v>
      </c>
      <c r="D3506" s="192">
        <v>91946</v>
      </c>
      <c r="E3506" s="193" t="s">
        <v>1956</v>
      </c>
      <c r="F3506" s="380" t="s">
        <v>1590</v>
      </c>
      <c r="G3506" s="381"/>
      <c r="H3506" s="164" t="s">
        <v>31</v>
      </c>
      <c r="I3506" s="165">
        <v>1</v>
      </c>
      <c r="J3506" s="166">
        <v>6.54</v>
      </c>
      <c r="K3506" s="167">
        <v>6.54</v>
      </c>
    </row>
    <row r="3507" spans="1:11" ht="24" hidden="1">
      <c r="A3507" s="192" t="s">
        <v>1449</v>
      </c>
      <c r="B3507" s="192" t="s">
        <v>1450</v>
      </c>
      <c r="C3507" s="192" t="s">
        <v>20</v>
      </c>
      <c r="D3507" s="192">
        <v>91999</v>
      </c>
      <c r="E3507" s="193" t="s">
        <v>2205</v>
      </c>
      <c r="F3507" s="380" t="s">
        <v>1590</v>
      </c>
      <c r="G3507" s="381"/>
      <c r="H3507" s="164" t="s">
        <v>31</v>
      </c>
      <c r="I3507" s="165">
        <v>1</v>
      </c>
      <c r="J3507" s="166">
        <v>17.920000000000002</v>
      </c>
      <c r="K3507" s="167">
        <v>17.920000000000002</v>
      </c>
    </row>
    <row r="3508" spans="1:11" hidden="1">
      <c r="E3508" s="194"/>
      <c r="F3508" s="194"/>
      <c r="I3508" s="168"/>
      <c r="J3508" s="169"/>
      <c r="K3508" s="170"/>
    </row>
    <row r="3509" spans="1:11" hidden="1">
      <c r="E3509" s="194"/>
      <c r="F3509" s="194"/>
      <c r="I3509" s="168"/>
      <c r="J3509" s="169"/>
      <c r="K3509" s="170"/>
    </row>
    <row r="3510" spans="1:11" ht="20.100000000000001" hidden="1" customHeight="1">
      <c r="A3510" s="187"/>
      <c r="B3510" s="188"/>
      <c r="C3510" s="188" t="s">
        <v>20</v>
      </c>
      <c r="D3510" s="188">
        <v>98307</v>
      </c>
      <c r="E3510" s="189" t="s">
        <v>362</v>
      </c>
      <c r="F3510" s="382" t="s">
        <v>1470</v>
      </c>
      <c r="G3510" s="383"/>
      <c r="H3510" s="156" t="s">
        <v>31</v>
      </c>
      <c r="I3510" s="157"/>
      <c r="J3510" s="158"/>
      <c r="K3510" s="159">
        <v>40.06</v>
      </c>
    </row>
    <row r="3511" spans="1:11" hidden="1">
      <c r="B3511" s="190" t="s">
        <v>1442</v>
      </c>
      <c r="C3511" s="190" t="s">
        <v>1443</v>
      </c>
      <c r="D3511" s="190" t="s">
        <v>1</v>
      </c>
      <c r="E3511" s="191" t="s">
        <v>1444</v>
      </c>
      <c r="F3511" s="384" t="s">
        <v>1445</v>
      </c>
      <c r="G3511" s="385"/>
      <c r="H3511" s="160" t="s">
        <v>1446</v>
      </c>
      <c r="I3511" s="161" t="s">
        <v>1345</v>
      </c>
      <c r="J3511" s="162" t="s">
        <v>1447</v>
      </c>
      <c r="K3511" s="163" t="s">
        <v>1448</v>
      </c>
    </row>
    <row r="3512" spans="1:11" hidden="1">
      <c r="A3512" s="192" t="s">
        <v>1449</v>
      </c>
      <c r="B3512" s="192" t="s">
        <v>1455</v>
      </c>
      <c r="C3512" s="192" t="s">
        <v>20</v>
      </c>
      <c r="D3512" s="192">
        <v>38083</v>
      </c>
      <c r="E3512" s="193" t="s">
        <v>2206</v>
      </c>
      <c r="F3512" s="380" t="s">
        <v>1457</v>
      </c>
      <c r="G3512" s="381"/>
      <c r="H3512" s="164" t="s">
        <v>31</v>
      </c>
      <c r="I3512" s="165">
        <v>1</v>
      </c>
      <c r="J3512" s="166">
        <v>32.24</v>
      </c>
      <c r="K3512" s="167">
        <v>32.24</v>
      </c>
    </row>
    <row r="3513" spans="1:11" hidden="1">
      <c r="A3513" s="192" t="s">
        <v>1449</v>
      </c>
      <c r="B3513" s="192" t="s">
        <v>1450</v>
      </c>
      <c r="C3513" s="192" t="s">
        <v>20</v>
      </c>
      <c r="D3513" s="192">
        <v>88247</v>
      </c>
      <c r="E3513" s="193" t="s">
        <v>1593</v>
      </c>
      <c r="F3513" s="380" t="s">
        <v>1463</v>
      </c>
      <c r="G3513" s="381"/>
      <c r="H3513" s="164" t="s">
        <v>34</v>
      </c>
      <c r="I3513" s="165">
        <v>0.20619999999999999</v>
      </c>
      <c r="J3513" s="166">
        <v>17.23</v>
      </c>
      <c r="K3513" s="167">
        <v>3.55</v>
      </c>
    </row>
    <row r="3514" spans="1:11" hidden="1">
      <c r="A3514" s="192" t="s">
        <v>1449</v>
      </c>
      <c r="B3514" s="192" t="s">
        <v>1450</v>
      </c>
      <c r="C3514" s="192" t="s">
        <v>20</v>
      </c>
      <c r="D3514" s="192">
        <v>88264</v>
      </c>
      <c r="E3514" s="193" t="s">
        <v>1594</v>
      </c>
      <c r="F3514" s="380" t="s">
        <v>1463</v>
      </c>
      <c r="G3514" s="381"/>
      <c r="H3514" s="164" t="s">
        <v>34</v>
      </c>
      <c r="I3514" s="165">
        <v>0.20619999999999999</v>
      </c>
      <c r="J3514" s="166">
        <v>20.71</v>
      </c>
      <c r="K3514" s="167">
        <v>4.2699999999999996</v>
      </c>
    </row>
    <row r="3515" spans="1:11" hidden="1">
      <c r="E3515" s="194"/>
      <c r="F3515" s="194"/>
      <c r="I3515" s="168"/>
      <c r="J3515" s="169"/>
      <c r="K3515" s="170"/>
    </row>
    <row r="3516" spans="1:11" hidden="1">
      <c r="E3516" s="194"/>
      <c r="F3516" s="194"/>
      <c r="I3516" s="168"/>
      <c r="J3516" s="169"/>
      <c r="K3516" s="170"/>
    </row>
    <row r="3517" spans="1:11" ht="20.100000000000001" hidden="1" customHeight="1">
      <c r="A3517" s="187"/>
      <c r="B3517" s="188"/>
      <c r="C3517" s="188" t="s">
        <v>20</v>
      </c>
      <c r="D3517" s="188">
        <v>91996</v>
      </c>
      <c r="E3517" s="189" t="s">
        <v>324</v>
      </c>
      <c r="F3517" s="382" t="s">
        <v>1590</v>
      </c>
      <c r="G3517" s="383"/>
      <c r="H3517" s="156" t="s">
        <v>31</v>
      </c>
      <c r="I3517" s="157"/>
      <c r="J3517" s="158"/>
      <c r="K3517" s="159">
        <v>25.26</v>
      </c>
    </row>
    <row r="3518" spans="1:11" hidden="1">
      <c r="B3518" s="190" t="s">
        <v>1442</v>
      </c>
      <c r="C3518" s="190" t="s">
        <v>1443</v>
      </c>
      <c r="D3518" s="190" t="s">
        <v>1</v>
      </c>
      <c r="E3518" s="191" t="s">
        <v>1444</v>
      </c>
      <c r="F3518" s="384" t="s">
        <v>1445</v>
      </c>
      <c r="G3518" s="385"/>
      <c r="H3518" s="160" t="s">
        <v>1446</v>
      </c>
      <c r="I3518" s="161" t="s">
        <v>1345</v>
      </c>
      <c r="J3518" s="162" t="s">
        <v>1447</v>
      </c>
      <c r="K3518" s="163" t="s">
        <v>1448</v>
      </c>
    </row>
    <row r="3519" spans="1:11" ht="24" hidden="1">
      <c r="A3519" s="192" t="s">
        <v>1449</v>
      </c>
      <c r="B3519" s="192" t="s">
        <v>1450</v>
      </c>
      <c r="C3519" s="192" t="s">
        <v>20</v>
      </c>
      <c r="D3519" s="192">
        <v>91946</v>
      </c>
      <c r="E3519" s="193" t="s">
        <v>1956</v>
      </c>
      <c r="F3519" s="380" t="s">
        <v>1590</v>
      </c>
      <c r="G3519" s="381"/>
      <c r="H3519" s="164" t="s">
        <v>31</v>
      </c>
      <c r="I3519" s="165">
        <v>1</v>
      </c>
      <c r="J3519" s="166">
        <v>6.54</v>
      </c>
      <c r="K3519" s="167">
        <v>6.54</v>
      </c>
    </row>
    <row r="3520" spans="1:11" ht="24" hidden="1">
      <c r="A3520" s="192" t="s">
        <v>1449</v>
      </c>
      <c r="B3520" s="192" t="s">
        <v>1450</v>
      </c>
      <c r="C3520" s="192" t="s">
        <v>20</v>
      </c>
      <c r="D3520" s="192">
        <v>91994</v>
      </c>
      <c r="E3520" s="193" t="s">
        <v>2207</v>
      </c>
      <c r="F3520" s="380" t="s">
        <v>1590</v>
      </c>
      <c r="G3520" s="381"/>
      <c r="H3520" s="164" t="s">
        <v>31</v>
      </c>
      <c r="I3520" s="165">
        <v>1</v>
      </c>
      <c r="J3520" s="166">
        <v>18.72</v>
      </c>
      <c r="K3520" s="167">
        <v>18.72</v>
      </c>
    </row>
    <row r="3521" spans="1:11" hidden="1">
      <c r="E3521" s="194"/>
      <c r="F3521" s="194"/>
      <c r="I3521" s="168"/>
      <c r="J3521" s="169"/>
      <c r="K3521" s="170"/>
    </row>
    <row r="3522" spans="1:11" hidden="1">
      <c r="E3522" s="194"/>
      <c r="F3522" s="194"/>
      <c r="I3522" s="168"/>
      <c r="J3522" s="169"/>
      <c r="K3522" s="170"/>
    </row>
    <row r="3523" spans="1:11" ht="20.100000000000001" hidden="1" customHeight="1">
      <c r="A3523" s="187"/>
      <c r="B3523" s="188"/>
      <c r="C3523" s="188" t="s">
        <v>20</v>
      </c>
      <c r="D3523" s="188">
        <v>86913</v>
      </c>
      <c r="E3523" s="189" t="s">
        <v>578</v>
      </c>
      <c r="F3523" s="382" t="s">
        <v>1485</v>
      </c>
      <c r="G3523" s="383"/>
      <c r="H3523" s="156" t="s">
        <v>31</v>
      </c>
      <c r="I3523" s="157"/>
      <c r="J3523" s="158"/>
      <c r="K3523" s="159">
        <v>55.01</v>
      </c>
    </row>
    <row r="3524" spans="1:11" hidden="1">
      <c r="B3524" s="190" t="s">
        <v>1442</v>
      </c>
      <c r="C3524" s="190" t="s">
        <v>1443</v>
      </c>
      <c r="D3524" s="190" t="s">
        <v>1</v>
      </c>
      <c r="E3524" s="191" t="s">
        <v>1444</v>
      </c>
      <c r="F3524" s="384" t="s">
        <v>1445</v>
      </c>
      <c r="G3524" s="385"/>
      <c r="H3524" s="160" t="s">
        <v>1446</v>
      </c>
      <c r="I3524" s="161" t="s">
        <v>1345</v>
      </c>
      <c r="J3524" s="162" t="s">
        <v>1447</v>
      </c>
      <c r="K3524" s="163" t="s">
        <v>1448</v>
      </c>
    </row>
    <row r="3525" spans="1:11" hidden="1">
      <c r="A3525" s="192" t="s">
        <v>1449</v>
      </c>
      <c r="B3525" s="192" t="s">
        <v>1455</v>
      </c>
      <c r="C3525" s="192" t="s">
        <v>20</v>
      </c>
      <c r="D3525" s="192">
        <v>3146</v>
      </c>
      <c r="E3525" s="193" t="s">
        <v>1679</v>
      </c>
      <c r="F3525" s="380" t="s">
        <v>1457</v>
      </c>
      <c r="G3525" s="381"/>
      <c r="H3525" s="164" t="s">
        <v>31</v>
      </c>
      <c r="I3525" s="165">
        <v>2.1000000000000001E-2</v>
      </c>
      <c r="J3525" s="166">
        <v>4.4000000000000004</v>
      </c>
      <c r="K3525" s="167">
        <v>0.09</v>
      </c>
    </row>
    <row r="3526" spans="1:11" ht="24" hidden="1">
      <c r="A3526" s="192" t="s">
        <v>1449</v>
      </c>
      <c r="B3526" s="192" t="s">
        <v>1455</v>
      </c>
      <c r="C3526" s="192" t="s">
        <v>20</v>
      </c>
      <c r="D3526" s="192">
        <v>7604</v>
      </c>
      <c r="E3526" s="193" t="s">
        <v>2208</v>
      </c>
      <c r="F3526" s="380" t="s">
        <v>1457</v>
      </c>
      <c r="G3526" s="381"/>
      <c r="H3526" s="164" t="s">
        <v>31</v>
      </c>
      <c r="I3526" s="165">
        <v>1</v>
      </c>
      <c r="J3526" s="166">
        <v>51.12</v>
      </c>
      <c r="K3526" s="167">
        <v>51.12</v>
      </c>
    </row>
    <row r="3527" spans="1:11" hidden="1">
      <c r="A3527" s="192" t="s">
        <v>1449</v>
      </c>
      <c r="B3527" s="192" t="s">
        <v>1450</v>
      </c>
      <c r="C3527" s="192" t="s">
        <v>20</v>
      </c>
      <c r="D3527" s="192">
        <v>88267</v>
      </c>
      <c r="E3527" s="193" t="s">
        <v>1478</v>
      </c>
      <c r="F3527" s="380" t="s">
        <v>1463</v>
      </c>
      <c r="G3527" s="381"/>
      <c r="H3527" s="164" t="s">
        <v>34</v>
      </c>
      <c r="I3527" s="165">
        <v>0.1525</v>
      </c>
      <c r="J3527" s="166">
        <v>19.88</v>
      </c>
      <c r="K3527" s="167">
        <v>3.03</v>
      </c>
    </row>
    <row r="3528" spans="1:11" hidden="1">
      <c r="A3528" s="192" t="s">
        <v>1449</v>
      </c>
      <c r="B3528" s="192" t="s">
        <v>1450</v>
      </c>
      <c r="C3528" s="192" t="s">
        <v>20</v>
      </c>
      <c r="D3528" s="192">
        <v>88316</v>
      </c>
      <c r="E3528" s="193" t="s">
        <v>1464</v>
      </c>
      <c r="F3528" s="380" t="s">
        <v>1463</v>
      </c>
      <c r="G3528" s="381"/>
      <c r="H3528" s="164" t="s">
        <v>34</v>
      </c>
      <c r="I3528" s="165">
        <v>4.8099999999999997E-2</v>
      </c>
      <c r="J3528" s="166">
        <v>16.02</v>
      </c>
      <c r="K3528" s="167">
        <v>0.77</v>
      </c>
    </row>
    <row r="3529" spans="1:11" hidden="1">
      <c r="E3529" s="194"/>
      <c r="F3529" s="194"/>
      <c r="I3529" s="168"/>
      <c r="J3529" s="169"/>
      <c r="K3529" s="170"/>
    </row>
    <row r="3530" spans="1:11" hidden="1">
      <c r="E3530" s="194"/>
      <c r="F3530" s="194"/>
      <c r="I3530" s="168"/>
      <c r="J3530" s="169"/>
      <c r="K3530" s="170"/>
    </row>
    <row r="3531" spans="1:11" ht="20.100000000000001" hidden="1" customHeight="1">
      <c r="A3531" s="187"/>
      <c r="B3531" s="188"/>
      <c r="C3531" s="188" t="s">
        <v>20</v>
      </c>
      <c r="D3531" s="188">
        <v>86906</v>
      </c>
      <c r="E3531" s="189" t="s">
        <v>1252</v>
      </c>
      <c r="F3531" s="382" t="s">
        <v>1485</v>
      </c>
      <c r="G3531" s="383"/>
      <c r="H3531" s="156" t="s">
        <v>31</v>
      </c>
      <c r="I3531" s="157"/>
      <c r="J3531" s="158"/>
      <c r="K3531" s="159">
        <v>75.97</v>
      </c>
    </row>
    <row r="3532" spans="1:11" hidden="1">
      <c r="B3532" s="190" t="s">
        <v>1442</v>
      </c>
      <c r="C3532" s="190" t="s">
        <v>1443</v>
      </c>
      <c r="D3532" s="190" t="s">
        <v>1</v>
      </c>
      <c r="E3532" s="191" t="s">
        <v>1444</v>
      </c>
      <c r="F3532" s="384" t="s">
        <v>1445</v>
      </c>
      <c r="G3532" s="385"/>
      <c r="H3532" s="160" t="s">
        <v>1446</v>
      </c>
      <c r="I3532" s="161" t="s">
        <v>1345</v>
      </c>
      <c r="J3532" s="162" t="s">
        <v>1447</v>
      </c>
      <c r="K3532" s="163" t="s">
        <v>1448</v>
      </c>
    </row>
    <row r="3533" spans="1:11" hidden="1">
      <c r="A3533" s="192" t="s">
        <v>1449</v>
      </c>
      <c r="B3533" s="192" t="s">
        <v>1455</v>
      </c>
      <c r="C3533" s="192" t="s">
        <v>20</v>
      </c>
      <c r="D3533" s="192">
        <v>3146</v>
      </c>
      <c r="E3533" s="193" t="s">
        <v>1679</v>
      </c>
      <c r="F3533" s="380" t="s">
        <v>1457</v>
      </c>
      <c r="G3533" s="381"/>
      <c r="H3533" s="164" t="s">
        <v>31</v>
      </c>
      <c r="I3533" s="165">
        <v>2.1000000000000001E-2</v>
      </c>
      <c r="J3533" s="166">
        <v>4.4000000000000004</v>
      </c>
      <c r="K3533" s="167">
        <v>0.09</v>
      </c>
    </row>
    <row r="3534" spans="1:11" ht="24" hidden="1">
      <c r="A3534" s="192" t="s">
        <v>1449</v>
      </c>
      <c r="B3534" s="192" t="s">
        <v>1455</v>
      </c>
      <c r="C3534" s="192" t="s">
        <v>20</v>
      </c>
      <c r="D3534" s="192">
        <v>13415</v>
      </c>
      <c r="E3534" s="193" t="s">
        <v>2209</v>
      </c>
      <c r="F3534" s="380" t="s">
        <v>1457</v>
      </c>
      <c r="G3534" s="381"/>
      <c r="H3534" s="164" t="s">
        <v>31</v>
      </c>
      <c r="I3534" s="165">
        <v>1</v>
      </c>
      <c r="J3534" s="166">
        <v>73.5</v>
      </c>
      <c r="K3534" s="167">
        <v>73.5</v>
      </c>
    </row>
    <row r="3535" spans="1:11" hidden="1">
      <c r="A3535" s="192" t="s">
        <v>1449</v>
      </c>
      <c r="B3535" s="192" t="s">
        <v>1450</v>
      </c>
      <c r="C3535" s="192" t="s">
        <v>20</v>
      </c>
      <c r="D3535" s="192">
        <v>88267</v>
      </c>
      <c r="E3535" s="193" t="s">
        <v>1478</v>
      </c>
      <c r="F3535" s="380" t="s">
        <v>1463</v>
      </c>
      <c r="G3535" s="381"/>
      <c r="H3535" s="164" t="s">
        <v>34</v>
      </c>
      <c r="I3535" s="165">
        <v>9.6000000000000002E-2</v>
      </c>
      <c r="J3535" s="166">
        <v>19.88</v>
      </c>
      <c r="K3535" s="167">
        <v>1.9</v>
      </c>
    </row>
    <row r="3536" spans="1:11" hidden="1">
      <c r="A3536" s="192" t="s">
        <v>1449</v>
      </c>
      <c r="B3536" s="192" t="s">
        <v>1450</v>
      </c>
      <c r="C3536" s="192" t="s">
        <v>20</v>
      </c>
      <c r="D3536" s="192">
        <v>88316</v>
      </c>
      <c r="E3536" s="193" t="s">
        <v>1464</v>
      </c>
      <c r="F3536" s="380" t="s">
        <v>1463</v>
      </c>
      <c r="G3536" s="381"/>
      <c r="H3536" s="164" t="s">
        <v>34</v>
      </c>
      <c r="I3536" s="165">
        <v>3.0300000000000001E-2</v>
      </c>
      <c r="J3536" s="166">
        <v>16.02</v>
      </c>
      <c r="K3536" s="167">
        <v>0.48</v>
      </c>
    </row>
    <row r="3537" spans="1:11" hidden="1">
      <c r="E3537" s="194"/>
      <c r="F3537" s="194"/>
      <c r="I3537" s="168"/>
      <c r="J3537" s="169"/>
      <c r="K3537" s="170"/>
    </row>
    <row r="3538" spans="1:11" hidden="1">
      <c r="E3538" s="194"/>
      <c r="F3538" s="194"/>
      <c r="I3538" s="168"/>
      <c r="J3538" s="169"/>
      <c r="K3538" s="170"/>
    </row>
    <row r="3539" spans="1:11" ht="20.100000000000001" hidden="1" customHeight="1">
      <c r="A3539" s="187"/>
      <c r="B3539" s="188"/>
      <c r="C3539" s="188" t="s">
        <v>20</v>
      </c>
      <c r="D3539" s="188">
        <v>86911</v>
      </c>
      <c r="E3539" s="189" t="s">
        <v>1301</v>
      </c>
      <c r="F3539" s="382" t="s">
        <v>1485</v>
      </c>
      <c r="G3539" s="383"/>
      <c r="H3539" s="156" t="s">
        <v>31</v>
      </c>
      <c r="I3539" s="157"/>
      <c r="J3539" s="158"/>
      <c r="K3539" s="159">
        <v>88.87</v>
      </c>
    </row>
    <row r="3540" spans="1:11" hidden="1">
      <c r="B3540" s="190" t="s">
        <v>1442</v>
      </c>
      <c r="C3540" s="190" t="s">
        <v>1443</v>
      </c>
      <c r="D3540" s="190" t="s">
        <v>1</v>
      </c>
      <c r="E3540" s="191" t="s">
        <v>1444</v>
      </c>
      <c r="F3540" s="384" t="s">
        <v>1445</v>
      </c>
      <c r="G3540" s="385"/>
      <c r="H3540" s="160" t="s">
        <v>1446</v>
      </c>
      <c r="I3540" s="161" t="s">
        <v>1345</v>
      </c>
      <c r="J3540" s="162" t="s">
        <v>1447</v>
      </c>
      <c r="K3540" s="163" t="s">
        <v>1448</v>
      </c>
    </row>
    <row r="3541" spans="1:11" hidden="1">
      <c r="A3541" s="192" t="s">
        <v>1449</v>
      </c>
      <c r="B3541" s="192" t="s">
        <v>1455</v>
      </c>
      <c r="C3541" s="192" t="s">
        <v>20</v>
      </c>
      <c r="D3541" s="192">
        <v>3146</v>
      </c>
      <c r="E3541" s="193" t="s">
        <v>1679</v>
      </c>
      <c r="F3541" s="380" t="s">
        <v>1457</v>
      </c>
      <c r="G3541" s="381"/>
      <c r="H3541" s="164" t="s">
        <v>31</v>
      </c>
      <c r="I3541" s="165">
        <v>2.1000000000000001E-2</v>
      </c>
      <c r="J3541" s="166">
        <v>4.4000000000000004</v>
      </c>
      <c r="K3541" s="167">
        <v>0.09</v>
      </c>
    </row>
    <row r="3542" spans="1:11" ht="24" hidden="1">
      <c r="A3542" s="192" t="s">
        <v>1449</v>
      </c>
      <c r="B3542" s="192" t="s">
        <v>1455</v>
      </c>
      <c r="C3542" s="192" t="s">
        <v>20</v>
      </c>
      <c r="D3542" s="192">
        <v>13416</v>
      </c>
      <c r="E3542" s="193" t="s">
        <v>2210</v>
      </c>
      <c r="F3542" s="380" t="s">
        <v>1457</v>
      </c>
      <c r="G3542" s="381"/>
      <c r="H3542" s="164" t="s">
        <v>31</v>
      </c>
      <c r="I3542" s="165">
        <v>1</v>
      </c>
      <c r="J3542" s="166">
        <v>85.89</v>
      </c>
      <c r="K3542" s="167">
        <v>85.89</v>
      </c>
    </row>
    <row r="3543" spans="1:11" hidden="1">
      <c r="A3543" s="192" t="s">
        <v>1449</v>
      </c>
      <c r="B3543" s="192" t="s">
        <v>1450</v>
      </c>
      <c r="C3543" s="192" t="s">
        <v>20</v>
      </c>
      <c r="D3543" s="192">
        <v>88267</v>
      </c>
      <c r="E3543" s="193" t="s">
        <v>1478</v>
      </c>
      <c r="F3543" s="380" t="s">
        <v>1463</v>
      </c>
      <c r="G3543" s="381"/>
      <c r="H3543" s="164" t="s">
        <v>34</v>
      </c>
      <c r="I3543" s="165">
        <v>0.1164</v>
      </c>
      <c r="J3543" s="166">
        <v>19.88</v>
      </c>
      <c r="K3543" s="167">
        <v>2.31</v>
      </c>
    </row>
    <row r="3544" spans="1:11" hidden="1">
      <c r="A3544" s="192" t="s">
        <v>1449</v>
      </c>
      <c r="B3544" s="192" t="s">
        <v>1450</v>
      </c>
      <c r="C3544" s="192" t="s">
        <v>20</v>
      </c>
      <c r="D3544" s="192">
        <v>88316</v>
      </c>
      <c r="E3544" s="193" t="s">
        <v>1464</v>
      </c>
      <c r="F3544" s="380" t="s">
        <v>1463</v>
      </c>
      <c r="G3544" s="381"/>
      <c r="H3544" s="164" t="s">
        <v>34</v>
      </c>
      <c r="I3544" s="165">
        <v>3.6700000000000003E-2</v>
      </c>
      <c r="J3544" s="166">
        <v>16.02</v>
      </c>
      <c r="K3544" s="167">
        <v>0.57999999999999996</v>
      </c>
    </row>
    <row r="3545" spans="1:11" hidden="1">
      <c r="E3545" s="194"/>
      <c r="F3545" s="194"/>
      <c r="I3545" s="168"/>
      <c r="J3545" s="169"/>
      <c r="K3545" s="170"/>
    </row>
    <row r="3546" spans="1:11" hidden="1">
      <c r="E3546" s="194"/>
      <c r="F3546" s="194"/>
      <c r="I3546" s="168"/>
      <c r="J3546" s="169"/>
      <c r="K3546" s="170"/>
    </row>
    <row r="3547" spans="1:11" ht="20.100000000000001" hidden="1" customHeight="1">
      <c r="A3547" s="187"/>
      <c r="B3547" s="188"/>
      <c r="C3547" s="188" t="s">
        <v>20</v>
      </c>
      <c r="D3547" s="188">
        <v>94796</v>
      </c>
      <c r="E3547" s="189" t="s">
        <v>1054</v>
      </c>
      <c r="F3547" s="382" t="s">
        <v>1485</v>
      </c>
      <c r="G3547" s="383"/>
      <c r="H3547" s="156" t="s">
        <v>31</v>
      </c>
      <c r="I3547" s="157"/>
      <c r="J3547" s="158"/>
      <c r="K3547" s="159">
        <v>46.36</v>
      </c>
    </row>
    <row r="3548" spans="1:11" hidden="1">
      <c r="B3548" s="190" t="s">
        <v>1442</v>
      </c>
      <c r="C3548" s="190" t="s">
        <v>1443</v>
      </c>
      <c r="D3548" s="190" t="s">
        <v>1</v>
      </c>
      <c r="E3548" s="191" t="s">
        <v>1444</v>
      </c>
      <c r="F3548" s="384" t="s">
        <v>1445</v>
      </c>
      <c r="G3548" s="385"/>
      <c r="H3548" s="160" t="s">
        <v>1446</v>
      </c>
      <c r="I3548" s="161" t="s">
        <v>1345</v>
      </c>
      <c r="J3548" s="162" t="s">
        <v>1447</v>
      </c>
      <c r="K3548" s="163" t="s">
        <v>1448</v>
      </c>
    </row>
    <row r="3549" spans="1:11" hidden="1">
      <c r="A3549" s="192" t="s">
        <v>1449</v>
      </c>
      <c r="B3549" s="192" t="s">
        <v>1455</v>
      </c>
      <c r="C3549" s="192" t="s">
        <v>20</v>
      </c>
      <c r="D3549" s="192">
        <v>3148</v>
      </c>
      <c r="E3549" s="193" t="s">
        <v>1947</v>
      </c>
      <c r="F3549" s="380" t="s">
        <v>1457</v>
      </c>
      <c r="G3549" s="381"/>
      <c r="H3549" s="164" t="s">
        <v>31</v>
      </c>
      <c r="I3549" s="165">
        <v>5.3E-3</v>
      </c>
      <c r="J3549" s="166">
        <v>16.22</v>
      </c>
      <c r="K3549" s="167">
        <v>0.08</v>
      </c>
    </row>
    <row r="3550" spans="1:11" ht="24" hidden="1">
      <c r="A3550" s="192" t="s">
        <v>1449</v>
      </c>
      <c r="B3550" s="192" t="s">
        <v>1455</v>
      </c>
      <c r="C3550" s="192" t="s">
        <v>20</v>
      </c>
      <c r="D3550" s="192">
        <v>11830</v>
      </c>
      <c r="E3550" s="193" t="s">
        <v>2211</v>
      </c>
      <c r="F3550" s="380" t="s">
        <v>1457</v>
      </c>
      <c r="G3550" s="381"/>
      <c r="H3550" s="164" t="s">
        <v>31</v>
      </c>
      <c r="I3550" s="165">
        <v>1</v>
      </c>
      <c r="J3550" s="166">
        <v>39.369999999999997</v>
      </c>
      <c r="K3550" s="167">
        <v>39.369999999999997</v>
      </c>
    </row>
    <row r="3551" spans="1:11" hidden="1">
      <c r="A3551" s="192" t="s">
        <v>1449</v>
      </c>
      <c r="B3551" s="192" t="s">
        <v>1450</v>
      </c>
      <c r="C3551" s="192" t="s">
        <v>20</v>
      </c>
      <c r="D3551" s="192">
        <v>88248</v>
      </c>
      <c r="E3551" s="193" t="s">
        <v>1477</v>
      </c>
      <c r="F3551" s="380" t="s">
        <v>1463</v>
      </c>
      <c r="G3551" s="381"/>
      <c r="H3551" s="164" t="s">
        <v>34</v>
      </c>
      <c r="I3551" s="165">
        <v>0.19040000000000001</v>
      </c>
      <c r="J3551" s="166">
        <v>16.45</v>
      </c>
      <c r="K3551" s="167">
        <v>3.13</v>
      </c>
    </row>
    <row r="3552" spans="1:11" hidden="1">
      <c r="A3552" s="192" t="s">
        <v>1449</v>
      </c>
      <c r="B3552" s="192" t="s">
        <v>1450</v>
      </c>
      <c r="C3552" s="192" t="s">
        <v>20</v>
      </c>
      <c r="D3552" s="192">
        <v>88267</v>
      </c>
      <c r="E3552" s="193" t="s">
        <v>1478</v>
      </c>
      <c r="F3552" s="380" t="s">
        <v>1463</v>
      </c>
      <c r="G3552" s="381"/>
      <c r="H3552" s="164" t="s">
        <v>34</v>
      </c>
      <c r="I3552" s="165">
        <v>0.19040000000000001</v>
      </c>
      <c r="J3552" s="166">
        <v>19.88</v>
      </c>
      <c r="K3552" s="167">
        <v>3.78</v>
      </c>
    </row>
    <row r="3553" spans="1:11" hidden="1">
      <c r="E3553" s="194"/>
      <c r="F3553" s="194"/>
      <c r="I3553" s="168"/>
      <c r="J3553" s="169"/>
      <c r="K3553" s="170"/>
    </row>
    <row r="3554" spans="1:11" hidden="1">
      <c r="E3554" s="194"/>
      <c r="F3554" s="194"/>
      <c r="I3554" s="168"/>
      <c r="J3554" s="169"/>
      <c r="K3554" s="170"/>
    </row>
    <row r="3555" spans="1:11" ht="20.100000000000001" hidden="1" customHeight="1">
      <c r="A3555" s="187"/>
      <c r="B3555" s="188"/>
      <c r="C3555" s="188" t="s">
        <v>20</v>
      </c>
      <c r="D3555" s="188">
        <v>100937</v>
      </c>
      <c r="E3555" s="189" t="s">
        <v>48</v>
      </c>
      <c r="F3555" s="382" t="s">
        <v>1668</v>
      </c>
      <c r="G3555" s="383"/>
      <c r="H3555" s="156" t="s">
        <v>49</v>
      </c>
      <c r="I3555" s="157"/>
      <c r="J3555" s="158"/>
      <c r="K3555" s="159">
        <v>7.83</v>
      </c>
    </row>
    <row r="3556" spans="1:11" hidden="1">
      <c r="B3556" s="190" t="s">
        <v>1442</v>
      </c>
      <c r="C3556" s="190" t="s">
        <v>1443</v>
      </c>
      <c r="D3556" s="190" t="s">
        <v>1</v>
      </c>
      <c r="E3556" s="191" t="s">
        <v>1444</v>
      </c>
      <c r="F3556" s="384" t="s">
        <v>1445</v>
      </c>
      <c r="G3556" s="385"/>
      <c r="H3556" s="160" t="s">
        <v>1446</v>
      </c>
      <c r="I3556" s="161" t="s">
        <v>1345</v>
      </c>
      <c r="J3556" s="162" t="s">
        <v>1447</v>
      </c>
      <c r="K3556" s="163" t="s">
        <v>1448</v>
      </c>
    </row>
    <row r="3557" spans="1:11" ht="24" hidden="1">
      <c r="A3557" s="192" t="s">
        <v>1449</v>
      </c>
      <c r="B3557" s="192" t="s">
        <v>1450</v>
      </c>
      <c r="C3557" s="192" t="s">
        <v>20</v>
      </c>
      <c r="D3557" s="192">
        <v>67826</v>
      </c>
      <c r="E3557" s="193" t="s">
        <v>1671</v>
      </c>
      <c r="F3557" s="380" t="s">
        <v>1466</v>
      </c>
      <c r="G3557" s="381"/>
      <c r="H3557" s="164" t="s">
        <v>1467</v>
      </c>
      <c r="I3557" s="165">
        <v>4.1700000000000001E-2</v>
      </c>
      <c r="J3557" s="166">
        <v>170.45</v>
      </c>
      <c r="K3557" s="167">
        <v>7.1</v>
      </c>
    </row>
    <row r="3558" spans="1:11" ht="24" hidden="1">
      <c r="A3558" s="192" t="s">
        <v>1449</v>
      </c>
      <c r="B3558" s="192" t="s">
        <v>1450</v>
      </c>
      <c r="C3558" s="192" t="s">
        <v>20</v>
      </c>
      <c r="D3558" s="192">
        <v>67827</v>
      </c>
      <c r="E3558" s="193" t="s">
        <v>1672</v>
      </c>
      <c r="F3558" s="380" t="s">
        <v>1466</v>
      </c>
      <c r="G3558" s="381"/>
      <c r="H3558" s="164" t="s">
        <v>1554</v>
      </c>
      <c r="I3558" s="165">
        <v>1.7899999999999999E-2</v>
      </c>
      <c r="J3558" s="166">
        <v>40.93</v>
      </c>
      <c r="K3558" s="167">
        <v>0.73</v>
      </c>
    </row>
    <row r="3559" spans="1:11" hidden="1">
      <c r="E3559" s="194"/>
      <c r="F3559" s="194"/>
      <c r="I3559" s="168"/>
      <c r="J3559" s="169"/>
      <c r="K3559" s="170"/>
    </row>
    <row r="3560" spans="1:11" hidden="1">
      <c r="E3560" s="194"/>
      <c r="F3560" s="194"/>
      <c r="I3560" s="168"/>
      <c r="J3560" s="169"/>
      <c r="K3560" s="170"/>
    </row>
    <row r="3561" spans="1:11" ht="20.100000000000001" hidden="1" customHeight="1">
      <c r="A3561" s="187"/>
      <c r="B3561" s="188"/>
      <c r="C3561" s="188" t="s">
        <v>20</v>
      </c>
      <c r="D3561" s="188">
        <v>97919</v>
      </c>
      <c r="E3561" s="189" t="s">
        <v>615</v>
      </c>
      <c r="F3561" s="382" t="s">
        <v>1550</v>
      </c>
      <c r="G3561" s="383"/>
      <c r="H3561" s="156" t="s">
        <v>616</v>
      </c>
      <c r="I3561" s="157"/>
      <c r="J3561" s="158"/>
      <c r="K3561" s="159">
        <v>0.69</v>
      </c>
    </row>
    <row r="3562" spans="1:11" hidden="1">
      <c r="B3562" s="190" t="s">
        <v>1442</v>
      </c>
      <c r="C3562" s="190" t="s">
        <v>1443</v>
      </c>
      <c r="D3562" s="190" t="s">
        <v>1</v>
      </c>
      <c r="E3562" s="191" t="s">
        <v>1444</v>
      </c>
      <c r="F3562" s="384" t="s">
        <v>1445</v>
      </c>
      <c r="G3562" s="385"/>
      <c r="H3562" s="160" t="s">
        <v>1446</v>
      </c>
      <c r="I3562" s="161" t="s">
        <v>1345</v>
      </c>
      <c r="J3562" s="162" t="s">
        <v>1447</v>
      </c>
      <c r="K3562" s="163" t="s">
        <v>1448</v>
      </c>
    </row>
    <row r="3563" spans="1:11" ht="24" hidden="1">
      <c r="A3563" s="192" t="s">
        <v>1449</v>
      </c>
      <c r="B3563" s="192" t="s">
        <v>1450</v>
      </c>
      <c r="C3563" s="192" t="s">
        <v>20</v>
      </c>
      <c r="D3563" s="192">
        <v>67826</v>
      </c>
      <c r="E3563" s="193" t="s">
        <v>1671</v>
      </c>
      <c r="F3563" s="380" t="s">
        <v>1466</v>
      </c>
      <c r="G3563" s="381"/>
      <c r="H3563" s="164" t="s">
        <v>1467</v>
      </c>
      <c r="I3563" s="165">
        <v>3.7000000000000002E-3</v>
      </c>
      <c r="J3563" s="166">
        <v>170.45</v>
      </c>
      <c r="K3563" s="167">
        <v>0.63</v>
      </c>
    </row>
    <row r="3564" spans="1:11" ht="24" hidden="1">
      <c r="A3564" s="192" t="s">
        <v>1449</v>
      </c>
      <c r="B3564" s="192" t="s">
        <v>1450</v>
      </c>
      <c r="C3564" s="192" t="s">
        <v>20</v>
      </c>
      <c r="D3564" s="192">
        <v>67827</v>
      </c>
      <c r="E3564" s="193" t="s">
        <v>1672</v>
      </c>
      <c r="F3564" s="380" t="s">
        <v>1466</v>
      </c>
      <c r="G3564" s="381"/>
      <c r="H3564" s="164" t="s">
        <v>1554</v>
      </c>
      <c r="I3564" s="165">
        <v>1.6000000000000001E-3</v>
      </c>
      <c r="J3564" s="166">
        <v>40.93</v>
      </c>
      <c r="K3564" s="167">
        <v>0.06</v>
      </c>
    </row>
    <row r="3565" spans="1:11" hidden="1">
      <c r="E3565" s="194"/>
      <c r="F3565" s="194"/>
      <c r="I3565" s="168"/>
      <c r="J3565" s="169"/>
      <c r="K3565" s="170"/>
    </row>
    <row r="3566" spans="1:11" hidden="1">
      <c r="E3566" s="194"/>
      <c r="F3566" s="194"/>
      <c r="I3566" s="168"/>
      <c r="J3566" s="169"/>
      <c r="K3566" s="170"/>
    </row>
    <row r="3567" spans="1:11" ht="20.100000000000001" hidden="1" customHeight="1">
      <c r="A3567" s="187"/>
      <c r="B3567" s="188"/>
      <c r="C3567" s="188" t="s">
        <v>20</v>
      </c>
      <c r="D3567" s="188">
        <v>92688</v>
      </c>
      <c r="E3567" s="189" t="s">
        <v>546</v>
      </c>
      <c r="F3567" s="382" t="s">
        <v>1485</v>
      </c>
      <c r="G3567" s="383"/>
      <c r="H3567" s="156" t="s">
        <v>54</v>
      </c>
      <c r="I3567" s="157"/>
      <c r="J3567" s="158"/>
      <c r="K3567" s="159">
        <v>39.36</v>
      </c>
    </row>
    <row r="3568" spans="1:11" hidden="1">
      <c r="B3568" s="190" t="s">
        <v>1442</v>
      </c>
      <c r="C3568" s="190" t="s">
        <v>1443</v>
      </c>
      <c r="D3568" s="190" t="s">
        <v>1</v>
      </c>
      <c r="E3568" s="191" t="s">
        <v>1444</v>
      </c>
      <c r="F3568" s="384" t="s">
        <v>1445</v>
      </c>
      <c r="G3568" s="385"/>
      <c r="H3568" s="160" t="s">
        <v>1446</v>
      </c>
      <c r="I3568" s="161" t="s">
        <v>1345</v>
      </c>
      <c r="J3568" s="162" t="s">
        <v>1447</v>
      </c>
      <c r="K3568" s="163" t="s">
        <v>1448</v>
      </c>
    </row>
    <row r="3569" spans="1:11" hidden="1">
      <c r="A3569" s="192" t="s">
        <v>1449</v>
      </c>
      <c r="B3569" s="192" t="s">
        <v>1455</v>
      </c>
      <c r="C3569" s="192" t="s">
        <v>20</v>
      </c>
      <c r="D3569" s="192">
        <v>7700</v>
      </c>
      <c r="E3569" s="193" t="s">
        <v>2212</v>
      </c>
      <c r="F3569" s="380" t="s">
        <v>1457</v>
      </c>
      <c r="G3569" s="381"/>
      <c r="H3569" s="164" t="s">
        <v>54</v>
      </c>
      <c r="I3569" s="165">
        <v>1.0389999999999999</v>
      </c>
      <c r="J3569" s="166">
        <v>27.51</v>
      </c>
      <c r="K3569" s="167">
        <v>28.58</v>
      </c>
    </row>
    <row r="3570" spans="1:11" hidden="1">
      <c r="A3570" s="192" t="s">
        <v>1449</v>
      </c>
      <c r="B3570" s="192" t="s">
        <v>1450</v>
      </c>
      <c r="C3570" s="192" t="s">
        <v>20</v>
      </c>
      <c r="D3570" s="192">
        <v>88248</v>
      </c>
      <c r="E3570" s="193" t="s">
        <v>1477</v>
      </c>
      <c r="F3570" s="380" t="s">
        <v>1463</v>
      </c>
      <c r="G3570" s="381"/>
      <c r="H3570" s="164" t="s">
        <v>34</v>
      </c>
      <c r="I3570" s="165">
        <v>0.29699999999999999</v>
      </c>
      <c r="J3570" s="166">
        <v>16.45</v>
      </c>
      <c r="K3570" s="167">
        <v>4.88</v>
      </c>
    </row>
    <row r="3571" spans="1:11" hidden="1">
      <c r="A3571" s="192" t="s">
        <v>1449</v>
      </c>
      <c r="B3571" s="192" t="s">
        <v>1450</v>
      </c>
      <c r="C3571" s="192" t="s">
        <v>20</v>
      </c>
      <c r="D3571" s="192">
        <v>88267</v>
      </c>
      <c r="E3571" s="193" t="s">
        <v>1478</v>
      </c>
      <c r="F3571" s="380" t="s">
        <v>1463</v>
      </c>
      <c r="G3571" s="381"/>
      <c r="H3571" s="164" t="s">
        <v>34</v>
      </c>
      <c r="I3571" s="165">
        <v>0.29699999999999999</v>
      </c>
      <c r="J3571" s="166">
        <v>19.88</v>
      </c>
      <c r="K3571" s="167">
        <v>5.9</v>
      </c>
    </row>
    <row r="3572" spans="1:11" hidden="1">
      <c r="E3572" s="194"/>
      <c r="F3572" s="194"/>
      <c r="I3572" s="168"/>
      <c r="J3572" s="169"/>
      <c r="K3572" s="170"/>
    </row>
    <row r="3573" spans="1:11" hidden="1">
      <c r="E3573" s="194"/>
      <c r="F3573" s="194"/>
      <c r="I3573" s="168"/>
      <c r="J3573" s="169"/>
      <c r="K3573" s="170"/>
    </row>
    <row r="3574" spans="1:11" ht="20.100000000000001" hidden="1" customHeight="1">
      <c r="A3574" s="187"/>
      <c r="B3574" s="188"/>
      <c r="C3574" s="188" t="s">
        <v>20</v>
      </c>
      <c r="D3574" s="188">
        <v>92367</v>
      </c>
      <c r="E3574" s="189" t="s">
        <v>976</v>
      </c>
      <c r="F3574" s="382" t="s">
        <v>1485</v>
      </c>
      <c r="G3574" s="383"/>
      <c r="H3574" s="156" t="s">
        <v>54</v>
      </c>
      <c r="I3574" s="157"/>
      <c r="J3574" s="158"/>
      <c r="K3574" s="159">
        <v>120.08</v>
      </c>
    </row>
    <row r="3575" spans="1:11" hidden="1">
      <c r="B3575" s="190" t="s">
        <v>1442</v>
      </c>
      <c r="C3575" s="190" t="s">
        <v>1443</v>
      </c>
      <c r="D3575" s="190" t="s">
        <v>1</v>
      </c>
      <c r="E3575" s="191" t="s">
        <v>1444</v>
      </c>
      <c r="F3575" s="384" t="s">
        <v>1445</v>
      </c>
      <c r="G3575" s="385"/>
      <c r="H3575" s="160" t="s">
        <v>1446</v>
      </c>
      <c r="I3575" s="161" t="s">
        <v>1345</v>
      </c>
      <c r="J3575" s="162" t="s">
        <v>1447</v>
      </c>
      <c r="K3575" s="163" t="s">
        <v>1448</v>
      </c>
    </row>
    <row r="3576" spans="1:11" hidden="1">
      <c r="A3576" s="192" t="s">
        <v>1449</v>
      </c>
      <c r="B3576" s="192" t="s">
        <v>1455</v>
      </c>
      <c r="C3576" s="192" t="s">
        <v>20</v>
      </c>
      <c r="D3576" s="192">
        <v>7701</v>
      </c>
      <c r="E3576" s="193" t="s">
        <v>2213</v>
      </c>
      <c r="F3576" s="380" t="s">
        <v>1457</v>
      </c>
      <c r="G3576" s="381"/>
      <c r="H3576" s="164" t="s">
        <v>54</v>
      </c>
      <c r="I3576" s="165">
        <v>1.0389999999999999</v>
      </c>
      <c r="J3576" s="166">
        <v>107.01</v>
      </c>
      <c r="K3576" s="167">
        <v>111.18</v>
      </c>
    </row>
    <row r="3577" spans="1:11" hidden="1">
      <c r="A3577" s="192" t="s">
        <v>1449</v>
      </c>
      <c r="B3577" s="192" t="s">
        <v>1450</v>
      </c>
      <c r="C3577" s="192" t="s">
        <v>20</v>
      </c>
      <c r="D3577" s="192">
        <v>88248</v>
      </c>
      <c r="E3577" s="193" t="s">
        <v>1477</v>
      </c>
      <c r="F3577" s="380" t="s">
        <v>1463</v>
      </c>
      <c r="G3577" s="381"/>
      <c r="H3577" s="164" t="s">
        <v>34</v>
      </c>
      <c r="I3577" s="165">
        <v>0.245</v>
      </c>
      <c r="J3577" s="166">
        <v>16.45</v>
      </c>
      <c r="K3577" s="167">
        <v>4.03</v>
      </c>
    </row>
    <row r="3578" spans="1:11" hidden="1">
      <c r="A3578" s="192" t="s">
        <v>1449</v>
      </c>
      <c r="B3578" s="192" t="s">
        <v>1450</v>
      </c>
      <c r="C3578" s="192" t="s">
        <v>20</v>
      </c>
      <c r="D3578" s="192">
        <v>88267</v>
      </c>
      <c r="E3578" s="193" t="s">
        <v>1478</v>
      </c>
      <c r="F3578" s="380" t="s">
        <v>1463</v>
      </c>
      <c r="G3578" s="381"/>
      <c r="H3578" s="164" t="s">
        <v>34</v>
      </c>
      <c r="I3578" s="165">
        <v>0.245</v>
      </c>
      <c r="J3578" s="166">
        <v>19.88</v>
      </c>
      <c r="K3578" s="167">
        <v>4.87</v>
      </c>
    </row>
    <row r="3579" spans="1:11" hidden="1">
      <c r="E3579" s="194"/>
      <c r="F3579" s="194"/>
      <c r="I3579" s="168"/>
      <c r="J3579" s="169"/>
      <c r="K3579" s="170"/>
    </row>
    <row r="3580" spans="1:11" hidden="1">
      <c r="E3580" s="194"/>
      <c r="F3580" s="194"/>
      <c r="I3580" s="168"/>
      <c r="J3580" s="169"/>
      <c r="K3580" s="170"/>
    </row>
    <row r="3581" spans="1:11" ht="20.100000000000001" hidden="1" customHeight="1">
      <c r="A3581" s="187"/>
      <c r="B3581" s="188"/>
      <c r="C3581" s="188" t="s">
        <v>20</v>
      </c>
      <c r="D3581" s="188">
        <v>97329</v>
      </c>
      <c r="E3581" s="189" t="s">
        <v>370</v>
      </c>
      <c r="F3581" s="382" t="s">
        <v>1485</v>
      </c>
      <c r="G3581" s="383"/>
      <c r="H3581" s="156" t="s">
        <v>54</v>
      </c>
      <c r="I3581" s="157"/>
      <c r="J3581" s="158"/>
      <c r="K3581" s="159">
        <v>67.22</v>
      </c>
    </row>
    <row r="3582" spans="1:11" hidden="1">
      <c r="B3582" s="190" t="s">
        <v>1442</v>
      </c>
      <c r="C3582" s="190" t="s">
        <v>1443</v>
      </c>
      <c r="D3582" s="190" t="s">
        <v>1</v>
      </c>
      <c r="E3582" s="191" t="s">
        <v>1444</v>
      </c>
      <c r="F3582" s="384" t="s">
        <v>1445</v>
      </c>
      <c r="G3582" s="385"/>
      <c r="H3582" s="160" t="s">
        <v>1446</v>
      </c>
      <c r="I3582" s="161" t="s">
        <v>1345</v>
      </c>
      <c r="J3582" s="162" t="s">
        <v>1447</v>
      </c>
      <c r="K3582" s="163" t="s">
        <v>1448</v>
      </c>
    </row>
    <row r="3583" spans="1:11" ht="24" hidden="1">
      <c r="A3583" s="192" t="s">
        <v>1449</v>
      </c>
      <c r="B3583" s="192" t="s">
        <v>1455</v>
      </c>
      <c r="C3583" s="192" t="s">
        <v>20</v>
      </c>
      <c r="D3583" s="192">
        <v>39660</v>
      </c>
      <c r="E3583" s="193" t="s">
        <v>2214</v>
      </c>
      <c r="F3583" s="380" t="s">
        <v>1457</v>
      </c>
      <c r="G3583" s="381"/>
      <c r="H3583" s="164" t="s">
        <v>54</v>
      </c>
      <c r="I3583" s="165">
        <v>1.0210999999999999</v>
      </c>
      <c r="J3583" s="166">
        <v>38.590000000000003</v>
      </c>
      <c r="K3583" s="167">
        <v>39.4</v>
      </c>
    </row>
    <row r="3584" spans="1:11" ht="24" hidden="1">
      <c r="A3584" s="192" t="s">
        <v>1449</v>
      </c>
      <c r="B3584" s="192" t="s">
        <v>1455</v>
      </c>
      <c r="C3584" s="192" t="s">
        <v>20</v>
      </c>
      <c r="D3584" s="192">
        <v>39737</v>
      </c>
      <c r="E3584" s="193" t="s">
        <v>2215</v>
      </c>
      <c r="F3584" s="380" t="s">
        <v>1457</v>
      </c>
      <c r="G3584" s="381"/>
      <c r="H3584" s="164" t="s">
        <v>54</v>
      </c>
      <c r="I3584" s="165">
        <v>1.0210999999999999</v>
      </c>
      <c r="J3584" s="166">
        <v>25.09</v>
      </c>
      <c r="K3584" s="167">
        <v>25.61</v>
      </c>
    </row>
    <row r="3585" spans="1:11" hidden="1">
      <c r="A3585" s="192" t="s">
        <v>1449</v>
      </c>
      <c r="B3585" s="192" t="s">
        <v>1450</v>
      </c>
      <c r="C3585" s="192" t="s">
        <v>20</v>
      </c>
      <c r="D3585" s="192">
        <v>88248</v>
      </c>
      <c r="E3585" s="193" t="s">
        <v>1477</v>
      </c>
      <c r="F3585" s="380" t="s">
        <v>1463</v>
      </c>
      <c r="G3585" s="381"/>
      <c r="H3585" s="164" t="s">
        <v>34</v>
      </c>
      <c r="I3585" s="165">
        <v>6.0999999999999999E-2</v>
      </c>
      <c r="J3585" s="166">
        <v>16.45</v>
      </c>
      <c r="K3585" s="167">
        <v>1</v>
      </c>
    </row>
    <row r="3586" spans="1:11" hidden="1">
      <c r="A3586" s="192" t="s">
        <v>1449</v>
      </c>
      <c r="B3586" s="192" t="s">
        <v>1450</v>
      </c>
      <c r="C3586" s="192" t="s">
        <v>20</v>
      </c>
      <c r="D3586" s="192">
        <v>88267</v>
      </c>
      <c r="E3586" s="193" t="s">
        <v>1478</v>
      </c>
      <c r="F3586" s="380" t="s">
        <v>1463</v>
      </c>
      <c r="G3586" s="381"/>
      <c r="H3586" s="164" t="s">
        <v>34</v>
      </c>
      <c r="I3586" s="165">
        <v>6.0999999999999999E-2</v>
      </c>
      <c r="J3586" s="166">
        <v>19.88</v>
      </c>
      <c r="K3586" s="167">
        <v>1.21</v>
      </c>
    </row>
    <row r="3587" spans="1:11" hidden="1">
      <c r="E3587" s="194"/>
      <c r="F3587" s="194"/>
      <c r="I3587" s="168"/>
      <c r="J3587" s="169"/>
      <c r="K3587" s="170"/>
    </row>
    <row r="3588" spans="1:11" hidden="1">
      <c r="E3588" s="194"/>
      <c r="F3588" s="194"/>
      <c r="I3588" s="168"/>
      <c r="J3588" s="169"/>
      <c r="K3588" s="170"/>
    </row>
    <row r="3589" spans="1:11" ht="20.100000000000001" hidden="1" customHeight="1">
      <c r="A3589" s="187"/>
      <c r="B3589" s="188"/>
      <c r="C3589" s="188" t="s">
        <v>20</v>
      </c>
      <c r="D3589" s="188">
        <v>97328</v>
      </c>
      <c r="E3589" s="189" t="s">
        <v>368</v>
      </c>
      <c r="F3589" s="382" t="s">
        <v>1485</v>
      </c>
      <c r="G3589" s="383"/>
      <c r="H3589" s="156" t="s">
        <v>54</v>
      </c>
      <c r="I3589" s="157"/>
      <c r="J3589" s="158"/>
      <c r="K3589" s="159">
        <v>54.41</v>
      </c>
    </row>
    <row r="3590" spans="1:11" hidden="1">
      <c r="B3590" s="190" t="s">
        <v>1442</v>
      </c>
      <c r="C3590" s="190" t="s">
        <v>1443</v>
      </c>
      <c r="D3590" s="190" t="s">
        <v>1</v>
      </c>
      <c r="E3590" s="191" t="s">
        <v>1444</v>
      </c>
      <c r="F3590" s="384" t="s">
        <v>1445</v>
      </c>
      <c r="G3590" s="385"/>
      <c r="H3590" s="160" t="s">
        <v>1446</v>
      </c>
      <c r="I3590" s="161" t="s">
        <v>1345</v>
      </c>
      <c r="J3590" s="162" t="s">
        <v>1447</v>
      </c>
      <c r="K3590" s="163" t="s">
        <v>1448</v>
      </c>
    </row>
    <row r="3591" spans="1:11" ht="24" hidden="1">
      <c r="A3591" s="192" t="s">
        <v>1449</v>
      </c>
      <c r="B3591" s="192" t="s">
        <v>1455</v>
      </c>
      <c r="C3591" s="192" t="s">
        <v>20</v>
      </c>
      <c r="D3591" s="192">
        <v>39664</v>
      </c>
      <c r="E3591" s="193" t="s">
        <v>2216</v>
      </c>
      <c r="F3591" s="380" t="s">
        <v>1457</v>
      </c>
      <c r="G3591" s="381"/>
      <c r="H3591" s="164" t="s">
        <v>54</v>
      </c>
      <c r="I3591" s="165">
        <v>1.0210999999999999</v>
      </c>
      <c r="J3591" s="166">
        <v>28.45</v>
      </c>
      <c r="K3591" s="167">
        <v>29.05</v>
      </c>
    </row>
    <row r="3592" spans="1:11" ht="24" hidden="1">
      <c r="A3592" s="192" t="s">
        <v>1449</v>
      </c>
      <c r="B3592" s="192" t="s">
        <v>1455</v>
      </c>
      <c r="C3592" s="192" t="s">
        <v>20</v>
      </c>
      <c r="D3592" s="192">
        <v>39741</v>
      </c>
      <c r="E3592" s="193" t="s">
        <v>2217</v>
      </c>
      <c r="F3592" s="380" t="s">
        <v>1457</v>
      </c>
      <c r="G3592" s="381"/>
      <c r="H3592" s="164" t="s">
        <v>54</v>
      </c>
      <c r="I3592" s="165">
        <v>1.0210999999999999</v>
      </c>
      <c r="J3592" s="166">
        <v>22.82</v>
      </c>
      <c r="K3592" s="167">
        <v>23.3</v>
      </c>
    </row>
    <row r="3593" spans="1:11" hidden="1">
      <c r="A3593" s="192" t="s">
        <v>1449</v>
      </c>
      <c r="B3593" s="192" t="s">
        <v>1450</v>
      </c>
      <c r="C3593" s="192" t="s">
        <v>20</v>
      </c>
      <c r="D3593" s="192">
        <v>88248</v>
      </c>
      <c r="E3593" s="193" t="s">
        <v>1477</v>
      </c>
      <c r="F3593" s="380" t="s">
        <v>1463</v>
      </c>
      <c r="G3593" s="381"/>
      <c r="H3593" s="164" t="s">
        <v>34</v>
      </c>
      <c r="I3593" s="165">
        <v>5.7000000000000002E-2</v>
      </c>
      <c r="J3593" s="166">
        <v>16.45</v>
      </c>
      <c r="K3593" s="167">
        <v>0.93</v>
      </c>
    </row>
    <row r="3594" spans="1:11" hidden="1">
      <c r="A3594" s="192" t="s">
        <v>1449</v>
      </c>
      <c r="B3594" s="192" t="s">
        <v>1450</v>
      </c>
      <c r="C3594" s="192" t="s">
        <v>20</v>
      </c>
      <c r="D3594" s="192">
        <v>88267</v>
      </c>
      <c r="E3594" s="193" t="s">
        <v>1478</v>
      </c>
      <c r="F3594" s="380" t="s">
        <v>1463</v>
      </c>
      <c r="G3594" s="381"/>
      <c r="H3594" s="164" t="s">
        <v>34</v>
      </c>
      <c r="I3594" s="165">
        <v>5.7000000000000002E-2</v>
      </c>
      <c r="J3594" s="166">
        <v>19.88</v>
      </c>
      <c r="K3594" s="167">
        <v>1.1299999999999999</v>
      </c>
    </row>
    <row r="3595" spans="1:11" hidden="1">
      <c r="E3595" s="194"/>
      <c r="F3595" s="194"/>
      <c r="I3595" s="168"/>
      <c r="J3595" s="169"/>
      <c r="K3595" s="170"/>
    </row>
    <row r="3596" spans="1:11" hidden="1">
      <c r="E3596" s="194"/>
      <c r="F3596" s="194"/>
      <c r="I3596" s="168"/>
      <c r="J3596" s="169"/>
      <c r="K3596" s="170"/>
    </row>
    <row r="3597" spans="1:11" ht="20.100000000000001" hidden="1" customHeight="1">
      <c r="A3597" s="187"/>
      <c r="B3597" s="188"/>
      <c r="C3597" s="188" t="s">
        <v>20</v>
      </c>
      <c r="D3597" s="188">
        <v>97330</v>
      </c>
      <c r="E3597" s="189" t="s">
        <v>372</v>
      </c>
      <c r="F3597" s="382" t="s">
        <v>1485</v>
      </c>
      <c r="G3597" s="383"/>
      <c r="H3597" s="156" t="s">
        <v>54</v>
      </c>
      <c r="I3597" s="157"/>
      <c r="J3597" s="158"/>
      <c r="K3597" s="159">
        <v>81.94</v>
      </c>
    </row>
    <row r="3598" spans="1:11" hidden="1">
      <c r="B3598" s="190" t="s">
        <v>1442</v>
      </c>
      <c r="C3598" s="190" t="s">
        <v>1443</v>
      </c>
      <c r="D3598" s="190" t="s">
        <v>1</v>
      </c>
      <c r="E3598" s="191" t="s">
        <v>1444</v>
      </c>
      <c r="F3598" s="384" t="s">
        <v>1445</v>
      </c>
      <c r="G3598" s="385"/>
      <c r="H3598" s="160" t="s">
        <v>1446</v>
      </c>
      <c r="I3598" s="161" t="s">
        <v>1345</v>
      </c>
      <c r="J3598" s="162" t="s">
        <v>1447</v>
      </c>
      <c r="K3598" s="163" t="s">
        <v>1448</v>
      </c>
    </row>
    <row r="3599" spans="1:11" ht="24" hidden="1">
      <c r="A3599" s="192" t="s">
        <v>1449</v>
      </c>
      <c r="B3599" s="192" t="s">
        <v>1455</v>
      </c>
      <c r="C3599" s="192" t="s">
        <v>20</v>
      </c>
      <c r="D3599" s="192">
        <v>39665</v>
      </c>
      <c r="E3599" s="193" t="s">
        <v>2218</v>
      </c>
      <c r="F3599" s="380" t="s">
        <v>1457</v>
      </c>
      <c r="G3599" s="381"/>
      <c r="H3599" s="164" t="s">
        <v>54</v>
      </c>
      <c r="I3599" s="165">
        <v>1.0210999999999999</v>
      </c>
      <c r="J3599" s="166">
        <v>48</v>
      </c>
      <c r="K3599" s="167">
        <v>49.01</v>
      </c>
    </row>
    <row r="3600" spans="1:11" ht="24" hidden="1">
      <c r="A3600" s="192" t="s">
        <v>1449</v>
      </c>
      <c r="B3600" s="192" t="s">
        <v>1455</v>
      </c>
      <c r="C3600" s="192" t="s">
        <v>20</v>
      </c>
      <c r="D3600" s="192">
        <v>39853</v>
      </c>
      <c r="E3600" s="193" t="s">
        <v>2219</v>
      </c>
      <c r="F3600" s="380" t="s">
        <v>1457</v>
      </c>
      <c r="G3600" s="381"/>
      <c r="H3600" s="164" t="s">
        <v>54</v>
      </c>
      <c r="I3600" s="165">
        <v>1.0210999999999999</v>
      </c>
      <c r="J3600" s="166">
        <v>29.98</v>
      </c>
      <c r="K3600" s="167">
        <v>30.61</v>
      </c>
    </row>
    <row r="3601" spans="1:11" hidden="1">
      <c r="A3601" s="192" t="s">
        <v>1449</v>
      </c>
      <c r="B3601" s="192" t="s">
        <v>1450</v>
      </c>
      <c r="C3601" s="192" t="s">
        <v>20</v>
      </c>
      <c r="D3601" s="192">
        <v>88248</v>
      </c>
      <c r="E3601" s="193" t="s">
        <v>1477</v>
      </c>
      <c r="F3601" s="380" t="s">
        <v>1463</v>
      </c>
      <c r="G3601" s="381"/>
      <c r="H3601" s="164" t="s">
        <v>34</v>
      </c>
      <c r="I3601" s="165">
        <v>6.4000000000000001E-2</v>
      </c>
      <c r="J3601" s="166">
        <v>16.45</v>
      </c>
      <c r="K3601" s="167">
        <v>1.05</v>
      </c>
    </row>
    <row r="3602" spans="1:11" hidden="1">
      <c r="A3602" s="192" t="s">
        <v>1449</v>
      </c>
      <c r="B3602" s="192" t="s">
        <v>1450</v>
      </c>
      <c r="C3602" s="192" t="s">
        <v>20</v>
      </c>
      <c r="D3602" s="192">
        <v>88267</v>
      </c>
      <c r="E3602" s="193" t="s">
        <v>1478</v>
      </c>
      <c r="F3602" s="380" t="s">
        <v>1463</v>
      </c>
      <c r="G3602" s="381"/>
      <c r="H3602" s="164" t="s">
        <v>34</v>
      </c>
      <c r="I3602" s="165">
        <v>6.4000000000000001E-2</v>
      </c>
      <c r="J3602" s="166">
        <v>19.88</v>
      </c>
      <c r="K3602" s="167">
        <v>1.27</v>
      </c>
    </row>
    <row r="3603" spans="1:11" hidden="1">
      <c r="E3603" s="194"/>
      <c r="F3603" s="194"/>
      <c r="I3603" s="168"/>
      <c r="J3603" s="169"/>
      <c r="K3603" s="170"/>
    </row>
    <row r="3604" spans="1:11" hidden="1">
      <c r="E3604" s="194"/>
      <c r="F3604" s="194"/>
      <c r="I3604" s="168"/>
      <c r="J3604" s="169"/>
      <c r="K3604" s="170"/>
    </row>
    <row r="3605" spans="1:11" ht="20.100000000000001" hidden="1" customHeight="1">
      <c r="A3605" s="187"/>
      <c r="B3605" s="188"/>
      <c r="C3605" s="188" t="s">
        <v>20</v>
      </c>
      <c r="D3605" s="188">
        <v>89800</v>
      </c>
      <c r="E3605" s="189" t="s">
        <v>1123</v>
      </c>
      <c r="F3605" s="382" t="s">
        <v>1485</v>
      </c>
      <c r="G3605" s="383"/>
      <c r="H3605" s="156" t="s">
        <v>54</v>
      </c>
      <c r="I3605" s="157"/>
      <c r="J3605" s="158"/>
      <c r="K3605" s="159">
        <v>31.44</v>
      </c>
    </row>
    <row r="3606" spans="1:11" hidden="1">
      <c r="B3606" s="190" t="s">
        <v>1442</v>
      </c>
      <c r="C3606" s="190" t="s">
        <v>1443</v>
      </c>
      <c r="D3606" s="190" t="s">
        <v>1</v>
      </c>
      <c r="E3606" s="191" t="s">
        <v>1444</v>
      </c>
      <c r="F3606" s="384" t="s">
        <v>1445</v>
      </c>
      <c r="G3606" s="385"/>
      <c r="H3606" s="160" t="s">
        <v>1446</v>
      </c>
      <c r="I3606" s="161" t="s">
        <v>1345</v>
      </c>
      <c r="J3606" s="162" t="s">
        <v>1447</v>
      </c>
      <c r="K3606" s="163" t="s">
        <v>1448</v>
      </c>
    </row>
    <row r="3607" spans="1:11" hidden="1">
      <c r="A3607" s="192" t="s">
        <v>1449</v>
      </c>
      <c r="B3607" s="192" t="s">
        <v>1455</v>
      </c>
      <c r="C3607" s="192" t="s">
        <v>20</v>
      </c>
      <c r="D3607" s="192">
        <v>9836</v>
      </c>
      <c r="E3607" s="193" t="s">
        <v>2220</v>
      </c>
      <c r="F3607" s="380" t="s">
        <v>1457</v>
      </c>
      <c r="G3607" s="381"/>
      <c r="H3607" s="164" t="s">
        <v>54</v>
      </c>
      <c r="I3607" s="165">
        <v>1.0548999999999999</v>
      </c>
      <c r="J3607" s="166">
        <v>20.73</v>
      </c>
      <c r="K3607" s="167">
        <v>21.86</v>
      </c>
    </row>
    <row r="3608" spans="1:11" hidden="1">
      <c r="A3608" s="192" t="s">
        <v>1449</v>
      </c>
      <c r="B3608" s="192" t="s">
        <v>1455</v>
      </c>
      <c r="C3608" s="192" t="s">
        <v>20</v>
      </c>
      <c r="D3608" s="192">
        <v>38383</v>
      </c>
      <c r="E3608" s="193" t="s">
        <v>1489</v>
      </c>
      <c r="F3608" s="380" t="s">
        <v>1457</v>
      </c>
      <c r="G3608" s="381"/>
      <c r="H3608" s="164" t="s">
        <v>31</v>
      </c>
      <c r="I3608" s="165">
        <v>1.46E-2</v>
      </c>
      <c r="J3608" s="166">
        <v>2.56</v>
      </c>
      <c r="K3608" s="167">
        <v>0.03</v>
      </c>
    </row>
    <row r="3609" spans="1:11" hidden="1">
      <c r="A3609" s="192" t="s">
        <v>1449</v>
      </c>
      <c r="B3609" s="192" t="s">
        <v>1450</v>
      </c>
      <c r="C3609" s="192" t="s">
        <v>20</v>
      </c>
      <c r="D3609" s="192">
        <v>88248</v>
      </c>
      <c r="E3609" s="193" t="s">
        <v>1477</v>
      </c>
      <c r="F3609" s="380" t="s">
        <v>1463</v>
      </c>
      <c r="G3609" s="381"/>
      <c r="H3609" s="164" t="s">
        <v>34</v>
      </c>
      <c r="I3609" s="165">
        <v>0.26319999999999999</v>
      </c>
      <c r="J3609" s="166">
        <v>16.45</v>
      </c>
      <c r="K3609" s="167">
        <v>4.32</v>
      </c>
    </row>
    <row r="3610" spans="1:11" hidden="1">
      <c r="A3610" s="192" t="s">
        <v>1449</v>
      </c>
      <c r="B3610" s="192" t="s">
        <v>1450</v>
      </c>
      <c r="C3610" s="192" t="s">
        <v>20</v>
      </c>
      <c r="D3610" s="192">
        <v>88267</v>
      </c>
      <c r="E3610" s="193" t="s">
        <v>1478</v>
      </c>
      <c r="F3610" s="380" t="s">
        <v>1463</v>
      </c>
      <c r="G3610" s="381"/>
      <c r="H3610" s="164" t="s">
        <v>34</v>
      </c>
      <c r="I3610" s="165">
        <v>0.26319999999999999</v>
      </c>
      <c r="J3610" s="166">
        <v>19.88</v>
      </c>
      <c r="K3610" s="167">
        <v>5.23</v>
      </c>
    </row>
    <row r="3611" spans="1:11" hidden="1">
      <c r="E3611" s="194"/>
      <c r="F3611" s="194"/>
      <c r="I3611" s="168"/>
      <c r="J3611" s="169"/>
      <c r="K3611" s="170"/>
    </row>
    <row r="3612" spans="1:11" hidden="1">
      <c r="E3612" s="194"/>
      <c r="F3612" s="194"/>
      <c r="I3612" s="168"/>
      <c r="J3612" s="169"/>
      <c r="K3612" s="170"/>
    </row>
    <row r="3613" spans="1:11" ht="20.100000000000001" hidden="1" customHeight="1">
      <c r="A3613" s="187"/>
      <c r="B3613" s="188"/>
      <c r="C3613" s="188" t="s">
        <v>20</v>
      </c>
      <c r="D3613" s="188">
        <v>89849</v>
      </c>
      <c r="E3613" s="189" t="s">
        <v>1139</v>
      </c>
      <c r="F3613" s="382" t="s">
        <v>1485</v>
      </c>
      <c r="G3613" s="383"/>
      <c r="H3613" s="156" t="s">
        <v>54</v>
      </c>
      <c r="I3613" s="157"/>
      <c r="J3613" s="158"/>
      <c r="K3613" s="159">
        <v>67.290000000000006</v>
      </c>
    </row>
    <row r="3614" spans="1:11" hidden="1">
      <c r="B3614" s="190" t="s">
        <v>1442</v>
      </c>
      <c r="C3614" s="190" t="s">
        <v>1443</v>
      </c>
      <c r="D3614" s="190" t="s">
        <v>1</v>
      </c>
      <c r="E3614" s="191" t="s">
        <v>1444</v>
      </c>
      <c r="F3614" s="384" t="s">
        <v>1445</v>
      </c>
      <c r="G3614" s="385"/>
      <c r="H3614" s="160" t="s">
        <v>1446</v>
      </c>
      <c r="I3614" s="161" t="s">
        <v>1345</v>
      </c>
      <c r="J3614" s="162" t="s">
        <v>1447</v>
      </c>
      <c r="K3614" s="163" t="s">
        <v>1448</v>
      </c>
    </row>
    <row r="3615" spans="1:11" hidden="1">
      <c r="A3615" s="192" t="s">
        <v>1449</v>
      </c>
      <c r="B3615" s="192" t="s">
        <v>1455</v>
      </c>
      <c r="C3615" s="192" t="s">
        <v>20</v>
      </c>
      <c r="D3615" s="192">
        <v>20065</v>
      </c>
      <c r="E3615" s="193" t="s">
        <v>2221</v>
      </c>
      <c r="F3615" s="380" t="s">
        <v>1457</v>
      </c>
      <c r="G3615" s="381"/>
      <c r="H3615" s="164" t="s">
        <v>54</v>
      </c>
      <c r="I3615" s="165">
        <v>1.0548999999999999</v>
      </c>
      <c r="J3615" s="166">
        <v>53.03</v>
      </c>
      <c r="K3615" s="167">
        <v>55.94</v>
      </c>
    </row>
    <row r="3616" spans="1:11" hidden="1">
      <c r="A3616" s="192" t="s">
        <v>1449</v>
      </c>
      <c r="B3616" s="192" t="s">
        <v>1455</v>
      </c>
      <c r="C3616" s="192" t="s">
        <v>20</v>
      </c>
      <c r="D3616" s="192">
        <v>38383</v>
      </c>
      <c r="E3616" s="193" t="s">
        <v>1489</v>
      </c>
      <c r="F3616" s="380" t="s">
        <v>1457</v>
      </c>
      <c r="G3616" s="381"/>
      <c r="H3616" s="164" t="s">
        <v>31</v>
      </c>
      <c r="I3616" s="165">
        <v>1.7299999999999999E-2</v>
      </c>
      <c r="J3616" s="166">
        <v>2.56</v>
      </c>
      <c r="K3616" s="167">
        <v>0.04</v>
      </c>
    </row>
    <row r="3617" spans="1:11" hidden="1">
      <c r="A3617" s="192" t="s">
        <v>1449</v>
      </c>
      <c r="B3617" s="192" t="s">
        <v>1450</v>
      </c>
      <c r="C3617" s="192" t="s">
        <v>20</v>
      </c>
      <c r="D3617" s="192">
        <v>88248</v>
      </c>
      <c r="E3617" s="193" t="s">
        <v>1477</v>
      </c>
      <c r="F3617" s="380" t="s">
        <v>1463</v>
      </c>
      <c r="G3617" s="381"/>
      <c r="H3617" s="164" t="s">
        <v>34</v>
      </c>
      <c r="I3617" s="165">
        <v>0.31140000000000001</v>
      </c>
      <c r="J3617" s="166">
        <v>16.45</v>
      </c>
      <c r="K3617" s="167">
        <v>5.12</v>
      </c>
    </row>
    <row r="3618" spans="1:11" hidden="1">
      <c r="A3618" s="192" t="s">
        <v>1449</v>
      </c>
      <c r="B3618" s="192" t="s">
        <v>1450</v>
      </c>
      <c r="C3618" s="192" t="s">
        <v>20</v>
      </c>
      <c r="D3618" s="192">
        <v>88267</v>
      </c>
      <c r="E3618" s="193" t="s">
        <v>1478</v>
      </c>
      <c r="F3618" s="380" t="s">
        <v>1463</v>
      </c>
      <c r="G3618" s="381"/>
      <c r="H3618" s="164" t="s">
        <v>34</v>
      </c>
      <c r="I3618" s="165">
        <v>0.31140000000000001</v>
      </c>
      <c r="J3618" s="166">
        <v>19.88</v>
      </c>
      <c r="K3618" s="167">
        <v>6.19</v>
      </c>
    </row>
    <row r="3619" spans="1:11" hidden="1">
      <c r="E3619" s="194"/>
      <c r="F3619" s="194"/>
      <c r="I3619" s="168"/>
      <c r="J3619" s="169"/>
      <c r="K3619" s="170"/>
    </row>
    <row r="3620" spans="1:11" hidden="1">
      <c r="E3620" s="194"/>
      <c r="F3620" s="194"/>
      <c r="I3620" s="168"/>
      <c r="J3620" s="169"/>
      <c r="K3620" s="170"/>
    </row>
    <row r="3621" spans="1:11" ht="20.100000000000001" hidden="1" customHeight="1">
      <c r="A3621" s="187"/>
      <c r="B3621" s="188"/>
      <c r="C3621" s="188" t="s">
        <v>20</v>
      </c>
      <c r="D3621" s="188">
        <v>89711</v>
      </c>
      <c r="E3621" s="189" t="s">
        <v>1125</v>
      </c>
      <c r="F3621" s="382" t="s">
        <v>1485</v>
      </c>
      <c r="G3621" s="383"/>
      <c r="H3621" s="156" t="s">
        <v>54</v>
      </c>
      <c r="I3621" s="157"/>
      <c r="J3621" s="158"/>
      <c r="K3621" s="159">
        <v>18.55</v>
      </c>
    </row>
    <row r="3622" spans="1:11" hidden="1">
      <c r="B3622" s="190" t="s">
        <v>1442</v>
      </c>
      <c r="C3622" s="190" t="s">
        <v>1443</v>
      </c>
      <c r="D3622" s="190" t="s">
        <v>1</v>
      </c>
      <c r="E3622" s="191" t="s">
        <v>1444</v>
      </c>
      <c r="F3622" s="384" t="s">
        <v>1445</v>
      </c>
      <c r="G3622" s="385"/>
      <c r="H3622" s="160" t="s">
        <v>1446</v>
      </c>
      <c r="I3622" s="161" t="s">
        <v>1345</v>
      </c>
      <c r="J3622" s="162" t="s">
        <v>1447</v>
      </c>
      <c r="K3622" s="163" t="s">
        <v>1448</v>
      </c>
    </row>
    <row r="3623" spans="1:11" hidden="1">
      <c r="A3623" s="192" t="s">
        <v>1449</v>
      </c>
      <c r="B3623" s="192" t="s">
        <v>1455</v>
      </c>
      <c r="C3623" s="192" t="s">
        <v>20</v>
      </c>
      <c r="D3623" s="192">
        <v>9835</v>
      </c>
      <c r="E3623" s="193" t="s">
        <v>2222</v>
      </c>
      <c r="F3623" s="380" t="s">
        <v>1457</v>
      </c>
      <c r="G3623" s="381"/>
      <c r="H3623" s="164" t="s">
        <v>54</v>
      </c>
      <c r="I3623" s="165">
        <v>1.0548999999999999</v>
      </c>
      <c r="J3623" s="166">
        <v>7.47</v>
      </c>
      <c r="K3623" s="167">
        <v>7.88</v>
      </c>
    </row>
    <row r="3624" spans="1:11" hidden="1">
      <c r="A3624" s="192" t="s">
        <v>1449</v>
      </c>
      <c r="B3624" s="192" t="s">
        <v>1455</v>
      </c>
      <c r="C3624" s="192" t="s">
        <v>20</v>
      </c>
      <c r="D3624" s="192">
        <v>38383</v>
      </c>
      <c r="E3624" s="193" t="s">
        <v>1489</v>
      </c>
      <c r="F3624" s="380" t="s">
        <v>1457</v>
      </c>
      <c r="G3624" s="381"/>
      <c r="H3624" s="164" t="s">
        <v>31</v>
      </c>
      <c r="I3624" s="165">
        <v>1.6299999999999999E-2</v>
      </c>
      <c r="J3624" s="166">
        <v>2.56</v>
      </c>
      <c r="K3624" s="167">
        <v>0.04</v>
      </c>
    </row>
    <row r="3625" spans="1:11" hidden="1">
      <c r="A3625" s="192" t="s">
        <v>1449</v>
      </c>
      <c r="B3625" s="192" t="s">
        <v>1450</v>
      </c>
      <c r="C3625" s="192" t="s">
        <v>20</v>
      </c>
      <c r="D3625" s="192">
        <v>88248</v>
      </c>
      <c r="E3625" s="193" t="s">
        <v>1477</v>
      </c>
      <c r="F3625" s="380" t="s">
        <v>1463</v>
      </c>
      <c r="G3625" s="381"/>
      <c r="H3625" s="164" t="s">
        <v>34</v>
      </c>
      <c r="I3625" s="165">
        <v>0.29299999999999998</v>
      </c>
      <c r="J3625" s="166">
        <v>16.45</v>
      </c>
      <c r="K3625" s="167">
        <v>4.8099999999999996</v>
      </c>
    </row>
    <row r="3626" spans="1:11" hidden="1">
      <c r="A3626" s="192" t="s">
        <v>1449</v>
      </c>
      <c r="B3626" s="192" t="s">
        <v>1450</v>
      </c>
      <c r="C3626" s="192" t="s">
        <v>20</v>
      </c>
      <c r="D3626" s="192">
        <v>88267</v>
      </c>
      <c r="E3626" s="193" t="s">
        <v>1478</v>
      </c>
      <c r="F3626" s="380" t="s">
        <v>1463</v>
      </c>
      <c r="G3626" s="381"/>
      <c r="H3626" s="164" t="s">
        <v>34</v>
      </c>
      <c r="I3626" s="165">
        <v>0.29299999999999998</v>
      </c>
      <c r="J3626" s="166">
        <v>19.88</v>
      </c>
      <c r="K3626" s="167">
        <v>5.82</v>
      </c>
    </row>
    <row r="3627" spans="1:11" hidden="1">
      <c r="E3627" s="194"/>
      <c r="F3627" s="194"/>
      <c r="I3627" s="168"/>
      <c r="J3627" s="169"/>
      <c r="K3627" s="170"/>
    </row>
    <row r="3628" spans="1:11" hidden="1">
      <c r="E3628" s="194"/>
      <c r="F3628" s="194"/>
      <c r="I3628" s="168"/>
      <c r="J3628" s="169"/>
      <c r="K3628" s="170"/>
    </row>
    <row r="3629" spans="1:11" ht="20.100000000000001" hidden="1" customHeight="1">
      <c r="A3629" s="187"/>
      <c r="B3629" s="188"/>
      <c r="C3629" s="188" t="s">
        <v>20</v>
      </c>
      <c r="D3629" s="188">
        <v>89712</v>
      </c>
      <c r="E3629" s="189" t="s">
        <v>1127</v>
      </c>
      <c r="F3629" s="382" t="s">
        <v>1485</v>
      </c>
      <c r="G3629" s="383"/>
      <c r="H3629" s="156" t="s">
        <v>54</v>
      </c>
      <c r="I3629" s="157"/>
      <c r="J3629" s="158"/>
      <c r="K3629" s="159">
        <v>25.01</v>
      </c>
    </row>
    <row r="3630" spans="1:11" hidden="1">
      <c r="B3630" s="190" t="s">
        <v>1442</v>
      </c>
      <c r="C3630" s="190" t="s">
        <v>1443</v>
      </c>
      <c r="D3630" s="190" t="s">
        <v>1</v>
      </c>
      <c r="E3630" s="191" t="s">
        <v>1444</v>
      </c>
      <c r="F3630" s="384" t="s">
        <v>1445</v>
      </c>
      <c r="G3630" s="385"/>
      <c r="H3630" s="160" t="s">
        <v>1446</v>
      </c>
      <c r="I3630" s="161" t="s">
        <v>1345</v>
      </c>
      <c r="J3630" s="162" t="s">
        <v>1447</v>
      </c>
      <c r="K3630" s="163" t="s">
        <v>1448</v>
      </c>
    </row>
    <row r="3631" spans="1:11" hidden="1">
      <c r="A3631" s="192" t="s">
        <v>1449</v>
      </c>
      <c r="B3631" s="192" t="s">
        <v>1455</v>
      </c>
      <c r="C3631" s="192" t="s">
        <v>20</v>
      </c>
      <c r="D3631" s="192">
        <v>9838</v>
      </c>
      <c r="E3631" s="193" t="s">
        <v>2223</v>
      </c>
      <c r="F3631" s="380" t="s">
        <v>1457</v>
      </c>
      <c r="G3631" s="381"/>
      <c r="H3631" s="164" t="s">
        <v>54</v>
      </c>
      <c r="I3631" s="165">
        <v>1.0548999999999999</v>
      </c>
      <c r="J3631" s="166">
        <v>12.73</v>
      </c>
      <c r="K3631" s="167">
        <v>13.42</v>
      </c>
    </row>
    <row r="3632" spans="1:11" hidden="1">
      <c r="A3632" s="192" t="s">
        <v>1449</v>
      </c>
      <c r="B3632" s="192" t="s">
        <v>1455</v>
      </c>
      <c r="C3632" s="192" t="s">
        <v>20</v>
      </c>
      <c r="D3632" s="192">
        <v>38383</v>
      </c>
      <c r="E3632" s="193" t="s">
        <v>1489</v>
      </c>
      <c r="F3632" s="380" t="s">
        <v>1457</v>
      </c>
      <c r="G3632" s="381"/>
      <c r="H3632" s="164" t="s">
        <v>31</v>
      </c>
      <c r="I3632" s="165">
        <v>1.77E-2</v>
      </c>
      <c r="J3632" s="166">
        <v>2.56</v>
      </c>
      <c r="K3632" s="167">
        <v>0.04</v>
      </c>
    </row>
    <row r="3633" spans="1:11" hidden="1">
      <c r="A3633" s="192" t="s">
        <v>1449</v>
      </c>
      <c r="B3633" s="192" t="s">
        <v>1450</v>
      </c>
      <c r="C3633" s="192" t="s">
        <v>20</v>
      </c>
      <c r="D3633" s="192">
        <v>88248</v>
      </c>
      <c r="E3633" s="193" t="s">
        <v>1477</v>
      </c>
      <c r="F3633" s="380" t="s">
        <v>1463</v>
      </c>
      <c r="G3633" s="381"/>
      <c r="H3633" s="164" t="s">
        <v>34</v>
      </c>
      <c r="I3633" s="165">
        <v>0.31819999999999998</v>
      </c>
      <c r="J3633" s="166">
        <v>16.45</v>
      </c>
      <c r="K3633" s="167">
        <v>5.23</v>
      </c>
    </row>
    <row r="3634" spans="1:11" hidden="1">
      <c r="A3634" s="192" t="s">
        <v>1449</v>
      </c>
      <c r="B3634" s="192" t="s">
        <v>1450</v>
      </c>
      <c r="C3634" s="192" t="s">
        <v>20</v>
      </c>
      <c r="D3634" s="192">
        <v>88267</v>
      </c>
      <c r="E3634" s="193" t="s">
        <v>1478</v>
      </c>
      <c r="F3634" s="380" t="s">
        <v>1463</v>
      </c>
      <c r="G3634" s="381"/>
      <c r="H3634" s="164" t="s">
        <v>34</v>
      </c>
      <c r="I3634" s="165">
        <v>0.31819999999999998</v>
      </c>
      <c r="J3634" s="166">
        <v>19.88</v>
      </c>
      <c r="K3634" s="167">
        <v>6.32</v>
      </c>
    </row>
    <row r="3635" spans="1:11" hidden="1">
      <c r="E3635" s="194"/>
      <c r="F3635" s="194"/>
      <c r="I3635" s="168"/>
      <c r="J3635" s="169"/>
      <c r="K3635" s="170"/>
    </row>
    <row r="3636" spans="1:11" hidden="1">
      <c r="E3636" s="194"/>
      <c r="F3636" s="194"/>
      <c r="I3636" s="168"/>
      <c r="J3636" s="169"/>
      <c r="K3636" s="170"/>
    </row>
    <row r="3637" spans="1:11" ht="20.100000000000001" hidden="1" customHeight="1">
      <c r="A3637" s="187"/>
      <c r="B3637" s="188"/>
      <c r="C3637" s="188" t="s">
        <v>20</v>
      </c>
      <c r="D3637" s="188">
        <v>89713</v>
      </c>
      <c r="E3637" s="189" t="s">
        <v>1129</v>
      </c>
      <c r="F3637" s="382" t="s">
        <v>1485</v>
      </c>
      <c r="G3637" s="383"/>
      <c r="H3637" s="156" t="s">
        <v>54</v>
      </c>
      <c r="I3637" s="157"/>
      <c r="J3637" s="158"/>
      <c r="K3637" s="159">
        <v>33.270000000000003</v>
      </c>
    </row>
    <row r="3638" spans="1:11" hidden="1">
      <c r="B3638" s="190" t="s">
        <v>1442</v>
      </c>
      <c r="C3638" s="190" t="s">
        <v>1443</v>
      </c>
      <c r="D3638" s="190" t="s">
        <v>1</v>
      </c>
      <c r="E3638" s="191" t="s">
        <v>1444</v>
      </c>
      <c r="F3638" s="384" t="s">
        <v>1445</v>
      </c>
      <c r="G3638" s="385"/>
      <c r="H3638" s="160" t="s">
        <v>1446</v>
      </c>
      <c r="I3638" s="161" t="s">
        <v>1345</v>
      </c>
      <c r="J3638" s="162" t="s">
        <v>1447</v>
      </c>
      <c r="K3638" s="163" t="s">
        <v>1448</v>
      </c>
    </row>
    <row r="3639" spans="1:11" hidden="1">
      <c r="A3639" s="192" t="s">
        <v>1449</v>
      </c>
      <c r="B3639" s="192" t="s">
        <v>1455</v>
      </c>
      <c r="C3639" s="192" t="s">
        <v>20</v>
      </c>
      <c r="D3639" s="192">
        <v>9837</v>
      </c>
      <c r="E3639" s="193" t="s">
        <v>2224</v>
      </c>
      <c r="F3639" s="380" t="s">
        <v>1457</v>
      </c>
      <c r="G3639" s="381"/>
      <c r="H3639" s="164" t="s">
        <v>54</v>
      </c>
      <c r="I3639" s="165">
        <v>1.0548999999999999</v>
      </c>
      <c r="J3639" s="166">
        <v>18.37</v>
      </c>
      <c r="K3639" s="167">
        <v>19.37</v>
      </c>
    </row>
    <row r="3640" spans="1:11" hidden="1">
      <c r="A3640" s="192" t="s">
        <v>1449</v>
      </c>
      <c r="B3640" s="192" t="s">
        <v>1455</v>
      </c>
      <c r="C3640" s="192" t="s">
        <v>20</v>
      </c>
      <c r="D3640" s="192">
        <v>38383</v>
      </c>
      <c r="E3640" s="193" t="s">
        <v>1489</v>
      </c>
      <c r="F3640" s="380" t="s">
        <v>1457</v>
      </c>
      <c r="G3640" s="381"/>
      <c r="H3640" s="164" t="s">
        <v>31</v>
      </c>
      <c r="I3640" s="165">
        <v>2.12E-2</v>
      </c>
      <c r="J3640" s="166">
        <v>2.56</v>
      </c>
      <c r="K3640" s="167">
        <v>0.05</v>
      </c>
    </row>
    <row r="3641" spans="1:11" hidden="1">
      <c r="A3641" s="192" t="s">
        <v>1449</v>
      </c>
      <c r="B3641" s="192" t="s">
        <v>1450</v>
      </c>
      <c r="C3641" s="192" t="s">
        <v>20</v>
      </c>
      <c r="D3641" s="192">
        <v>88248</v>
      </c>
      <c r="E3641" s="193" t="s">
        <v>1477</v>
      </c>
      <c r="F3641" s="380" t="s">
        <v>1463</v>
      </c>
      <c r="G3641" s="381"/>
      <c r="H3641" s="164" t="s">
        <v>34</v>
      </c>
      <c r="I3641" s="165">
        <v>0.38129999999999997</v>
      </c>
      <c r="J3641" s="166">
        <v>16.45</v>
      </c>
      <c r="K3641" s="167">
        <v>6.27</v>
      </c>
    </row>
    <row r="3642" spans="1:11" hidden="1">
      <c r="A3642" s="192" t="s">
        <v>1449</v>
      </c>
      <c r="B3642" s="192" t="s">
        <v>1450</v>
      </c>
      <c r="C3642" s="192" t="s">
        <v>20</v>
      </c>
      <c r="D3642" s="192">
        <v>88267</v>
      </c>
      <c r="E3642" s="193" t="s">
        <v>1478</v>
      </c>
      <c r="F3642" s="380" t="s">
        <v>1463</v>
      </c>
      <c r="G3642" s="381"/>
      <c r="H3642" s="164" t="s">
        <v>34</v>
      </c>
      <c r="I3642" s="165">
        <v>0.38129999999999997</v>
      </c>
      <c r="J3642" s="166">
        <v>19.88</v>
      </c>
      <c r="K3642" s="167">
        <v>7.58</v>
      </c>
    </row>
    <row r="3643" spans="1:11" hidden="1">
      <c r="E3643" s="194"/>
      <c r="F3643" s="194"/>
      <c r="I3643" s="168"/>
      <c r="J3643" s="169"/>
      <c r="K3643" s="170"/>
    </row>
    <row r="3644" spans="1:11" hidden="1">
      <c r="E3644" s="194"/>
      <c r="F3644" s="194"/>
      <c r="I3644" s="168"/>
      <c r="J3644" s="169"/>
      <c r="K3644" s="170"/>
    </row>
    <row r="3645" spans="1:11" ht="20.100000000000001" hidden="1" customHeight="1">
      <c r="A3645" s="187"/>
      <c r="B3645" s="188"/>
      <c r="C3645" s="188" t="s">
        <v>20</v>
      </c>
      <c r="D3645" s="188">
        <v>89580</v>
      </c>
      <c r="E3645" s="189" t="s">
        <v>873</v>
      </c>
      <c r="F3645" s="382" t="s">
        <v>1485</v>
      </c>
      <c r="G3645" s="383"/>
      <c r="H3645" s="156" t="s">
        <v>54</v>
      </c>
      <c r="I3645" s="157"/>
      <c r="J3645" s="158"/>
      <c r="K3645" s="159">
        <v>113.93</v>
      </c>
    </row>
    <row r="3646" spans="1:11" hidden="1">
      <c r="B3646" s="190" t="s">
        <v>1442</v>
      </c>
      <c r="C3646" s="190" t="s">
        <v>1443</v>
      </c>
      <c r="D3646" s="190" t="s">
        <v>1</v>
      </c>
      <c r="E3646" s="191" t="s">
        <v>1444</v>
      </c>
      <c r="F3646" s="384" t="s">
        <v>1445</v>
      </c>
      <c r="G3646" s="385"/>
      <c r="H3646" s="160" t="s">
        <v>1446</v>
      </c>
      <c r="I3646" s="161" t="s">
        <v>1345</v>
      </c>
      <c r="J3646" s="162" t="s">
        <v>1447</v>
      </c>
      <c r="K3646" s="163" t="s">
        <v>1448</v>
      </c>
    </row>
    <row r="3647" spans="1:11" hidden="1">
      <c r="A3647" s="192" t="s">
        <v>1449</v>
      </c>
      <c r="B3647" s="192" t="s">
        <v>1455</v>
      </c>
      <c r="C3647" s="192" t="s">
        <v>20</v>
      </c>
      <c r="D3647" s="192">
        <v>122</v>
      </c>
      <c r="E3647" s="193" t="s">
        <v>1491</v>
      </c>
      <c r="F3647" s="380" t="s">
        <v>1457</v>
      </c>
      <c r="G3647" s="381"/>
      <c r="H3647" s="164" t="s">
        <v>31</v>
      </c>
      <c r="I3647" s="165">
        <v>6.1999999999999998E-3</v>
      </c>
      <c r="J3647" s="166">
        <v>76.86</v>
      </c>
      <c r="K3647" s="167">
        <v>0.47</v>
      </c>
    </row>
    <row r="3648" spans="1:11" hidden="1">
      <c r="A3648" s="192" t="s">
        <v>1449</v>
      </c>
      <c r="B3648" s="192" t="s">
        <v>1455</v>
      </c>
      <c r="C3648" s="192" t="s">
        <v>20</v>
      </c>
      <c r="D3648" s="192">
        <v>9840</v>
      </c>
      <c r="E3648" s="193" t="s">
        <v>2225</v>
      </c>
      <c r="F3648" s="380" t="s">
        <v>1457</v>
      </c>
      <c r="G3648" s="381"/>
      <c r="H3648" s="164" t="s">
        <v>54</v>
      </c>
      <c r="I3648" s="165">
        <v>1.0353000000000001</v>
      </c>
      <c r="J3648" s="166">
        <v>103.98</v>
      </c>
      <c r="K3648" s="167">
        <v>107.65</v>
      </c>
    </row>
    <row r="3649" spans="1:11" hidden="1">
      <c r="A3649" s="192" t="s">
        <v>1449</v>
      </c>
      <c r="B3649" s="192" t="s">
        <v>1455</v>
      </c>
      <c r="C3649" s="192" t="s">
        <v>20</v>
      </c>
      <c r="D3649" s="192">
        <v>20083</v>
      </c>
      <c r="E3649" s="193" t="s">
        <v>1488</v>
      </c>
      <c r="F3649" s="380" t="s">
        <v>1457</v>
      </c>
      <c r="G3649" s="381"/>
      <c r="H3649" s="164" t="s">
        <v>31</v>
      </c>
      <c r="I3649" s="165">
        <v>1.0200000000000001E-2</v>
      </c>
      <c r="J3649" s="166">
        <v>87.08</v>
      </c>
      <c r="K3649" s="167">
        <v>0.88</v>
      </c>
    </row>
    <row r="3650" spans="1:11" hidden="1">
      <c r="A3650" s="192" t="s">
        <v>1449</v>
      </c>
      <c r="B3650" s="192" t="s">
        <v>1455</v>
      </c>
      <c r="C3650" s="192" t="s">
        <v>20</v>
      </c>
      <c r="D3650" s="192">
        <v>38383</v>
      </c>
      <c r="E3650" s="193" t="s">
        <v>1489</v>
      </c>
      <c r="F3650" s="380" t="s">
        <v>1457</v>
      </c>
      <c r="G3650" s="381"/>
      <c r="H3650" s="164" t="s">
        <v>31</v>
      </c>
      <c r="I3650" s="165">
        <v>7.2999999999999995E-2</v>
      </c>
      <c r="J3650" s="166">
        <v>2.56</v>
      </c>
      <c r="K3650" s="167">
        <v>0.18</v>
      </c>
    </row>
    <row r="3651" spans="1:11" hidden="1">
      <c r="A3651" s="192" t="s">
        <v>1449</v>
      </c>
      <c r="B3651" s="192" t="s">
        <v>1450</v>
      </c>
      <c r="C3651" s="192" t="s">
        <v>20</v>
      </c>
      <c r="D3651" s="192">
        <v>88248</v>
      </c>
      <c r="E3651" s="193" t="s">
        <v>1477</v>
      </c>
      <c r="F3651" s="380" t="s">
        <v>1463</v>
      </c>
      <c r="G3651" s="381"/>
      <c r="H3651" s="164" t="s">
        <v>34</v>
      </c>
      <c r="I3651" s="165">
        <v>0.13089999999999999</v>
      </c>
      <c r="J3651" s="166">
        <v>16.45</v>
      </c>
      <c r="K3651" s="167">
        <v>2.15</v>
      </c>
    </row>
    <row r="3652" spans="1:11" hidden="1">
      <c r="A3652" s="192" t="s">
        <v>1449</v>
      </c>
      <c r="B3652" s="192" t="s">
        <v>1450</v>
      </c>
      <c r="C3652" s="192" t="s">
        <v>20</v>
      </c>
      <c r="D3652" s="192">
        <v>88267</v>
      </c>
      <c r="E3652" s="193" t="s">
        <v>1478</v>
      </c>
      <c r="F3652" s="380" t="s">
        <v>1463</v>
      </c>
      <c r="G3652" s="381"/>
      <c r="H3652" s="164" t="s">
        <v>34</v>
      </c>
      <c r="I3652" s="165">
        <v>0.13089999999999999</v>
      </c>
      <c r="J3652" s="166">
        <v>19.88</v>
      </c>
      <c r="K3652" s="167">
        <v>2.6</v>
      </c>
    </row>
    <row r="3653" spans="1:11" hidden="1">
      <c r="E3653" s="194"/>
      <c r="F3653" s="194"/>
      <c r="I3653" s="168"/>
      <c r="J3653" s="169"/>
      <c r="K3653" s="170"/>
    </row>
    <row r="3654" spans="1:11" hidden="1">
      <c r="E3654" s="194"/>
      <c r="F3654" s="194"/>
      <c r="I3654" s="168"/>
      <c r="J3654" s="169"/>
      <c r="K3654" s="170"/>
    </row>
    <row r="3655" spans="1:11" ht="20.100000000000001" hidden="1" customHeight="1">
      <c r="A3655" s="187"/>
      <c r="B3655" s="188"/>
      <c r="C3655" s="188" t="s">
        <v>20</v>
      </c>
      <c r="D3655" s="188">
        <v>89508</v>
      </c>
      <c r="E3655" s="189" t="s">
        <v>1189</v>
      </c>
      <c r="F3655" s="382" t="s">
        <v>1485</v>
      </c>
      <c r="G3655" s="383"/>
      <c r="H3655" s="156" t="s">
        <v>54</v>
      </c>
      <c r="I3655" s="157"/>
      <c r="J3655" s="158"/>
      <c r="K3655" s="159">
        <v>23.89</v>
      </c>
    </row>
    <row r="3656" spans="1:11" hidden="1">
      <c r="B3656" s="190" t="s">
        <v>1442</v>
      </c>
      <c r="C3656" s="190" t="s">
        <v>1443</v>
      </c>
      <c r="D3656" s="190" t="s">
        <v>1</v>
      </c>
      <c r="E3656" s="191" t="s">
        <v>1444</v>
      </c>
      <c r="F3656" s="384" t="s">
        <v>1445</v>
      </c>
      <c r="G3656" s="385"/>
      <c r="H3656" s="160" t="s">
        <v>1446</v>
      </c>
      <c r="I3656" s="161" t="s">
        <v>1345</v>
      </c>
      <c r="J3656" s="162" t="s">
        <v>1447</v>
      </c>
      <c r="K3656" s="163" t="s">
        <v>1448</v>
      </c>
    </row>
    <row r="3657" spans="1:11" hidden="1">
      <c r="A3657" s="192" t="s">
        <v>1449</v>
      </c>
      <c r="B3657" s="192" t="s">
        <v>1455</v>
      </c>
      <c r="C3657" s="192" t="s">
        <v>20</v>
      </c>
      <c r="D3657" s="192">
        <v>20067</v>
      </c>
      <c r="E3657" s="193" t="s">
        <v>2226</v>
      </c>
      <c r="F3657" s="380" t="s">
        <v>1457</v>
      </c>
      <c r="G3657" s="381"/>
      <c r="H3657" s="164" t="s">
        <v>54</v>
      </c>
      <c r="I3657" s="165">
        <v>1.0353000000000001</v>
      </c>
      <c r="J3657" s="166">
        <v>17.87</v>
      </c>
      <c r="K3657" s="167">
        <v>18.5</v>
      </c>
    </row>
    <row r="3658" spans="1:11" hidden="1">
      <c r="A3658" s="192" t="s">
        <v>1449</v>
      </c>
      <c r="B3658" s="192" t="s">
        <v>1455</v>
      </c>
      <c r="C3658" s="192" t="s">
        <v>20</v>
      </c>
      <c r="D3658" s="192">
        <v>38383</v>
      </c>
      <c r="E3658" s="193" t="s">
        <v>1489</v>
      </c>
      <c r="F3658" s="380" t="s">
        <v>1457</v>
      </c>
      <c r="G3658" s="381"/>
      <c r="H3658" s="164" t="s">
        <v>31</v>
      </c>
      <c r="I3658" s="165">
        <v>8.2000000000000007E-3</v>
      </c>
      <c r="J3658" s="166">
        <v>2.56</v>
      </c>
      <c r="K3658" s="167">
        <v>0.02</v>
      </c>
    </row>
    <row r="3659" spans="1:11" hidden="1">
      <c r="A3659" s="192" t="s">
        <v>1449</v>
      </c>
      <c r="B3659" s="192" t="s">
        <v>1450</v>
      </c>
      <c r="C3659" s="192" t="s">
        <v>20</v>
      </c>
      <c r="D3659" s="192">
        <v>88248</v>
      </c>
      <c r="E3659" s="193" t="s">
        <v>1477</v>
      </c>
      <c r="F3659" s="380" t="s">
        <v>1463</v>
      </c>
      <c r="G3659" s="381"/>
      <c r="H3659" s="164" t="s">
        <v>34</v>
      </c>
      <c r="I3659" s="165">
        <v>0.14829999999999999</v>
      </c>
      <c r="J3659" s="166">
        <v>16.45</v>
      </c>
      <c r="K3659" s="167">
        <v>2.4300000000000002</v>
      </c>
    </row>
    <row r="3660" spans="1:11" hidden="1">
      <c r="A3660" s="192" t="s">
        <v>1449</v>
      </c>
      <c r="B3660" s="192" t="s">
        <v>1450</v>
      </c>
      <c r="C3660" s="192" t="s">
        <v>20</v>
      </c>
      <c r="D3660" s="192">
        <v>88267</v>
      </c>
      <c r="E3660" s="193" t="s">
        <v>1478</v>
      </c>
      <c r="F3660" s="380" t="s">
        <v>1463</v>
      </c>
      <c r="G3660" s="381"/>
      <c r="H3660" s="164" t="s">
        <v>34</v>
      </c>
      <c r="I3660" s="165">
        <v>0.14829999999999999</v>
      </c>
      <c r="J3660" s="166">
        <v>19.88</v>
      </c>
      <c r="K3660" s="167">
        <v>2.94</v>
      </c>
    </row>
    <row r="3661" spans="1:11" hidden="1">
      <c r="E3661" s="194"/>
      <c r="F3661" s="194"/>
      <c r="I3661" s="168"/>
      <c r="J3661" s="169"/>
      <c r="K3661" s="170"/>
    </row>
    <row r="3662" spans="1:11" hidden="1">
      <c r="E3662" s="194"/>
      <c r="F3662" s="194"/>
      <c r="I3662" s="168"/>
      <c r="J3662" s="169"/>
      <c r="K3662" s="170"/>
    </row>
    <row r="3663" spans="1:11" s="198" customFormat="1" ht="47.25">
      <c r="A3663" s="195"/>
      <c r="B3663" s="196"/>
      <c r="C3663" s="196" t="s">
        <v>5</v>
      </c>
      <c r="D3663" s="196" t="s">
        <v>1312</v>
      </c>
      <c r="E3663" s="197" t="s">
        <v>1313</v>
      </c>
      <c r="F3663" s="386" t="s">
        <v>2227</v>
      </c>
      <c r="G3663" s="387"/>
      <c r="H3663" s="171" t="s">
        <v>54</v>
      </c>
      <c r="I3663" s="172"/>
      <c r="J3663" s="173"/>
      <c r="K3663" s="174">
        <f>SUM(K3665:K3668)</f>
        <v>0</v>
      </c>
    </row>
    <row r="3664" spans="1:11" s="198" customFormat="1" ht="15.75">
      <c r="B3664" s="199" t="s">
        <v>1442</v>
      </c>
      <c r="C3664" s="199" t="s">
        <v>1443</v>
      </c>
      <c r="D3664" s="199" t="s">
        <v>1</v>
      </c>
      <c r="E3664" s="200" t="s">
        <v>1444</v>
      </c>
      <c r="F3664" s="378" t="s">
        <v>1445</v>
      </c>
      <c r="G3664" s="379"/>
      <c r="H3664" s="175" t="s">
        <v>1446</v>
      </c>
      <c r="I3664" s="176" t="s">
        <v>1345</v>
      </c>
      <c r="J3664" s="177" t="s">
        <v>1447</v>
      </c>
      <c r="K3664" s="178" t="s">
        <v>1448</v>
      </c>
    </row>
    <row r="3665" spans="1:11">
      <c r="A3665" s="192" t="s">
        <v>1449</v>
      </c>
      <c r="B3665" s="192" t="s">
        <v>1455</v>
      </c>
      <c r="C3665" s="192" t="s">
        <v>20</v>
      </c>
      <c r="D3665" s="192">
        <v>9868</v>
      </c>
      <c r="E3665" s="193" t="s">
        <v>2228</v>
      </c>
      <c r="F3665" s="380" t="s">
        <v>1457</v>
      </c>
      <c r="G3665" s="381"/>
      <c r="H3665" s="164" t="s">
        <v>54</v>
      </c>
      <c r="I3665" s="165">
        <v>1.0210999999999999</v>
      </c>
      <c r="J3665" s="166"/>
      <c r="K3665" s="167">
        <f>J3665*I3665</f>
        <v>0</v>
      </c>
    </row>
    <row r="3666" spans="1:11" ht="24">
      <c r="A3666" s="192" t="s">
        <v>1449</v>
      </c>
      <c r="B3666" s="192" t="s">
        <v>1455</v>
      </c>
      <c r="C3666" s="192" t="s">
        <v>20</v>
      </c>
      <c r="D3666" s="192">
        <v>39739</v>
      </c>
      <c r="E3666" s="193" t="s">
        <v>2229</v>
      </c>
      <c r="F3666" s="380" t="s">
        <v>1457</v>
      </c>
      <c r="G3666" s="381"/>
      <c r="H3666" s="164" t="s">
        <v>54</v>
      </c>
      <c r="I3666" s="165">
        <v>1.0210999999999999</v>
      </c>
      <c r="J3666" s="166"/>
      <c r="K3666" s="167">
        <f t="shared" ref="K3666:K3668" si="73">J3666*I3666</f>
        <v>0</v>
      </c>
    </row>
    <row r="3667" spans="1:11">
      <c r="A3667" s="192" t="s">
        <v>1449</v>
      </c>
      <c r="B3667" s="192" t="s">
        <v>1450</v>
      </c>
      <c r="C3667" s="192" t="s">
        <v>20</v>
      </c>
      <c r="D3667" s="192">
        <v>88248</v>
      </c>
      <c r="E3667" s="193" t="s">
        <v>1477</v>
      </c>
      <c r="F3667" s="380" t="s">
        <v>1463</v>
      </c>
      <c r="G3667" s="381"/>
      <c r="H3667" s="164" t="s">
        <v>34</v>
      </c>
      <c r="I3667" s="165">
        <v>6.0999999999999999E-2</v>
      </c>
      <c r="J3667" s="166"/>
      <c r="K3667" s="167">
        <f t="shared" si="73"/>
        <v>0</v>
      </c>
    </row>
    <row r="3668" spans="1:11">
      <c r="A3668" s="192" t="s">
        <v>1449</v>
      </c>
      <c r="B3668" s="192" t="s">
        <v>1450</v>
      </c>
      <c r="C3668" s="192" t="s">
        <v>20</v>
      </c>
      <c r="D3668" s="192">
        <v>88267</v>
      </c>
      <c r="E3668" s="193" t="s">
        <v>1478</v>
      </c>
      <c r="F3668" s="380" t="s">
        <v>1463</v>
      </c>
      <c r="G3668" s="381"/>
      <c r="H3668" s="164" t="s">
        <v>34</v>
      </c>
      <c r="I3668" s="165">
        <v>6.0999999999999999E-2</v>
      </c>
      <c r="J3668" s="166"/>
      <c r="K3668" s="167">
        <f t="shared" si="73"/>
        <v>0</v>
      </c>
    </row>
    <row r="3669" spans="1:11">
      <c r="E3669" s="194"/>
      <c r="F3669" s="194"/>
      <c r="I3669" s="168"/>
      <c r="J3669" s="169"/>
      <c r="K3669" s="170"/>
    </row>
    <row r="3670" spans="1:11">
      <c r="E3670" s="194"/>
      <c r="F3670" s="194"/>
      <c r="I3670" s="168"/>
      <c r="J3670" s="169"/>
      <c r="K3670" s="170"/>
    </row>
    <row r="3671" spans="1:11" ht="20.100000000000001" hidden="1" customHeight="1">
      <c r="A3671" s="187"/>
      <c r="B3671" s="188"/>
      <c r="C3671" s="188" t="s">
        <v>20</v>
      </c>
      <c r="D3671" s="188">
        <v>89446</v>
      </c>
      <c r="E3671" s="189" t="s">
        <v>1284</v>
      </c>
      <c r="F3671" s="382" t="s">
        <v>1485</v>
      </c>
      <c r="G3671" s="383"/>
      <c r="H3671" s="156" t="s">
        <v>54</v>
      </c>
      <c r="I3671" s="157"/>
      <c r="J3671" s="158"/>
      <c r="K3671" s="159">
        <v>5.93</v>
      </c>
    </row>
    <row r="3672" spans="1:11" hidden="1">
      <c r="B3672" s="190" t="s">
        <v>1442</v>
      </c>
      <c r="C3672" s="190" t="s">
        <v>1443</v>
      </c>
      <c r="D3672" s="190" t="s">
        <v>1</v>
      </c>
      <c r="E3672" s="191" t="s">
        <v>1444</v>
      </c>
      <c r="F3672" s="384" t="s">
        <v>1445</v>
      </c>
      <c r="G3672" s="385"/>
      <c r="H3672" s="160" t="s">
        <v>1446</v>
      </c>
      <c r="I3672" s="161" t="s">
        <v>1345</v>
      </c>
      <c r="J3672" s="162" t="s">
        <v>1447</v>
      </c>
      <c r="K3672" s="163" t="s">
        <v>1448</v>
      </c>
    </row>
    <row r="3673" spans="1:11" hidden="1">
      <c r="A3673" s="192" t="s">
        <v>1449</v>
      </c>
      <c r="B3673" s="192" t="s">
        <v>1455</v>
      </c>
      <c r="C3673" s="192" t="s">
        <v>20</v>
      </c>
      <c r="D3673" s="192">
        <v>9868</v>
      </c>
      <c r="E3673" s="193" t="s">
        <v>2228</v>
      </c>
      <c r="F3673" s="380" t="s">
        <v>1457</v>
      </c>
      <c r="G3673" s="381"/>
      <c r="H3673" s="164" t="s">
        <v>54</v>
      </c>
      <c r="I3673" s="165">
        <v>1.0492999999999999</v>
      </c>
      <c r="J3673" s="166">
        <v>4.9800000000000004</v>
      </c>
      <c r="K3673" s="167">
        <v>5.22</v>
      </c>
    </row>
    <row r="3674" spans="1:11" hidden="1">
      <c r="A3674" s="192" t="s">
        <v>1449</v>
      </c>
      <c r="B3674" s="192" t="s">
        <v>1455</v>
      </c>
      <c r="C3674" s="192" t="s">
        <v>20</v>
      </c>
      <c r="D3674" s="192">
        <v>38383</v>
      </c>
      <c r="E3674" s="193" t="s">
        <v>1489</v>
      </c>
      <c r="F3674" s="380" t="s">
        <v>1457</v>
      </c>
      <c r="G3674" s="381"/>
      <c r="H3674" s="164" t="s">
        <v>31</v>
      </c>
      <c r="I3674" s="165">
        <v>4.4999999999999997E-3</v>
      </c>
      <c r="J3674" s="166">
        <v>2.56</v>
      </c>
      <c r="K3674" s="167">
        <v>0.01</v>
      </c>
    </row>
    <row r="3675" spans="1:11" hidden="1">
      <c r="A3675" s="192" t="s">
        <v>1449</v>
      </c>
      <c r="B3675" s="192" t="s">
        <v>1450</v>
      </c>
      <c r="C3675" s="192" t="s">
        <v>20</v>
      </c>
      <c r="D3675" s="192">
        <v>88248</v>
      </c>
      <c r="E3675" s="193" t="s">
        <v>1477</v>
      </c>
      <c r="F3675" s="380" t="s">
        <v>1463</v>
      </c>
      <c r="G3675" s="381"/>
      <c r="H3675" s="164" t="s">
        <v>34</v>
      </c>
      <c r="I3675" s="165">
        <v>1.95E-2</v>
      </c>
      <c r="J3675" s="166">
        <v>16.45</v>
      </c>
      <c r="K3675" s="167">
        <v>0.32</v>
      </c>
    </row>
    <row r="3676" spans="1:11" hidden="1">
      <c r="A3676" s="192" t="s">
        <v>1449</v>
      </c>
      <c r="B3676" s="192" t="s">
        <v>1450</v>
      </c>
      <c r="C3676" s="192" t="s">
        <v>20</v>
      </c>
      <c r="D3676" s="192">
        <v>88267</v>
      </c>
      <c r="E3676" s="193" t="s">
        <v>1478</v>
      </c>
      <c r="F3676" s="380" t="s">
        <v>1463</v>
      </c>
      <c r="G3676" s="381"/>
      <c r="H3676" s="164" t="s">
        <v>34</v>
      </c>
      <c r="I3676" s="165">
        <v>1.95E-2</v>
      </c>
      <c r="J3676" s="166">
        <v>19.88</v>
      </c>
      <c r="K3676" s="167">
        <v>0.38</v>
      </c>
    </row>
    <row r="3677" spans="1:11" hidden="1">
      <c r="E3677" s="194"/>
      <c r="F3677" s="194"/>
      <c r="I3677" s="168"/>
      <c r="J3677" s="169"/>
      <c r="K3677" s="170"/>
    </row>
    <row r="3678" spans="1:11" hidden="1">
      <c r="E3678" s="194"/>
      <c r="F3678" s="194"/>
      <c r="I3678" s="168"/>
      <c r="J3678" s="169"/>
      <c r="K3678" s="170"/>
    </row>
    <row r="3679" spans="1:11" ht="20.100000000000001" hidden="1" customHeight="1">
      <c r="A3679" s="187"/>
      <c r="B3679" s="188"/>
      <c r="C3679" s="188" t="s">
        <v>20</v>
      </c>
      <c r="D3679" s="188">
        <v>94649</v>
      </c>
      <c r="E3679" s="189" t="s">
        <v>1073</v>
      </c>
      <c r="F3679" s="382" t="s">
        <v>1485</v>
      </c>
      <c r="G3679" s="383"/>
      <c r="H3679" s="156" t="s">
        <v>54</v>
      </c>
      <c r="I3679" s="157"/>
      <c r="J3679" s="158"/>
      <c r="K3679" s="159">
        <v>16.48</v>
      </c>
    </row>
    <row r="3680" spans="1:11" hidden="1">
      <c r="B3680" s="190" t="s">
        <v>1442</v>
      </c>
      <c r="C3680" s="190" t="s">
        <v>1443</v>
      </c>
      <c r="D3680" s="190" t="s">
        <v>1</v>
      </c>
      <c r="E3680" s="191" t="s">
        <v>1444</v>
      </c>
      <c r="F3680" s="384" t="s">
        <v>1445</v>
      </c>
      <c r="G3680" s="385"/>
      <c r="H3680" s="160" t="s">
        <v>1446</v>
      </c>
      <c r="I3680" s="161" t="s">
        <v>1345</v>
      </c>
      <c r="J3680" s="162" t="s">
        <v>1447</v>
      </c>
      <c r="K3680" s="163" t="s">
        <v>1448</v>
      </c>
    </row>
    <row r="3681" spans="1:11" hidden="1">
      <c r="A3681" s="192" t="s">
        <v>1449</v>
      </c>
      <c r="B3681" s="192" t="s">
        <v>1455</v>
      </c>
      <c r="C3681" s="192" t="s">
        <v>20</v>
      </c>
      <c r="D3681" s="192">
        <v>9869</v>
      </c>
      <c r="E3681" s="193" t="s">
        <v>2230</v>
      </c>
      <c r="F3681" s="380" t="s">
        <v>1457</v>
      </c>
      <c r="G3681" s="381"/>
      <c r="H3681" s="164" t="s">
        <v>54</v>
      </c>
      <c r="I3681" s="165">
        <v>1.0429999999999999</v>
      </c>
      <c r="J3681" s="166">
        <v>11.18</v>
      </c>
      <c r="K3681" s="167">
        <v>11.66</v>
      </c>
    </row>
    <row r="3682" spans="1:11" hidden="1">
      <c r="A3682" s="192" t="s">
        <v>1449</v>
      </c>
      <c r="B3682" s="192" t="s">
        <v>1450</v>
      </c>
      <c r="C3682" s="192" t="s">
        <v>20</v>
      </c>
      <c r="D3682" s="192">
        <v>88248</v>
      </c>
      <c r="E3682" s="193" t="s">
        <v>1477</v>
      </c>
      <c r="F3682" s="380" t="s">
        <v>1463</v>
      </c>
      <c r="G3682" s="381"/>
      <c r="H3682" s="164" t="s">
        <v>34</v>
      </c>
      <c r="I3682" s="165">
        <v>0.13300000000000001</v>
      </c>
      <c r="J3682" s="166">
        <v>16.45</v>
      </c>
      <c r="K3682" s="167">
        <v>2.1800000000000002</v>
      </c>
    </row>
    <row r="3683" spans="1:11" hidden="1">
      <c r="A3683" s="192" t="s">
        <v>1449</v>
      </c>
      <c r="B3683" s="192" t="s">
        <v>1450</v>
      </c>
      <c r="C3683" s="192" t="s">
        <v>20</v>
      </c>
      <c r="D3683" s="192">
        <v>88267</v>
      </c>
      <c r="E3683" s="193" t="s">
        <v>1478</v>
      </c>
      <c r="F3683" s="380" t="s">
        <v>1463</v>
      </c>
      <c r="G3683" s="381"/>
      <c r="H3683" s="164" t="s">
        <v>34</v>
      </c>
      <c r="I3683" s="165">
        <v>0.13300000000000001</v>
      </c>
      <c r="J3683" s="166">
        <v>19.88</v>
      </c>
      <c r="K3683" s="167">
        <v>2.64</v>
      </c>
    </row>
    <row r="3684" spans="1:11" hidden="1">
      <c r="E3684" s="194"/>
      <c r="F3684" s="194"/>
      <c r="I3684" s="168"/>
      <c r="J3684" s="169"/>
      <c r="K3684" s="170"/>
    </row>
    <row r="3685" spans="1:11" hidden="1">
      <c r="E3685" s="194"/>
      <c r="F3685" s="194"/>
      <c r="I3685" s="168"/>
      <c r="J3685" s="169"/>
      <c r="K3685" s="170"/>
    </row>
    <row r="3686" spans="1:11" ht="20.100000000000001" hidden="1" customHeight="1">
      <c r="A3686" s="187"/>
      <c r="B3686" s="188"/>
      <c r="C3686" s="188" t="s">
        <v>20</v>
      </c>
      <c r="D3686" s="188">
        <v>89449</v>
      </c>
      <c r="E3686" s="189" t="s">
        <v>1060</v>
      </c>
      <c r="F3686" s="382" t="s">
        <v>1485</v>
      </c>
      <c r="G3686" s="383"/>
      <c r="H3686" s="156" t="s">
        <v>54</v>
      </c>
      <c r="I3686" s="157"/>
      <c r="J3686" s="158"/>
      <c r="K3686" s="159">
        <v>20.81</v>
      </c>
    </row>
    <row r="3687" spans="1:11" hidden="1">
      <c r="B3687" s="190" t="s">
        <v>1442</v>
      </c>
      <c r="C3687" s="190" t="s">
        <v>1443</v>
      </c>
      <c r="D3687" s="190" t="s">
        <v>1</v>
      </c>
      <c r="E3687" s="191" t="s">
        <v>1444</v>
      </c>
      <c r="F3687" s="384" t="s">
        <v>1445</v>
      </c>
      <c r="G3687" s="385"/>
      <c r="H3687" s="160" t="s">
        <v>1446</v>
      </c>
      <c r="I3687" s="161" t="s">
        <v>1345</v>
      </c>
      <c r="J3687" s="162" t="s">
        <v>1447</v>
      </c>
      <c r="K3687" s="163" t="s">
        <v>1448</v>
      </c>
    </row>
    <row r="3688" spans="1:11" hidden="1">
      <c r="A3688" s="192" t="s">
        <v>1449</v>
      </c>
      <c r="B3688" s="192" t="s">
        <v>1455</v>
      </c>
      <c r="C3688" s="192" t="s">
        <v>20</v>
      </c>
      <c r="D3688" s="192">
        <v>9875</v>
      </c>
      <c r="E3688" s="193" t="s">
        <v>2231</v>
      </c>
      <c r="F3688" s="380" t="s">
        <v>1457</v>
      </c>
      <c r="G3688" s="381"/>
      <c r="H3688" s="164" t="s">
        <v>54</v>
      </c>
      <c r="I3688" s="165">
        <v>1.0492999999999999</v>
      </c>
      <c r="J3688" s="166">
        <v>18.649999999999999</v>
      </c>
      <c r="K3688" s="167">
        <v>19.559999999999999</v>
      </c>
    </row>
    <row r="3689" spans="1:11" hidden="1">
      <c r="A3689" s="192" t="s">
        <v>1449</v>
      </c>
      <c r="B3689" s="192" t="s">
        <v>1455</v>
      </c>
      <c r="C3689" s="192" t="s">
        <v>20</v>
      </c>
      <c r="D3689" s="192">
        <v>38383</v>
      </c>
      <c r="E3689" s="193" t="s">
        <v>1489</v>
      </c>
      <c r="F3689" s="380" t="s">
        <v>1457</v>
      </c>
      <c r="G3689" s="381"/>
      <c r="H3689" s="164" t="s">
        <v>31</v>
      </c>
      <c r="I3689" s="165">
        <v>8.0000000000000002E-3</v>
      </c>
      <c r="J3689" s="166">
        <v>2.56</v>
      </c>
      <c r="K3689" s="167">
        <v>0.02</v>
      </c>
    </row>
    <row r="3690" spans="1:11" hidden="1">
      <c r="A3690" s="192" t="s">
        <v>1449</v>
      </c>
      <c r="B3690" s="192" t="s">
        <v>1450</v>
      </c>
      <c r="C3690" s="192" t="s">
        <v>20</v>
      </c>
      <c r="D3690" s="192">
        <v>88248</v>
      </c>
      <c r="E3690" s="193" t="s">
        <v>1477</v>
      </c>
      <c r="F3690" s="380" t="s">
        <v>1463</v>
      </c>
      <c r="G3690" s="381"/>
      <c r="H3690" s="164" t="s">
        <v>34</v>
      </c>
      <c r="I3690" s="165">
        <v>3.4099999999999998E-2</v>
      </c>
      <c r="J3690" s="166">
        <v>16.45</v>
      </c>
      <c r="K3690" s="167">
        <v>0.56000000000000005</v>
      </c>
    </row>
    <row r="3691" spans="1:11" hidden="1">
      <c r="A3691" s="192" t="s">
        <v>1449</v>
      </c>
      <c r="B3691" s="192" t="s">
        <v>1450</v>
      </c>
      <c r="C3691" s="192" t="s">
        <v>20</v>
      </c>
      <c r="D3691" s="192">
        <v>88267</v>
      </c>
      <c r="E3691" s="193" t="s">
        <v>1478</v>
      </c>
      <c r="F3691" s="380" t="s">
        <v>1463</v>
      </c>
      <c r="G3691" s="381"/>
      <c r="H3691" s="164" t="s">
        <v>34</v>
      </c>
      <c r="I3691" s="165">
        <v>3.4099999999999998E-2</v>
      </c>
      <c r="J3691" s="166">
        <v>19.88</v>
      </c>
      <c r="K3691" s="167">
        <v>0.67</v>
      </c>
    </row>
    <row r="3692" spans="1:11" hidden="1">
      <c r="E3692" s="194"/>
      <c r="F3692" s="194"/>
      <c r="I3692" s="168"/>
      <c r="J3692" s="169"/>
      <c r="K3692" s="170"/>
    </row>
    <row r="3693" spans="1:11" hidden="1">
      <c r="E3693" s="194"/>
      <c r="F3693" s="194"/>
      <c r="I3693" s="168"/>
      <c r="J3693" s="169"/>
      <c r="K3693" s="170"/>
    </row>
    <row r="3694" spans="1:11" ht="20.100000000000001" hidden="1" customHeight="1">
      <c r="A3694" s="187"/>
      <c r="B3694" s="188"/>
      <c r="C3694" s="188" t="s">
        <v>20</v>
      </c>
      <c r="D3694" s="188">
        <v>89451</v>
      </c>
      <c r="E3694" s="189" t="s">
        <v>1235</v>
      </c>
      <c r="F3694" s="382" t="s">
        <v>1485</v>
      </c>
      <c r="G3694" s="383"/>
      <c r="H3694" s="156" t="s">
        <v>54</v>
      </c>
      <c r="I3694" s="157"/>
      <c r="J3694" s="158"/>
      <c r="K3694" s="159">
        <v>57.11</v>
      </c>
    </row>
    <row r="3695" spans="1:11" hidden="1">
      <c r="B3695" s="190" t="s">
        <v>1442</v>
      </c>
      <c r="C3695" s="190" t="s">
        <v>1443</v>
      </c>
      <c r="D3695" s="190" t="s">
        <v>1</v>
      </c>
      <c r="E3695" s="191" t="s">
        <v>1444</v>
      </c>
      <c r="F3695" s="384" t="s">
        <v>1445</v>
      </c>
      <c r="G3695" s="385"/>
      <c r="H3695" s="160" t="s">
        <v>1446</v>
      </c>
      <c r="I3695" s="161" t="s">
        <v>1345</v>
      </c>
      <c r="J3695" s="162" t="s">
        <v>1447</v>
      </c>
      <c r="K3695" s="163" t="s">
        <v>1448</v>
      </c>
    </row>
    <row r="3696" spans="1:11" hidden="1">
      <c r="A3696" s="192" t="s">
        <v>1449</v>
      </c>
      <c r="B3696" s="192" t="s">
        <v>1455</v>
      </c>
      <c r="C3696" s="192" t="s">
        <v>20</v>
      </c>
      <c r="D3696" s="192">
        <v>9871</v>
      </c>
      <c r="E3696" s="193" t="s">
        <v>2232</v>
      </c>
      <c r="F3696" s="380" t="s">
        <v>1457</v>
      </c>
      <c r="G3696" s="381"/>
      <c r="H3696" s="164" t="s">
        <v>54</v>
      </c>
      <c r="I3696" s="165">
        <v>1.0492999999999999</v>
      </c>
      <c r="J3696" s="166">
        <v>52.71</v>
      </c>
      <c r="K3696" s="167">
        <v>55.3</v>
      </c>
    </row>
    <row r="3697" spans="1:11" hidden="1">
      <c r="A3697" s="192" t="s">
        <v>1449</v>
      </c>
      <c r="B3697" s="192" t="s">
        <v>1455</v>
      </c>
      <c r="C3697" s="192" t="s">
        <v>20</v>
      </c>
      <c r="D3697" s="192">
        <v>38383</v>
      </c>
      <c r="E3697" s="193" t="s">
        <v>1489</v>
      </c>
      <c r="F3697" s="380" t="s">
        <v>1457</v>
      </c>
      <c r="G3697" s="381"/>
      <c r="H3697" s="164" t="s">
        <v>31</v>
      </c>
      <c r="I3697" s="165">
        <v>1.15E-2</v>
      </c>
      <c r="J3697" s="166">
        <v>2.56</v>
      </c>
      <c r="K3697" s="167">
        <v>0.02</v>
      </c>
    </row>
    <row r="3698" spans="1:11" hidden="1">
      <c r="A3698" s="192" t="s">
        <v>1449</v>
      </c>
      <c r="B3698" s="192" t="s">
        <v>1450</v>
      </c>
      <c r="C3698" s="192" t="s">
        <v>20</v>
      </c>
      <c r="D3698" s="192">
        <v>88248</v>
      </c>
      <c r="E3698" s="193" t="s">
        <v>1477</v>
      </c>
      <c r="F3698" s="380" t="s">
        <v>1463</v>
      </c>
      <c r="G3698" s="381"/>
      <c r="H3698" s="164" t="s">
        <v>34</v>
      </c>
      <c r="I3698" s="165">
        <v>4.9399999999999999E-2</v>
      </c>
      <c r="J3698" s="166">
        <v>16.45</v>
      </c>
      <c r="K3698" s="167">
        <v>0.81</v>
      </c>
    </row>
    <row r="3699" spans="1:11" hidden="1">
      <c r="A3699" s="192" t="s">
        <v>1449</v>
      </c>
      <c r="B3699" s="192" t="s">
        <v>1450</v>
      </c>
      <c r="C3699" s="192" t="s">
        <v>20</v>
      </c>
      <c r="D3699" s="192">
        <v>88267</v>
      </c>
      <c r="E3699" s="193" t="s">
        <v>1478</v>
      </c>
      <c r="F3699" s="380" t="s">
        <v>1463</v>
      </c>
      <c r="G3699" s="381"/>
      <c r="H3699" s="164" t="s">
        <v>34</v>
      </c>
      <c r="I3699" s="165">
        <v>4.9399999999999999E-2</v>
      </c>
      <c r="J3699" s="166">
        <v>19.88</v>
      </c>
      <c r="K3699" s="167">
        <v>0.98</v>
      </c>
    </row>
    <row r="3700" spans="1:11" hidden="1">
      <c r="E3700" s="194"/>
      <c r="F3700" s="194"/>
      <c r="I3700" s="168"/>
      <c r="J3700" s="169"/>
      <c r="K3700" s="170"/>
    </row>
    <row r="3701" spans="1:11" hidden="1">
      <c r="E3701" s="194"/>
      <c r="F3701" s="194"/>
      <c r="I3701" s="168"/>
      <c r="J3701" s="169"/>
      <c r="K3701" s="170"/>
    </row>
    <row r="3702" spans="1:11" ht="20.100000000000001" hidden="1" customHeight="1">
      <c r="A3702" s="187"/>
      <c r="B3702" s="188"/>
      <c r="C3702" s="188" t="s">
        <v>20</v>
      </c>
      <c r="D3702" s="188">
        <v>92896</v>
      </c>
      <c r="E3702" s="189" t="s">
        <v>980</v>
      </c>
      <c r="F3702" s="382" t="s">
        <v>1485</v>
      </c>
      <c r="G3702" s="383"/>
      <c r="H3702" s="156" t="s">
        <v>31</v>
      </c>
      <c r="I3702" s="157"/>
      <c r="J3702" s="158"/>
      <c r="K3702" s="159">
        <v>153.62</v>
      </c>
    </row>
    <row r="3703" spans="1:11" hidden="1">
      <c r="B3703" s="190" t="s">
        <v>1442</v>
      </c>
      <c r="C3703" s="190" t="s">
        <v>1443</v>
      </c>
      <c r="D3703" s="190" t="s">
        <v>1</v>
      </c>
      <c r="E3703" s="191" t="s">
        <v>1444</v>
      </c>
      <c r="F3703" s="384" t="s">
        <v>1445</v>
      </c>
      <c r="G3703" s="385"/>
      <c r="H3703" s="160" t="s">
        <v>1446</v>
      </c>
      <c r="I3703" s="161" t="s">
        <v>1345</v>
      </c>
      <c r="J3703" s="162" t="s">
        <v>1447</v>
      </c>
      <c r="K3703" s="163" t="s">
        <v>1448</v>
      </c>
    </row>
    <row r="3704" spans="1:11" hidden="1">
      <c r="A3704" s="192" t="s">
        <v>1449</v>
      </c>
      <c r="B3704" s="192" t="s">
        <v>1455</v>
      </c>
      <c r="C3704" s="192" t="s">
        <v>20</v>
      </c>
      <c r="D3704" s="192">
        <v>3148</v>
      </c>
      <c r="E3704" s="193" t="s">
        <v>1947</v>
      </c>
      <c r="F3704" s="380" t="s">
        <v>1457</v>
      </c>
      <c r="G3704" s="381"/>
      <c r="H3704" s="164" t="s">
        <v>31</v>
      </c>
      <c r="I3704" s="165">
        <v>0.03</v>
      </c>
      <c r="J3704" s="166">
        <v>16.22</v>
      </c>
      <c r="K3704" s="167">
        <v>0.48</v>
      </c>
    </row>
    <row r="3705" spans="1:11" hidden="1">
      <c r="A3705" s="192" t="s">
        <v>1449</v>
      </c>
      <c r="B3705" s="192" t="s">
        <v>1455</v>
      </c>
      <c r="C3705" s="192" t="s">
        <v>20</v>
      </c>
      <c r="D3705" s="192">
        <v>7307</v>
      </c>
      <c r="E3705" s="193" t="s">
        <v>1979</v>
      </c>
      <c r="F3705" s="380" t="s">
        <v>1457</v>
      </c>
      <c r="G3705" s="381"/>
      <c r="H3705" s="164" t="s">
        <v>1461</v>
      </c>
      <c r="I3705" s="165">
        <v>7.0000000000000001E-3</v>
      </c>
      <c r="J3705" s="166">
        <v>38.799999999999997</v>
      </c>
      <c r="K3705" s="167">
        <v>0.27</v>
      </c>
    </row>
    <row r="3706" spans="1:11" hidden="1">
      <c r="A3706" s="192" t="s">
        <v>1449</v>
      </c>
      <c r="B3706" s="192" t="s">
        <v>1455</v>
      </c>
      <c r="C3706" s="192" t="s">
        <v>20</v>
      </c>
      <c r="D3706" s="192">
        <v>9889</v>
      </c>
      <c r="E3706" s="193" t="s">
        <v>2233</v>
      </c>
      <c r="F3706" s="380" t="s">
        <v>1457</v>
      </c>
      <c r="G3706" s="381"/>
      <c r="H3706" s="164" t="s">
        <v>31</v>
      </c>
      <c r="I3706" s="165">
        <v>1</v>
      </c>
      <c r="J3706" s="166">
        <v>126.14</v>
      </c>
      <c r="K3706" s="167">
        <v>126.14</v>
      </c>
    </row>
    <row r="3707" spans="1:11" hidden="1">
      <c r="A3707" s="192" t="s">
        <v>1449</v>
      </c>
      <c r="B3707" s="192" t="s">
        <v>1450</v>
      </c>
      <c r="C3707" s="192" t="s">
        <v>20</v>
      </c>
      <c r="D3707" s="192">
        <v>88248</v>
      </c>
      <c r="E3707" s="193" t="s">
        <v>1477</v>
      </c>
      <c r="F3707" s="380" t="s">
        <v>1463</v>
      </c>
      <c r="G3707" s="381"/>
      <c r="H3707" s="164" t="s">
        <v>34</v>
      </c>
      <c r="I3707" s="165">
        <v>0.73599999999999999</v>
      </c>
      <c r="J3707" s="166">
        <v>16.45</v>
      </c>
      <c r="K3707" s="167">
        <v>12.1</v>
      </c>
    </row>
    <row r="3708" spans="1:11" hidden="1">
      <c r="A3708" s="192" t="s">
        <v>1449</v>
      </c>
      <c r="B3708" s="192" t="s">
        <v>1450</v>
      </c>
      <c r="C3708" s="192" t="s">
        <v>20</v>
      </c>
      <c r="D3708" s="192">
        <v>88267</v>
      </c>
      <c r="E3708" s="193" t="s">
        <v>1478</v>
      </c>
      <c r="F3708" s="380" t="s">
        <v>1463</v>
      </c>
      <c r="G3708" s="381"/>
      <c r="H3708" s="164" t="s">
        <v>34</v>
      </c>
      <c r="I3708" s="165">
        <v>0.73599999999999999</v>
      </c>
      <c r="J3708" s="166">
        <v>19.88</v>
      </c>
      <c r="K3708" s="167">
        <v>14.63</v>
      </c>
    </row>
    <row r="3709" spans="1:11" hidden="1">
      <c r="E3709" s="194"/>
      <c r="F3709" s="194"/>
      <c r="I3709" s="168"/>
      <c r="J3709" s="169"/>
      <c r="K3709" s="170"/>
    </row>
    <row r="3710" spans="1:11" hidden="1">
      <c r="E3710" s="194"/>
      <c r="F3710" s="194"/>
      <c r="I3710" s="168"/>
      <c r="J3710" s="169"/>
      <c r="K3710" s="170"/>
    </row>
    <row r="3711" spans="1:11" ht="20.100000000000001" hidden="1" customHeight="1">
      <c r="A3711" s="187"/>
      <c r="B3711" s="188"/>
      <c r="C3711" s="188" t="s">
        <v>166</v>
      </c>
      <c r="D3711" s="188">
        <v>1472</v>
      </c>
      <c r="E3711" s="189" t="s">
        <v>1264</v>
      </c>
      <c r="F3711" s="382" t="s">
        <v>1468</v>
      </c>
      <c r="G3711" s="383"/>
      <c r="H3711" s="156" t="s">
        <v>251</v>
      </c>
      <c r="I3711" s="157"/>
      <c r="J3711" s="158"/>
      <c r="K3711" s="159">
        <v>281.07</v>
      </c>
    </row>
    <row r="3712" spans="1:11" hidden="1">
      <c r="B3712" s="190" t="s">
        <v>1442</v>
      </c>
      <c r="C3712" s="190" t="s">
        <v>1443</v>
      </c>
      <c r="D3712" s="190" t="s">
        <v>1</v>
      </c>
      <c r="E3712" s="191" t="s">
        <v>1444</v>
      </c>
      <c r="F3712" s="384" t="s">
        <v>1445</v>
      </c>
      <c r="G3712" s="385"/>
      <c r="H3712" s="160" t="s">
        <v>1446</v>
      </c>
      <c r="I3712" s="161" t="s">
        <v>1345</v>
      </c>
      <c r="J3712" s="162" t="s">
        <v>1447</v>
      </c>
      <c r="K3712" s="163" t="s">
        <v>1448</v>
      </c>
    </row>
    <row r="3713" spans="1:11" hidden="1">
      <c r="A3713" s="192" t="s">
        <v>1449</v>
      </c>
      <c r="B3713" s="192" t="s">
        <v>1455</v>
      </c>
      <c r="C3713" s="192" t="s">
        <v>166</v>
      </c>
      <c r="D3713" s="192">
        <v>981</v>
      </c>
      <c r="E3713" s="193" t="s">
        <v>1910</v>
      </c>
      <c r="F3713" s="380" t="s">
        <v>1457</v>
      </c>
      <c r="G3713" s="381"/>
      <c r="H3713" s="164" t="s">
        <v>350</v>
      </c>
      <c r="I3713" s="165">
        <v>1.88</v>
      </c>
      <c r="J3713" s="166">
        <v>0.22</v>
      </c>
      <c r="K3713" s="167">
        <v>0.41</v>
      </c>
    </row>
    <row r="3714" spans="1:11" hidden="1">
      <c r="A3714" s="192" t="s">
        <v>1449</v>
      </c>
      <c r="B3714" s="192" t="s">
        <v>1455</v>
      </c>
      <c r="C3714" s="192" t="s">
        <v>20</v>
      </c>
      <c r="D3714" s="192">
        <v>2696</v>
      </c>
      <c r="E3714" s="193" t="s">
        <v>1579</v>
      </c>
      <c r="F3714" s="380" t="s">
        <v>1570</v>
      </c>
      <c r="G3714" s="381"/>
      <c r="H3714" s="164" t="s">
        <v>34</v>
      </c>
      <c r="I3714" s="165">
        <v>2</v>
      </c>
      <c r="J3714" s="166">
        <v>15.33</v>
      </c>
      <c r="K3714" s="167">
        <v>30.66</v>
      </c>
    </row>
    <row r="3715" spans="1:11" hidden="1">
      <c r="A3715" s="192" t="s">
        <v>1449</v>
      </c>
      <c r="B3715" s="192" t="s">
        <v>1455</v>
      </c>
      <c r="C3715" s="192" t="s">
        <v>20</v>
      </c>
      <c r="D3715" s="192">
        <v>6111</v>
      </c>
      <c r="E3715" s="193" t="s">
        <v>1580</v>
      </c>
      <c r="F3715" s="380" t="s">
        <v>1570</v>
      </c>
      <c r="G3715" s="381"/>
      <c r="H3715" s="164" t="s">
        <v>34</v>
      </c>
      <c r="I3715" s="165">
        <v>2</v>
      </c>
      <c r="J3715" s="166">
        <v>11.05</v>
      </c>
      <c r="K3715" s="167">
        <v>22.1</v>
      </c>
    </row>
    <row r="3716" spans="1:11" hidden="1">
      <c r="A3716" s="192" t="s">
        <v>1449</v>
      </c>
      <c r="B3716" s="192" t="s">
        <v>1455</v>
      </c>
      <c r="C3716" s="192" t="s">
        <v>20</v>
      </c>
      <c r="D3716" s="192">
        <v>10228</v>
      </c>
      <c r="E3716" s="193" t="s">
        <v>2234</v>
      </c>
      <c r="F3716" s="380" t="s">
        <v>1457</v>
      </c>
      <c r="G3716" s="381"/>
      <c r="H3716" s="164" t="s">
        <v>31</v>
      </c>
      <c r="I3716" s="165">
        <v>1</v>
      </c>
      <c r="J3716" s="166">
        <v>177</v>
      </c>
      <c r="K3716" s="167">
        <v>177</v>
      </c>
    </row>
    <row r="3717" spans="1:11" hidden="1">
      <c r="A3717" s="192" t="s">
        <v>1449</v>
      </c>
      <c r="B3717" s="192" t="s">
        <v>1455</v>
      </c>
      <c r="C3717" s="192" t="s">
        <v>20</v>
      </c>
      <c r="D3717" s="192">
        <v>21012</v>
      </c>
      <c r="E3717" s="193" t="s">
        <v>1703</v>
      </c>
      <c r="F3717" s="380" t="s">
        <v>1457</v>
      </c>
      <c r="G3717" s="381"/>
      <c r="H3717" s="164" t="s">
        <v>54</v>
      </c>
      <c r="I3717" s="165">
        <v>0.6</v>
      </c>
      <c r="J3717" s="166">
        <v>59.74</v>
      </c>
      <c r="K3717" s="167">
        <v>35.840000000000003</v>
      </c>
    </row>
    <row r="3718" spans="1:11" hidden="1">
      <c r="A3718" s="192" t="s">
        <v>1449</v>
      </c>
      <c r="B3718" s="192" t="s">
        <v>1450</v>
      </c>
      <c r="C3718" s="192" t="s">
        <v>166</v>
      </c>
      <c r="D3718" s="192">
        <v>10549</v>
      </c>
      <c r="E3718" s="193" t="s">
        <v>1581</v>
      </c>
      <c r="F3718" s="380" t="s">
        <v>1468</v>
      </c>
      <c r="G3718" s="381"/>
      <c r="H3718" s="164" t="s">
        <v>1582</v>
      </c>
      <c r="I3718" s="165">
        <v>2</v>
      </c>
      <c r="J3718" s="166">
        <v>3.81</v>
      </c>
      <c r="K3718" s="167">
        <v>7.62</v>
      </c>
    </row>
    <row r="3719" spans="1:11" hidden="1">
      <c r="A3719" s="192" t="s">
        <v>1449</v>
      </c>
      <c r="B3719" s="192" t="s">
        <v>1450</v>
      </c>
      <c r="C3719" s="192" t="s">
        <v>166</v>
      </c>
      <c r="D3719" s="192">
        <v>10554</v>
      </c>
      <c r="E3719" s="193" t="s">
        <v>1583</v>
      </c>
      <c r="F3719" s="380" t="s">
        <v>1468</v>
      </c>
      <c r="G3719" s="381"/>
      <c r="H3719" s="164" t="s">
        <v>1582</v>
      </c>
      <c r="I3719" s="165">
        <v>2</v>
      </c>
      <c r="J3719" s="166">
        <v>3.72</v>
      </c>
      <c r="K3719" s="167">
        <v>7.44</v>
      </c>
    </row>
    <row r="3720" spans="1:11" hidden="1">
      <c r="E3720" s="194"/>
      <c r="F3720" s="194"/>
      <c r="I3720" s="168"/>
      <c r="J3720" s="169"/>
      <c r="K3720" s="170"/>
    </row>
    <row r="3721" spans="1:11" hidden="1">
      <c r="E3721" s="194"/>
      <c r="F3721" s="194"/>
      <c r="I3721" s="168"/>
      <c r="J3721" s="169"/>
      <c r="K3721" s="170"/>
    </row>
    <row r="3722" spans="1:11" ht="20.100000000000001" hidden="1" customHeight="1">
      <c r="A3722" s="187"/>
      <c r="B3722" s="188"/>
      <c r="C3722" s="188" t="s">
        <v>20</v>
      </c>
      <c r="D3722" s="188">
        <v>99624</v>
      </c>
      <c r="E3722" s="189" t="s">
        <v>989</v>
      </c>
      <c r="F3722" s="382" t="s">
        <v>1485</v>
      </c>
      <c r="G3722" s="383"/>
      <c r="H3722" s="156" t="s">
        <v>31</v>
      </c>
      <c r="I3722" s="157"/>
      <c r="J3722" s="158"/>
      <c r="K3722" s="159">
        <v>531.41999999999996</v>
      </c>
    </row>
    <row r="3723" spans="1:11" hidden="1">
      <c r="B3723" s="190" t="s">
        <v>1442</v>
      </c>
      <c r="C3723" s="190" t="s">
        <v>1443</v>
      </c>
      <c r="D3723" s="190" t="s">
        <v>1</v>
      </c>
      <c r="E3723" s="191" t="s">
        <v>1444</v>
      </c>
      <c r="F3723" s="384" t="s">
        <v>1445</v>
      </c>
      <c r="G3723" s="385"/>
      <c r="H3723" s="160" t="s">
        <v>1446</v>
      </c>
      <c r="I3723" s="161" t="s">
        <v>1345</v>
      </c>
      <c r="J3723" s="162" t="s">
        <v>1447</v>
      </c>
      <c r="K3723" s="163" t="s">
        <v>1448</v>
      </c>
    </row>
    <row r="3724" spans="1:11" hidden="1">
      <c r="A3724" s="192" t="s">
        <v>1449</v>
      </c>
      <c r="B3724" s="192" t="s">
        <v>1455</v>
      </c>
      <c r="C3724" s="192" t="s">
        <v>20</v>
      </c>
      <c r="D3724" s="192">
        <v>3148</v>
      </c>
      <c r="E3724" s="193" t="s">
        <v>1947</v>
      </c>
      <c r="F3724" s="380" t="s">
        <v>1457</v>
      </c>
      <c r="G3724" s="381"/>
      <c r="H3724" s="164" t="s">
        <v>31</v>
      </c>
      <c r="I3724" s="165">
        <v>3.0200000000000001E-2</v>
      </c>
      <c r="J3724" s="166">
        <v>16.22</v>
      </c>
      <c r="K3724" s="167">
        <v>0.48</v>
      </c>
    </row>
    <row r="3725" spans="1:11" ht="24" hidden="1">
      <c r="A3725" s="192" t="s">
        <v>1449</v>
      </c>
      <c r="B3725" s="192" t="s">
        <v>1455</v>
      </c>
      <c r="C3725" s="192" t="s">
        <v>20</v>
      </c>
      <c r="D3725" s="192">
        <v>10405</v>
      </c>
      <c r="E3725" s="193" t="s">
        <v>2235</v>
      </c>
      <c r="F3725" s="380" t="s">
        <v>1457</v>
      </c>
      <c r="G3725" s="381"/>
      <c r="H3725" s="164" t="s">
        <v>31</v>
      </c>
      <c r="I3725" s="165">
        <v>1</v>
      </c>
      <c r="J3725" s="166">
        <v>514.44000000000005</v>
      </c>
      <c r="K3725" s="167">
        <v>514.44000000000005</v>
      </c>
    </row>
    <row r="3726" spans="1:11" hidden="1">
      <c r="A3726" s="192" t="s">
        <v>1449</v>
      </c>
      <c r="B3726" s="192" t="s">
        <v>1450</v>
      </c>
      <c r="C3726" s="192" t="s">
        <v>20</v>
      </c>
      <c r="D3726" s="192">
        <v>88248</v>
      </c>
      <c r="E3726" s="193" t="s">
        <v>1477</v>
      </c>
      <c r="F3726" s="380" t="s">
        <v>1463</v>
      </c>
      <c r="G3726" s="381"/>
      <c r="H3726" s="164" t="s">
        <v>34</v>
      </c>
      <c r="I3726" s="165">
        <v>0.4546</v>
      </c>
      <c r="J3726" s="166">
        <v>16.45</v>
      </c>
      <c r="K3726" s="167">
        <v>7.47</v>
      </c>
    </row>
    <row r="3727" spans="1:11" hidden="1">
      <c r="A3727" s="192" t="s">
        <v>1449</v>
      </c>
      <c r="B3727" s="192" t="s">
        <v>1450</v>
      </c>
      <c r="C3727" s="192" t="s">
        <v>20</v>
      </c>
      <c r="D3727" s="192">
        <v>88267</v>
      </c>
      <c r="E3727" s="193" t="s">
        <v>1478</v>
      </c>
      <c r="F3727" s="380" t="s">
        <v>1463</v>
      </c>
      <c r="G3727" s="381"/>
      <c r="H3727" s="164" t="s">
        <v>34</v>
      </c>
      <c r="I3727" s="165">
        <v>0.4546</v>
      </c>
      <c r="J3727" s="166">
        <v>19.88</v>
      </c>
      <c r="K3727" s="167">
        <v>9.0299999999999994</v>
      </c>
    </row>
    <row r="3728" spans="1:11" hidden="1">
      <c r="E3728" s="194"/>
      <c r="F3728" s="194"/>
      <c r="I3728" s="168"/>
      <c r="J3728" s="169"/>
      <c r="K3728" s="170"/>
    </row>
    <row r="3729" spans="1:11" hidden="1">
      <c r="E3729" s="194"/>
      <c r="F3729" s="194"/>
      <c r="I3729" s="168"/>
      <c r="J3729" s="169"/>
      <c r="K3729" s="170"/>
    </row>
    <row r="3730" spans="1:11" ht="20.100000000000001" hidden="1" customHeight="1">
      <c r="A3730" s="187"/>
      <c r="B3730" s="188"/>
      <c r="C3730" s="188" t="s">
        <v>20</v>
      </c>
      <c r="D3730" s="188">
        <v>99623</v>
      </c>
      <c r="E3730" s="189" t="s">
        <v>1007</v>
      </c>
      <c r="F3730" s="382" t="s">
        <v>1485</v>
      </c>
      <c r="G3730" s="383"/>
      <c r="H3730" s="156" t="s">
        <v>31</v>
      </c>
      <c r="I3730" s="157"/>
      <c r="J3730" s="158"/>
      <c r="K3730" s="159">
        <v>372.45</v>
      </c>
    </row>
    <row r="3731" spans="1:11" hidden="1">
      <c r="B3731" s="190" t="s">
        <v>1442</v>
      </c>
      <c r="C3731" s="190" t="s">
        <v>1443</v>
      </c>
      <c r="D3731" s="190" t="s">
        <v>1</v>
      </c>
      <c r="E3731" s="191" t="s">
        <v>1444</v>
      </c>
      <c r="F3731" s="384" t="s">
        <v>1445</v>
      </c>
      <c r="G3731" s="385"/>
      <c r="H3731" s="160" t="s">
        <v>1446</v>
      </c>
      <c r="I3731" s="161" t="s">
        <v>1345</v>
      </c>
      <c r="J3731" s="162" t="s">
        <v>1447</v>
      </c>
      <c r="K3731" s="163" t="s">
        <v>1448</v>
      </c>
    </row>
    <row r="3732" spans="1:11" hidden="1">
      <c r="A3732" s="192" t="s">
        <v>1449</v>
      </c>
      <c r="B3732" s="192" t="s">
        <v>1455</v>
      </c>
      <c r="C3732" s="192" t="s">
        <v>20</v>
      </c>
      <c r="D3732" s="192">
        <v>3148</v>
      </c>
      <c r="E3732" s="193" t="s">
        <v>1947</v>
      </c>
      <c r="F3732" s="380" t="s">
        <v>1457</v>
      </c>
      <c r="G3732" s="381"/>
      <c r="H3732" s="164" t="s">
        <v>31</v>
      </c>
      <c r="I3732" s="165">
        <v>2.4E-2</v>
      </c>
      <c r="J3732" s="166">
        <v>16.22</v>
      </c>
      <c r="K3732" s="167">
        <v>0.38</v>
      </c>
    </row>
    <row r="3733" spans="1:11" ht="24" hidden="1">
      <c r="A3733" s="192" t="s">
        <v>1449</v>
      </c>
      <c r="B3733" s="192" t="s">
        <v>1455</v>
      </c>
      <c r="C3733" s="192" t="s">
        <v>20</v>
      </c>
      <c r="D3733" s="192">
        <v>10408</v>
      </c>
      <c r="E3733" s="193" t="s">
        <v>2236</v>
      </c>
      <c r="F3733" s="380" t="s">
        <v>1457</v>
      </c>
      <c r="G3733" s="381"/>
      <c r="H3733" s="164" t="s">
        <v>31</v>
      </c>
      <c r="I3733" s="165">
        <v>1</v>
      </c>
      <c r="J3733" s="166">
        <v>359.74</v>
      </c>
      <c r="K3733" s="167">
        <v>359.74</v>
      </c>
    </row>
    <row r="3734" spans="1:11" hidden="1">
      <c r="A3734" s="192" t="s">
        <v>1449</v>
      </c>
      <c r="B3734" s="192" t="s">
        <v>1450</v>
      </c>
      <c r="C3734" s="192" t="s">
        <v>20</v>
      </c>
      <c r="D3734" s="192">
        <v>88248</v>
      </c>
      <c r="E3734" s="193" t="s">
        <v>1477</v>
      </c>
      <c r="F3734" s="380" t="s">
        <v>1463</v>
      </c>
      <c r="G3734" s="381"/>
      <c r="H3734" s="164" t="s">
        <v>34</v>
      </c>
      <c r="I3734" s="165">
        <v>0.33979999999999999</v>
      </c>
      <c r="J3734" s="166">
        <v>16.45</v>
      </c>
      <c r="K3734" s="167">
        <v>5.58</v>
      </c>
    </row>
    <row r="3735" spans="1:11" hidden="1">
      <c r="A3735" s="192" t="s">
        <v>1449</v>
      </c>
      <c r="B3735" s="192" t="s">
        <v>1450</v>
      </c>
      <c r="C3735" s="192" t="s">
        <v>20</v>
      </c>
      <c r="D3735" s="192">
        <v>88267</v>
      </c>
      <c r="E3735" s="193" t="s">
        <v>1478</v>
      </c>
      <c r="F3735" s="380" t="s">
        <v>1463</v>
      </c>
      <c r="G3735" s="381"/>
      <c r="H3735" s="164" t="s">
        <v>34</v>
      </c>
      <c r="I3735" s="165">
        <v>0.33979999999999999</v>
      </c>
      <c r="J3735" s="166">
        <v>19.88</v>
      </c>
      <c r="K3735" s="167">
        <v>6.75</v>
      </c>
    </row>
    <row r="3736" spans="1:11" hidden="1">
      <c r="E3736" s="194"/>
      <c r="F3736" s="194"/>
      <c r="I3736" s="168"/>
      <c r="J3736" s="169"/>
      <c r="K3736" s="170"/>
    </row>
    <row r="3737" spans="1:11" hidden="1">
      <c r="E3737" s="194"/>
      <c r="F3737" s="194"/>
      <c r="I3737" s="168"/>
      <c r="J3737" s="169"/>
      <c r="K3737" s="170"/>
    </row>
    <row r="3738" spans="1:11" ht="20.100000000000001" hidden="1" customHeight="1">
      <c r="A3738" s="187"/>
      <c r="B3738" s="188"/>
      <c r="C3738" s="188" t="s">
        <v>20</v>
      </c>
      <c r="D3738" s="188">
        <v>86877</v>
      </c>
      <c r="E3738" s="189" t="s">
        <v>571</v>
      </c>
      <c r="F3738" s="382" t="s">
        <v>1485</v>
      </c>
      <c r="G3738" s="383"/>
      <c r="H3738" s="156" t="s">
        <v>31</v>
      </c>
      <c r="I3738" s="157"/>
      <c r="J3738" s="158"/>
      <c r="K3738" s="159">
        <v>63.59</v>
      </c>
    </row>
    <row r="3739" spans="1:11" hidden="1">
      <c r="B3739" s="190" t="s">
        <v>1442</v>
      </c>
      <c r="C3739" s="190" t="s">
        <v>1443</v>
      </c>
      <c r="D3739" s="190" t="s">
        <v>1</v>
      </c>
      <c r="E3739" s="191" t="s">
        <v>1444</v>
      </c>
      <c r="F3739" s="384" t="s">
        <v>1445</v>
      </c>
      <c r="G3739" s="385"/>
      <c r="H3739" s="160" t="s">
        <v>1446</v>
      </c>
      <c r="I3739" s="161" t="s">
        <v>1345</v>
      </c>
      <c r="J3739" s="162" t="s">
        <v>1447</v>
      </c>
      <c r="K3739" s="163" t="s">
        <v>1448</v>
      </c>
    </row>
    <row r="3740" spans="1:11" hidden="1">
      <c r="A3740" s="192" t="s">
        <v>1449</v>
      </c>
      <c r="B3740" s="192" t="s">
        <v>1455</v>
      </c>
      <c r="C3740" s="192" t="s">
        <v>20</v>
      </c>
      <c r="D3740" s="192">
        <v>3146</v>
      </c>
      <c r="E3740" s="193" t="s">
        <v>1679</v>
      </c>
      <c r="F3740" s="380" t="s">
        <v>1457</v>
      </c>
      <c r="G3740" s="381"/>
      <c r="H3740" s="164" t="s">
        <v>31</v>
      </c>
      <c r="I3740" s="165">
        <v>4.8000000000000001E-2</v>
      </c>
      <c r="J3740" s="166">
        <v>4.4000000000000004</v>
      </c>
      <c r="K3740" s="167">
        <v>0.21</v>
      </c>
    </row>
    <row r="3741" spans="1:11" hidden="1">
      <c r="A3741" s="192" t="s">
        <v>1449</v>
      </c>
      <c r="B3741" s="192" t="s">
        <v>1455</v>
      </c>
      <c r="C3741" s="192" t="s">
        <v>20</v>
      </c>
      <c r="D3741" s="192">
        <v>37588</v>
      </c>
      <c r="E3741" s="193" t="s">
        <v>2237</v>
      </c>
      <c r="F3741" s="380" t="s">
        <v>1457</v>
      </c>
      <c r="G3741" s="381"/>
      <c r="H3741" s="164" t="s">
        <v>31</v>
      </c>
      <c r="I3741" s="165">
        <v>1</v>
      </c>
      <c r="J3741" s="166">
        <v>59.06</v>
      </c>
      <c r="K3741" s="167">
        <v>59.06</v>
      </c>
    </row>
    <row r="3742" spans="1:11" hidden="1">
      <c r="A3742" s="192" t="s">
        <v>1449</v>
      </c>
      <c r="B3742" s="192" t="s">
        <v>1450</v>
      </c>
      <c r="C3742" s="192" t="s">
        <v>20</v>
      </c>
      <c r="D3742" s="192">
        <v>88267</v>
      </c>
      <c r="E3742" s="193" t="s">
        <v>1478</v>
      </c>
      <c r="F3742" s="380" t="s">
        <v>1463</v>
      </c>
      <c r="G3742" s="381"/>
      <c r="H3742" s="164" t="s">
        <v>34</v>
      </c>
      <c r="I3742" s="165">
        <v>0.17399999999999999</v>
      </c>
      <c r="J3742" s="166">
        <v>19.88</v>
      </c>
      <c r="K3742" s="167">
        <v>3.45</v>
      </c>
    </row>
    <row r="3743" spans="1:11" hidden="1">
      <c r="A3743" s="192" t="s">
        <v>1449</v>
      </c>
      <c r="B3743" s="192" t="s">
        <v>1450</v>
      </c>
      <c r="C3743" s="192" t="s">
        <v>20</v>
      </c>
      <c r="D3743" s="192">
        <v>88316</v>
      </c>
      <c r="E3743" s="193" t="s">
        <v>1464</v>
      </c>
      <c r="F3743" s="380" t="s">
        <v>1463</v>
      </c>
      <c r="G3743" s="381"/>
      <c r="H3743" s="164" t="s">
        <v>34</v>
      </c>
      <c r="I3743" s="165">
        <v>5.4800000000000001E-2</v>
      </c>
      <c r="J3743" s="166">
        <v>16.02</v>
      </c>
      <c r="K3743" s="167">
        <v>0.87</v>
      </c>
    </row>
    <row r="3744" spans="1:11" hidden="1">
      <c r="E3744" s="194"/>
      <c r="F3744" s="194"/>
      <c r="I3744" s="168"/>
      <c r="J3744" s="169"/>
      <c r="K3744" s="170"/>
    </row>
    <row r="3745" spans="1:11" hidden="1">
      <c r="E3745" s="194"/>
      <c r="F3745" s="194"/>
      <c r="I3745" s="168"/>
      <c r="J3745" s="169"/>
      <c r="K3745" s="170"/>
    </row>
    <row r="3746" spans="1:11" ht="20.100000000000001" hidden="1" customHeight="1">
      <c r="A3746" s="187"/>
      <c r="B3746" s="188"/>
      <c r="C3746" s="188" t="s">
        <v>20</v>
      </c>
      <c r="D3746" s="188">
        <v>86879</v>
      </c>
      <c r="E3746" s="189" t="s">
        <v>1087</v>
      </c>
      <c r="F3746" s="382" t="s">
        <v>1485</v>
      </c>
      <c r="G3746" s="383"/>
      <c r="H3746" s="156" t="s">
        <v>31</v>
      </c>
      <c r="I3746" s="157"/>
      <c r="J3746" s="158"/>
      <c r="K3746" s="159">
        <v>10.52</v>
      </c>
    </row>
    <row r="3747" spans="1:11" hidden="1">
      <c r="B3747" s="190" t="s">
        <v>1442</v>
      </c>
      <c r="C3747" s="190" t="s">
        <v>1443</v>
      </c>
      <c r="D3747" s="190" t="s">
        <v>1</v>
      </c>
      <c r="E3747" s="191" t="s">
        <v>1444</v>
      </c>
      <c r="F3747" s="384" t="s">
        <v>1445</v>
      </c>
      <c r="G3747" s="385"/>
      <c r="H3747" s="160" t="s">
        <v>1446</v>
      </c>
      <c r="I3747" s="161" t="s">
        <v>1345</v>
      </c>
      <c r="J3747" s="162" t="s">
        <v>1447</v>
      </c>
      <c r="K3747" s="163" t="s">
        <v>1448</v>
      </c>
    </row>
    <row r="3748" spans="1:11" hidden="1">
      <c r="A3748" s="192" t="s">
        <v>1449</v>
      </c>
      <c r="B3748" s="192" t="s">
        <v>1455</v>
      </c>
      <c r="C3748" s="192" t="s">
        <v>20</v>
      </c>
      <c r="D3748" s="192">
        <v>3146</v>
      </c>
      <c r="E3748" s="193" t="s">
        <v>1679</v>
      </c>
      <c r="F3748" s="380" t="s">
        <v>1457</v>
      </c>
      <c r="G3748" s="381"/>
      <c r="H3748" s="164" t="s">
        <v>31</v>
      </c>
      <c r="I3748" s="165">
        <v>3.32E-2</v>
      </c>
      <c r="J3748" s="166">
        <v>4.4000000000000004</v>
      </c>
      <c r="K3748" s="167">
        <v>0.14000000000000001</v>
      </c>
    </row>
    <row r="3749" spans="1:11" hidden="1">
      <c r="A3749" s="192" t="s">
        <v>1449</v>
      </c>
      <c r="B3749" s="192" t="s">
        <v>1455</v>
      </c>
      <c r="C3749" s="192" t="s">
        <v>20</v>
      </c>
      <c r="D3749" s="192">
        <v>6153</v>
      </c>
      <c r="E3749" s="193" t="s">
        <v>2238</v>
      </c>
      <c r="F3749" s="380" t="s">
        <v>1457</v>
      </c>
      <c r="G3749" s="381"/>
      <c r="H3749" s="164" t="s">
        <v>31</v>
      </c>
      <c r="I3749" s="165">
        <v>1</v>
      </c>
      <c r="J3749" s="166">
        <v>7.32</v>
      </c>
      <c r="K3749" s="167">
        <v>7.32</v>
      </c>
    </row>
    <row r="3750" spans="1:11" hidden="1">
      <c r="A3750" s="192" t="s">
        <v>1449</v>
      </c>
      <c r="B3750" s="192" t="s">
        <v>1450</v>
      </c>
      <c r="C3750" s="192" t="s">
        <v>20</v>
      </c>
      <c r="D3750" s="192">
        <v>88267</v>
      </c>
      <c r="E3750" s="193" t="s">
        <v>1478</v>
      </c>
      <c r="F3750" s="380" t="s">
        <v>1463</v>
      </c>
      <c r="G3750" s="381"/>
      <c r="H3750" s="164" t="s">
        <v>34</v>
      </c>
      <c r="I3750" s="165">
        <v>0.1232</v>
      </c>
      <c r="J3750" s="166">
        <v>19.88</v>
      </c>
      <c r="K3750" s="167">
        <v>2.44</v>
      </c>
    </row>
    <row r="3751" spans="1:11" hidden="1">
      <c r="A3751" s="192" t="s">
        <v>1449</v>
      </c>
      <c r="B3751" s="192" t="s">
        <v>1450</v>
      </c>
      <c r="C3751" s="192" t="s">
        <v>20</v>
      </c>
      <c r="D3751" s="192">
        <v>88316</v>
      </c>
      <c r="E3751" s="193" t="s">
        <v>1464</v>
      </c>
      <c r="F3751" s="380" t="s">
        <v>1463</v>
      </c>
      <c r="G3751" s="381"/>
      <c r="H3751" s="164" t="s">
        <v>34</v>
      </c>
      <c r="I3751" s="165">
        <v>3.8800000000000001E-2</v>
      </c>
      <c r="J3751" s="166">
        <v>16.02</v>
      </c>
      <c r="K3751" s="167">
        <v>0.62</v>
      </c>
    </row>
    <row r="3752" spans="1:11" hidden="1">
      <c r="E3752" s="194"/>
      <c r="F3752" s="194"/>
      <c r="I3752" s="168"/>
      <c r="J3752" s="169"/>
      <c r="K3752" s="170"/>
    </row>
    <row r="3753" spans="1:11" hidden="1">
      <c r="E3753" s="194"/>
      <c r="F3753" s="194"/>
      <c r="I3753" s="168"/>
      <c r="J3753" s="169"/>
      <c r="K3753" s="170"/>
    </row>
    <row r="3754" spans="1:11" ht="20.100000000000001" hidden="1" customHeight="1">
      <c r="A3754" s="187"/>
      <c r="B3754" s="188"/>
      <c r="C3754" s="188" t="s">
        <v>20</v>
      </c>
      <c r="D3754" s="188">
        <v>95470</v>
      </c>
      <c r="E3754" s="189" t="s">
        <v>1254</v>
      </c>
      <c r="F3754" s="382" t="s">
        <v>1485</v>
      </c>
      <c r="G3754" s="383"/>
      <c r="H3754" s="156" t="s">
        <v>31</v>
      </c>
      <c r="I3754" s="157"/>
      <c r="J3754" s="158"/>
      <c r="K3754" s="159">
        <v>301.06</v>
      </c>
    </row>
    <row r="3755" spans="1:11" hidden="1">
      <c r="B3755" s="190" t="s">
        <v>1442</v>
      </c>
      <c r="C3755" s="190" t="s">
        <v>1443</v>
      </c>
      <c r="D3755" s="190" t="s">
        <v>1</v>
      </c>
      <c r="E3755" s="191" t="s">
        <v>1444</v>
      </c>
      <c r="F3755" s="384" t="s">
        <v>1445</v>
      </c>
      <c r="G3755" s="385"/>
      <c r="H3755" s="160" t="s">
        <v>1446</v>
      </c>
      <c r="I3755" s="161" t="s">
        <v>1345</v>
      </c>
      <c r="J3755" s="162" t="s">
        <v>1447</v>
      </c>
      <c r="K3755" s="163" t="s">
        <v>1448</v>
      </c>
    </row>
    <row r="3756" spans="1:11" hidden="1">
      <c r="A3756" s="192" t="s">
        <v>1449</v>
      </c>
      <c r="B3756" s="192" t="s">
        <v>1455</v>
      </c>
      <c r="C3756" s="192" t="s">
        <v>20</v>
      </c>
      <c r="D3756" s="192">
        <v>6142</v>
      </c>
      <c r="E3756" s="193" t="s">
        <v>2047</v>
      </c>
      <c r="F3756" s="380" t="s">
        <v>1457</v>
      </c>
      <c r="G3756" s="381"/>
      <c r="H3756" s="164" t="s">
        <v>31</v>
      </c>
      <c r="I3756" s="165">
        <v>1</v>
      </c>
      <c r="J3756" s="166">
        <v>9.42</v>
      </c>
      <c r="K3756" s="167">
        <v>9.42</v>
      </c>
    </row>
    <row r="3757" spans="1:11" hidden="1">
      <c r="A3757" s="192" t="s">
        <v>1449</v>
      </c>
      <c r="B3757" s="192" t="s">
        <v>1450</v>
      </c>
      <c r="C3757" s="192" t="s">
        <v>20</v>
      </c>
      <c r="D3757" s="192">
        <v>95469</v>
      </c>
      <c r="E3757" s="193" t="s">
        <v>2239</v>
      </c>
      <c r="F3757" s="380" t="s">
        <v>1485</v>
      </c>
      <c r="G3757" s="381"/>
      <c r="H3757" s="164" t="s">
        <v>31</v>
      </c>
      <c r="I3757" s="165">
        <v>1</v>
      </c>
      <c r="J3757" s="166">
        <v>291.64</v>
      </c>
      <c r="K3757" s="167">
        <v>291.64</v>
      </c>
    </row>
    <row r="3758" spans="1:11" hidden="1">
      <c r="E3758" s="194"/>
      <c r="F3758" s="194"/>
      <c r="I3758" s="168"/>
      <c r="J3758" s="169"/>
      <c r="K3758" s="170"/>
    </row>
    <row r="3759" spans="1:11" hidden="1">
      <c r="E3759" s="194"/>
      <c r="F3759" s="194"/>
      <c r="I3759" s="168"/>
      <c r="J3759" s="169"/>
      <c r="K3759" s="170"/>
    </row>
    <row r="3760" spans="1:11" ht="20.100000000000001" hidden="1" customHeight="1">
      <c r="A3760" s="187"/>
      <c r="B3760" s="188"/>
      <c r="C3760" s="188" t="s">
        <v>20</v>
      </c>
      <c r="D3760" s="188">
        <v>93186</v>
      </c>
      <c r="E3760" s="189" t="s">
        <v>142</v>
      </c>
      <c r="F3760" s="382" t="s">
        <v>1506</v>
      </c>
      <c r="G3760" s="383"/>
      <c r="H3760" s="156" t="s">
        <v>54</v>
      </c>
      <c r="I3760" s="157"/>
      <c r="J3760" s="158"/>
      <c r="K3760" s="159">
        <v>85.87</v>
      </c>
    </row>
    <row r="3761" spans="1:11" hidden="1">
      <c r="B3761" s="190" t="s">
        <v>1442</v>
      </c>
      <c r="C3761" s="190" t="s">
        <v>1443</v>
      </c>
      <c r="D3761" s="190" t="s">
        <v>1</v>
      </c>
      <c r="E3761" s="191" t="s">
        <v>1444</v>
      </c>
      <c r="F3761" s="384" t="s">
        <v>1445</v>
      </c>
      <c r="G3761" s="385"/>
      <c r="H3761" s="160" t="s">
        <v>1446</v>
      </c>
      <c r="I3761" s="161" t="s">
        <v>1345</v>
      </c>
      <c r="J3761" s="162" t="s">
        <v>1447</v>
      </c>
      <c r="K3761" s="163" t="s">
        <v>1448</v>
      </c>
    </row>
    <row r="3762" spans="1:11" hidden="1">
      <c r="A3762" s="192" t="s">
        <v>1449</v>
      </c>
      <c r="B3762" s="192" t="s">
        <v>1455</v>
      </c>
      <c r="C3762" s="192" t="s">
        <v>20</v>
      </c>
      <c r="D3762" s="192">
        <v>2692</v>
      </c>
      <c r="E3762" s="193" t="s">
        <v>1696</v>
      </c>
      <c r="F3762" s="380" t="s">
        <v>1457</v>
      </c>
      <c r="G3762" s="381"/>
      <c r="H3762" s="164" t="s">
        <v>1461</v>
      </c>
      <c r="I3762" s="165">
        <v>6.0000000000000001E-3</v>
      </c>
      <c r="J3762" s="166">
        <v>7.77</v>
      </c>
      <c r="K3762" s="167">
        <v>0.04</v>
      </c>
    </row>
    <row r="3763" spans="1:11" hidden="1">
      <c r="A3763" s="192" t="s">
        <v>1449</v>
      </c>
      <c r="B3763" s="192" t="s">
        <v>1455</v>
      </c>
      <c r="C3763" s="192" t="s">
        <v>20</v>
      </c>
      <c r="D3763" s="192">
        <v>4491</v>
      </c>
      <c r="E3763" s="193" t="s">
        <v>1889</v>
      </c>
      <c r="F3763" s="380" t="s">
        <v>1457</v>
      </c>
      <c r="G3763" s="381"/>
      <c r="H3763" s="164" t="s">
        <v>54</v>
      </c>
      <c r="I3763" s="165">
        <v>0.35199999999999998</v>
      </c>
      <c r="J3763" s="166">
        <v>11.61</v>
      </c>
      <c r="K3763" s="167">
        <v>4.08</v>
      </c>
    </row>
    <row r="3764" spans="1:11" ht="24" hidden="1">
      <c r="A3764" s="192" t="s">
        <v>1449</v>
      </c>
      <c r="B3764" s="192" t="s">
        <v>1455</v>
      </c>
      <c r="C3764" s="192" t="s">
        <v>20</v>
      </c>
      <c r="D3764" s="192">
        <v>39017</v>
      </c>
      <c r="E3764" s="193" t="s">
        <v>1539</v>
      </c>
      <c r="F3764" s="380" t="s">
        <v>1457</v>
      </c>
      <c r="G3764" s="381"/>
      <c r="H3764" s="164" t="s">
        <v>31</v>
      </c>
      <c r="I3764" s="165">
        <v>6</v>
      </c>
      <c r="J3764" s="166">
        <v>0.22</v>
      </c>
      <c r="K3764" s="167">
        <v>1.32</v>
      </c>
    </row>
    <row r="3765" spans="1:11" hidden="1">
      <c r="A3765" s="192" t="s">
        <v>1449</v>
      </c>
      <c r="B3765" s="192" t="s">
        <v>1450</v>
      </c>
      <c r="C3765" s="192" t="s">
        <v>20</v>
      </c>
      <c r="D3765" s="192">
        <v>88309</v>
      </c>
      <c r="E3765" s="193" t="s">
        <v>1462</v>
      </c>
      <c r="F3765" s="380" t="s">
        <v>1463</v>
      </c>
      <c r="G3765" s="381"/>
      <c r="H3765" s="164" t="s">
        <v>34</v>
      </c>
      <c r="I3765" s="165">
        <v>0.376</v>
      </c>
      <c r="J3765" s="166">
        <v>19.98</v>
      </c>
      <c r="K3765" s="167">
        <v>7.51</v>
      </c>
    </row>
    <row r="3766" spans="1:11" hidden="1">
      <c r="A3766" s="192" t="s">
        <v>1449</v>
      </c>
      <c r="B3766" s="192" t="s">
        <v>1450</v>
      </c>
      <c r="C3766" s="192" t="s">
        <v>20</v>
      </c>
      <c r="D3766" s="192">
        <v>88316</v>
      </c>
      <c r="E3766" s="193" t="s">
        <v>1464</v>
      </c>
      <c r="F3766" s="380" t="s">
        <v>1463</v>
      </c>
      <c r="G3766" s="381"/>
      <c r="H3766" s="164" t="s">
        <v>34</v>
      </c>
      <c r="I3766" s="165">
        <v>0.188</v>
      </c>
      <c r="J3766" s="166">
        <v>16.02</v>
      </c>
      <c r="K3766" s="167">
        <v>3.01</v>
      </c>
    </row>
    <row r="3767" spans="1:11" hidden="1">
      <c r="A3767" s="192" t="s">
        <v>1449</v>
      </c>
      <c r="B3767" s="192" t="s">
        <v>1450</v>
      </c>
      <c r="C3767" s="192" t="s">
        <v>20</v>
      </c>
      <c r="D3767" s="192">
        <v>92270</v>
      </c>
      <c r="E3767" s="193" t="s">
        <v>1697</v>
      </c>
      <c r="F3767" s="380" t="s">
        <v>1506</v>
      </c>
      <c r="G3767" s="381"/>
      <c r="H3767" s="164" t="s">
        <v>8</v>
      </c>
      <c r="I3767" s="165">
        <v>0.35</v>
      </c>
      <c r="J3767" s="166">
        <v>152.69999999999999</v>
      </c>
      <c r="K3767" s="167">
        <v>53.44</v>
      </c>
    </row>
    <row r="3768" spans="1:11" hidden="1">
      <c r="A3768" s="192" t="s">
        <v>1449</v>
      </c>
      <c r="B3768" s="192" t="s">
        <v>1450</v>
      </c>
      <c r="C3768" s="192" t="s">
        <v>20</v>
      </c>
      <c r="D3768" s="192">
        <v>92801</v>
      </c>
      <c r="E3768" s="193" t="s">
        <v>1548</v>
      </c>
      <c r="F3768" s="380" t="s">
        <v>1506</v>
      </c>
      <c r="G3768" s="381"/>
      <c r="H3768" s="164" t="s">
        <v>63</v>
      </c>
      <c r="I3768" s="165">
        <v>0.49</v>
      </c>
      <c r="J3768" s="166">
        <v>15.04</v>
      </c>
      <c r="K3768" s="167">
        <v>7.36</v>
      </c>
    </row>
    <row r="3769" spans="1:11" ht="24" hidden="1">
      <c r="A3769" s="192" t="s">
        <v>1449</v>
      </c>
      <c r="B3769" s="192" t="s">
        <v>1450</v>
      </c>
      <c r="C3769" s="192" t="s">
        <v>20</v>
      </c>
      <c r="D3769" s="192">
        <v>94970</v>
      </c>
      <c r="E3769" s="193" t="s">
        <v>1646</v>
      </c>
      <c r="F3769" s="380" t="s">
        <v>1506</v>
      </c>
      <c r="G3769" s="381"/>
      <c r="H3769" s="164" t="s">
        <v>44</v>
      </c>
      <c r="I3769" s="165">
        <v>1.7999999999999999E-2</v>
      </c>
      <c r="J3769" s="166">
        <v>506.24</v>
      </c>
      <c r="K3769" s="167">
        <v>9.11</v>
      </c>
    </row>
    <row r="3770" spans="1:11" hidden="1">
      <c r="E3770" s="194"/>
      <c r="F3770" s="194"/>
      <c r="I3770" s="168"/>
      <c r="J3770" s="169"/>
      <c r="K3770" s="170"/>
    </row>
    <row r="3771" spans="1:11" hidden="1">
      <c r="E3771" s="194"/>
      <c r="F3771" s="194"/>
      <c r="I3771" s="168"/>
      <c r="J3771" s="169"/>
      <c r="K3771" s="170"/>
    </row>
    <row r="3772" spans="1:11" ht="20.100000000000001" hidden="1" customHeight="1">
      <c r="A3772" s="187"/>
      <c r="B3772" s="188"/>
      <c r="C3772" s="188" t="s">
        <v>20</v>
      </c>
      <c r="D3772" s="188">
        <v>93187</v>
      </c>
      <c r="E3772" s="189" t="s">
        <v>140</v>
      </c>
      <c r="F3772" s="382" t="s">
        <v>1506</v>
      </c>
      <c r="G3772" s="383"/>
      <c r="H3772" s="156" t="s">
        <v>54</v>
      </c>
      <c r="I3772" s="157"/>
      <c r="J3772" s="158"/>
      <c r="K3772" s="159">
        <v>99.32</v>
      </c>
    </row>
    <row r="3773" spans="1:11" hidden="1">
      <c r="B3773" s="190" t="s">
        <v>1442</v>
      </c>
      <c r="C3773" s="190" t="s">
        <v>1443</v>
      </c>
      <c r="D3773" s="190" t="s">
        <v>1</v>
      </c>
      <c r="E3773" s="191" t="s">
        <v>1444</v>
      </c>
      <c r="F3773" s="384" t="s">
        <v>1445</v>
      </c>
      <c r="G3773" s="385"/>
      <c r="H3773" s="160" t="s">
        <v>1446</v>
      </c>
      <c r="I3773" s="161" t="s">
        <v>1345</v>
      </c>
      <c r="J3773" s="162" t="s">
        <v>1447</v>
      </c>
      <c r="K3773" s="163" t="s">
        <v>1448</v>
      </c>
    </row>
    <row r="3774" spans="1:11" hidden="1">
      <c r="A3774" s="192" t="s">
        <v>1449</v>
      </c>
      <c r="B3774" s="192" t="s">
        <v>1455</v>
      </c>
      <c r="C3774" s="192" t="s">
        <v>20</v>
      </c>
      <c r="D3774" s="192">
        <v>2692</v>
      </c>
      <c r="E3774" s="193" t="s">
        <v>1696</v>
      </c>
      <c r="F3774" s="380" t="s">
        <v>1457</v>
      </c>
      <c r="G3774" s="381"/>
      <c r="H3774" s="164" t="s">
        <v>1461</v>
      </c>
      <c r="I3774" s="165">
        <v>7.0000000000000001E-3</v>
      </c>
      <c r="J3774" s="166">
        <v>7.77</v>
      </c>
      <c r="K3774" s="167">
        <v>0.05</v>
      </c>
    </row>
    <row r="3775" spans="1:11" hidden="1">
      <c r="A3775" s="192" t="s">
        <v>1449</v>
      </c>
      <c r="B3775" s="192" t="s">
        <v>1455</v>
      </c>
      <c r="C3775" s="192" t="s">
        <v>20</v>
      </c>
      <c r="D3775" s="192">
        <v>4491</v>
      </c>
      <c r="E3775" s="193" t="s">
        <v>1889</v>
      </c>
      <c r="F3775" s="380" t="s">
        <v>1457</v>
      </c>
      <c r="G3775" s="381"/>
      <c r="H3775" s="164" t="s">
        <v>54</v>
      </c>
      <c r="I3775" s="165">
        <v>0.22</v>
      </c>
      <c r="J3775" s="166">
        <v>11.61</v>
      </c>
      <c r="K3775" s="167">
        <v>2.5499999999999998</v>
      </c>
    </row>
    <row r="3776" spans="1:11" ht="24" hidden="1">
      <c r="A3776" s="192" t="s">
        <v>1449</v>
      </c>
      <c r="B3776" s="192" t="s">
        <v>1455</v>
      </c>
      <c r="C3776" s="192" t="s">
        <v>20</v>
      </c>
      <c r="D3776" s="192">
        <v>39017</v>
      </c>
      <c r="E3776" s="193" t="s">
        <v>1539</v>
      </c>
      <c r="F3776" s="380" t="s">
        <v>1457</v>
      </c>
      <c r="G3776" s="381"/>
      <c r="H3776" s="164" t="s">
        <v>31</v>
      </c>
      <c r="I3776" s="165">
        <v>6</v>
      </c>
      <c r="J3776" s="166">
        <v>0.22</v>
      </c>
      <c r="K3776" s="167">
        <v>1.32</v>
      </c>
    </row>
    <row r="3777" spans="1:11" hidden="1">
      <c r="A3777" s="192" t="s">
        <v>1449</v>
      </c>
      <c r="B3777" s="192" t="s">
        <v>1450</v>
      </c>
      <c r="C3777" s="192" t="s">
        <v>20</v>
      </c>
      <c r="D3777" s="192">
        <v>88309</v>
      </c>
      <c r="E3777" s="193" t="s">
        <v>1462</v>
      </c>
      <c r="F3777" s="380" t="s">
        <v>1463</v>
      </c>
      <c r="G3777" s="381"/>
      <c r="H3777" s="164" t="s">
        <v>34</v>
      </c>
      <c r="I3777" s="165">
        <v>0.36</v>
      </c>
      <c r="J3777" s="166">
        <v>19.98</v>
      </c>
      <c r="K3777" s="167">
        <v>7.19</v>
      </c>
    </row>
    <row r="3778" spans="1:11" hidden="1">
      <c r="A3778" s="192" t="s">
        <v>1449</v>
      </c>
      <c r="B3778" s="192" t="s">
        <v>1450</v>
      </c>
      <c r="C3778" s="192" t="s">
        <v>20</v>
      </c>
      <c r="D3778" s="192">
        <v>88316</v>
      </c>
      <c r="E3778" s="193" t="s">
        <v>1464</v>
      </c>
      <c r="F3778" s="380" t="s">
        <v>1463</v>
      </c>
      <c r="G3778" s="381"/>
      <c r="H3778" s="164" t="s">
        <v>34</v>
      </c>
      <c r="I3778" s="165">
        <v>0.18</v>
      </c>
      <c r="J3778" s="166">
        <v>16.02</v>
      </c>
      <c r="K3778" s="167">
        <v>2.88</v>
      </c>
    </row>
    <row r="3779" spans="1:11" hidden="1">
      <c r="A3779" s="192" t="s">
        <v>1449</v>
      </c>
      <c r="B3779" s="192" t="s">
        <v>1450</v>
      </c>
      <c r="C3779" s="192" t="s">
        <v>20</v>
      </c>
      <c r="D3779" s="192">
        <v>92270</v>
      </c>
      <c r="E3779" s="193" t="s">
        <v>1697</v>
      </c>
      <c r="F3779" s="380" t="s">
        <v>1506</v>
      </c>
      <c r="G3779" s="381"/>
      <c r="H3779" s="164" t="s">
        <v>8</v>
      </c>
      <c r="I3779" s="165">
        <v>0.4</v>
      </c>
      <c r="J3779" s="166">
        <v>152.69999999999999</v>
      </c>
      <c r="K3779" s="167">
        <v>61.08</v>
      </c>
    </row>
    <row r="3780" spans="1:11" hidden="1">
      <c r="A3780" s="192" t="s">
        <v>1449</v>
      </c>
      <c r="B3780" s="192" t="s">
        <v>1450</v>
      </c>
      <c r="C3780" s="192" t="s">
        <v>20</v>
      </c>
      <c r="D3780" s="192">
        <v>92802</v>
      </c>
      <c r="E3780" s="193" t="s">
        <v>651</v>
      </c>
      <c r="F3780" s="380" t="s">
        <v>1506</v>
      </c>
      <c r="G3780" s="381"/>
      <c r="H3780" s="164" t="s">
        <v>63</v>
      </c>
      <c r="I3780" s="165">
        <v>0.79</v>
      </c>
      <c r="J3780" s="166">
        <v>15.34</v>
      </c>
      <c r="K3780" s="167">
        <v>12.11</v>
      </c>
    </row>
    <row r="3781" spans="1:11" ht="24" hidden="1">
      <c r="A3781" s="192" t="s">
        <v>1449</v>
      </c>
      <c r="B3781" s="192" t="s">
        <v>1450</v>
      </c>
      <c r="C3781" s="192" t="s">
        <v>20</v>
      </c>
      <c r="D3781" s="192">
        <v>94970</v>
      </c>
      <c r="E3781" s="193" t="s">
        <v>1646</v>
      </c>
      <c r="F3781" s="380" t="s">
        <v>1506</v>
      </c>
      <c r="G3781" s="381"/>
      <c r="H3781" s="164" t="s">
        <v>44</v>
      </c>
      <c r="I3781" s="165">
        <v>2.4E-2</v>
      </c>
      <c r="J3781" s="166">
        <v>506.24</v>
      </c>
      <c r="K3781" s="167">
        <v>12.14</v>
      </c>
    </row>
    <row r="3782" spans="1:11" hidden="1">
      <c r="E3782" s="194"/>
      <c r="F3782" s="194"/>
      <c r="I3782" s="168"/>
      <c r="J3782" s="169"/>
      <c r="K3782" s="170"/>
    </row>
    <row r="3783" spans="1:11" hidden="1">
      <c r="E3783" s="194"/>
      <c r="F3783" s="194"/>
      <c r="I3783" s="168"/>
      <c r="J3783" s="169"/>
      <c r="K3783" s="170"/>
    </row>
    <row r="3784" spans="1:11" ht="20.100000000000001" hidden="1" customHeight="1">
      <c r="A3784" s="187"/>
      <c r="B3784" s="188"/>
      <c r="C3784" s="188" t="s">
        <v>20</v>
      </c>
      <c r="D3784" s="188">
        <v>93188</v>
      </c>
      <c r="E3784" s="189" t="s">
        <v>148</v>
      </c>
      <c r="F3784" s="382" t="s">
        <v>1506</v>
      </c>
      <c r="G3784" s="383"/>
      <c r="H3784" s="156" t="s">
        <v>54</v>
      </c>
      <c r="I3784" s="157"/>
      <c r="J3784" s="158"/>
      <c r="K3784" s="159">
        <v>82.57</v>
      </c>
    </row>
    <row r="3785" spans="1:11" hidden="1">
      <c r="B3785" s="190" t="s">
        <v>1442</v>
      </c>
      <c r="C3785" s="190" t="s">
        <v>1443</v>
      </c>
      <c r="D3785" s="190" t="s">
        <v>1</v>
      </c>
      <c r="E3785" s="191" t="s">
        <v>1444</v>
      </c>
      <c r="F3785" s="384" t="s">
        <v>1445</v>
      </c>
      <c r="G3785" s="385"/>
      <c r="H3785" s="160" t="s">
        <v>1446</v>
      </c>
      <c r="I3785" s="161" t="s">
        <v>1345</v>
      </c>
      <c r="J3785" s="162" t="s">
        <v>1447</v>
      </c>
      <c r="K3785" s="163" t="s">
        <v>1448</v>
      </c>
    </row>
    <row r="3786" spans="1:11" hidden="1">
      <c r="A3786" s="192" t="s">
        <v>1449</v>
      </c>
      <c r="B3786" s="192" t="s">
        <v>1455</v>
      </c>
      <c r="C3786" s="192" t="s">
        <v>20</v>
      </c>
      <c r="D3786" s="192">
        <v>2692</v>
      </c>
      <c r="E3786" s="193" t="s">
        <v>1696</v>
      </c>
      <c r="F3786" s="380" t="s">
        <v>1457</v>
      </c>
      <c r="G3786" s="381"/>
      <c r="H3786" s="164" t="s">
        <v>1461</v>
      </c>
      <c r="I3786" s="165">
        <v>5.0000000000000001E-3</v>
      </c>
      <c r="J3786" s="166">
        <v>7.77</v>
      </c>
      <c r="K3786" s="167">
        <v>0.03</v>
      </c>
    </row>
    <row r="3787" spans="1:11" hidden="1">
      <c r="A3787" s="192" t="s">
        <v>1449</v>
      </c>
      <c r="B3787" s="192" t="s">
        <v>1455</v>
      </c>
      <c r="C3787" s="192" t="s">
        <v>20</v>
      </c>
      <c r="D3787" s="192">
        <v>4491</v>
      </c>
      <c r="E3787" s="193" t="s">
        <v>1889</v>
      </c>
      <c r="F3787" s="380" t="s">
        <v>1457</v>
      </c>
      <c r="G3787" s="381"/>
      <c r="H3787" s="164" t="s">
        <v>54</v>
      </c>
      <c r="I3787" s="165">
        <v>1.222</v>
      </c>
      <c r="J3787" s="166">
        <v>11.61</v>
      </c>
      <c r="K3787" s="167">
        <v>14.18</v>
      </c>
    </row>
    <row r="3788" spans="1:11" ht="24" hidden="1">
      <c r="A3788" s="192" t="s">
        <v>1449</v>
      </c>
      <c r="B3788" s="192" t="s">
        <v>1455</v>
      </c>
      <c r="C3788" s="192" t="s">
        <v>20</v>
      </c>
      <c r="D3788" s="192">
        <v>39017</v>
      </c>
      <c r="E3788" s="193" t="s">
        <v>1539</v>
      </c>
      <c r="F3788" s="380" t="s">
        <v>1457</v>
      </c>
      <c r="G3788" s="381"/>
      <c r="H3788" s="164" t="s">
        <v>31</v>
      </c>
      <c r="I3788" s="165">
        <v>6</v>
      </c>
      <c r="J3788" s="166">
        <v>0.22</v>
      </c>
      <c r="K3788" s="167">
        <v>1.32</v>
      </c>
    </row>
    <row r="3789" spans="1:11" hidden="1">
      <c r="A3789" s="192" t="s">
        <v>1449</v>
      </c>
      <c r="B3789" s="192" t="s">
        <v>1450</v>
      </c>
      <c r="C3789" s="192" t="s">
        <v>20</v>
      </c>
      <c r="D3789" s="192">
        <v>88309</v>
      </c>
      <c r="E3789" s="193" t="s">
        <v>1462</v>
      </c>
      <c r="F3789" s="380" t="s">
        <v>1463</v>
      </c>
      <c r="G3789" s="381"/>
      <c r="H3789" s="164" t="s">
        <v>34</v>
      </c>
      <c r="I3789" s="165">
        <v>0.38600000000000001</v>
      </c>
      <c r="J3789" s="166">
        <v>19.98</v>
      </c>
      <c r="K3789" s="167">
        <v>7.71</v>
      </c>
    </row>
    <row r="3790" spans="1:11" hidden="1">
      <c r="A3790" s="192" t="s">
        <v>1449</v>
      </c>
      <c r="B3790" s="192" t="s">
        <v>1450</v>
      </c>
      <c r="C3790" s="192" t="s">
        <v>20</v>
      </c>
      <c r="D3790" s="192">
        <v>88316</v>
      </c>
      <c r="E3790" s="193" t="s">
        <v>1464</v>
      </c>
      <c r="F3790" s="380" t="s">
        <v>1463</v>
      </c>
      <c r="G3790" s="381"/>
      <c r="H3790" s="164" t="s">
        <v>34</v>
      </c>
      <c r="I3790" s="165">
        <v>0.193</v>
      </c>
      <c r="J3790" s="166">
        <v>16.02</v>
      </c>
      <c r="K3790" s="167">
        <v>3.09</v>
      </c>
    </row>
    <row r="3791" spans="1:11" hidden="1">
      <c r="A3791" s="192" t="s">
        <v>1449</v>
      </c>
      <c r="B3791" s="192" t="s">
        <v>1450</v>
      </c>
      <c r="C3791" s="192" t="s">
        <v>20</v>
      </c>
      <c r="D3791" s="192">
        <v>92270</v>
      </c>
      <c r="E3791" s="193" t="s">
        <v>1697</v>
      </c>
      <c r="F3791" s="380" t="s">
        <v>1506</v>
      </c>
      <c r="G3791" s="381"/>
      <c r="H3791" s="164" t="s">
        <v>8</v>
      </c>
      <c r="I3791" s="165">
        <v>0.3</v>
      </c>
      <c r="J3791" s="166">
        <v>152.69999999999999</v>
      </c>
      <c r="K3791" s="167">
        <v>45.81</v>
      </c>
    </row>
    <row r="3792" spans="1:11" hidden="1">
      <c r="A3792" s="192" t="s">
        <v>1449</v>
      </c>
      <c r="B3792" s="192" t="s">
        <v>1450</v>
      </c>
      <c r="C3792" s="192" t="s">
        <v>20</v>
      </c>
      <c r="D3792" s="192">
        <v>92800</v>
      </c>
      <c r="E3792" s="193" t="s">
        <v>1543</v>
      </c>
      <c r="F3792" s="380" t="s">
        <v>1506</v>
      </c>
      <c r="G3792" s="381"/>
      <c r="H3792" s="164" t="s">
        <v>63</v>
      </c>
      <c r="I3792" s="165">
        <v>0.308</v>
      </c>
      <c r="J3792" s="166">
        <v>14.18</v>
      </c>
      <c r="K3792" s="167">
        <v>4.3600000000000003</v>
      </c>
    </row>
    <row r="3793" spans="1:11" ht="24" hidden="1">
      <c r="A3793" s="192" t="s">
        <v>1449</v>
      </c>
      <c r="B3793" s="192" t="s">
        <v>1450</v>
      </c>
      <c r="C3793" s="192" t="s">
        <v>20</v>
      </c>
      <c r="D3793" s="192">
        <v>94970</v>
      </c>
      <c r="E3793" s="193" t="s">
        <v>1646</v>
      </c>
      <c r="F3793" s="380" t="s">
        <v>1506</v>
      </c>
      <c r="G3793" s="381"/>
      <c r="H3793" s="164" t="s">
        <v>44</v>
      </c>
      <c r="I3793" s="165">
        <v>1.2E-2</v>
      </c>
      <c r="J3793" s="166">
        <v>506.24</v>
      </c>
      <c r="K3793" s="167">
        <v>6.07</v>
      </c>
    </row>
    <row r="3794" spans="1:11" hidden="1">
      <c r="E3794" s="194"/>
      <c r="F3794" s="194"/>
      <c r="I3794" s="168"/>
      <c r="J3794" s="169"/>
      <c r="K3794" s="170"/>
    </row>
    <row r="3795" spans="1:11" hidden="1">
      <c r="E3795" s="194"/>
      <c r="F3795" s="194"/>
      <c r="I3795" s="168"/>
      <c r="J3795" s="169"/>
      <c r="K3795" s="170"/>
    </row>
    <row r="3796" spans="1:11" ht="20.100000000000001" hidden="1" customHeight="1">
      <c r="A3796" s="187"/>
      <c r="B3796" s="188"/>
      <c r="C3796" s="188" t="s">
        <v>20</v>
      </c>
      <c r="D3796" s="188">
        <v>88326</v>
      </c>
      <c r="E3796" s="189" t="s">
        <v>33</v>
      </c>
      <c r="F3796" s="382" t="s">
        <v>1463</v>
      </c>
      <c r="G3796" s="383"/>
      <c r="H3796" s="156" t="s">
        <v>34</v>
      </c>
      <c r="I3796" s="157"/>
      <c r="J3796" s="158"/>
      <c r="K3796" s="159">
        <v>19.989999999999998</v>
      </c>
    </row>
    <row r="3797" spans="1:11" hidden="1">
      <c r="B3797" s="190" t="s">
        <v>1442</v>
      </c>
      <c r="C3797" s="190" t="s">
        <v>1443</v>
      </c>
      <c r="D3797" s="190" t="s">
        <v>1</v>
      </c>
      <c r="E3797" s="191" t="s">
        <v>1444</v>
      </c>
      <c r="F3797" s="384" t="s">
        <v>1445</v>
      </c>
      <c r="G3797" s="385"/>
      <c r="H3797" s="160" t="s">
        <v>1446</v>
      </c>
      <c r="I3797" s="161" t="s">
        <v>1345</v>
      </c>
      <c r="J3797" s="162" t="s">
        <v>1447</v>
      </c>
      <c r="K3797" s="163" t="s">
        <v>1448</v>
      </c>
    </row>
    <row r="3798" spans="1:11" hidden="1">
      <c r="A3798" s="192" t="s">
        <v>1449</v>
      </c>
      <c r="B3798" s="192" t="s">
        <v>1455</v>
      </c>
      <c r="C3798" s="192" t="s">
        <v>20</v>
      </c>
      <c r="D3798" s="192">
        <v>37370</v>
      </c>
      <c r="E3798" s="193" t="s">
        <v>2240</v>
      </c>
      <c r="F3798" s="380" t="s">
        <v>1457</v>
      </c>
      <c r="G3798" s="381"/>
      <c r="H3798" s="164" t="s">
        <v>34</v>
      </c>
      <c r="I3798" s="165">
        <v>1</v>
      </c>
      <c r="J3798" s="179">
        <v>1.52</v>
      </c>
      <c r="K3798" s="167">
        <v>1.52</v>
      </c>
    </row>
    <row r="3799" spans="1:11" hidden="1">
      <c r="A3799" s="192" t="s">
        <v>1449</v>
      </c>
      <c r="B3799" s="192" t="s">
        <v>1455</v>
      </c>
      <c r="C3799" s="192" t="s">
        <v>20</v>
      </c>
      <c r="D3799" s="192">
        <v>37371</v>
      </c>
      <c r="E3799" s="193" t="s">
        <v>2241</v>
      </c>
      <c r="F3799" s="380" t="s">
        <v>2242</v>
      </c>
      <c r="G3799" s="381"/>
      <c r="H3799" s="164" t="s">
        <v>34</v>
      </c>
      <c r="I3799" s="165">
        <v>1</v>
      </c>
      <c r="J3799" s="179">
        <v>0.68</v>
      </c>
      <c r="K3799" s="167">
        <v>0.68</v>
      </c>
    </row>
    <row r="3800" spans="1:11" hidden="1">
      <c r="A3800" s="192" t="s">
        <v>1449</v>
      </c>
      <c r="B3800" s="192" t="s">
        <v>1455</v>
      </c>
      <c r="C3800" s="192" t="s">
        <v>20</v>
      </c>
      <c r="D3800" s="192">
        <v>37372</v>
      </c>
      <c r="E3800" s="193" t="s">
        <v>2243</v>
      </c>
      <c r="F3800" s="380" t="s">
        <v>1457</v>
      </c>
      <c r="G3800" s="381"/>
      <c r="H3800" s="164" t="s">
        <v>34</v>
      </c>
      <c r="I3800" s="165">
        <v>1</v>
      </c>
      <c r="J3800" s="179">
        <v>0.81</v>
      </c>
      <c r="K3800" s="167">
        <v>0.81</v>
      </c>
    </row>
    <row r="3801" spans="1:11" hidden="1">
      <c r="A3801" s="192" t="s">
        <v>1449</v>
      </c>
      <c r="B3801" s="192" t="s">
        <v>1455</v>
      </c>
      <c r="C3801" s="192" t="s">
        <v>20</v>
      </c>
      <c r="D3801" s="192">
        <v>37373</v>
      </c>
      <c r="E3801" s="193" t="s">
        <v>2244</v>
      </c>
      <c r="F3801" s="380" t="s">
        <v>2245</v>
      </c>
      <c r="G3801" s="381"/>
      <c r="H3801" s="164" t="s">
        <v>34</v>
      </c>
      <c r="I3801" s="165">
        <v>1</v>
      </c>
      <c r="J3801" s="179">
        <v>0.06</v>
      </c>
      <c r="K3801" s="167">
        <v>0.06</v>
      </c>
    </row>
    <row r="3802" spans="1:11" hidden="1">
      <c r="A3802" s="192" t="s">
        <v>1449</v>
      </c>
      <c r="B3802" s="192" t="s">
        <v>1455</v>
      </c>
      <c r="C3802" s="192" t="s">
        <v>20</v>
      </c>
      <c r="D3802" s="192">
        <v>41776</v>
      </c>
      <c r="E3802" s="193" t="s">
        <v>2246</v>
      </c>
      <c r="F3802" s="380" t="s">
        <v>1570</v>
      </c>
      <c r="G3802" s="381"/>
      <c r="H3802" s="164" t="s">
        <v>34</v>
      </c>
      <c r="I3802" s="165">
        <v>1</v>
      </c>
      <c r="J3802" s="179">
        <v>15.15</v>
      </c>
      <c r="K3802" s="167">
        <v>15.15</v>
      </c>
    </row>
    <row r="3803" spans="1:11" hidden="1">
      <c r="A3803" s="192" t="s">
        <v>1449</v>
      </c>
      <c r="B3803" s="192" t="s">
        <v>1455</v>
      </c>
      <c r="C3803" s="192" t="s">
        <v>20</v>
      </c>
      <c r="D3803" s="192">
        <v>43467</v>
      </c>
      <c r="E3803" s="193" t="s">
        <v>1724</v>
      </c>
      <c r="F3803" s="380" t="s">
        <v>1723</v>
      </c>
      <c r="G3803" s="381"/>
      <c r="H3803" s="164" t="s">
        <v>34</v>
      </c>
      <c r="I3803" s="165">
        <v>1</v>
      </c>
      <c r="J3803" s="179">
        <v>0.56000000000000005</v>
      </c>
      <c r="K3803" s="167">
        <v>0.56000000000000005</v>
      </c>
    </row>
    <row r="3804" spans="1:11" hidden="1">
      <c r="A3804" s="192" t="s">
        <v>1449</v>
      </c>
      <c r="B3804" s="192" t="s">
        <v>1455</v>
      </c>
      <c r="C3804" s="192" t="s">
        <v>20</v>
      </c>
      <c r="D3804" s="192">
        <v>43491</v>
      </c>
      <c r="E3804" s="193" t="s">
        <v>2247</v>
      </c>
      <c r="F3804" s="380" t="s">
        <v>1723</v>
      </c>
      <c r="G3804" s="381"/>
      <c r="H3804" s="164" t="s">
        <v>34</v>
      </c>
      <c r="I3804" s="165">
        <v>1</v>
      </c>
      <c r="J3804" s="179">
        <v>1.1499999999999999</v>
      </c>
      <c r="K3804" s="167">
        <v>1.1499999999999999</v>
      </c>
    </row>
    <row r="3805" spans="1:11" hidden="1">
      <c r="A3805" s="192" t="s">
        <v>1449</v>
      </c>
      <c r="B3805" s="192" t="s">
        <v>1450</v>
      </c>
      <c r="C3805" s="192" t="s">
        <v>20</v>
      </c>
      <c r="D3805" s="192">
        <v>95388</v>
      </c>
      <c r="E3805" s="193" t="s">
        <v>2248</v>
      </c>
      <c r="F3805" s="380" t="s">
        <v>1463</v>
      </c>
      <c r="G3805" s="381"/>
      <c r="H3805" s="164" t="s">
        <v>34</v>
      </c>
      <c r="I3805" s="165">
        <v>1</v>
      </c>
      <c r="J3805" s="179">
        <v>0.06</v>
      </c>
      <c r="K3805" s="167">
        <v>0.06</v>
      </c>
    </row>
    <row r="3806" spans="1:11" hidden="1">
      <c r="E3806" s="194"/>
      <c r="F3806" s="194"/>
      <c r="I3806" s="168"/>
      <c r="J3806" s="180"/>
      <c r="K3806" s="170"/>
    </row>
    <row r="3807" spans="1:11" hidden="1">
      <c r="E3807" s="194"/>
      <c r="F3807" s="194"/>
      <c r="I3807" s="168"/>
      <c r="J3807" s="180"/>
      <c r="K3807" s="170"/>
    </row>
    <row r="3808" spans="1:11" ht="15.75" hidden="1">
      <c r="I3808" s="181" t="s">
        <v>2249</v>
      </c>
      <c r="J3808" s="182"/>
      <c r="K3808" s="183">
        <v>12638487.220000001</v>
      </c>
    </row>
    <row r="3809" spans="9:11" ht="15.75" hidden="1">
      <c r="I3809" s="181" t="s">
        <v>2250</v>
      </c>
      <c r="J3809" s="182"/>
      <c r="K3809" s="183">
        <v>3331242.84</v>
      </c>
    </row>
    <row r="3810" spans="9:11" ht="15.75" hidden="1">
      <c r="I3810" s="181" t="s">
        <v>1448</v>
      </c>
      <c r="J3810" s="182"/>
      <c r="K3810" s="183">
        <v>15969730.060000001</v>
      </c>
    </row>
    <row r="3811" spans="9:11">
      <c r="K3811" s="170"/>
    </row>
  </sheetData>
  <mergeCells count="2985">
    <mergeCell ref="F3804:G3804"/>
    <mergeCell ref="F3805:G3805"/>
    <mergeCell ref="B1:K2"/>
    <mergeCell ref="F3798:G3798"/>
    <mergeCell ref="F3799:G3799"/>
    <mergeCell ref="F3800:G3800"/>
    <mergeCell ref="F3801:G3801"/>
    <mergeCell ref="F3802:G3802"/>
    <mergeCell ref="F3803:G3803"/>
    <mergeCell ref="F3790:G3790"/>
    <mergeCell ref="F3791:G3791"/>
    <mergeCell ref="F3792:G3792"/>
    <mergeCell ref="F3793:G3793"/>
    <mergeCell ref="F3796:G3796"/>
    <mergeCell ref="F3797:G3797"/>
    <mergeCell ref="F3784:G3784"/>
    <mergeCell ref="F3785:G3785"/>
    <mergeCell ref="F3786:G3786"/>
    <mergeCell ref="F3787:G3787"/>
    <mergeCell ref="F3788:G3788"/>
    <mergeCell ref="F3789:G3789"/>
    <mergeCell ref="F3776:G3776"/>
    <mergeCell ref="F3777:G3777"/>
    <mergeCell ref="F3778:G3778"/>
    <mergeCell ref="F3779:G3779"/>
    <mergeCell ref="F3780:G3780"/>
    <mergeCell ref="F3781:G3781"/>
    <mergeCell ref="F3768:G3768"/>
    <mergeCell ref="F3769:G3769"/>
    <mergeCell ref="F3772:G3772"/>
    <mergeCell ref="F3773:G3773"/>
    <mergeCell ref="F3774:G3774"/>
    <mergeCell ref="F3775:G3775"/>
    <mergeCell ref="F3762:G3762"/>
    <mergeCell ref="F3763:G3763"/>
    <mergeCell ref="F3764:G3764"/>
    <mergeCell ref="F3765:G3765"/>
    <mergeCell ref="F3766:G3766"/>
    <mergeCell ref="F3767:G3767"/>
    <mergeCell ref="F3754:G3754"/>
    <mergeCell ref="F3755:G3755"/>
    <mergeCell ref="F3756:G3756"/>
    <mergeCell ref="F3757:G3757"/>
    <mergeCell ref="F3760:G3760"/>
    <mergeCell ref="F3761:G3761"/>
    <mergeCell ref="F3746:G3746"/>
    <mergeCell ref="F3747:G3747"/>
    <mergeCell ref="F3748:G3748"/>
    <mergeCell ref="F3749:G3749"/>
    <mergeCell ref="F3750:G3750"/>
    <mergeCell ref="F3751:G3751"/>
    <mergeCell ref="F3738:G3738"/>
    <mergeCell ref="F3739:G3739"/>
    <mergeCell ref="F3740:G3740"/>
    <mergeCell ref="F3741:G3741"/>
    <mergeCell ref="F3742:G3742"/>
    <mergeCell ref="F3743:G3743"/>
    <mergeCell ref="F3730:G3730"/>
    <mergeCell ref="F3731:G3731"/>
    <mergeCell ref="F3732:G3732"/>
    <mergeCell ref="F3733:G3733"/>
    <mergeCell ref="F3734:G3734"/>
    <mergeCell ref="F3735:G3735"/>
    <mergeCell ref="F3722:G3722"/>
    <mergeCell ref="F3723:G3723"/>
    <mergeCell ref="F3724:G3724"/>
    <mergeCell ref="F3725:G3725"/>
    <mergeCell ref="F3726:G3726"/>
    <mergeCell ref="F3727:G3727"/>
    <mergeCell ref="F3714:G3714"/>
    <mergeCell ref="F3715:G3715"/>
    <mergeCell ref="F3716:G3716"/>
    <mergeCell ref="F3717:G3717"/>
    <mergeCell ref="F3718:G3718"/>
    <mergeCell ref="F3719:G3719"/>
    <mergeCell ref="F3706:G3706"/>
    <mergeCell ref="F3707:G3707"/>
    <mergeCell ref="F3708:G3708"/>
    <mergeCell ref="F3711:G3711"/>
    <mergeCell ref="F3712:G3712"/>
    <mergeCell ref="F3713:G3713"/>
    <mergeCell ref="F3698:G3698"/>
    <mergeCell ref="F3699:G3699"/>
    <mergeCell ref="F3702:G3702"/>
    <mergeCell ref="F3703:G3703"/>
    <mergeCell ref="F3704:G3704"/>
    <mergeCell ref="F3705:G3705"/>
    <mergeCell ref="F3690:G3690"/>
    <mergeCell ref="F3691:G3691"/>
    <mergeCell ref="F3694:G3694"/>
    <mergeCell ref="F3695:G3695"/>
    <mergeCell ref="F3696:G3696"/>
    <mergeCell ref="F3697:G3697"/>
    <mergeCell ref="F3682:G3682"/>
    <mergeCell ref="F3683:G3683"/>
    <mergeCell ref="F3686:G3686"/>
    <mergeCell ref="F3687:G3687"/>
    <mergeCell ref="F3688:G3688"/>
    <mergeCell ref="F3689:G3689"/>
    <mergeCell ref="F3674:G3674"/>
    <mergeCell ref="F3675:G3675"/>
    <mergeCell ref="F3676:G3676"/>
    <mergeCell ref="F3679:G3679"/>
    <mergeCell ref="F3680:G3680"/>
    <mergeCell ref="F3681:G3681"/>
    <mergeCell ref="F3666:G3666"/>
    <mergeCell ref="F3667:G3667"/>
    <mergeCell ref="F3668:G3668"/>
    <mergeCell ref="F3671:G3671"/>
    <mergeCell ref="F3672:G3672"/>
    <mergeCell ref="F3673:G3673"/>
    <mergeCell ref="F3658:G3658"/>
    <mergeCell ref="F3659:G3659"/>
    <mergeCell ref="F3660:G3660"/>
    <mergeCell ref="F3663:G3663"/>
    <mergeCell ref="F3664:G3664"/>
    <mergeCell ref="F3665:G3665"/>
    <mergeCell ref="F3650:G3650"/>
    <mergeCell ref="F3651:G3651"/>
    <mergeCell ref="F3652:G3652"/>
    <mergeCell ref="F3655:G3655"/>
    <mergeCell ref="F3656:G3656"/>
    <mergeCell ref="F3657:G3657"/>
    <mergeCell ref="F3642:G3642"/>
    <mergeCell ref="F3645:G3645"/>
    <mergeCell ref="F3646:G3646"/>
    <mergeCell ref="F3647:G3647"/>
    <mergeCell ref="F3648:G3648"/>
    <mergeCell ref="F3649:G3649"/>
    <mergeCell ref="F3634:G3634"/>
    <mergeCell ref="F3637:G3637"/>
    <mergeCell ref="F3638:G3638"/>
    <mergeCell ref="F3639:G3639"/>
    <mergeCell ref="F3640:G3640"/>
    <mergeCell ref="F3641:G3641"/>
    <mergeCell ref="F3626:G3626"/>
    <mergeCell ref="F3629:G3629"/>
    <mergeCell ref="F3630:G3630"/>
    <mergeCell ref="F3631:G3631"/>
    <mergeCell ref="F3632:G3632"/>
    <mergeCell ref="F3633:G3633"/>
    <mergeCell ref="F3618:G3618"/>
    <mergeCell ref="F3621:G3621"/>
    <mergeCell ref="F3622:G3622"/>
    <mergeCell ref="F3623:G3623"/>
    <mergeCell ref="F3624:G3624"/>
    <mergeCell ref="F3625:G3625"/>
    <mergeCell ref="F3610:G3610"/>
    <mergeCell ref="F3613:G3613"/>
    <mergeCell ref="F3614:G3614"/>
    <mergeCell ref="F3615:G3615"/>
    <mergeCell ref="F3616:G3616"/>
    <mergeCell ref="F3617:G3617"/>
    <mergeCell ref="F3602:G3602"/>
    <mergeCell ref="F3605:G3605"/>
    <mergeCell ref="F3606:G3606"/>
    <mergeCell ref="F3607:G3607"/>
    <mergeCell ref="F3608:G3608"/>
    <mergeCell ref="F3609:G3609"/>
    <mergeCell ref="F3594:G3594"/>
    <mergeCell ref="F3597:G3597"/>
    <mergeCell ref="F3598:G3598"/>
    <mergeCell ref="F3599:G3599"/>
    <mergeCell ref="F3600:G3600"/>
    <mergeCell ref="F3601:G3601"/>
    <mergeCell ref="F3586:G3586"/>
    <mergeCell ref="F3589:G3589"/>
    <mergeCell ref="F3590:G3590"/>
    <mergeCell ref="F3591:G3591"/>
    <mergeCell ref="F3592:G3592"/>
    <mergeCell ref="F3593:G3593"/>
    <mergeCell ref="F3578:G3578"/>
    <mergeCell ref="F3581:G3581"/>
    <mergeCell ref="F3582:G3582"/>
    <mergeCell ref="F3583:G3583"/>
    <mergeCell ref="F3584:G3584"/>
    <mergeCell ref="F3585:G3585"/>
    <mergeCell ref="F3570:G3570"/>
    <mergeCell ref="F3571:G3571"/>
    <mergeCell ref="F3574:G3574"/>
    <mergeCell ref="F3575:G3575"/>
    <mergeCell ref="F3576:G3576"/>
    <mergeCell ref="F3577:G3577"/>
    <mergeCell ref="F3562:G3562"/>
    <mergeCell ref="F3563:G3563"/>
    <mergeCell ref="F3564:G3564"/>
    <mergeCell ref="F3567:G3567"/>
    <mergeCell ref="F3568:G3568"/>
    <mergeCell ref="F3569:G3569"/>
    <mergeCell ref="F3552:G3552"/>
    <mergeCell ref="F3555:G3555"/>
    <mergeCell ref="F3556:G3556"/>
    <mergeCell ref="F3557:G3557"/>
    <mergeCell ref="F3558:G3558"/>
    <mergeCell ref="F3561:G3561"/>
    <mergeCell ref="F3544:G3544"/>
    <mergeCell ref="F3547:G3547"/>
    <mergeCell ref="F3548:G3548"/>
    <mergeCell ref="F3549:G3549"/>
    <mergeCell ref="F3550:G3550"/>
    <mergeCell ref="F3551:G3551"/>
    <mergeCell ref="F3536:G3536"/>
    <mergeCell ref="F3539:G3539"/>
    <mergeCell ref="F3540:G3540"/>
    <mergeCell ref="F3541:G3541"/>
    <mergeCell ref="F3542:G3542"/>
    <mergeCell ref="F3543:G3543"/>
    <mergeCell ref="F3528:G3528"/>
    <mergeCell ref="F3531:G3531"/>
    <mergeCell ref="F3532:G3532"/>
    <mergeCell ref="F3533:G3533"/>
    <mergeCell ref="F3534:G3534"/>
    <mergeCell ref="F3535:G3535"/>
    <mergeCell ref="F3520:G3520"/>
    <mergeCell ref="F3523:G3523"/>
    <mergeCell ref="F3524:G3524"/>
    <mergeCell ref="F3525:G3525"/>
    <mergeCell ref="F3526:G3526"/>
    <mergeCell ref="F3527:G3527"/>
    <mergeCell ref="F3512:G3512"/>
    <mergeCell ref="F3513:G3513"/>
    <mergeCell ref="F3514:G3514"/>
    <mergeCell ref="F3517:G3517"/>
    <mergeCell ref="F3518:G3518"/>
    <mergeCell ref="F3519:G3519"/>
    <mergeCell ref="F3504:G3504"/>
    <mergeCell ref="F3505:G3505"/>
    <mergeCell ref="F3506:G3506"/>
    <mergeCell ref="F3507:G3507"/>
    <mergeCell ref="F3510:G3510"/>
    <mergeCell ref="F3511:G3511"/>
    <mergeCell ref="F3494:G3494"/>
    <mergeCell ref="F3497:G3497"/>
    <mergeCell ref="F3498:G3498"/>
    <mergeCell ref="F3499:G3499"/>
    <mergeCell ref="F3500:G3500"/>
    <mergeCell ref="F3501:G3501"/>
    <mergeCell ref="F3486:G3486"/>
    <mergeCell ref="F3487:G3487"/>
    <mergeCell ref="F3488:G3488"/>
    <mergeCell ref="F3491:G3491"/>
    <mergeCell ref="F3492:G3492"/>
    <mergeCell ref="F3493:G3493"/>
    <mergeCell ref="F3478:G3478"/>
    <mergeCell ref="F3479:G3479"/>
    <mergeCell ref="F3480:G3480"/>
    <mergeCell ref="F3481:G3481"/>
    <mergeCell ref="F3484:G3484"/>
    <mergeCell ref="F3485:G3485"/>
    <mergeCell ref="F3468:G3468"/>
    <mergeCell ref="F3471:G3471"/>
    <mergeCell ref="F3472:G3472"/>
    <mergeCell ref="F3473:G3473"/>
    <mergeCell ref="F3474:G3474"/>
    <mergeCell ref="F3475:G3475"/>
    <mergeCell ref="F3460:G3460"/>
    <mergeCell ref="F3461:G3461"/>
    <mergeCell ref="F3464:G3464"/>
    <mergeCell ref="F3465:G3465"/>
    <mergeCell ref="F3466:G3466"/>
    <mergeCell ref="F3467:G3467"/>
    <mergeCell ref="F3452:G3452"/>
    <mergeCell ref="F3453:G3453"/>
    <mergeCell ref="F3454:G3454"/>
    <mergeCell ref="F3457:G3457"/>
    <mergeCell ref="F3458:G3458"/>
    <mergeCell ref="F3459:G3459"/>
    <mergeCell ref="F3444:G3444"/>
    <mergeCell ref="F3445:G3445"/>
    <mergeCell ref="F3448:G3448"/>
    <mergeCell ref="F3449:G3449"/>
    <mergeCell ref="F3450:G3450"/>
    <mergeCell ref="F3451:G3451"/>
    <mergeCell ref="F3436:G3436"/>
    <mergeCell ref="F3437:G3437"/>
    <mergeCell ref="F3440:G3440"/>
    <mergeCell ref="F3441:G3441"/>
    <mergeCell ref="F3442:G3442"/>
    <mergeCell ref="F3443:G3443"/>
    <mergeCell ref="F3428:G3428"/>
    <mergeCell ref="F3429:G3429"/>
    <mergeCell ref="F3430:G3430"/>
    <mergeCell ref="F3433:G3433"/>
    <mergeCell ref="F3434:G3434"/>
    <mergeCell ref="F3435:G3435"/>
    <mergeCell ref="F3420:G3420"/>
    <mergeCell ref="F3423:G3423"/>
    <mergeCell ref="F3424:G3424"/>
    <mergeCell ref="F3425:G3425"/>
    <mergeCell ref="F3426:G3426"/>
    <mergeCell ref="F3427:G3427"/>
    <mergeCell ref="F3414:G3414"/>
    <mergeCell ref="F3415:G3415"/>
    <mergeCell ref="F3416:G3416"/>
    <mergeCell ref="F3417:G3417"/>
    <mergeCell ref="F3418:G3418"/>
    <mergeCell ref="F3419:G3419"/>
    <mergeCell ref="F3406:G3406"/>
    <mergeCell ref="F3407:G3407"/>
    <mergeCell ref="F3408:G3408"/>
    <mergeCell ref="F3409:G3409"/>
    <mergeCell ref="F3410:G3410"/>
    <mergeCell ref="F3413:G3413"/>
    <mergeCell ref="F3398:G3398"/>
    <mergeCell ref="F3399:G3399"/>
    <mergeCell ref="F3400:G3400"/>
    <mergeCell ref="F3403:G3403"/>
    <mergeCell ref="F3404:G3404"/>
    <mergeCell ref="F3405:G3405"/>
    <mergeCell ref="F3390:G3390"/>
    <mergeCell ref="F3393:G3393"/>
    <mergeCell ref="F3394:G3394"/>
    <mergeCell ref="F3395:G3395"/>
    <mergeCell ref="F3396:G3396"/>
    <mergeCell ref="F3397:G3397"/>
    <mergeCell ref="F3384:G3384"/>
    <mergeCell ref="F3385:G3385"/>
    <mergeCell ref="F3386:G3386"/>
    <mergeCell ref="F3387:G3387"/>
    <mergeCell ref="F3388:G3388"/>
    <mergeCell ref="F3389:G3389"/>
    <mergeCell ref="F3376:G3376"/>
    <mergeCell ref="F3377:G3377"/>
    <mergeCell ref="F3378:G3378"/>
    <mergeCell ref="F3379:G3379"/>
    <mergeCell ref="F3380:G3380"/>
    <mergeCell ref="F3383:G3383"/>
    <mergeCell ref="F3368:G3368"/>
    <mergeCell ref="F3369:G3369"/>
    <mergeCell ref="F3370:G3370"/>
    <mergeCell ref="F3373:G3373"/>
    <mergeCell ref="F3374:G3374"/>
    <mergeCell ref="F3375:G3375"/>
    <mergeCell ref="F3360:G3360"/>
    <mergeCell ref="F3361:G3361"/>
    <mergeCell ref="F3364:G3364"/>
    <mergeCell ref="F3365:G3365"/>
    <mergeCell ref="F3366:G3366"/>
    <mergeCell ref="F3367:G3367"/>
    <mergeCell ref="F3352:G3352"/>
    <mergeCell ref="F3355:G3355"/>
    <mergeCell ref="F3356:G3356"/>
    <mergeCell ref="F3357:G3357"/>
    <mergeCell ref="F3358:G3358"/>
    <mergeCell ref="F3359:G3359"/>
    <mergeCell ref="F3346:G3346"/>
    <mergeCell ref="F3347:G3347"/>
    <mergeCell ref="F3348:G3348"/>
    <mergeCell ref="F3349:G3349"/>
    <mergeCell ref="F3350:G3350"/>
    <mergeCell ref="F3351:G3351"/>
    <mergeCell ref="F3338:G3338"/>
    <mergeCell ref="F3339:G3339"/>
    <mergeCell ref="F3340:G3340"/>
    <mergeCell ref="F3341:G3341"/>
    <mergeCell ref="F3342:G3342"/>
    <mergeCell ref="F3345:G3345"/>
    <mergeCell ref="F3330:G3330"/>
    <mergeCell ref="F3331:G3331"/>
    <mergeCell ref="F3332:G3332"/>
    <mergeCell ref="F3333:G3333"/>
    <mergeCell ref="F3336:G3336"/>
    <mergeCell ref="F3337:G3337"/>
    <mergeCell ref="F3322:G3322"/>
    <mergeCell ref="F3323:G3323"/>
    <mergeCell ref="F3324:G3324"/>
    <mergeCell ref="F3327:G3327"/>
    <mergeCell ref="F3328:G3328"/>
    <mergeCell ref="F3329:G3329"/>
    <mergeCell ref="F3314:G3314"/>
    <mergeCell ref="F3315:G3315"/>
    <mergeCell ref="F3318:G3318"/>
    <mergeCell ref="F3319:G3319"/>
    <mergeCell ref="F3320:G3320"/>
    <mergeCell ref="F3321:G3321"/>
    <mergeCell ref="F3308:G3308"/>
    <mergeCell ref="F3309:G3309"/>
    <mergeCell ref="F3310:G3310"/>
    <mergeCell ref="F3311:G3311"/>
    <mergeCell ref="F3312:G3312"/>
    <mergeCell ref="F3313:G3313"/>
    <mergeCell ref="F3300:G3300"/>
    <mergeCell ref="F3301:G3301"/>
    <mergeCell ref="F3302:G3302"/>
    <mergeCell ref="F3303:G3303"/>
    <mergeCell ref="F3304:G3304"/>
    <mergeCell ref="F3305:G3305"/>
    <mergeCell ref="F3292:G3292"/>
    <mergeCell ref="F3293:G3293"/>
    <mergeCell ref="F3294:G3294"/>
    <mergeCell ref="F3295:G3295"/>
    <mergeCell ref="F3298:G3298"/>
    <mergeCell ref="F3299:G3299"/>
    <mergeCell ref="F3284:G3284"/>
    <mergeCell ref="F3285:G3285"/>
    <mergeCell ref="F3288:G3288"/>
    <mergeCell ref="F3289:G3289"/>
    <mergeCell ref="F3290:G3290"/>
    <mergeCell ref="F3291:G3291"/>
    <mergeCell ref="F3278:G3278"/>
    <mergeCell ref="F3279:G3279"/>
    <mergeCell ref="F3280:G3280"/>
    <mergeCell ref="F3281:G3281"/>
    <mergeCell ref="F3282:G3282"/>
    <mergeCell ref="F3283:G3283"/>
    <mergeCell ref="F3270:G3270"/>
    <mergeCell ref="F3271:G3271"/>
    <mergeCell ref="F3272:G3272"/>
    <mergeCell ref="F3273:G3273"/>
    <mergeCell ref="F3274:G3274"/>
    <mergeCell ref="F3275:G3275"/>
    <mergeCell ref="F3262:G3262"/>
    <mergeCell ref="F3265:G3265"/>
    <mergeCell ref="F3266:G3266"/>
    <mergeCell ref="F3267:G3267"/>
    <mergeCell ref="F3268:G3268"/>
    <mergeCell ref="F3269:G3269"/>
    <mergeCell ref="F3256:G3256"/>
    <mergeCell ref="F3257:G3257"/>
    <mergeCell ref="F3258:G3258"/>
    <mergeCell ref="F3259:G3259"/>
    <mergeCell ref="F3260:G3260"/>
    <mergeCell ref="F3261:G3261"/>
    <mergeCell ref="F3248:G3248"/>
    <mergeCell ref="F3249:G3249"/>
    <mergeCell ref="F3252:G3252"/>
    <mergeCell ref="F3253:G3253"/>
    <mergeCell ref="F3254:G3254"/>
    <mergeCell ref="F3255:G3255"/>
    <mergeCell ref="F3240:G3240"/>
    <mergeCell ref="F3243:G3243"/>
    <mergeCell ref="F3244:G3244"/>
    <mergeCell ref="F3245:G3245"/>
    <mergeCell ref="F3246:G3246"/>
    <mergeCell ref="F3247:G3247"/>
    <mergeCell ref="F3234:G3234"/>
    <mergeCell ref="F3235:G3235"/>
    <mergeCell ref="F3236:G3236"/>
    <mergeCell ref="F3237:G3237"/>
    <mergeCell ref="F3238:G3238"/>
    <mergeCell ref="F3239:G3239"/>
    <mergeCell ref="F3226:G3226"/>
    <mergeCell ref="F3227:G3227"/>
    <mergeCell ref="F3228:G3228"/>
    <mergeCell ref="F3229:G3229"/>
    <mergeCell ref="F3230:G3230"/>
    <mergeCell ref="F3231:G3231"/>
    <mergeCell ref="F3218:G3218"/>
    <mergeCell ref="F3219:G3219"/>
    <mergeCell ref="F3220:G3220"/>
    <mergeCell ref="F3221:G3221"/>
    <mergeCell ref="F3222:G3222"/>
    <mergeCell ref="F3225:G3225"/>
    <mergeCell ref="F3210:G3210"/>
    <mergeCell ref="F3211:G3211"/>
    <mergeCell ref="F3212:G3212"/>
    <mergeCell ref="F3213:G3213"/>
    <mergeCell ref="F3216:G3216"/>
    <mergeCell ref="F3217:G3217"/>
    <mergeCell ref="F3204:G3204"/>
    <mergeCell ref="F3205:G3205"/>
    <mergeCell ref="F3206:G3206"/>
    <mergeCell ref="F3207:G3207"/>
    <mergeCell ref="F3208:G3208"/>
    <mergeCell ref="F3209:G3209"/>
    <mergeCell ref="F3196:G3196"/>
    <mergeCell ref="F3197:G3197"/>
    <mergeCell ref="F3198:G3198"/>
    <mergeCell ref="F3199:G3199"/>
    <mergeCell ref="F3200:G3200"/>
    <mergeCell ref="F3203:G3203"/>
    <mergeCell ref="F3188:G3188"/>
    <mergeCell ref="F3189:G3189"/>
    <mergeCell ref="F3190:G3190"/>
    <mergeCell ref="F3191:G3191"/>
    <mergeCell ref="F3192:G3192"/>
    <mergeCell ref="F3195:G3195"/>
    <mergeCell ref="F3180:G3180"/>
    <mergeCell ref="F3181:G3181"/>
    <mergeCell ref="F3182:G3182"/>
    <mergeCell ref="F3183:G3183"/>
    <mergeCell ref="F3186:G3186"/>
    <mergeCell ref="F3187:G3187"/>
    <mergeCell ref="F3172:G3172"/>
    <mergeCell ref="F3173:G3173"/>
    <mergeCell ref="F3174:G3174"/>
    <mergeCell ref="F3175:G3175"/>
    <mergeCell ref="F3178:G3178"/>
    <mergeCell ref="F3179:G3179"/>
    <mergeCell ref="F3164:G3164"/>
    <mergeCell ref="F3165:G3165"/>
    <mergeCell ref="F3166:G3166"/>
    <mergeCell ref="F3167:G3167"/>
    <mergeCell ref="F3170:G3170"/>
    <mergeCell ref="F3171:G3171"/>
    <mergeCell ref="F3156:G3156"/>
    <mergeCell ref="F3157:G3157"/>
    <mergeCell ref="F3160:G3160"/>
    <mergeCell ref="F3161:G3161"/>
    <mergeCell ref="F3162:G3162"/>
    <mergeCell ref="F3163:G3163"/>
    <mergeCell ref="F3150:G3150"/>
    <mergeCell ref="F3151:G3151"/>
    <mergeCell ref="F3152:G3152"/>
    <mergeCell ref="F3153:G3153"/>
    <mergeCell ref="F3154:G3154"/>
    <mergeCell ref="F3155:G3155"/>
    <mergeCell ref="F3142:G3142"/>
    <mergeCell ref="F3143:G3143"/>
    <mergeCell ref="F3144:G3144"/>
    <mergeCell ref="F3147:G3147"/>
    <mergeCell ref="F3148:G3148"/>
    <mergeCell ref="F3149:G3149"/>
    <mergeCell ref="F3134:G3134"/>
    <mergeCell ref="F3135:G3135"/>
    <mergeCell ref="F3138:G3138"/>
    <mergeCell ref="F3139:G3139"/>
    <mergeCell ref="F3140:G3140"/>
    <mergeCell ref="F3141:G3141"/>
    <mergeCell ref="F3126:G3126"/>
    <mergeCell ref="F3127:G3127"/>
    <mergeCell ref="F3130:G3130"/>
    <mergeCell ref="F3131:G3131"/>
    <mergeCell ref="F3132:G3132"/>
    <mergeCell ref="F3133:G3133"/>
    <mergeCell ref="F3118:G3118"/>
    <mergeCell ref="F3121:G3121"/>
    <mergeCell ref="F3122:G3122"/>
    <mergeCell ref="F3123:G3123"/>
    <mergeCell ref="F3124:G3124"/>
    <mergeCell ref="F3125:G3125"/>
    <mergeCell ref="F3112:G3112"/>
    <mergeCell ref="F3113:G3113"/>
    <mergeCell ref="F3114:G3114"/>
    <mergeCell ref="F3115:G3115"/>
    <mergeCell ref="F3116:G3116"/>
    <mergeCell ref="F3117:G3117"/>
    <mergeCell ref="F3104:G3104"/>
    <mergeCell ref="F3105:G3105"/>
    <mergeCell ref="F3106:G3106"/>
    <mergeCell ref="F3107:G3107"/>
    <mergeCell ref="F3108:G3108"/>
    <mergeCell ref="F3109:G3109"/>
    <mergeCell ref="F3096:G3096"/>
    <mergeCell ref="F3097:G3097"/>
    <mergeCell ref="F3098:G3098"/>
    <mergeCell ref="F3099:G3099"/>
    <mergeCell ref="F3100:G3100"/>
    <mergeCell ref="F3103:G3103"/>
    <mergeCell ref="F3086:G3086"/>
    <mergeCell ref="F3087:G3087"/>
    <mergeCell ref="F3090:G3090"/>
    <mergeCell ref="F3091:G3091"/>
    <mergeCell ref="F3092:G3092"/>
    <mergeCell ref="F3095:G3095"/>
    <mergeCell ref="F3080:G3080"/>
    <mergeCell ref="F3081:G3081"/>
    <mergeCell ref="F3082:G3082"/>
    <mergeCell ref="F3083:G3083"/>
    <mergeCell ref="F3084:G3084"/>
    <mergeCell ref="F3085:G3085"/>
    <mergeCell ref="F3072:G3072"/>
    <mergeCell ref="F3073:G3073"/>
    <mergeCell ref="F3074:G3074"/>
    <mergeCell ref="F3075:G3075"/>
    <mergeCell ref="F3076:G3076"/>
    <mergeCell ref="F3079:G3079"/>
    <mergeCell ref="F3064:G3064"/>
    <mergeCell ref="F3065:G3065"/>
    <mergeCell ref="F3066:G3066"/>
    <mergeCell ref="F3067:G3067"/>
    <mergeCell ref="F3068:G3068"/>
    <mergeCell ref="F3071:G3071"/>
    <mergeCell ref="F3056:G3056"/>
    <mergeCell ref="F3057:G3057"/>
    <mergeCell ref="F3058:G3058"/>
    <mergeCell ref="F3059:G3059"/>
    <mergeCell ref="F3060:G3060"/>
    <mergeCell ref="F3063:G3063"/>
    <mergeCell ref="F3048:G3048"/>
    <mergeCell ref="F3049:G3049"/>
    <mergeCell ref="F3050:G3050"/>
    <mergeCell ref="F3051:G3051"/>
    <mergeCell ref="F3052:G3052"/>
    <mergeCell ref="F3055:G3055"/>
    <mergeCell ref="F3040:G3040"/>
    <mergeCell ref="F3041:G3041"/>
    <mergeCell ref="F3042:G3042"/>
    <mergeCell ref="F3043:G3043"/>
    <mergeCell ref="F3044:G3044"/>
    <mergeCell ref="F3047:G3047"/>
    <mergeCell ref="F3032:G3032"/>
    <mergeCell ref="F3033:G3033"/>
    <mergeCell ref="F3034:G3034"/>
    <mergeCell ref="F3035:G3035"/>
    <mergeCell ref="F3036:G3036"/>
    <mergeCell ref="F3039:G3039"/>
    <mergeCell ref="F3024:G3024"/>
    <mergeCell ref="F3025:G3025"/>
    <mergeCell ref="F3026:G3026"/>
    <mergeCell ref="F3029:G3029"/>
    <mergeCell ref="F3030:G3030"/>
    <mergeCell ref="F3031:G3031"/>
    <mergeCell ref="F3016:G3016"/>
    <mergeCell ref="F3017:G3017"/>
    <mergeCell ref="F3020:G3020"/>
    <mergeCell ref="F3021:G3021"/>
    <mergeCell ref="F3022:G3022"/>
    <mergeCell ref="F3023:G3023"/>
    <mergeCell ref="F3008:G3008"/>
    <mergeCell ref="F3011:G3011"/>
    <mergeCell ref="F3012:G3012"/>
    <mergeCell ref="F3013:G3013"/>
    <mergeCell ref="F3014:G3014"/>
    <mergeCell ref="F3015:G3015"/>
    <mergeCell ref="F3002:G3002"/>
    <mergeCell ref="F3003:G3003"/>
    <mergeCell ref="F3004:G3004"/>
    <mergeCell ref="F3005:G3005"/>
    <mergeCell ref="F3006:G3006"/>
    <mergeCell ref="F3007:G3007"/>
    <mergeCell ref="F2994:G2994"/>
    <mergeCell ref="F2995:G2995"/>
    <mergeCell ref="F2996:G2996"/>
    <mergeCell ref="F2997:G2997"/>
    <mergeCell ref="F2998:G2998"/>
    <mergeCell ref="F3001:G3001"/>
    <mergeCell ref="F2986:G2986"/>
    <mergeCell ref="F2987:G2987"/>
    <mergeCell ref="F2988:G2988"/>
    <mergeCell ref="F2989:G2989"/>
    <mergeCell ref="F2990:G2990"/>
    <mergeCell ref="F2993:G2993"/>
    <mergeCell ref="F2978:G2978"/>
    <mergeCell ref="F2979:G2979"/>
    <mergeCell ref="F2980:G2980"/>
    <mergeCell ref="F2983:G2983"/>
    <mergeCell ref="F2984:G2984"/>
    <mergeCell ref="F2985:G2985"/>
    <mergeCell ref="F2970:G2970"/>
    <mergeCell ref="F2971:G2971"/>
    <mergeCell ref="F2972:G2972"/>
    <mergeCell ref="F2973:G2973"/>
    <mergeCell ref="F2976:G2976"/>
    <mergeCell ref="F2977:G2977"/>
    <mergeCell ref="F2962:G2962"/>
    <mergeCell ref="F2963:G2963"/>
    <mergeCell ref="F2964:G2964"/>
    <mergeCell ref="F2965:G2965"/>
    <mergeCell ref="F2968:G2968"/>
    <mergeCell ref="F2969:G2969"/>
    <mergeCell ref="F2954:G2954"/>
    <mergeCell ref="F2955:G2955"/>
    <mergeCell ref="F2956:G2956"/>
    <mergeCell ref="F2957:G2957"/>
    <mergeCell ref="F2960:G2960"/>
    <mergeCell ref="F2961:G2961"/>
    <mergeCell ref="F2946:G2946"/>
    <mergeCell ref="F2947:G2947"/>
    <mergeCell ref="F2948:G2948"/>
    <mergeCell ref="F2949:G2949"/>
    <mergeCell ref="F2952:G2952"/>
    <mergeCell ref="F2953:G2953"/>
    <mergeCell ref="F2940:G2940"/>
    <mergeCell ref="F2941:G2941"/>
    <mergeCell ref="F2942:G2942"/>
    <mergeCell ref="F2943:G2943"/>
    <mergeCell ref="F2944:G2944"/>
    <mergeCell ref="F2945:G2945"/>
    <mergeCell ref="F2932:G2932"/>
    <mergeCell ref="F2933:G2933"/>
    <mergeCell ref="F2934:G2934"/>
    <mergeCell ref="F2935:G2935"/>
    <mergeCell ref="F2936:G2936"/>
    <mergeCell ref="F2937:G2937"/>
    <mergeCell ref="F2924:G2924"/>
    <mergeCell ref="F2925:G2925"/>
    <mergeCell ref="F2926:G2926"/>
    <mergeCell ref="F2927:G2927"/>
    <mergeCell ref="F2928:G2928"/>
    <mergeCell ref="F2929:G2929"/>
    <mergeCell ref="F2918:G2918"/>
    <mergeCell ref="F2919:G2919"/>
    <mergeCell ref="F2920:G2920"/>
    <mergeCell ref="F2921:G2921"/>
    <mergeCell ref="F2922:G2922"/>
    <mergeCell ref="F2923:G2923"/>
    <mergeCell ref="F2910:G2910"/>
    <mergeCell ref="F2911:G2911"/>
    <mergeCell ref="F2912:G2912"/>
    <mergeCell ref="F2913:G2913"/>
    <mergeCell ref="F2914:G2914"/>
    <mergeCell ref="F2917:G2917"/>
    <mergeCell ref="F2900:G2900"/>
    <mergeCell ref="F2901:G2901"/>
    <mergeCell ref="F2902:G2902"/>
    <mergeCell ref="F2905:G2905"/>
    <mergeCell ref="F2906:G2906"/>
    <mergeCell ref="F2907:G2907"/>
    <mergeCell ref="F2892:G2892"/>
    <mergeCell ref="F2893:G2893"/>
    <mergeCell ref="F2894:G2894"/>
    <mergeCell ref="F2895:G2895"/>
    <mergeCell ref="F2896:G2896"/>
    <mergeCell ref="F2897:G2897"/>
    <mergeCell ref="F2884:G2884"/>
    <mergeCell ref="F2885:G2885"/>
    <mergeCell ref="F2886:G2886"/>
    <mergeCell ref="F2887:G2887"/>
    <mergeCell ref="F2890:G2890"/>
    <mergeCell ref="F2891:G2891"/>
    <mergeCell ref="F2876:G2876"/>
    <mergeCell ref="F2877:G2877"/>
    <mergeCell ref="F2880:G2880"/>
    <mergeCell ref="F2881:G2881"/>
    <mergeCell ref="F2882:G2882"/>
    <mergeCell ref="F2883:G2883"/>
    <mergeCell ref="F2870:G2870"/>
    <mergeCell ref="F2871:G2871"/>
    <mergeCell ref="F2872:G2872"/>
    <mergeCell ref="F2873:G2873"/>
    <mergeCell ref="F2874:G2874"/>
    <mergeCell ref="F2875:G2875"/>
    <mergeCell ref="F2862:G2862"/>
    <mergeCell ref="F2863:G2863"/>
    <mergeCell ref="F2864:G2864"/>
    <mergeCell ref="F2865:G2865"/>
    <mergeCell ref="F2866:G2866"/>
    <mergeCell ref="F2867:G2867"/>
    <mergeCell ref="F2854:G2854"/>
    <mergeCell ref="F2855:G2855"/>
    <mergeCell ref="F2856:G2856"/>
    <mergeCell ref="F2857:G2857"/>
    <mergeCell ref="F2858:G2858"/>
    <mergeCell ref="F2861:G2861"/>
    <mergeCell ref="F2846:G2846"/>
    <mergeCell ref="F2847:G2847"/>
    <mergeCell ref="F2848:G2848"/>
    <mergeCell ref="F2849:G2849"/>
    <mergeCell ref="F2850:G2850"/>
    <mergeCell ref="F2853:G2853"/>
    <mergeCell ref="F2838:G2838"/>
    <mergeCell ref="F2839:G2839"/>
    <mergeCell ref="F2840:G2840"/>
    <mergeCell ref="F2843:G2843"/>
    <mergeCell ref="F2844:G2844"/>
    <mergeCell ref="F2845:G2845"/>
    <mergeCell ref="F2830:G2830"/>
    <mergeCell ref="F2833:G2833"/>
    <mergeCell ref="F2834:G2834"/>
    <mergeCell ref="F2835:G2835"/>
    <mergeCell ref="F2836:G2836"/>
    <mergeCell ref="F2837:G2837"/>
    <mergeCell ref="F2824:G2824"/>
    <mergeCell ref="F2825:G2825"/>
    <mergeCell ref="F2826:G2826"/>
    <mergeCell ref="F2827:G2827"/>
    <mergeCell ref="F2828:G2828"/>
    <mergeCell ref="F2829:G2829"/>
    <mergeCell ref="F2816:G2816"/>
    <mergeCell ref="F2817:G2817"/>
    <mergeCell ref="F2818:G2818"/>
    <mergeCell ref="F2821:G2821"/>
    <mergeCell ref="F2822:G2822"/>
    <mergeCell ref="F2823:G2823"/>
    <mergeCell ref="F2808:G2808"/>
    <mergeCell ref="F2809:G2809"/>
    <mergeCell ref="F2812:G2812"/>
    <mergeCell ref="F2813:G2813"/>
    <mergeCell ref="F2814:G2814"/>
    <mergeCell ref="F2815:G2815"/>
    <mergeCell ref="F2800:G2800"/>
    <mergeCell ref="F2801:G2801"/>
    <mergeCell ref="F2802:G2802"/>
    <mergeCell ref="F2803:G2803"/>
    <mergeCell ref="F2804:G2804"/>
    <mergeCell ref="F2807:G2807"/>
    <mergeCell ref="F2792:G2792"/>
    <mergeCell ref="F2793:G2793"/>
    <mergeCell ref="F2794:G2794"/>
    <mergeCell ref="F2795:G2795"/>
    <mergeCell ref="F2796:G2796"/>
    <mergeCell ref="F2797:G2797"/>
    <mergeCell ref="F2784:G2784"/>
    <mergeCell ref="F2785:G2785"/>
    <mergeCell ref="F2786:G2786"/>
    <mergeCell ref="F2789:G2789"/>
    <mergeCell ref="F2790:G2790"/>
    <mergeCell ref="F2791:G2791"/>
    <mergeCell ref="F2776:G2776"/>
    <mergeCell ref="F2777:G2777"/>
    <mergeCell ref="F2780:G2780"/>
    <mergeCell ref="F2781:G2781"/>
    <mergeCell ref="F2782:G2782"/>
    <mergeCell ref="F2783:G2783"/>
    <mergeCell ref="F2770:G2770"/>
    <mergeCell ref="F2771:G2771"/>
    <mergeCell ref="F2772:G2772"/>
    <mergeCell ref="F2773:G2773"/>
    <mergeCell ref="F2774:G2774"/>
    <mergeCell ref="F2775:G2775"/>
    <mergeCell ref="F2762:G2762"/>
    <mergeCell ref="F2763:G2763"/>
    <mergeCell ref="F2764:G2764"/>
    <mergeCell ref="F2765:G2765"/>
    <mergeCell ref="F2766:G2766"/>
    <mergeCell ref="F2767:G2767"/>
    <mergeCell ref="F2754:G2754"/>
    <mergeCell ref="F2755:G2755"/>
    <mergeCell ref="F2756:G2756"/>
    <mergeCell ref="F2757:G2757"/>
    <mergeCell ref="F2758:G2758"/>
    <mergeCell ref="F2761:G2761"/>
    <mergeCell ref="F2744:G2744"/>
    <mergeCell ref="F2747:G2747"/>
    <mergeCell ref="F2748:G2748"/>
    <mergeCell ref="F2749:G2749"/>
    <mergeCell ref="F2750:G2750"/>
    <mergeCell ref="F2751:G2751"/>
    <mergeCell ref="F2738:G2738"/>
    <mergeCell ref="F2739:G2739"/>
    <mergeCell ref="F2740:G2740"/>
    <mergeCell ref="F2741:G2741"/>
    <mergeCell ref="F2742:G2742"/>
    <mergeCell ref="F2743:G2743"/>
    <mergeCell ref="F2730:G2730"/>
    <mergeCell ref="F2731:G2731"/>
    <mergeCell ref="F2732:G2732"/>
    <mergeCell ref="F2733:G2733"/>
    <mergeCell ref="F2734:G2734"/>
    <mergeCell ref="F2737:G2737"/>
    <mergeCell ref="F2724:G2724"/>
    <mergeCell ref="F2725:G2725"/>
    <mergeCell ref="F2726:G2726"/>
    <mergeCell ref="F2727:G2727"/>
    <mergeCell ref="F2728:G2728"/>
    <mergeCell ref="F2729:G2729"/>
    <mergeCell ref="F2716:G2716"/>
    <mergeCell ref="F2717:G2717"/>
    <mergeCell ref="F2718:G2718"/>
    <mergeCell ref="F2719:G2719"/>
    <mergeCell ref="F2722:G2722"/>
    <mergeCell ref="F2723:G2723"/>
    <mergeCell ref="F2708:G2708"/>
    <mergeCell ref="F2709:G2709"/>
    <mergeCell ref="F2710:G2710"/>
    <mergeCell ref="F2711:G2711"/>
    <mergeCell ref="F2712:G2712"/>
    <mergeCell ref="F2715:G2715"/>
    <mergeCell ref="F2698:G2698"/>
    <mergeCell ref="F2701:G2701"/>
    <mergeCell ref="F2702:G2702"/>
    <mergeCell ref="F2703:G2703"/>
    <mergeCell ref="F2704:G2704"/>
    <mergeCell ref="F2705:G2705"/>
    <mergeCell ref="F2692:G2692"/>
    <mergeCell ref="F2693:G2693"/>
    <mergeCell ref="F2694:G2694"/>
    <mergeCell ref="F2695:G2695"/>
    <mergeCell ref="F2696:G2696"/>
    <mergeCell ref="F2697:G2697"/>
    <mergeCell ref="F2684:G2684"/>
    <mergeCell ref="F2685:G2685"/>
    <mergeCell ref="F2686:G2686"/>
    <mergeCell ref="F2687:G2687"/>
    <mergeCell ref="F2688:G2688"/>
    <mergeCell ref="F2689:G2689"/>
    <mergeCell ref="F2676:G2676"/>
    <mergeCell ref="F2677:G2677"/>
    <mergeCell ref="F2678:G2678"/>
    <mergeCell ref="F2679:G2679"/>
    <mergeCell ref="F2680:G2680"/>
    <mergeCell ref="F2683:G2683"/>
    <mergeCell ref="F2668:G2668"/>
    <mergeCell ref="F2669:G2669"/>
    <mergeCell ref="F2672:G2672"/>
    <mergeCell ref="F2673:G2673"/>
    <mergeCell ref="F2674:G2674"/>
    <mergeCell ref="F2675:G2675"/>
    <mergeCell ref="F2662:G2662"/>
    <mergeCell ref="F2663:G2663"/>
    <mergeCell ref="F2664:G2664"/>
    <mergeCell ref="F2665:G2665"/>
    <mergeCell ref="F2666:G2666"/>
    <mergeCell ref="F2667:G2667"/>
    <mergeCell ref="F2654:G2654"/>
    <mergeCell ref="F2655:G2655"/>
    <mergeCell ref="F2656:G2656"/>
    <mergeCell ref="F2657:G2657"/>
    <mergeCell ref="F2660:G2660"/>
    <mergeCell ref="F2661:G2661"/>
    <mergeCell ref="F2646:G2646"/>
    <mergeCell ref="F2647:G2647"/>
    <mergeCell ref="F2648:G2648"/>
    <mergeCell ref="F2649:G2649"/>
    <mergeCell ref="F2650:G2650"/>
    <mergeCell ref="F2653:G2653"/>
    <mergeCell ref="F2638:G2638"/>
    <mergeCell ref="F2639:G2639"/>
    <mergeCell ref="F2642:G2642"/>
    <mergeCell ref="F2643:G2643"/>
    <mergeCell ref="F2644:G2644"/>
    <mergeCell ref="F2645:G2645"/>
    <mergeCell ref="F2632:G2632"/>
    <mergeCell ref="F2633:G2633"/>
    <mergeCell ref="F2634:G2634"/>
    <mergeCell ref="F2635:G2635"/>
    <mergeCell ref="F2636:G2636"/>
    <mergeCell ref="F2637:G2637"/>
    <mergeCell ref="F2624:G2624"/>
    <mergeCell ref="F2625:G2625"/>
    <mergeCell ref="F2628:G2628"/>
    <mergeCell ref="F2629:G2629"/>
    <mergeCell ref="F2630:G2630"/>
    <mergeCell ref="F2631:G2631"/>
    <mergeCell ref="F2616:G2616"/>
    <mergeCell ref="F2617:G2617"/>
    <mergeCell ref="F2618:G2618"/>
    <mergeCell ref="F2621:G2621"/>
    <mergeCell ref="F2622:G2622"/>
    <mergeCell ref="F2623:G2623"/>
    <mergeCell ref="F2608:G2608"/>
    <mergeCell ref="F2611:G2611"/>
    <mergeCell ref="F2612:G2612"/>
    <mergeCell ref="F2613:G2613"/>
    <mergeCell ref="F2614:G2614"/>
    <mergeCell ref="F2615:G2615"/>
    <mergeCell ref="F2602:G2602"/>
    <mergeCell ref="F2603:G2603"/>
    <mergeCell ref="F2604:G2604"/>
    <mergeCell ref="F2605:G2605"/>
    <mergeCell ref="F2606:G2606"/>
    <mergeCell ref="F2607:G2607"/>
    <mergeCell ref="F2594:G2594"/>
    <mergeCell ref="F2595:G2595"/>
    <mergeCell ref="F2596:G2596"/>
    <mergeCell ref="F2597:G2597"/>
    <mergeCell ref="F2598:G2598"/>
    <mergeCell ref="F2601:G2601"/>
    <mergeCell ref="F2586:G2586"/>
    <mergeCell ref="F2587:G2587"/>
    <mergeCell ref="F2588:G2588"/>
    <mergeCell ref="F2591:G2591"/>
    <mergeCell ref="F2592:G2592"/>
    <mergeCell ref="F2593:G2593"/>
    <mergeCell ref="F2578:G2578"/>
    <mergeCell ref="F2581:G2581"/>
    <mergeCell ref="F2582:G2582"/>
    <mergeCell ref="F2583:G2583"/>
    <mergeCell ref="F2584:G2584"/>
    <mergeCell ref="F2585:G2585"/>
    <mergeCell ref="F2572:G2572"/>
    <mergeCell ref="F2573:G2573"/>
    <mergeCell ref="F2574:G2574"/>
    <mergeCell ref="F2575:G2575"/>
    <mergeCell ref="F2576:G2576"/>
    <mergeCell ref="F2577:G2577"/>
    <mergeCell ref="F2564:G2564"/>
    <mergeCell ref="F2565:G2565"/>
    <mergeCell ref="F2566:G2566"/>
    <mergeCell ref="F2567:G2567"/>
    <mergeCell ref="F2568:G2568"/>
    <mergeCell ref="F2571:G2571"/>
    <mergeCell ref="F2556:G2556"/>
    <mergeCell ref="F2557:G2557"/>
    <mergeCell ref="F2558:G2558"/>
    <mergeCell ref="F2559:G2559"/>
    <mergeCell ref="F2562:G2562"/>
    <mergeCell ref="F2563:G2563"/>
    <mergeCell ref="F2548:G2548"/>
    <mergeCell ref="F2549:G2549"/>
    <mergeCell ref="F2550:G2550"/>
    <mergeCell ref="F2553:G2553"/>
    <mergeCell ref="F2554:G2554"/>
    <mergeCell ref="F2555:G2555"/>
    <mergeCell ref="F2540:G2540"/>
    <mergeCell ref="F2541:G2541"/>
    <mergeCell ref="F2544:G2544"/>
    <mergeCell ref="F2545:G2545"/>
    <mergeCell ref="F2546:G2546"/>
    <mergeCell ref="F2547:G2547"/>
    <mergeCell ref="F2532:G2532"/>
    <mergeCell ref="F2535:G2535"/>
    <mergeCell ref="F2536:G2536"/>
    <mergeCell ref="F2537:G2537"/>
    <mergeCell ref="F2538:G2538"/>
    <mergeCell ref="F2539:G2539"/>
    <mergeCell ref="F2526:G2526"/>
    <mergeCell ref="F2527:G2527"/>
    <mergeCell ref="F2528:G2528"/>
    <mergeCell ref="F2529:G2529"/>
    <mergeCell ref="F2530:G2530"/>
    <mergeCell ref="F2531:G2531"/>
    <mergeCell ref="F2518:G2518"/>
    <mergeCell ref="F2519:G2519"/>
    <mergeCell ref="F2520:G2520"/>
    <mergeCell ref="F2521:G2521"/>
    <mergeCell ref="F2522:G2522"/>
    <mergeCell ref="F2525:G2525"/>
    <mergeCell ref="F2508:G2508"/>
    <mergeCell ref="F2511:G2511"/>
    <mergeCell ref="F2512:G2512"/>
    <mergeCell ref="F2513:G2513"/>
    <mergeCell ref="F2514:G2514"/>
    <mergeCell ref="F2515:G2515"/>
    <mergeCell ref="F2500:G2500"/>
    <mergeCell ref="F2501:G2501"/>
    <mergeCell ref="F2504:G2504"/>
    <mergeCell ref="F2505:G2505"/>
    <mergeCell ref="F2506:G2506"/>
    <mergeCell ref="F2507:G2507"/>
    <mergeCell ref="F2492:G2492"/>
    <mergeCell ref="F2493:G2493"/>
    <mergeCell ref="F2496:G2496"/>
    <mergeCell ref="F2497:G2497"/>
    <mergeCell ref="F2498:G2498"/>
    <mergeCell ref="F2499:G2499"/>
    <mergeCell ref="F2486:G2486"/>
    <mergeCell ref="F2487:G2487"/>
    <mergeCell ref="F2488:G2488"/>
    <mergeCell ref="F2489:G2489"/>
    <mergeCell ref="F2490:G2490"/>
    <mergeCell ref="F2491:G2491"/>
    <mergeCell ref="F2478:G2478"/>
    <mergeCell ref="F2481:G2481"/>
    <mergeCell ref="F2482:G2482"/>
    <mergeCell ref="F2483:G2483"/>
    <mergeCell ref="F2484:G2484"/>
    <mergeCell ref="F2485:G2485"/>
    <mergeCell ref="F2470:G2470"/>
    <mergeCell ref="F2471:G2471"/>
    <mergeCell ref="F2474:G2474"/>
    <mergeCell ref="F2475:G2475"/>
    <mergeCell ref="F2476:G2476"/>
    <mergeCell ref="F2477:G2477"/>
    <mergeCell ref="F2462:G2462"/>
    <mergeCell ref="F2463:G2463"/>
    <mergeCell ref="F2466:G2466"/>
    <mergeCell ref="F2467:G2467"/>
    <mergeCell ref="F2468:G2468"/>
    <mergeCell ref="F2469:G2469"/>
    <mergeCell ref="F2454:G2454"/>
    <mergeCell ref="F2455:G2455"/>
    <mergeCell ref="F2456:G2456"/>
    <mergeCell ref="F2457:G2457"/>
    <mergeCell ref="F2460:G2460"/>
    <mergeCell ref="F2461:G2461"/>
    <mergeCell ref="F2446:G2446"/>
    <mergeCell ref="F2447:G2447"/>
    <mergeCell ref="F2448:G2448"/>
    <mergeCell ref="F2449:G2449"/>
    <mergeCell ref="F2450:G2450"/>
    <mergeCell ref="F2453:G2453"/>
    <mergeCell ref="F2436:G2436"/>
    <mergeCell ref="F2439:G2439"/>
    <mergeCell ref="F2440:G2440"/>
    <mergeCell ref="F2441:G2441"/>
    <mergeCell ref="F2442:G2442"/>
    <mergeCell ref="F2443:G2443"/>
    <mergeCell ref="F2428:G2428"/>
    <mergeCell ref="F2429:G2429"/>
    <mergeCell ref="F2432:G2432"/>
    <mergeCell ref="F2433:G2433"/>
    <mergeCell ref="F2434:G2434"/>
    <mergeCell ref="F2435:G2435"/>
    <mergeCell ref="F2420:G2420"/>
    <mergeCell ref="F2421:G2421"/>
    <mergeCell ref="F2422:G2422"/>
    <mergeCell ref="F2425:G2425"/>
    <mergeCell ref="F2426:G2426"/>
    <mergeCell ref="F2427:G2427"/>
    <mergeCell ref="F2412:G2412"/>
    <mergeCell ref="F2413:G2413"/>
    <mergeCell ref="F2416:G2416"/>
    <mergeCell ref="F2417:G2417"/>
    <mergeCell ref="F2418:G2418"/>
    <mergeCell ref="F2419:G2419"/>
    <mergeCell ref="F2404:G2404"/>
    <mergeCell ref="F2407:G2407"/>
    <mergeCell ref="F2408:G2408"/>
    <mergeCell ref="F2409:G2409"/>
    <mergeCell ref="F2410:G2410"/>
    <mergeCell ref="F2411:G2411"/>
    <mergeCell ref="F2398:G2398"/>
    <mergeCell ref="F2399:G2399"/>
    <mergeCell ref="F2400:G2400"/>
    <mergeCell ref="F2401:G2401"/>
    <mergeCell ref="F2402:G2402"/>
    <mergeCell ref="F2403:G2403"/>
    <mergeCell ref="F2390:G2390"/>
    <mergeCell ref="F2391:G2391"/>
    <mergeCell ref="F2392:G2392"/>
    <mergeCell ref="F2393:G2393"/>
    <mergeCell ref="F2394:G2394"/>
    <mergeCell ref="F2395:G2395"/>
    <mergeCell ref="F2382:G2382"/>
    <mergeCell ref="F2383:G2383"/>
    <mergeCell ref="F2384:G2384"/>
    <mergeCell ref="F2385:G2385"/>
    <mergeCell ref="F2386:G2386"/>
    <mergeCell ref="F2389:G2389"/>
    <mergeCell ref="F2374:G2374"/>
    <mergeCell ref="F2377:G2377"/>
    <mergeCell ref="F2378:G2378"/>
    <mergeCell ref="F2379:G2379"/>
    <mergeCell ref="F2380:G2380"/>
    <mergeCell ref="F2381:G2381"/>
    <mergeCell ref="F2368:G2368"/>
    <mergeCell ref="F2369:G2369"/>
    <mergeCell ref="F2370:G2370"/>
    <mergeCell ref="F2371:G2371"/>
    <mergeCell ref="F2372:G2372"/>
    <mergeCell ref="F2373:G2373"/>
    <mergeCell ref="F2360:G2360"/>
    <mergeCell ref="F2361:G2361"/>
    <mergeCell ref="F2362:G2362"/>
    <mergeCell ref="F2365:G2365"/>
    <mergeCell ref="F2366:G2366"/>
    <mergeCell ref="F2367:G2367"/>
    <mergeCell ref="F2354:G2354"/>
    <mergeCell ref="F2355:G2355"/>
    <mergeCell ref="F2356:G2356"/>
    <mergeCell ref="F2357:G2357"/>
    <mergeCell ref="F2358:G2358"/>
    <mergeCell ref="F2359:G2359"/>
    <mergeCell ref="F2346:G2346"/>
    <mergeCell ref="F2347:G2347"/>
    <mergeCell ref="F2348:G2348"/>
    <mergeCell ref="F2351:G2351"/>
    <mergeCell ref="F2352:G2352"/>
    <mergeCell ref="F2353:G2353"/>
    <mergeCell ref="F2338:G2338"/>
    <mergeCell ref="F2339:G2339"/>
    <mergeCell ref="F2340:G2340"/>
    <mergeCell ref="F2341:G2341"/>
    <mergeCell ref="F2344:G2344"/>
    <mergeCell ref="F2345:G2345"/>
    <mergeCell ref="F2332:G2332"/>
    <mergeCell ref="F2333:G2333"/>
    <mergeCell ref="F2334:G2334"/>
    <mergeCell ref="F2335:G2335"/>
    <mergeCell ref="F2336:G2336"/>
    <mergeCell ref="F2337:G2337"/>
    <mergeCell ref="F2324:G2324"/>
    <mergeCell ref="F2325:G2325"/>
    <mergeCell ref="F2326:G2326"/>
    <mergeCell ref="F2327:G2327"/>
    <mergeCell ref="F2328:G2328"/>
    <mergeCell ref="F2331:G2331"/>
    <mergeCell ref="F2316:G2316"/>
    <mergeCell ref="F2317:G2317"/>
    <mergeCell ref="F2320:G2320"/>
    <mergeCell ref="F2321:G2321"/>
    <mergeCell ref="F2322:G2322"/>
    <mergeCell ref="F2323:G2323"/>
    <mergeCell ref="F2308:G2308"/>
    <mergeCell ref="F2311:G2311"/>
    <mergeCell ref="F2312:G2312"/>
    <mergeCell ref="F2313:G2313"/>
    <mergeCell ref="F2314:G2314"/>
    <mergeCell ref="F2315:G2315"/>
    <mergeCell ref="F2302:G2302"/>
    <mergeCell ref="F2303:G2303"/>
    <mergeCell ref="F2304:G2304"/>
    <mergeCell ref="F2305:G2305"/>
    <mergeCell ref="F2306:G2306"/>
    <mergeCell ref="F2307:G2307"/>
    <mergeCell ref="F2294:G2294"/>
    <mergeCell ref="F2295:G2295"/>
    <mergeCell ref="F2296:G2296"/>
    <mergeCell ref="F2297:G2297"/>
    <mergeCell ref="F2298:G2298"/>
    <mergeCell ref="F2299:G2299"/>
    <mergeCell ref="F2286:G2286"/>
    <mergeCell ref="F2287:G2287"/>
    <mergeCell ref="F2288:G2288"/>
    <mergeCell ref="F2289:G2289"/>
    <mergeCell ref="F2290:G2290"/>
    <mergeCell ref="F2293:G2293"/>
    <mergeCell ref="F2278:G2278"/>
    <mergeCell ref="F2279:G2279"/>
    <mergeCell ref="F2280:G2280"/>
    <mergeCell ref="F2281:G2281"/>
    <mergeCell ref="F2284:G2284"/>
    <mergeCell ref="F2285:G2285"/>
    <mergeCell ref="F2270:G2270"/>
    <mergeCell ref="F2271:G2271"/>
    <mergeCell ref="F2272:G2272"/>
    <mergeCell ref="F2275:G2275"/>
    <mergeCell ref="F2276:G2276"/>
    <mergeCell ref="F2277:G2277"/>
    <mergeCell ref="F2262:G2262"/>
    <mergeCell ref="F2265:G2265"/>
    <mergeCell ref="F2266:G2266"/>
    <mergeCell ref="F2267:G2267"/>
    <mergeCell ref="F2268:G2268"/>
    <mergeCell ref="F2269:G2269"/>
    <mergeCell ref="F2256:G2256"/>
    <mergeCell ref="F2257:G2257"/>
    <mergeCell ref="F2258:G2258"/>
    <mergeCell ref="F2259:G2259"/>
    <mergeCell ref="F2260:G2260"/>
    <mergeCell ref="F2261:G2261"/>
    <mergeCell ref="F2248:G2248"/>
    <mergeCell ref="F2249:G2249"/>
    <mergeCell ref="F2250:G2250"/>
    <mergeCell ref="F2251:G2251"/>
    <mergeCell ref="F2252:G2252"/>
    <mergeCell ref="F2253:G2253"/>
    <mergeCell ref="F2240:G2240"/>
    <mergeCell ref="F2241:G2241"/>
    <mergeCell ref="F2242:G2242"/>
    <mergeCell ref="F2243:G2243"/>
    <mergeCell ref="F2246:G2246"/>
    <mergeCell ref="F2247:G2247"/>
    <mergeCell ref="F2232:G2232"/>
    <mergeCell ref="F2233:G2233"/>
    <mergeCell ref="F2236:G2236"/>
    <mergeCell ref="F2237:G2237"/>
    <mergeCell ref="F2238:G2238"/>
    <mergeCell ref="F2239:G2239"/>
    <mergeCell ref="F2226:G2226"/>
    <mergeCell ref="F2227:G2227"/>
    <mergeCell ref="F2228:G2228"/>
    <mergeCell ref="F2229:G2229"/>
    <mergeCell ref="F2230:G2230"/>
    <mergeCell ref="F2231:G2231"/>
    <mergeCell ref="F2218:G2218"/>
    <mergeCell ref="F2219:G2219"/>
    <mergeCell ref="F2220:G2220"/>
    <mergeCell ref="F2221:G2221"/>
    <mergeCell ref="F2222:G2222"/>
    <mergeCell ref="F2223:G2223"/>
    <mergeCell ref="F2210:G2210"/>
    <mergeCell ref="F2211:G2211"/>
    <mergeCell ref="F2212:G2212"/>
    <mergeCell ref="F2213:G2213"/>
    <mergeCell ref="F2216:G2216"/>
    <mergeCell ref="F2217:G2217"/>
    <mergeCell ref="F2202:G2202"/>
    <mergeCell ref="F2203:G2203"/>
    <mergeCell ref="F2206:G2206"/>
    <mergeCell ref="F2207:G2207"/>
    <mergeCell ref="F2208:G2208"/>
    <mergeCell ref="F2209:G2209"/>
    <mergeCell ref="F2194:G2194"/>
    <mergeCell ref="F2197:G2197"/>
    <mergeCell ref="F2198:G2198"/>
    <mergeCell ref="F2199:G2199"/>
    <mergeCell ref="F2200:G2200"/>
    <mergeCell ref="F2201:G2201"/>
    <mergeCell ref="F2188:G2188"/>
    <mergeCell ref="F2189:G2189"/>
    <mergeCell ref="F2190:G2190"/>
    <mergeCell ref="F2191:G2191"/>
    <mergeCell ref="F2192:G2192"/>
    <mergeCell ref="F2193:G2193"/>
    <mergeCell ref="F2180:G2180"/>
    <mergeCell ref="F2181:G2181"/>
    <mergeCell ref="F2182:G2182"/>
    <mergeCell ref="F2183:G2183"/>
    <mergeCell ref="F2184:G2184"/>
    <mergeCell ref="F2185:G2185"/>
    <mergeCell ref="F2172:G2172"/>
    <mergeCell ref="F2173:G2173"/>
    <mergeCell ref="F2174:G2174"/>
    <mergeCell ref="F2175:G2175"/>
    <mergeCell ref="F2178:G2178"/>
    <mergeCell ref="F2179:G2179"/>
    <mergeCell ref="F2164:G2164"/>
    <mergeCell ref="F2165:G2165"/>
    <mergeCell ref="F2166:G2166"/>
    <mergeCell ref="F2169:G2169"/>
    <mergeCell ref="F2170:G2170"/>
    <mergeCell ref="F2171:G2171"/>
    <mergeCell ref="F2156:G2156"/>
    <mergeCell ref="F2157:G2157"/>
    <mergeCell ref="F2160:G2160"/>
    <mergeCell ref="F2161:G2161"/>
    <mergeCell ref="F2162:G2162"/>
    <mergeCell ref="F2163:G2163"/>
    <mergeCell ref="F2148:G2148"/>
    <mergeCell ref="F2151:G2151"/>
    <mergeCell ref="F2152:G2152"/>
    <mergeCell ref="F2153:G2153"/>
    <mergeCell ref="F2154:G2154"/>
    <mergeCell ref="F2155:G2155"/>
    <mergeCell ref="F2142:G2142"/>
    <mergeCell ref="F2143:G2143"/>
    <mergeCell ref="F2144:G2144"/>
    <mergeCell ref="F2145:G2145"/>
    <mergeCell ref="F2146:G2146"/>
    <mergeCell ref="F2147:G2147"/>
    <mergeCell ref="F2134:G2134"/>
    <mergeCell ref="F2135:G2135"/>
    <mergeCell ref="F2136:G2136"/>
    <mergeCell ref="F2137:G2137"/>
    <mergeCell ref="F2138:G2138"/>
    <mergeCell ref="F2139:G2139"/>
    <mergeCell ref="F2126:G2126"/>
    <mergeCell ref="F2127:G2127"/>
    <mergeCell ref="F2128:G2128"/>
    <mergeCell ref="F2129:G2129"/>
    <mergeCell ref="F2132:G2132"/>
    <mergeCell ref="F2133:G2133"/>
    <mergeCell ref="F2118:G2118"/>
    <mergeCell ref="F2119:G2119"/>
    <mergeCell ref="F2122:G2122"/>
    <mergeCell ref="F2123:G2123"/>
    <mergeCell ref="F2124:G2124"/>
    <mergeCell ref="F2125:G2125"/>
    <mergeCell ref="F2110:G2110"/>
    <mergeCell ref="F2113:G2113"/>
    <mergeCell ref="F2114:G2114"/>
    <mergeCell ref="F2115:G2115"/>
    <mergeCell ref="F2116:G2116"/>
    <mergeCell ref="F2117:G2117"/>
    <mergeCell ref="F2104:G2104"/>
    <mergeCell ref="F2105:G2105"/>
    <mergeCell ref="F2106:G2106"/>
    <mergeCell ref="F2107:G2107"/>
    <mergeCell ref="F2108:G2108"/>
    <mergeCell ref="F2109:G2109"/>
    <mergeCell ref="F2096:G2096"/>
    <mergeCell ref="F2097:G2097"/>
    <mergeCell ref="F2098:G2098"/>
    <mergeCell ref="F2099:G2099"/>
    <mergeCell ref="F2100:G2100"/>
    <mergeCell ref="F2101:G2101"/>
    <mergeCell ref="F2086:G2086"/>
    <mergeCell ref="F2087:G2087"/>
    <mergeCell ref="F2090:G2090"/>
    <mergeCell ref="F2091:G2091"/>
    <mergeCell ref="F2092:G2092"/>
    <mergeCell ref="F2095:G2095"/>
    <mergeCell ref="F2076:G2076"/>
    <mergeCell ref="F2077:G2077"/>
    <mergeCell ref="F2080:G2080"/>
    <mergeCell ref="F2081:G2081"/>
    <mergeCell ref="F2082:G2082"/>
    <mergeCell ref="F2085:G2085"/>
    <mergeCell ref="F2068:G2068"/>
    <mergeCell ref="F2069:G2069"/>
    <mergeCell ref="F2070:G2070"/>
    <mergeCell ref="F2071:G2071"/>
    <mergeCell ref="F2072:G2072"/>
    <mergeCell ref="F2075:G2075"/>
    <mergeCell ref="F2060:G2060"/>
    <mergeCell ref="F2061:G2061"/>
    <mergeCell ref="F2062:G2062"/>
    <mergeCell ref="F2063:G2063"/>
    <mergeCell ref="F2066:G2066"/>
    <mergeCell ref="F2067:G2067"/>
    <mergeCell ref="F2052:G2052"/>
    <mergeCell ref="F2053:G2053"/>
    <mergeCell ref="F2054:G2054"/>
    <mergeCell ref="F2057:G2057"/>
    <mergeCell ref="F2058:G2058"/>
    <mergeCell ref="F2059:G2059"/>
    <mergeCell ref="F2044:G2044"/>
    <mergeCell ref="F2045:G2045"/>
    <mergeCell ref="F2048:G2048"/>
    <mergeCell ref="F2049:G2049"/>
    <mergeCell ref="F2050:G2050"/>
    <mergeCell ref="F2051:G2051"/>
    <mergeCell ref="F2036:G2036"/>
    <mergeCell ref="F2037:G2037"/>
    <mergeCell ref="F2040:G2040"/>
    <mergeCell ref="F2041:G2041"/>
    <mergeCell ref="F2042:G2042"/>
    <mergeCell ref="F2043:G2043"/>
    <mergeCell ref="F2028:G2028"/>
    <mergeCell ref="F2029:G2029"/>
    <mergeCell ref="F2030:G2030"/>
    <mergeCell ref="F2033:G2033"/>
    <mergeCell ref="F2034:G2034"/>
    <mergeCell ref="F2035:G2035"/>
    <mergeCell ref="F2018:G2018"/>
    <mergeCell ref="F2021:G2021"/>
    <mergeCell ref="F2022:G2022"/>
    <mergeCell ref="F2023:G2023"/>
    <mergeCell ref="F2024:G2024"/>
    <mergeCell ref="F2027:G2027"/>
    <mergeCell ref="F2012:G2012"/>
    <mergeCell ref="F2013:G2013"/>
    <mergeCell ref="F2014:G2014"/>
    <mergeCell ref="F2015:G2015"/>
    <mergeCell ref="F2016:G2016"/>
    <mergeCell ref="F2017:G2017"/>
    <mergeCell ref="F2004:G2004"/>
    <mergeCell ref="F2005:G2005"/>
    <mergeCell ref="F2006:G2006"/>
    <mergeCell ref="F2009:G2009"/>
    <mergeCell ref="F2010:G2010"/>
    <mergeCell ref="F2011:G2011"/>
    <mergeCell ref="F1996:G1996"/>
    <mergeCell ref="F1997:G1997"/>
    <mergeCell ref="F1998:G1998"/>
    <mergeCell ref="F1999:G1999"/>
    <mergeCell ref="F2002:G2002"/>
    <mergeCell ref="F2003:G2003"/>
    <mergeCell ref="F1988:G1988"/>
    <mergeCell ref="F1989:G1989"/>
    <mergeCell ref="F1990:G1990"/>
    <mergeCell ref="F1991:G1991"/>
    <mergeCell ref="F1992:G1992"/>
    <mergeCell ref="F1993:G1993"/>
    <mergeCell ref="F1978:G1978"/>
    <mergeCell ref="F1981:G1981"/>
    <mergeCell ref="F1982:G1982"/>
    <mergeCell ref="F1983:G1983"/>
    <mergeCell ref="F1984:G1984"/>
    <mergeCell ref="F1985:G1985"/>
    <mergeCell ref="F1972:G1972"/>
    <mergeCell ref="F1973:G1973"/>
    <mergeCell ref="F1974:G1974"/>
    <mergeCell ref="F1975:G1975"/>
    <mergeCell ref="F1976:G1976"/>
    <mergeCell ref="F1977:G1977"/>
    <mergeCell ref="F1964:G1964"/>
    <mergeCell ref="F1965:G1965"/>
    <mergeCell ref="F1966:G1966"/>
    <mergeCell ref="F1969:G1969"/>
    <mergeCell ref="F1970:G1970"/>
    <mergeCell ref="F1971:G1971"/>
    <mergeCell ref="F1958:G1958"/>
    <mergeCell ref="F1959:G1959"/>
    <mergeCell ref="F1960:G1960"/>
    <mergeCell ref="F1961:G1961"/>
    <mergeCell ref="F1962:G1962"/>
    <mergeCell ref="F1963:G1963"/>
    <mergeCell ref="F1950:G1950"/>
    <mergeCell ref="F1951:G1951"/>
    <mergeCell ref="F1952:G1952"/>
    <mergeCell ref="F1953:G1953"/>
    <mergeCell ref="F1954:G1954"/>
    <mergeCell ref="F1957:G1957"/>
    <mergeCell ref="F1942:G1942"/>
    <mergeCell ref="F1943:G1943"/>
    <mergeCell ref="F1944:G1944"/>
    <mergeCell ref="F1947:G1947"/>
    <mergeCell ref="F1948:G1948"/>
    <mergeCell ref="F1949:G1949"/>
    <mergeCell ref="F1934:G1934"/>
    <mergeCell ref="F1937:G1937"/>
    <mergeCell ref="F1938:G1938"/>
    <mergeCell ref="F1939:G1939"/>
    <mergeCell ref="F1940:G1940"/>
    <mergeCell ref="F1941:G1941"/>
    <mergeCell ref="F1928:G1928"/>
    <mergeCell ref="F1929:G1929"/>
    <mergeCell ref="F1930:G1930"/>
    <mergeCell ref="F1931:G1931"/>
    <mergeCell ref="F1932:G1932"/>
    <mergeCell ref="F1933:G1933"/>
    <mergeCell ref="F1920:G1920"/>
    <mergeCell ref="F1921:G1921"/>
    <mergeCell ref="F1922:G1922"/>
    <mergeCell ref="F1925:G1925"/>
    <mergeCell ref="F1926:G1926"/>
    <mergeCell ref="F1927:G1927"/>
    <mergeCell ref="F1912:G1912"/>
    <mergeCell ref="F1913:G1913"/>
    <mergeCell ref="F1914:G1914"/>
    <mergeCell ref="F1915:G1915"/>
    <mergeCell ref="F1916:G1916"/>
    <mergeCell ref="F1919:G1919"/>
    <mergeCell ref="F1902:G1902"/>
    <mergeCell ref="F1905:G1905"/>
    <mergeCell ref="F1906:G1906"/>
    <mergeCell ref="F1907:G1907"/>
    <mergeCell ref="F1908:G1908"/>
    <mergeCell ref="F1909:G1909"/>
    <mergeCell ref="F1894:G1894"/>
    <mergeCell ref="F1895:G1895"/>
    <mergeCell ref="F1896:G1896"/>
    <mergeCell ref="F1899:G1899"/>
    <mergeCell ref="F1900:G1900"/>
    <mergeCell ref="F1901:G1901"/>
    <mergeCell ref="F1884:G1884"/>
    <mergeCell ref="F1887:G1887"/>
    <mergeCell ref="F1888:G1888"/>
    <mergeCell ref="F1889:G1889"/>
    <mergeCell ref="F1890:G1890"/>
    <mergeCell ref="F1893:G1893"/>
    <mergeCell ref="F1878:G1878"/>
    <mergeCell ref="F1879:G1879"/>
    <mergeCell ref="F1880:G1880"/>
    <mergeCell ref="F1881:G1881"/>
    <mergeCell ref="F1882:G1882"/>
    <mergeCell ref="F1883:G1883"/>
    <mergeCell ref="F1870:G1870"/>
    <mergeCell ref="F1871:G1871"/>
    <mergeCell ref="F1872:G1872"/>
    <mergeCell ref="F1873:G1873"/>
    <mergeCell ref="F1874:G1874"/>
    <mergeCell ref="F1875:G1875"/>
    <mergeCell ref="F1862:G1862"/>
    <mergeCell ref="F1863:G1863"/>
    <mergeCell ref="F1864:G1864"/>
    <mergeCell ref="F1865:G1865"/>
    <mergeCell ref="F1866:G1866"/>
    <mergeCell ref="F1869:G1869"/>
    <mergeCell ref="F1854:G1854"/>
    <mergeCell ref="F1855:G1855"/>
    <mergeCell ref="F1856:G1856"/>
    <mergeCell ref="F1857:G1857"/>
    <mergeCell ref="F1860:G1860"/>
    <mergeCell ref="F1861:G1861"/>
    <mergeCell ref="F1846:G1846"/>
    <mergeCell ref="F1847:G1847"/>
    <mergeCell ref="F1848:G1848"/>
    <mergeCell ref="F1851:G1851"/>
    <mergeCell ref="F1852:G1852"/>
    <mergeCell ref="F1853:G1853"/>
    <mergeCell ref="F1836:G1836"/>
    <mergeCell ref="F1839:G1839"/>
    <mergeCell ref="F1840:G1840"/>
    <mergeCell ref="F1841:G1841"/>
    <mergeCell ref="F1842:G1842"/>
    <mergeCell ref="F1845:G1845"/>
    <mergeCell ref="F1830:G1830"/>
    <mergeCell ref="F1831:G1831"/>
    <mergeCell ref="F1832:G1832"/>
    <mergeCell ref="F1833:G1833"/>
    <mergeCell ref="F1834:G1834"/>
    <mergeCell ref="F1835:G1835"/>
    <mergeCell ref="F1822:G1822"/>
    <mergeCell ref="F1823:G1823"/>
    <mergeCell ref="F1824:G1824"/>
    <mergeCell ref="F1825:G1825"/>
    <mergeCell ref="F1828:G1828"/>
    <mergeCell ref="F1829:G1829"/>
    <mergeCell ref="F1814:G1814"/>
    <mergeCell ref="F1815:G1815"/>
    <mergeCell ref="F1816:G1816"/>
    <mergeCell ref="F1817:G1817"/>
    <mergeCell ref="F1818:G1818"/>
    <mergeCell ref="F1821:G1821"/>
    <mergeCell ref="F1806:G1806"/>
    <mergeCell ref="F1807:G1807"/>
    <mergeCell ref="F1808:G1808"/>
    <mergeCell ref="F1809:G1809"/>
    <mergeCell ref="F1810:G1810"/>
    <mergeCell ref="F1811:G1811"/>
    <mergeCell ref="F1798:G1798"/>
    <mergeCell ref="F1799:G1799"/>
    <mergeCell ref="F1800:G1800"/>
    <mergeCell ref="F1803:G1803"/>
    <mergeCell ref="F1804:G1804"/>
    <mergeCell ref="F1805:G1805"/>
    <mergeCell ref="F1792:G1792"/>
    <mergeCell ref="F1793:G1793"/>
    <mergeCell ref="F1794:G1794"/>
    <mergeCell ref="F1795:G1795"/>
    <mergeCell ref="F1796:G1796"/>
    <mergeCell ref="F1797:G1797"/>
    <mergeCell ref="F1784:G1784"/>
    <mergeCell ref="F1785:G1785"/>
    <mergeCell ref="F1786:G1786"/>
    <mergeCell ref="F1787:G1787"/>
    <mergeCell ref="F1788:G1788"/>
    <mergeCell ref="F1789:G1789"/>
    <mergeCell ref="F1776:G1776"/>
    <mergeCell ref="F1777:G1777"/>
    <mergeCell ref="F1778:G1778"/>
    <mergeCell ref="F1779:G1779"/>
    <mergeCell ref="F1780:G1780"/>
    <mergeCell ref="F1783:G1783"/>
    <mergeCell ref="F1770:G1770"/>
    <mergeCell ref="F1771:G1771"/>
    <mergeCell ref="F1772:G1772"/>
    <mergeCell ref="F1773:G1773"/>
    <mergeCell ref="F1774:G1774"/>
    <mergeCell ref="F1775:G1775"/>
    <mergeCell ref="F1764:G1764"/>
    <mergeCell ref="F1765:G1765"/>
    <mergeCell ref="F1766:G1766"/>
    <mergeCell ref="F1767:G1767"/>
    <mergeCell ref="F1768:G1768"/>
    <mergeCell ref="F1769:G1769"/>
    <mergeCell ref="F1756:G1756"/>
    <mergeCell ref="F1759:G1759"/>
    <mergeCell ref="F1760:G1760"/>
    <mergeCell ref="F1761:G1761"/>
    <mergeCell ref="F1762:G1762"/>
    <mergeCell ref="F1763:G1763"/>
    <mergeCell ref="F1746:G1746"/>
    <mergeCell ref="F1749:G1749"/>
    <mergeCell ref="F1750:G1750"/>
    <mergeCell ref="F1751:G1751"/>
    <mergeCell ref="F1754:G1754"/>
    <mergeCell ref="F1755:G1755"/>
    <mergeCell ref="F1738:G1738"/>
    <mergeCell ref="F1739:G1739"/>
    <mergeCell ref="F1740:G1740"/>
    <mergeCell ref="F1741:G1741"/>
    <mergeCell ref="F1744:G1744"/>
    <mergeCell ref="F1745:G1745"/>
    <mergeCell ref="F1732:G1732"/>
    <mergeCell ref="F1733:G1733"/>
    <mergeCell ref="F1734:G1734"/>
    <mergeCell ref="F1735:G1735"/>
    <mergeCell ref="F1736:G1736"/>
    <mergeCell ref="F1737:G1737"/>
    <mergeCell ref="F1726:G1726"/>
    <mergeCell ref="F1727:G1727"/>
    <mergeCell ref="F1728:G1728"/>
    <mergeCell ref="F1729:G1729"/>
    <mergeCell ref="F1730:G1730"/>
    <mergeCell ref="F1731:G1731"/>
    <mergeCell ref="F1720:G1720"/>
    <mergeCell ref="F1721:G1721"/>
    <mergeCell ref="F1722:G1722"/>
    <mergeCell ref="F1723:G1723"/>
    <mergeCell ref="F1724:G1724"/>
    <mergeCell ref="F1725:G1725"/>
    <mergeCell ref="F1712:G1712"/>
    <mergeCell ref="F1713:G1713"/>
    <mergeCell ref="F1714:G1714"/>
    <mergeCell ref="F1715:G1715"/>
    <mergeCell ref="F1716:G1716"/>
    <mergeCell ref="F1719:G1719"/>
    <mergeCell ref="F1706:G1706"/>
    <mergeCell ref="F1707:G1707"/>
    <mergeCell ref="F1708:G1708"/>
    <mergeCell ref="F1709:G1709"/>
    <mergeCell ref="F1710:G1710"/>
    <mergeCell ref="F1711:G1711"/>
    <mergeCell ref="F1698:G1698"/>
    <mergeCell ref="F1699:G1699"/>
    <mergeCell ref="F1700:G1700"/>
    <mergeCell ref="F1701:G1701"/>
    <mergeCell ref="F1702:G1702"/>
    <mergeCell ref="F1705:G1705"/>
    <mergeCell ref="F1692:G1692"/>
    <mergeCell ref="F1693:G1693"/>
    <mergeCell ref="F1694:G1694"/>
    <mergeCell ref="F1695:G1695"/>
    <mergeCell ref="F1696:G1696"/>
    <mergeCell ref="F1697:G1697"/>
    <mergeCell ref="F1684:G1684"/>
    <mergeCell ref="F1685:G1685"/>
    <mergeCell ref="F1686:G1686"/>
    <mergeCell ref="F1687:G1687"/>
    <mergeCell ref="F1688:G1688"/>
    <mergeCell ref="F1691:G1691"/>
    <mergeCell ref="F1678:G1678"/>
    <mergeCell ref="F1679:G1679"/>
    <mergeCell ref="F1680:G1680"/>
    <mergeCell ref="F1681:G1681"/>
    <mergeCell ref="F1682:G1682"/>
    <mergeCell ref="F1683:G1683"/>
    <mergeCell ref="F1672:G1672"/>
    <mergeCell ref="F1673:G1673"/>
    <mergeCell ref="F1674:G1674"/>
    <mergeCell ref="F1675:G1675"/>
    <mergeCell ref="F1676:G1676"/>
    <mergeCell ref="F1677:G1677"/>
    <mergeCell ref="F1666:G1666"/>
    <mergeCell ref="F1667:G1667"/>
    <mergeCell ref="F1668:G1668"/>
    <mergeCell ref="F1669:G1669"/>
    <mergeCell ref="F1670:G1670"/>
    <mergeCell ref="F1671:G1671"/>
    <mergeCell ref="F1658:G1658"/>
    <mergeCell ref="F1659:G1659"/>
    <mergeCell ref="F1660:G1660"/>
    <mergeCell ref="F1661:G1661"/>
    <mergeCell ref="F1662:G1662"/>
    <mergeCell ref="F1665:G1665"/>
    <mergeCell ref="F1652:G1652"/>
    <mergeCell ref="F1653:G1653"/>
    <mergeCell ref="F1654:G1654"/>
    <mergeCell ref="F1655:G1655"/>
    <mergeCell ref="F1656:G1656"/>
    <mergeCell ref="F1657:G1657"/>
    <mergeCell ref="F1644:G1644"/>
    <mergeCell ref="F1645:G1645"/>
    <mergeCell ref="F1646:G1646"/>
    <mergeCell ref="F1647:G1647"/>
    <mergeCell ref="F1650:G1650"/>
    <mergeCell ref="F1651:G1651"/>
    <mergeCell ref="F1638:G1638"/>
    <mergeCell ref="F1639:G1639"/>
    <mergeCell ref="F1640:G1640"/>
    <mergeCell ref="F1641:G1641"/>
    <mergeCell ref="F1642:G1642"/>
    <mergeCell ref="F1643:G1643"/>
    <mergeCell ref="F1630:G1630"/>
    <mergeCell ref="F1631:G1631"/>
    <mergeCell ref="F1632:G1632"/>
    <mergeCell ref="F1635:G1635"/>
    <mergeCell ref="F1636:G1636"/>
    <mergeCell ref="F1637:G1637"/>
    <mergeCell ref="F1622:G1622"/>
    <mergeCell ref="F1623:G1623"/>
    <mergeCell ref="F1624:G1624"/>
    <mergeCell ref="F1627:G1627"/>
    <mergeCell ref="F1628:G1628"/>
    <mergeCell ref="F1629:G1629"/>
    <mergeCell ref="F1614:G1614"/>
    <mergeCell ref="F1615:G1615"/>
    <mergeCell ref="F1616:G1616"/>
    <mergeCell ref="F1619:G1619"/>
    <mergeCell ref="F1620:G1620"/>
    <mergeCell ref="F1621:G1621"/>
    <mergeCell ref="F1606:G1606"/>
    <mergeCell ref="F1607:G1607"/>
    <mergeCell ref="F1608:G1608"/>
    <mergeCell ref="F1611:G1611"/>
    <mergeCell ref="F1612:G1612"/>
    <mergeCell ref="F1613:G1613"/>
    <mergeCell ref="F1600:G1600"/>
    <mergeCell ref="F1601:G1601"/>
    <mergeCell ref="F1602:G1602"/>
    <mergeCell ref="F1603:G1603"/>
    <mergeCell ref="F1604:G1604"/>
    <mergeCell ref="F1605:G1605"/>
    <mergeCell ref="F1592:G1592"/>
    <mergeCell ref="F1593:G1593"/>
    <mergeCell ref="F1594:G1594"/>
    <mergeCell ref="F1595:G1595"/>
    <mergeCell ref="F1596:G1596"/>
    <mergeCell ref="F1597:G1597"/>
    <mergeCell ref="F1586:G1586"/>
    <mergeCell ref="F1587:G1587"/>
    <mergeCell ref="F1588:G1588"/>
    <mergeCell ref="F1589:G1589"/>
    <mergeCell ref="F1590:G1590"/>
    <mergeCell ref="F1591:G1591"/>
    <mergeCell ref="F1580:G1580"/>
    <mergeCell ref="F1581:G1581"/>
    <mergeCell ref="F1582:G1582"/>
    <mergeCell ref="F1583:G1583"/>
    <mergeCell ref="F1584:G1584"/>
    <mergeCell ref="F1585:G1585"/>
    <mergeCell ref="F1574:G1574"/>
    <mergeCell ref="F1575:G1575"/>
    <mergeCell ref="F1576:G1576"/>
    <mergeCell ref="F1577:G1577"/>
    <mergeCell ref="F1578:G1578"/>
    <mergeCell ref="F1579:G1579"/>
    <mergeCell ref="F1568:G1568"/>
    <mergeCell ref="F1569:G1569"/>
    <mergeCell ref="F1570:G1570"/>
    <mergeCell ref="F1571:G1571"/>
    <mergeCell ref="F1572:G1572"/>
    <mergeCell ref="F1573:G1573"/>
    <mergeCell ref="F1562:G1562"/>
    <mergeCell ref="F1563:G1563"/>
    <mergeCell ref="F1564:G1564"/>
    <mergeCell ref="F1565:G1565"/>
    <mergeCell ref="F1566:G1566"/>
    <mergeCell ref="F1567:G1567"/>
    <mergeCell ref="F1556:G1556"/>
    <mergeCell ref="F1557:G1557"/>
    <mergeCell ref="F1558:G1558"/>
    <mergeCell ref="F1559:G1559"/>
    <mergeCell ref="F1560:G1560"/>
    <mergeCell ref="F1561:G1561"/>
    <mergeCell ref="F1550:G1550"/>
    <mergeCell ref="F1551:G1551"/>
    <mergeCell ref="F1552:G1552"/>
    <mergeCell ref="F1553:G1553"/>
    <mergeCell ref="F1554:G1554"/>
    <mergeCell ref="F1555:G1555"/>
    <mergeCell ref="F1544:G1544"/>
    <mergeCell ref="F1545:G1545"/>
    <mergeCell ref="F1546:G1546"/>
    <mergeCell ref="F1547:G1547"/>
    <mergeCell ref="F1548:G1548"/>
    <mergeCell ref="F1549:G1549"/>
    <mergeCell ref="F1538:G1538"/>
    <mergeCell ref="F1539:G1539"/>
    <mergeCell ref="F1540:G1540"/>
    <mergeCell ref="F1541:G1541"/>
    <mergeCell ref="F1542:G1542"/>
    <mergeCell ref="F1543:G1543"/>
    <mergeCell ref="F1532:G1532"/>
    <mergeCell ref="F1533:G1533"/>
    <mergeCell ref="F1534:G1534"/>
    <mergeCell ref="F1535:G1535"/>
    <mergeCell ref="F1536:G1536"/>
    <mergeCell ref="F1537:G1537"/>
    <mergeCell ref="F1526:G1526"/>
    <mergeCell ref="F1527:G1527"/>
    <mergeCell ref="F1528:G1528"/>
    <mergeCell ref="F1529:G1529"/>
    <mergeCell ref="F1530:G1530"/>
    <mergeCell ref="F1531:G1531"/>
    <mergeCell ref="F1520:G1520"/>
    <mergeCell ref="F1521:G1521"/>
    <mergeCell ref="F1522:G1522"/>
    <mergeCell ref="F1523:G1523"/>
    <mergeCell ref="F1524:G1524"/>
    <mergeCell ref="F1525:G1525"/>
    <mergeCell ref="F1512:G1512"/>
    <mergeCell ref="F1513:G1513"/>
    <mergeCell ref="F1514:G1514"/>
    <mergeCell ref="F1515:G1515"/>
    <mergeCell ref="F1516:G1516"/>
    <mergeCell ref="F1517:G1517"/>
    <mergeCell ref="F1504:G1504"/>
    <mergeCell ref="F1505:G1505"/>
    <mergeCell ref="F1506:G1506"/>
    <mergeCell ref="F1509:G1509"/>
    <mergeCell ref="F1510:G1510"/>
    <mergeCell ref="F1511:G1511"/>
    <mergeCell ref="F1498:G1498"/>
    <mergeCell ref="F1499:G1499"/>
    <mergeCell ref="F1500:G1500"/>
    <mergeCell ref="F1501:G1501"/>
    <mergeCell ref="F1502:G1502"/>
    <mergeCell ref="F1503:G1503"/>
    <mergeCell ref="F1492:G1492"/>
    <mergeCell ref="F1493:G1493"/>
    <mergeCell ref="F1494:G1494"/>
    <mergeCell ref="F1495:G1495"/>
    <mergeCell ref="F1496:G1496"/>
    <mergeCell ref="F1497:G1497"/>
    <mergeCell ref="F1486:G1486"/>
    <mergeCell ref="F1487:G1487"/>
    <mergeCell ref="F1488:G1488"/>
    <mergeCell ref="F1489:G1489"/>
    <mergeCell ref="F1490:G1490"/>
    <mergeCell ref="F1491:G1491"/>
    <mergeCell ref="F1480:G1480"/>
    <mergeCell ref="F1481:G1481"/>
    <mergeCell ref="F1482:G1482"/>
    <mergeCell ref="F1483:G1483"/>
    <mergeCell ref="F1484:G1484"/>
    <mergeCell ref="F1485:G1485"/>
    <mergeCell ref="F1474:G1474"/>
    <mergeCell ref="F1475:G1475"/>
    <mergeCell ref="F1476:G1476"/>
    <mergeCell ref="F1477:G1477"/>
    <mergeCell ref="F1478:G1478"/>
    <mergeCell ref="F1479:G1479"/>
    <mergeCell ref="F1468:G1468"/>
    <mergeCell ref="F1469:G1469"/>
    <mergeCell ref="F1470:G1470"/>
    <mergeCell ref="F1471:G1471"/>
    <mergeCell ref="F1472:G1472"/>
    <mergeCell ref="F1473:G1473"/>
    <mergeCell ref="F1460:G1460"/>
    <mergeCell ref="F1463:G1463"/>
    <mergeCell ref="F1464:G1464"/>
    <mergeCell ref="F1465:G1465"/>
    <mergeCell ref="F1466:G1466"/>
    <mergeCell ref="F1467:G1467"/>
    <mergeCell ref="F1454:G1454"/>
    <mergeCell ref="F1455:G1455"/>
    <mergeCell ref="F1456:G1456"/>
    <mergeCell ref="F1457:G1457"/>
    <mergeCell ref="F1458:G1458"/>
    <mergeCell ref="F1459:G1459"/>
    <mergeCell ref="F1448:G1448"/>
    <mergeCell ref="F1449:G1449"/>
    <mergeCell ref="F1450:G1450"/>
    <mergeCell ref="F1451:G1451"/>
    <mergeCell ref="F1452:G1452"/>
    <mergeCell ref="F1453:G1453"/>
    <mergeCell ref="F1440:G1440"/>
    <mergeCell ref="F1441:G1441"/>
    <mergeCell ref="F1442:G1442"/>
    <mergeCell ref="F1443:G1443"/>
    <mergeCell ref="F1444:G1444"/>
    <mergeCell ref="F1445:G1445"/>
    <mergeCell ref="F1434:G1434"/>
    <mergeCell ref="F1435:G1435"/>
    <mergeCell ref="F1436:G1436"/>
    <mergeCell ref="F1437:G1437"/>
    <mergeCell ref="F1438:G1438"/>
    <mergeCell ref="F1439:G1439"/>
    <mergeCell ref="F1426:G1426"/>
    <mergeCell ref="F1427:G1427"/>
    <mergeCell ref="F1428:G1428"/>
    <mergeCell ref="F1429:G1429"/>
    <mergeCell ref="F1430:G1430"/>
    <mergeCell ref="F1433:G1433"/>
    <mergeCell ref="F1418:G1418"/>
    <mergeCell ref="F1421:G1421"/>
    <mergeCell ref="F1422:G1422"/>
    <mergeCell ref="F1423:G1423"/>
    <mergeCell ref="F1424:G1424"/>
    <mergeCell ref="F1425:G1425"/>
    <mergeCell ref="F1410:G1410"/>
    <mergeCell ref="F1413:G1413"/>
    <mergeCell ref="F1414:G1414"/>
    <mergeCell ref="F1415:G1415"/>
    <mergeCell ref="F1416:G1416"/>
    <mergeCell ref="F1417:G1417"/>
    <mergeCell ref="F1402:G1402"/>
    <mergeCell ref="F1403:G1403"/>
    <mergeCell ref="F1406:G1406"/>
    <mergeCell ref="F1407:G1407"/>
    <mergeCell ref="F1408:G1408"/>
    <mergeCell ref="F1409:G1409"/>
    <mergeCell ref="F1394:G1394"/>
    <mergeCell ref="F1395:G1395"/>
    <mergeCell ref="F1396:G1396"/>
    <mergeCell ref="F1397:G1397"/>
    <mergeCell ref="F1400:G1400"/>
    <mergeCell ref="F1401:G1401"/>
    <mergeCell ref="F1384:G1384"/>
    <mergeCell ref="F1385:G1385"/>
    <mergeCell ref="F1388:G1388"/>
    <mergeCell ref="F1389:G1389"/>
    <mergeCell ref="F1390:G1390"/>
    <mergeCell ref="F1391:G1391"/>
    <mergeCell ref="F1376:G1376"/>
    <mergeCell ref="F1377:G1377"/>
    <mergeCell ref="F1378:G1378"/>
    <mergeCell ref="F1379:G1379"/>
    <mergeCell ref="F1380:G1380"/>
    <mergeCell ref="F1383:G1383"/>
    <mergeCell ref="F1370:G1370"/>
    <mergeCell ref="F1371:G1371"/>
    <mergeCell ref="F1372:G1372"/>
    <mergeCell ref="F1373:G1373"/>
    <mergeCell ref="F1374:G1374"/>
    <mergeCell ref="F1375:G1375"/>
    <mergeCell ref="F1364:G1364"/>
    <mergeCell ref="F1365:G1365"/>
    <mergeCell ref="F1366:G1366"/>
    <mergeCell ref="F1367:G1367"/>
    <mergeCell ref="F1368:G1368"/>
    <mergeCell ref="F1369:G1369"/>
    <mergeCell ref="F1358:G1358"/>
    <mergeCell ref="F1359:G1359"/>
    <mergeCell ref="F1360:G1360"/>
    <mergeCell ref="F1361:G1361"/>
    <mergeCell ref="F1362:G1362"/>
    <mergeCell ref="F1363:G1363"/>
    <mergeCell ref="F1350:G1350"/>
    <mergeCell ref="F1351:G1351"/>
    <mergeCell ref="F1352:G1352"/>
    <mergeCell ref="F1353:G1353"/>
    <mergeCell ref="F1354:G1354"/>
    <mergeCell ref="F1357:G1357"/>
    <mergeCell ref="F1342:G1342"/>
    <mergeCell ref="F1343:G1343"/>
    <mergeCell ref="F1344:G1344"/>
    <mergeCell ref="F1345:G1345"/>
    <mergeCell ref="F1346:G1346"/>
    <mergeCell ref="F1349:G1349"/>
    <mergeCell ref="F1334:G1334"/>
    <mergeCell ref="F1335:G1335"/>
    <mergeCell ref="F1336:G1336"/>
    <mergeCell ref="F1337:G1337"/>
    <mergeCell ref="F1338:G1338"/>
    <mergeCell ref="F1341:G1341"/>
    <mergeCell ref="F1326:G1326"/>
    <mergeCell ref="F1327:G1327"/>
    <mergeCell ref="F1328:G1328"/>
    <mergeCell ref="F1329:G1329"/>
    <mergeCell ref="F1332:G1332"/>
    <mergeCell ref="F1333:G1333"/>
    <mergeCell ref="F1318:G1318"/>
    <mergeCell ref="F1319:G1319"/>
    <mergeCell ref="F1320:G1320"/>
    <mergeCell ref="F1323:G1323"/>
    <mergeCell ref="F1324:G1324"/>
    <mergeCell ref="F1325:G1325"/>
    <mergeCell ref="F1310:G1310"/>
    <mergeCell ref="F1311:G1311"/>
    <mergeCell ref="F1312:G1312"/>
    <mergeCell ref="F1313:G1313"/>
    <mergeCell ref="F1316:G1316"/>
    <mergeCell ref="F1317:G1317"/>
    <mergeCell ref="F1302:G1302"/>
    <mergeCell ref="F1303:G1303"/>
    <mergeCell ref="F1304:G1304"/>
    <mergeCell ref="F1305:G1305"/>
    <mergeCell ref="F1306:G1306"/>
    <mergeCell ref="F1309:G1309"/>
    <mergeCell ref="F1292:G1292"/>
    <mergeCell ref="F1295:G1295"/>
    <mergeCell ref="F1296:G1296"/>
    <mergeCell ref="F1297:G1297"/>
    <mergeCell ref="F1298:G1298"/>
    <mergeCell ref="F1299:G1299"/>
    <mergeCell ref="F1284:G1284"/>
    <mergeCell ref="F1287:G1287"/>
    <mergeCell ref="F1288:G1288"/>
    <mergeCell ref="F1289:G1289"/>
    <mergeCell ref="F1290:G1290"/>
    <mergeCell ref="F1291:G1291"/>
    <mergeCell ref="F1276:G1276"/>
    <mergeCell ref="F1277:G1277"/>
    <mergeCell ref="F1280:G1280"/>
    <mergeCell ref="F1281:G1281"/>
    <mergeCell ref="F1282:G1282"/>
    <mergeCell ref="F1283:G1283"/>
    <mergeCell ref="F1268:G1268"/>
    <mergeCell ref="F1269:G1269"/>
    <mergeCell ref="F1272:G1272"/>
    <mergeCell ref="F1273:G1273"/>
    <mergeCell ref="F1274:G1274"/>
    <mergeCell ref="F1275:G1275"/>
    <mergeCell ref="F1260:G1260"/>
    <mergeCell ref="F1261:G1261"/>
    <mergeCell ref="F1262:G1262"/>
    <mergeCell ref="F1265:G1265"/>
    <mergeCell ref="F1266:G1266"/>
    <mergeCell ref="F1267:G1267"/>
    <mergeCell ref="F1252:G1252"/>
    <mergeCell ref="F1253:G1253"/>
    <mergeCell ref="F1254:G1254"/>
    <mergeCell ref="F1255:G1255"/>
    <mergeCell ref="F1258:G1258"/>
    <mergeCell ref="F1259:G1259"/>
    <mergeCell ref="F1244:G1244"/>
    <mergeCell ref="F1245:G1245"/>
    <mergeCell ref="F1246:G1246"/>
    <mergeCell ref="F1247:G1247"/>
    <mergeCell ref="F1248:G1248"/>
    <mergeCell ref="F1251:G1251"/>
    <mergeCell ref="F1234:G1234"/>
    <mergeCell ref="F1237:G1237"/>
    <mergeCell ref="F1238:G1238"/>
    <mergeCell ref="F1239:G1239"/>
    <mergeCell ref="F1240:G1240"/>
    <mergeCell ref="F1241:G1241"/>
    <mergeCell ref="F1224:G1224"/>
    <mergeCell ref="F1227:G1227"/>
    <mergeCell ref="F1228:G1228"/>
    <mergeCell ref="F1229:G1229"/>
    <mergeCell ref="F1232:G1232"/>
    <mergeCell ref="F1233:G1233"/>
    <mergeCell ref="F1218:G1218"/>
    <mergeCell ref="F1219:G1219"/>
    <mergeCell ref="F1220:G1220"/>
    <mergeCell ref="F1221:G1221"/>
    <mergeCell ref="F1222:G1222"/>
    <mergeCell ref="F1223:G1223"/>
    <mergeCell ref="F1210:G1210"/>
    <mergeCell ref="F1211:G1211"/>
    <mergeCell ref="F1212:G1212"/>
    <mergeCell ref="F1213:G1213"/>
    <mergeCell ref="F1214:G1214"/>
    <mergeCell ref="F1215:G1215"/>
    <mergeCell ref="F1202:G1202"/>
    <mergeCell ref="F1203:G1203"/>
    <mergeCell ref="F1204:G1204"/>
    <mergeCell ref="F1205:G1205"/>
    <mergeCell ref="F1206:G1206"/>
    <mergeCell ref="F1209:G1209"/>
    <mergeCell ref="F1194:G1194"/>
    <mergeCell ref="F1195:G1195"/>
    <mergeCell ref="F1196:G1196"/>
    <mergeCell ref="F1197:G1197"/>
    <mergeCell ref="F1198:G1198"/>
    <mergeCell ref="F1201:G1201"/>
    <mergeCell ref="F1186:G1186"/>
    <mergeCell ref="F1187:G1187"/>
    <mergeCell ref="F1188:G1188"/>
    <mergeCell ref="F1189:G1189"/>
    <mergeCell ref="F1190:G1190"/>
    <mergeCell ref="F1193:G1193"/>
    <mergeCell ref="F1178:G1178"/>
    <mergeCell ref="F1179:G1179"/>
    <mergeCell ref="F1180:G1180"/>
    <mergeCell ref="F1181:G1181"/>
    <mergeCell ref="F1184:G1184"/>
    <mergeCell ref="F1185:G1185"/>
    <mergeCell ref="F1170:G1170"/>
    <mergeCell ref="F1171:G1171"/>
    <mergeCell ref="F1172:G1172"/>
    <mergeCell ref="F1173:G1173"/>
    <mergeCell ref="F1176:G1176"/>
    <mergeCell ref="F1177:G1177"/>
    <mergeCell ref="F1162:G1162"/>
    <mergeCell ref="F1163:G1163"/>
    <mergeCell ref="F1164:G1164"/>
    <mergeCell ref="F1165:G1165"/>
    <mergeCell ref="F1168:G1168"/>
    <mergeCell ref="F1169:G1169"/>
    <mergeCell ref="F1154:G1154"/>
    <mergeCell ref="F1155:G1155"/>
    <mergeCell ref="F1156:G1156"/>
    <mergeCell ref="F1157:G1157"/>
    <mergeCell ref="F1160:G1160"/>
    <mergeCell ref="F1161:G1161"/>
    <mergeCell ref="F1146:G1146"/>
    <mergeCell ref="F1147:G1147"/>
    <mergeCell ref="F1148:G1148"/>
    <mergeCell ref="F1149:G1149"/>
    <mergeCell ref="F1152:G1152"/>
    <mergeCell ref="F1153:G1153"/>
    <mergeCell ref="F1138:G1138"/>
    <mergeCell ref="F1139:G1139"/>
    <mergeCell ref="F1140:G1140"/>
    <mergeCell ref="F1141:G1141"/>
    <mergeCell ref="F1144:G1144"/>
    <mergeCell ref="F1145:G1145"/>
    <mergeCell ref="F1130:G1130"/>
    <mergeCell ref="F1131:G1131"/>
    <mergeCell ref="F1132:G1132"/>
    <mergeCell ref="F1133:G1133"/>
    <mergeCell ref="F1136:G1136"/>
    <mergeCell ref="F1137:G1137"/>
    <mergeCell ref="F1122:G1122"/>
    <mergeCell ref="F1123:G1123"/>
    <mergeCell ref="F1124:G1124"/>
    <mergeCell ref="F1125:G1125"/>
    <mergeCell ref="F1128:G1128"/>
    <mergeCell ref="F1129:G1129"/>
    <mergeCell ref="F1114:G1114"/>
    <mergeCell ref="F1115:G1115"/>
    <mergeCell ref="F1116:G1116"/>
    <mergeCell ref="F1117:G1117"/>
    <mergeCell ref="F1120:G1120"/>
    <mergeCell ref="F1121:G1121"/>
    <mergeCell ref="F1106:G1106"/>
    <mergeCell ref="F1107:G1107"/>
    <mergeCell ref="F1108:G1108"/>
    <mergeCell ref="F1109:G1109"/>
    <mergeCell ref="F1112:G1112"/>
    <mergeCell ref="F1113:G1113"/>
    <mergeCell ref="F1098:G1098"/>
    <mergeCell ref="F1099:G1099"/>
    <mergeCell ref="F1100:G1100"/>
    <mergeCell ref="F1103:G1103"/>
    <mergeCell ref="F1104:G1104"/>
    <mergeCell ref="F1105:G1105"/>
    <mergeCell ref="F1090:G1090"/>
    <mergeCell ref="F1091:G1091"/>
    <mergeCell ref="F1094:G1094"/>
    <mergeCell ref="F1095:G1095"/>
    <mergeCell ref="F1096:G1096"/>
    <mergeCell ref="F1097:G1097"/>
    <mergeCell ref="F1082:G1082"/>
    <mergeCell ref="F1085:G1085"/>
    <mergeCell ref="F1086:G1086"/>
    <mergeCell ref="F1087:G1087"/>
    <mergeCell ref="F1088:G1088"/>
    <mergeCell ref="F1089:G1089"/>
    <mergeCell ref="F1076:G1076"/>
    <mergeCell ref="F1077:G1077"/>
    <mergeCell ref="F1078:G1078"/>
    <mergeCell ref="F1079:G1079"/>
    <mergeCell ref="F1080:G1080"/>
    <mergeCell ref="F1081:G1081"/>
    <mergeCell ref="F1068:G1068"/>
    <mergeCell ref="F1069:G1069"/>
    <mergeCell ref="F1070:G1070"/>
    <mergeCell ref="F1071:G1071"/>
    <mergeCell ref="F1072:G1072"/>
    <mergeCell ref="F1073:G1073"/>
    <mergeCell ref="F1060:G1060"/>
    <mergeCell ref="F1061:G1061"/>
    <mergeCell ref="F1062:G1062"/>
    <mergeCell ref="F1063:G1063"/>
    <mergeCell ref="F1066:G1066"/>
    <mergeCell ref="F1067:G1067"/>
    <mergeCell ref="F1052:G1052"/>
    <mergeCell ref="F1055:G1055"/>
    <mergeCell ref="F1056:G1056"/>
    <mergeCell ref="F1057:G1057"/>
    <mergeCell ref="F1058:G1058"/>
    <mergeCell ref="F1059:G1059"/>
    <mergeCell ref="F1046:G1046"/>
    <mergeCell ref="F1047:G1047"/>
    <mergeCell ref="F1048:G1048"/>
    <mergeCell ref="F1049:G1049"/>
    <mergeCell ref="F1050:G1050"/>
    <mergeCell ref="F1051:G1051"/>
    <mergeCell ref="F1038:G1038"/>
    <mergeCell ref="F1039:G1039"/>
    <mergeCell ref="F1040:G1040"/>
    <mergeCell ref="F1041:G1041"/>
    <mergeCell ref="F1044:G1044"/>
    <mergeCell ref="F1045:G1045"/>
    <mergeCell ref="F1030:G1030"/>
    <mergeCell ref="F1031:G1031"/>
    <mergeCell ref="F1032:G1032"/>
    <mergeCell ref="F1035:G1035"/>
    <mergeCell ref="F1036:G1036"/>
    <mergeCell ref="F1037:G1037"/>
    <mergeCell ref="F1022:G1022"/>
    <mergeCell ref="F1025:G1025"/>
    <mergeCell ref="F1026:G1026"/>
    <mergeCell ref="F1027:G1027"/>
    <mergeCell ref="F1028:G1028"/>
    <mergeCell ref="F1029:G1029"/>
    <mergeCell ref="F1016:G1016"/>
    <mergeCell ref="F1017:G1017"/>
    <mergeCell ref="F1018:G1018"/>
    <mergeCell ref="F1019:G1019"/>
    <mergeCell ref="F1020:G1020"/>
    <mergeCell ref="F1021:G1021"/>
    <mergeCell ref="F1008:G1008"/>
    <mergeCell ref="F1009:G1009"/>
    <mergeCell ref="F1010:G1010"/>
    <mergeCell ref="F1011:G1011"/>
    <mergeCell ref="F1012:G1012"/>
    <mergeCell ref="F1013:G1013"/>
    <mergeCell ref="F1000:G1000"/>
    <mergeCell ref="F1001:G1001"/>
    <mergeCell ref="F1002:G1002"/>
    <mergeCell ref="F1003:G1003"/>
    <mergeCell ref="F1006:G1006"/>
    <mergeCell ref="F1007:G1007"/>
    <mergeCell ref="F992:G992"/>
    <mergeCell ref="F993:G993"/>
    <mergeCell ref="F994:G994"/>
    <mergeCell ref="F995:G995"/>
    <mergeCell ref="F996:G996"/>
    <mergeCell ref="F999:G999"/>
    <mergeCell ref="F982:G982"/>
    <mergeCell ref="F985:G985"/>
    <mergeCell ref="F986:G986"/>
    <mergeCell ref="F987:G987"/>
    <mergeCell ref="F988:G988"/>
    <mergeCell ref="F989:G989"/>
    <mergeCell ref="F976:G976"/>
    <mergeCell ref="F977:G977"/>
    <mergeCell ref="F978:G978"/>
    <mergeCell ref="F979:G979"/>
    <mergeCell ref="F980:G980"/>
    <mergeCell ref="F981:G981"/>
    <mergeCell ref="F968:G968"/>
    <mergeCell ref="F969:G969"/>
    <mergeCell ref="F970:G970"/>
    <mergeCell ref="F971:G971"/>
    <mergeCell ref="F972:G972"/>
    <mergeCell ref="F975:G975"/>
    <mergeCell ref="F960:G960"/>
    <mergeCell ref="F961:G961"/>
    <mergeCell ref="F962:G962"/>
    <mergeCell ref="F963:G963"/>
    <mergeCell ref="F964:G964"/>
    <mergeCell ref="F965:G965"/>
    <mergeCell ref="F954:G954"/>
    <mergeCell ref="F955:G955"/>
    <mergeCell ref="F956:G956"/>
    <mergeCell ref="F957:G957"/>
    <mergeCell ref="F958:G958"/>
    <mergeCell ref="F959:G959"/>
    <mergeCell ref="F946:G946"/>
    <mergeCell ref="F947:G947"/>
    <mergeCell ref="F948:G948"/>
    <mergeCell ref="F949:G949"/>
    <mergeCell ref="F950:G950"/>
    <mergeCell ref="F953:G953"/>
    <mergeCell ref="F938:G938"/>
    <mergeCell ref="F939:G939"/>
    <mergeCell ref="F940:G940"/>
    <mergeCell ref="F941:G941"/>
    <mergeCell ref="F942:G942"/>
    <mergeCell ref="F943:G943"/>
    <mergeCell ref="F930:G930"/>
    <mergeCell ref="F931:G931"/>
    <mergeCell ref="F932:G932"/>
    <mergeCell ref="F935:G935"/>
    <mergeCell ref="F936:G936"/>
    <mergeCell ref="F937:G937"/>
    <mergeCell ref="F924:G924"/>
    <mergeCell ref="F925:G925"/>
    <mergeCell ref="F926:G926"/>
    <mergeCell ref="F927:G927"/>
    <mergeCell ref="F928:G928"/>
    <mergeCell ref="F929:G929"/>
    <mergeCell ref="F916:G916"/>
    <mergeCell ref="F917:G917"/>
    <mergeCell ref="F918:G918"/>
    <mergeCell ref="F919:G919"/>
    <mergeCell ref="F920:G920"/>
    <mergeCell ref="F921:G921"/>
    <mergeCell ref="F908:G908"/>
    <mergeCell ref="F909:G909"/>
    <mergeCell ref="F910:G910"/>
    <mergeCell ref="F911:G911"/>
    <mergeCell ref="F912:G912"/>
    <mergeCell ref="F915:G915"/>
    <mergeCell ref="F900:G900"/>
    <mergeCell ref="F901:G901"/>
    <mergeCell ref="F902:G902"/>
    <mergeCell ref="F903:G903"/>
    <mergeCell ref="F904:G904"/>
    <mergeCell ref="F905:G905"/>
    <mergeCell ref="F892:G892"/>
    <mergeCell ref="F893:G893"/>
    <mergeCell ref="F894:G894"/>
    <mergeCell ref="F897:G897"/>
    <mergeCell ref="F898:G898"/>
    <mergeCell ref="F899:G899"/>
    <mergeCell ref="F884:G884"/>
    <mergeCell ref="F885:G885"/>
    <mergeCell ref="F886:G886"/>
    <mergeCell ref="F889:G889"/>
    <mergeCell ref="F890:G890"/>
    <mergeCell ref="F891:G891"/>
    <mergeCell ref="F876:G876"/>
    <mergeCell ref="F877:G877"/>
    <mergeCell ref="F878:G878"/>
    <mergeCell ref="F881:G881"/>
    <mergeCell ref="F882:G882"/>
    <mergeCell ref="F883:G883"/>
    <mergeCell ref="F870:G870"/>
    <mergeCell ref="F871:G871"/>
    <mergeCell ref="F872:G872"/>
    <mergeCell ref="F873:G873"/>
    <mergeCell ref="F874:G874"/>
    <mergeCell ref="F875:G875"/>
    <mergeCell ref="F862:G862"/>
    <mergeCell ref="F863:G863"/>
    <mergeCell ref="F864:G864"/>
    <mergeCell ref="F865:G865"/>
    <mergeCell ref="F866:G866"/>
    <mergeCell ref="F867:G867"/>
    <mergeCell ref="F854:G854"/>
    <mergeCell ref="F855:G855"/>
    <mergeCell ref="F856:G856"/>
    <mergeCell ref="F857:G857"/>
    <mergeCell ref="F858:G858"/>
    <mergeCell ref="F859:G859"/>
    <mergeCell ref="F846:G846"/>
    <mergeCell ref="F847:G847"/>
    <mergeCell ref="F848:G848"/>
    <mergeCell ref="F849:G849"/>
    <mergeCell ref="F850:G850"/>
    <mergeCell ref="F853:G853"/>
    <mergeCell ref="F838:G838"/>
    <mergeCell ref="F839:G839"/>
    <mergeCell ref="F840:G840"/>
    <mergeCell ref="F841:G841"/>
    <mergeCell ref="F844:G844"/>
    <mergeCell ref="F845:G845"/>
    <mergeCell ref="F830:G830"/>
    <mergeCell ref="F831:G831"/>
    <mergeCell ref="F832:G832"/>
    <mergeCell ref="F835:G835"/>
    <mergeCell ref="F836:G836"/>
    <mergeCell ref="F837:G837"/>
    <mergeCell ref="F822:G822"/>
    <mergeCell ref="F825:G825"/>
    <mergeCell ref="F826:G826"/>
    <mergeCell ref="F827:G827"/>
    <mergeCell ref="F828:G828"/>
    <mergeCell ref="F829:G829"/>
    <mergeCell ref="F816:G816"/>
    <mergeCell ref="F817:G817"/>
    <mergeCell ref="F818:G818"/>
    <mergeCell ref="F819:G819"/>
    <mergeCell ref="F820:G820"/>
    <mergeCell ref="F821:G821"/>
    <mergeCell ref="F808:G808"/>
    <mergeCell ref="F809:G809"/>
    <mergeCell ref="F810:G810"/>
    <mergeCell ref="F811:G811"/>
    <mergeCell ref="F812:G812"/>
    <mergeCell ref="F815:G815"/>
    <mergeCell ref="F800:G800"/>
    <mergeCell ref="F801:G801"/>
    <mergeCell ref="F802:G802"/>
    <mergeCell ref="F803:G803"/>
    <mergeCell ref="F806:G806"/>
    <mergeCell ref="F807:G807"/>
    <mergeCell ref="F792:G792"/>
    <mergeCell ref="F793:G793"/>
    <mergeCell ref="F794:G794"/>
    <mergeCell ref="F795:G795"/>
    <mergeCell ref="F798:G798"/>
    <mergeCell ref="F799:G799"/>
    <mergeCell ref="F784:G784"/>
    <mergeCell ref="F785:G785"/>
    <mergeCell ref="F786:G786"/>
    <mergeCell ref="F787:G787"/>
    <mergeCell ref="F788:G788"/>
    <mergeCell ref="F791:G791"/>
    <mergeCell ref="F774:G774"/>
    <mergeCell ref="F777:G777"/>
    <mergeCell ref="F778:G778"/>
    <mergeCell ref="F779:G779"/>
    <mergeCell ref="F780:G780"/>
    <mergeCell ref="F781:G781"/>
    <mergeCell ref="F768:G768"/>
    <mergeCell ref="F769:G769"/>
    <mergeCell ref="F770:G770"/>
    <mergeCell ref="F771:G771"/>
    <mergeCell ref="F772:G772"/>
    <mergeCell ref="F773:G773"/>
    <mergeCell ref="F760:G760"/>
    <mergeCell ref="F761:G761"/>
    <mergeCell ref="F762:G762"/>
    <mergeCell ref="F765:G765"/>
    <mergeCell ref="F766:G766"/>
    <mergeCell ref="F767:G767"/>
    <mergeCell ref="F752:G752"/>
    <mergeCell ref="F753:G753"/>
    <mergeCell ref="F754:G754"/>
    <mergeCell ref="F757:G757"/>
    <mergeCell ref="F758:G758"/>
    <mergeCell ref="F759:G759"/>
    <mergeCell ref="F746:G746"/>
    <mergeCell ref="F747:G747"/>
    <mergeCell ref="F748:G748"/>
    <mergeCell ref="F749:G749"/>
    <mergeCell ref="F750:G750"/>
    <mergeCell ref="F751:G751"/>
    <mergeCell ref="F738:G738"/>
    <mergeCell ref="F739:G739"/>
    <mergeCell ref="F740:G740"/>
    <mergeCell ref="F741:G741"/>
    <mergeCell ref="F744:G744"/>
    <mergeCell ref="F745:G745"/>
    <mergeCell ref="F730:G730"/>
    <mergeCell ref="F731:G731"/>
    <mergeCell ref="F734:G734"/>
    <mergeCell ref="F735:G735"/>
    <mergeCell ref="F736:G736"/>
    <mergeCell ref="F737:G737"/>
    <mergeCell ref="F724:G724"/>
    <mergeCell ref="F725:G725"/>
    <mergeCell ref="F726:G726"/>
    <mergeCell ref="F727:G727"/>
    <mergeCell ref="F728:G728"/>
    <mergeCell ref="F729:G729"/>
    <mergeCell ref="F716:G716"/>
    <mergeCell ref="F717:G717"/>
    <mergeCell ref="F718:G718"/>
    <mergeCell ref="F719:G719"/>
    <mergeCell ref="F722:G722"/>
    <mergeCell ref="F723:G723"/>
    <mergeCell ref="F710:G710"/>
    <mergeCell ref="F711:G711"/>
    <mergeCell ref="F712:G712"/>
    <mergeCell ref="F713:G713"/>
    <mergeCell ref="F714:G714"/>
    <mergeCell ref="F715:G715"/>
    <mergeCell ref="F702:G702"/>
    <mergeCell ref="F703:G703"/>
    <mergeCell ref="F704:G704"/>
    <mergeCell ref="F705:G705"/>
    <mergeCell ref="F706:G706"/>
    <mergeCell ref="F707:G707"/>
    <mergeCell ref="F694:G694"/>
    <mergeCell ref="F695:G695"/>
    <mergeCell ref="F696:G696"/>
    <mergeCell ref="F697:G697"/>
    <mergeCell ref="F700:G700"/>
    <mergeCell ref="F701:G701"/>
    <mergeCell ref="F686:G686"/>
    <mergeCell ref="F687:G687"/>
    <mergeCell ref="F688:G688"/>
    <mergeCell ref="F689:G689"/>
    <mergeCell ref="F690:G690"/>
    <mergeCell ref="F693:G693"/>
    <mergeCell ref="F678:G678"/>
    <mergeCell ref="F679:G679"/>
    <mergeCell ref="F680:G680"/>
    <mergeCell ref="F681:G681"/>
    <mergeCell ref="F682:G682"/>
    <mergeCell ref="F685:G685"/>
    <mergeCell ref="F672:G672"/>
    <mergeCell ref="F673:G673"/>
    <mergeCell ref="F674:G674"/>
    <mergeCell ref="F675:G675"/>
    <mergeCell ref="F676:G676"/>
    <mergeCell ref="F677:G677"/>
    <mergeCell ref="F664:G664"/>
    <mergeCell ref="F665:G665"/>
    <mergeCell ref="F666:G666"/>
    <mergeCell ref="F667:G667"/>
    <mergeCell ref="F668:G668"/>
    <mergeCell ref="F671:G671"/>
    <mergeCell ref="F658:G658"/>
    <mergeCell ref="F659:G659"/>
    <mergeCell ref="F660:G660"/>
    <mergeCell ref="F661:G661"/>
    <mergeCell ref="F662:G662"/>
    <mergeCell ref="F663:G663"/>
    <mergeCell ref="F650:G650"/>
    <mergeCell ref="F651:G651"/>
    <mergeCell ref="F652:G652"/>
    <mergeCell ref="F653:G653"/>
    <mergeCell ref="F654:G654"/>
    <mergeCell ref="F657:G657"/>
    <mergeCell ref="F642:G642"/>
    <mergeCell ref="F643:G643"/>
    <mergeCell ref="F644:G644"/>
    <mergeCell ref="F645:G645"/>
    <mergeCell ref="F646:G646"/>
    <mergeCell ref="F647:G647"/>
    <mergeCell ref="F634:G634"/>
    <mergeCell ref="F637:G637"/>
    <mergeCell ref="F638:G638"/>
    <mergeCell ref="F639:G639"/>
    <mergeCell ref="F640:G640"/>
    <mergeCell ref="F641:G641"/>
    <mergeCell ref="F628:G628"/>
    <mergeCell ref="F629:G629"/>
    <mergeCell ref="F630:G630"/>
    <mergeCell ref="F631:G631"/>
    <mergeCell ref="F632:G632"/>
    <mergeCell ref="F633:G633"/>
    <mergeCell ref="F620:G620"/>
    <mergeCell ref="F621:G621"/>
    <mergeCell ref="F624:G624"/>
    <mergeCell ref="F625:G625"/>
    <mergeCell ref="F626:G626"/>
    <mergeCell ref="F627:G627"/>
    <mergeCell ref="F612:G612"/>
    <mergeCell ref="F613:G613"/>
    <mergeCell ref="F616:G616"/>
    <mergeCell ref="F617:G617"/>
    <mergeCell ref="F618:G618"/>
    <mergeCell ref="F619:G619"/>
    <mergeCell ref="F606:G606"/>
    <mergeCell ref="F607:G607"/>
    <mergeCell ref="F608:G608"/>
    <mergeCell ref="F609:G609"/>
    <mergeCell ref="F610:G610"/>
    <mergeCell ref="F611:G611"/>
    <mergeCell ref="F598:G598"/>
    <mergeCell ref="F599:G599"/>
    <mergeCell ref="F600:G600"/>
    <mergeCell ref="F603:G603"/>
    <mergeCell ref="F604:G604"/>
    <mergeCell ref="F605:G605"/>
    <mergeCell ref="F592:G592"/>
    <mergeCell ref="F593:G593"/>
    <mergeCell ref="F594:G594"/>
    <mergeCell ref="F595:G595"/>
    <mergeCell ref="F596:G596"/>
    <mergeCell ref="F597:G597"/>
    <mergeCell ref="F584:G584"/>
    <mergeCell ref="F585:G585"/>
    <mergeCell ref="F586:G586"/>
    <mergeCell ref="F587:G587"/>
    <mergeCell ref="F588:G588"/>
    <mergeCell ref="F589:G589"/>
    <mergeCell ref="F576:G576"/>
    <mergeCell ref="F577:G577"/>
    <mergeCell ref="F578:G578"/>
    <mergeCell ref="F579:G579"/>
    <mergeCell ref="F580:G580"/>
    <mergeCell ref="F581:G581"/>
    <mergeCell ref="F568:G568"/>
    <mergeCell ref="F569:G569"/>
    <mergeCell ref="F570:G570"/>
    <mergeCell ref="F571:G571"/>
    <mergeCell ref="F572:G572"/>
    <mergeCell ref="F573:G573"/>
    <mergeCell ref="F560:G560"/>
    <mergeCell ref="F561:G561"/>
    <mergeCell ref="F562:G562"/>
    <mergeCell ref="F563:G563"/>
    <mergeCell ref="F564:G564"/>
    <mergeCell ref="F567:G567"/>
    <mergeCell ref="F554:G554"/>
    <mergeCell ref="F555:G555"/>
    <mergeCell ref="F556:G556"/>
    <mergeCell ref="F557:G557"/>
    <mergeCell ref="F558:G558"/>
    <mergeCell ref="F559:G559"/>
    <mergeCell ref="F546:G546"/>
    <mergeCell ref="F547:G547"/>
    <mergeCell ref="F548:G548"/>
    <mergeCell ref="F549:G549"/>
    <mergeCell ref="F550:G550"/>
    <mergeCell ref="F553:G553"/>
    <mergeCell ref="F538:G538"/>
    <mergeCell ref="F539:G539"/>
    <mergeCell ref="F540:G540"/>
    <mergeCell ref="F541:G541"/>
    <mergeCell ref="F542:G542"/>
    <mergeCell ref="F543:G543"/>
    <mergeCell ref="F530:G530"/>
    <mergeCell ref="F531:G531"/>
    <mergeCell ref="F532:G532"/>
    <mergeCell ref="F533:G533"/>
    <mergeCell ref="F534:G534"/>
    <mergeCell ref="F535:G535"/>
    <mergeCell ref="F522:G522"/>
    <mergeCell ref="F523:G523"/>
    <mergeCell ref="F524:G524"/>
    <mergeCell ref="F525:G525"/>
    <mergeCell ref="F526:G526"/>
    <mergeCell ref="F527:G527"/>
    <mergeCell ref="F514:G514"/>
    <mergeCell ref="F515:G515"/>
    <mergeCell ref="F516:G516"/>
    <mergeCell ref="F517:G517"/>
    <mergeCell ref="F518:G518"/>
    <mergeCell ref="F519:G519"/>
    <mergeCell ref="F506:G506"/>
    <mergeCell ref="F507:G507"/>
    <mergeCell ref="F508:G508"/>
    <mergeCell ref="F509:G509"/>
    <mergeCell ref="F510:G510"/>
    <mergeCell ref="F511:G511"/>
    <mergeCell ref="F498:G498"/>
    <mergeCell ref="F499:G499"/>
    <mergeCell ref="F500:G500"/>
    <mergeCell ref="F501:G501"/>
    <mergeCell ref="F502:G502"/>
    <mergeCell ref="F503:G503"/>
    <mergeCell ref="F490:G490"/>
    <mergeCell ref="F491:G491"/>
    <mergeCell ref="F492:G492"/>
    <mergeCell ref="F493:G493"/>
    <mergeCell ref="F494:G494"/>
    <mergeCell ref="F495:G495"/>
    <mergeCell ref="F482:G482"/>
    <mergeCell ref="F483:G483"/>
    <mergeCell ref="F484:G484"/>
    <mergeCell ref="F485:G485"/>
    <mergeCell ref="F486:G486"/>
    <mergeCell ref="F487:G487"/>
    <mergeCell ref="F472:G472"/>
    <mergeCell ref="F473:G473"/>
    <mergeCell ref="F476:G476"/>
    <mergeCell ref="F477:G477"/>
    <mergeCell ref="F478:G478"/>
    <mergeCell ref="F479:G479"/>
    <mergeCell ref="F464:G464"/>
    <mergeCell ref="F465:G465"/>
    <mergeCell ref="F468:G468"/>
    <mergeCell ref="F469:G469"/>
    <mergeCell ref="F470:G470"/>
    <mergeCell ref="F471:G471"/>
    <mergeCell ref="F456:G456"/>
    <mergeCell ref="F457:G457"/>
    <mergeCell ref="F460:G460"/>
    <mergeCell ref="F461:G461"/>
    <mergeCell ref="F462:G462"/>
    <mergeCell ref="F463:G463"/>
    <mergeCell ref="F450:G450"/>
    <mergeCell ref="F451:G451"/>
    <mergeCell ref="F452:G452"/>
    <mergeCell ref="F453:G453"/>
    <mergeCell ref="F454:G454"/>
    <mergeCell ref="F455:G455"/>
    <mergeCell ref="F442:G442"/>
    <mergeCell ref="F443:G443"/>
    <mergeCell ref="F444:G444"/>
    <mergeCell ref="F445:G445"/>
    <mergeCell ref="F448:G448"/>
    <mergeCell ref="F449:G449"/>
    <mergeCell ref="F434:G434"/>
    <mergeCell ref="F437:G437"/>
    <mergeCell ref="F438:G438"/>
    <mergeCell ref="F439:G439"/>
    <mergeCell ref="F440:G440"/>
    <mergeCell ref="F441:G441"/>
    <mergeCell ref="F428:G428"/>
    <mergeCell ref="F429:G429"/>
    <mergeCell ref="F430:G430"/>
    <mergeCell ref="F431:G431"/>
    <mergeCell ref="F432:G432"/>
    <mergeCell ref="F433:G433"/>
    <mergeCell ref="F418:G418"/>
    <mergeCell ref="F421:G421"/>
    <mergeCell ref="F422:G422"/>
    <mergeCell ref="F423:G423"/>
    <mergeCell ref="F426:G426"/>
    <mergeCell ref="F427:G427"/>
    <mergeCell ref="F410:G410"/>
    <mergeCell ref="F413:G413"/>
    <mergeCell ref="F414:G414"/>
    <mergeCell ref="F415:G415"/>
    <mergeCell ref="F416:G416"/>
    <mergeCell ref="F417:G417"/>
    <mergeCell ref="F402:G402"/>
    <mergeCell ref="F403:G403"/>
    <mergeCell ref="F404:G404"/>
    <mergeCell ref="F407:G407"/>
    <mergeCell ref="F408:G408"/>
    <mergeCell ref="F409:G409"/>
    <mergeCell ref="F396:G396"/>
    <mergeCell ref="F397:G397"/>
    <mergeCell ref="F398:G398"/>
    <mergeCell ref="F399:G399"/>
    <mergeCell ref="F400:G400"/>
    <mergeCell ref="F401:G401"/>
    <mergeCell ref="F388:G388"/>
    <mergeCell ref="F389:G389"/>
    <mergeCell ref="F390:G390"/>
    <mergeCell ref="F391:G391"/>
    <mergeCell ref="F394:G394"/>
    <mergeCell ref="F395:G395"/>
    <mergeCell ref="F380:G380"/>
    <mergeCell ref="F381:G381"/>
    <mergeCell ref="F384:G384"/>
    <mergeCell ref="F385:G385"/>
    <mergeCell ref="F386:G386"/>
    <mergeCell ref="F387:G387"/>
    <mergeCell ref="F372:G372"/>
    <mergeCell ref="F373:G373"/>
    <mergeCell ref="F376:G376"/>
    <mergeCell ref="F377:G377"/>
    <mergeCell ref="F378:G378"/>
    <mergeCell ref="F379:G379"/>
    <mergeCell ref="F364:G364"/>
    <mergeCell ref="F367:G367"/>
    <mergeCell ref="F368:G368"/>
    <mergeCell ref="F369:G369"/>
    <mergeCell ref="F370:G370"/>
    <mergeCell ref="F371:G371"/>
    <mergeCell ref="F358:G358"/>
    <mergeCell ref="F359:G359"/>
    <mergeCell ref="F360:G360"/>
    <mergeCell ref="F361:G361"/>
    <mergeCell ref="F362:G362"/>
    <mergeCell ref="F363:G363"/>
    <mergeCell ref="F350:G350"/>
    <mergeCell ref="F351:G351"/>
    <mergeCell ref="F352:G352"/>
    <mergeCell ref="F353:G353"/>
    <mergeCell ref="F354:G354"/>
    <mergeCell ref="F355:G355"/>
    <mergeCell ref="F342:G342"/>
    <mergeCell ref="F343:G343"/>
    <mergeCell ref="F344:G344"/>
    <mergeCell ref="F345:G345"/>
    <mergeCell ref="F346:G346"/>
    <mergeCell ref="F349:G349"/>
    <mergeCell ref="F334:G334"/>
    <mergeCell ref="F335:G335"/>
    <mergeCell ref="F336:G336"/>
    <mergeCell ref="F337:G337"/>
    <mergeCell ref="F340:G340"/>
    <mergeCell ref="F341:G341"/>
    <mergeCell ref="F326:G326"/>
    <mergeCell ref="F327:G327"/>
    <mergeCell ref="F328:G328"/>
    <mergeCell ref="F331:G331"/>
    <mergeCell ref="F332:G332"/>
    <mergeCell ref="F333:G333"/>
    <mergeCell ref="F318:G318"/>
    <mergeCell ref="F319:G319"/>
    <mergeCell ref="F322:G322"/>
    <mergeCell ref="F323:G323"/>
    <mergeCell ref="F324:G324"/>
    <mergeCell ref="F325:G325"/>
    <mergeCell ref="F310:G310"/>
    <mergeCell ref="F313:G313"/>
    <mergeCell ref="F314:G314"/>
    <mergeCell ref="F315:G315"/>
    <mergeCell ref="F316:G316"/>
    <mergeCell ref="F317:G317"/>
    <mergeCell ref="F304:G304"/>
    <mergeCell ref="F305:G305"/>
    <mergeCell ref="F306:G306"/>
    <mergeCell ref="F307:G307"/>
    <mergeCell ref="F308:G308"/>
    <mergeCell ref="F309:G309"/>
    <mergeCell ref="F296:G296"/>
    <mergeCell ref="F297:G297"/>
    <mergeCell ref="F298:G298"/>
    <mergeCell ref="F299:G299"/>
    <mergeCell ref="F300:G300"/>
    <mergeCell ref="F301:G301"/>
    <mergeCell ref="F288:G288"/>
    <mergeCell ref="F289:G289"/>
    <mergeCell ref="F290:G290"/>
    <mergeCell ref="F291:G291"/>
    <mergeCell ref="F292:G292"/>
    <mergeCell ref="F295:G295"/>
    <mergeCell ref="F280:G280"/>
    <mergeCell ref="F281:G281"/>
    <mergeCell ref="F282:G282"/>
    <mergeCell ref="F283:G283"/>
    <mergeCell ref="F286:G286"/>
    <mergeCell ref="F287:G287"/>
    <mergeCell ref="F272:G272"/>
    <mergeCell ref="F273:G273"/>
    <mergeCell ref="F274:G274"/>
    <mergeCell ref="F277:G277"/>
    <mergeCell ref="F278:G278"/>
    <mergeCell ref="F279:G279"/>
    <mergeCell ref="F264:G264"/>
    <mergeCell ref="F265:G265"/>
    <mergeCell ref="F268:G268"/>
    <mergeCell ref="F269:G269"/>
    <mergeCell ref="F270:G270"/>
    <mergeCell ref="F271:G271"/>
    <mergeCell ref="F256:G256"/>
    <mergeCell ref="F257:G257"/>
    <mergeCell ref="F258:G258"/>
    <mergeCell ref="F261:G261"/>
    <mergeCell ref="F262:G262"/>
    <mergeCell ref="F263:G263"/>
    <mergeCell ref="F248:G248"/>
    <mergeCell ref="F249:G249"/>
    <mergeCell ref="F250:G250"/>
    <mergeCell ref="F251:G251"/>
    <mergeCell ref="F254:G254"/>
    <mergeCell ref="F255:G255"/>
    <mergeCell ref="F240:G240"/>
    <mergeCell ref="F241:G241"/>
    <mergeCell ref="F242:G242"/>
    <mergeCell ref="F243:G243"/>
    <mergeCell ref="F244:G244"/>
    <mergeCell ref="F247:G247"/>
    <mergeCell ref="F230:G230"/>
    <mergeCell ref="F233:G233"/>
    <mergeCell ref="F234:G234"/>
    <mergeCell ref="F235:G235"/>
    <mergeCell ref="F236:G236"/>
    <mergeCell ref="F237:G237"/>
    <mergeCell ref="F222:G222"/>
    <mergeCell ref="F225:G225"/>
    <mergeCell ref="F226:G226"/>
    <mergeCell ref="F227:G227"/>
    <mergeCell ref="F228:G228"/>
    <mergeCell ref="F229:G229"/>
    <mergeCell ref="F214:G214"/>
    <mergeCell ref="F215:G215"/>
    <mergeCell ref="F218:G218"/>
    <mergeCell ref="F219:G219"/>
    <mergeCell ref="F220:G220"/>
    <mergeCell ref="F221:G221"/>
    <mergeCell ref="F206:G206"/>
    <mergeCell ref="F207:G207"/>
    <mergeCell ref="F208:G208"/>
    <mergeCell ref="F211:G211"/>
    <mergeCell ref="F212:G212"/>
    <mergeCell ref="F213:G213"/>
    <mergeCell ref="F198:G198"/>
    <mergeCell ref="F201:G201"/>
    <mergeCell ref="F202:G202"/>
    <mergeCell ref="F203:G203"/>
    <mergeCell ref="F204:G204"/>
    <mergeCell ref="F205:G205"/>
    <mergeCell ref="F192:G192"/>
    <mergeCell ref="F193:G193"/>
    <mergeCell ref="F194:G194"/>
    <mergeCell ref="F195:G195"/>
    <mergeCell ref="F196:G196"/>
    <mergeCell ref="F197:G197"/>
    <mergeCell ref="F184:G184"/>
    <mergeCell ref="F185:G185"/>
    <mergeCell ref="F186:G186"/>
    <mergeCell ref="F187:G187"/>
    <mergeCell ref="F188:G188"/>
    <mergeCell ref="F191:G191"/>
    <mergeCell ref="F176:G176"/>
    <mergeCell ref="F177:G177"/>
    <mergeCell ref="F178:G178"/>
    <mergeCell ref="F181:G181"/>
    <mergeCell ref="F182:G182"/>
    <mergeCell ref="F183:G183"/>
    <mergeCell ref="F168:G168"/>
    <mergeCell ref="F171:G171"/>
    <mergeCell ref="F172:G172"/>
    <mergeCell ref="F173:G173"/>
    <mergeCell ref="F174:G174"/>
    <mergeCell ref="F175:G175"/>
    <mergeCell ref="F162:G162"/>
    <mergeCell ref="F163:G163"/>
    <mergeCell ref="F164:G164"/>
    <mergeCell ref="F165:G165"/>
    <mergeCell ref="F166:G166"/>
    <mergeCell ref="F167:G167"/>
    <mergeCell ref="F154:G154"/>
    <mergeCell ref="F155:G155"/>
    <mergeCell ref="F158:G158"/>
    <mergeCell ref="F159:G159"/>
    <mergeCell ref="F160:G160"/>
    <mergeCell ref="F161:G161"/>
    <mergeCell ref="F148:G148"/>
    <mergeCell ref="F149:G149"/>
    <mergeCell ref="F150:G150"/>
    <mergeCell ref="F151:G151"/>
    <mergeCell ref="F152:G152"/>
    <mergeCell ref="F153:G153"/>
    <mergeCell ref="F140:G140"/>
    <mergeCell ref="F141:G141"/>
    <mergeCell ref="F142:G142"/>
    <mergeCell ref="F143:G143"/>
    <mergeCell ref="F146:G146"/>
    <mergeCell ref="F147:G147"/>
    <mergeCell ref="F134:G134"/>
    <mergeCell ref="F135:G135"/>
    <mergeCell ref="F136:G136"/>
    <mergeCell ref="F137:G137"/>
    <mergeCell ref="F138:G138"/>
    <mergeCell ref="F139:G139"/>
    <mergeCell ref="F126:G126"/>
    <mergeCell ref="F127:G127"/>
    <mergeCell ref="F128:G128"/>
    <mergeCell ref="F129:G129"/>
    <mergeCell ref="F130:G130"/>
    <mergeCell ref="F131:G131"/>
    <mergeCell ref="F118:G118"/>
    <mergeCell ref="F119:G119"/>
    <mergeCell ref="F122:G122"/>
    <mergeCell ref="F123:G123"/>
    <mergeCell ref="F124:G124"/>
    <mergeCell ref="F125:G125"/>
    <mergeCell ref="F110:G110"/>
    <mergeCell ref="F111:G111"/>
    <mergeCell ref="F112:G112"/>
    <mergeCell ref="F113:G113"/>
    <mergeCell ref="F116:G116"/>
    <mergeCell ref="F117:G117"/>
    <mergeCell ref="F102:G102"/>
    <mergeCell ref="F103:G103"/>
    <mergeCell ref="F106:G106"/>
    <mergeCell ref="F107:G107"/>
    <mergeCell ref="F108:G108"/>
    <mergeCell ref="F109:G109"/>
    <mergeCell ref="F96:G96"/>
    <mergeCell ref="F97:G97"/>
    <mergeCell ref="F98:G98"/>
    <mergeCell ref="F99:G99"/>
    <mergeCell ref="F100:G100"/>
    <mergeCell ref="F101:G101"/>
    <mergeCell ref="F88:G88"/>
    <mergeCell ref="F89:G89"/>
    <mergeCell ref="F90:G90"/>
    <mergeCell ref="F91:G91"/>
    <mergeCell ref="F92:G92"/>
    <mergeCell ref="F93:G93"/>
    <mergeCell ref="F80:G80"/>
    <mergeCell ref="F81:G81"/>
    <mergeCell ref="F82:G82"/>
    <mergeCell ref="F83:G83"/>
    <mergeCell ref="F86:G86"/>
    <mergeCell ref="F87:G87"/>
    <mergeCell ref="F72:G72"/>
    <mergeCell ref="F73:G73"/>
    <mergeCell ref="F76:G76"/>
    <mergeCell ref="F77:G77"/>
    <mergeCell ref="F78:G78"/>
    <mergeCell ref="F79:G79"/>
    <mergeCell ref="F66:G66"/>
    <mergeCell ref="F67:G67"/>
    <mergeCell ref="F68:G68"/>
    <mergeCell ref="F69:G69"/>
    <mergeCell ref="F70:G70"/>
    <mergeCell ref="F71:G71"/>
    <mergeCell ref="F58:G58"/>
    <mergeCell ref="F59:G59"/>
    <mergeCell ref="F60:G60"/>
    <mergeCell ref="F61:G61"/>
    <mergeCell ref="F62:G62"/>
    <mergeCell ref="F63:G63"/>
    <mergeCell ref="F50:G50"/>
    <mergeCell ref="F51:G51"/>
    <mergeCell ref="F52:G52"/>
    <mergeCell ref="F53:G53"/>
    <mergeCell ref="F56:G56"/>
    <mergeCell ref="F57:G57"/>
    <mergeCell ref="F42:G42"/>
    <mergeCell ref="F43:G43"/>
    <mergeCell ref="F44:G44"/>
    <mergeCell ref="F45:G45"/>
    <mergeCell ref="F48:G48"/>
    <mergeCell ref="F49:G49"/>
    <mergeCell ref="F36:G36"/>
    <mergeCell ref="F37:G37"/>
    <mergeCell ref="F38:G38"/>
    <mergeCell ref="F39:G39"/>
    <mergeCell ref="F40:G40"/>
    <mergeCell ref="F41:G41"/>
    <mergeCell ref="F26:G26"/>
    <mergeCell ref="F27:G27"/>
    <mergeCell ref="F30:G30"/>
    <mergeCell ref="F31:G31"/>
    <mergeCell ref="F32:G32"/>
    <mergeCell ref="F35:G35"/>
    <mergeCell ref="F46:G46"/>
    <mergeCell ref="F20:G20"/>
    <mergeCell ref="F21:G21"/>
    <mergeCell ref="F22:G22"/>
    <mergeCell ref="F23:G23"/>
    <mergeCell ref="F24:G24"/>
    <mergeCell ref="F25:G25"/>
    <mergeCell ref="F12:G12"/>
    <mergeCell ref="F13:G13"/>
    <mergeCell ref="F14:G14"/>
    <mergeCell ref="F15:G15"/>
    <mergeCell ref="F16:G16"/>
    <mergeCell ref="F19:G19"/>
    <mergeCell ref="F5:G5"/>
    <mergeCell ref="F6:G6"/>
    <mergeCell ref="F7:G7"/>
    <mergeCell ref="F8:G8"/>
    <mergeCell ref="F9:G9"/>
  </mergeCells>
  <pageMargins left="0.23622047244094491" right="0.23622047244094491" top="0.74803149606299213" bottom="0.74803149606299213" header="0.31496062992125984" footer="0.31496062992125984"/>
  <pageSetup paperSize="9" scale="60" fitToHeight="0" orientation="landscape" r:id="rId1"/>
  <headerFooter>
    <oddFooter>&amp;L&amp;A&amp;CGabriela Canheski de Moura Fernandes
Engenheira Civil
CREA RNP 2218226251&amp;RPágina &amp;P de &amp;N</oddFooter>
  </headerFooter>
  <rowBreaks count="10" manualBreakCount="10">
    <brk id="267" max="10" man="1"/>
    <brk id="552" max="10" man="1"/>
    <brk id="1231" max="10" man="1"/>
    <brk id="1898" max="10" man="1"/>
    <brk id="2283" max="10" man="1"/>
    <brk id="2659" max="10" man="1"/>
    <brk id="2832" max="10" man="1"/>
    <brk id="3078" max="10" man="1"/>
    <brk id="3169" max="10" man="1"/>
    <brk id="344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91"/>
  <sheetViews>
    <sheetView showGridLines="0" view="pageBreakPreview" zoomScaleNormal="100" zoomScaleSheetLayoutView="100" workbookViewId="0">
      <selection activeCell="E37" sqref="E37"/>
    </sheetView>
  </sheetViews>
  <sheetFormatPr defaultRowHeight="15"/>
  <cols>
    <col min="1" max="1" width="9.140625" style="296" customWidth="1"/>
    <col min="2" max="2" width="34.5703125" style="319" customWidth="1"/>
    <col min="3" max="3" width="26.85546875" style="296" customWidth="1"/>
    <col min="4" max="6" width="20.7109375" style="296" customWidth="1"/>
    <col min="7" max="7" width="10.5703125" style="296" customWidth="1"/>
    <col min="8" max="8" width="9.140625" style="296"/>
    <col min="9" max="9" width="14.28515625" style="296" bestFit="1" customWidth="1"/>
    <col min="10" max="10" width="13.7109375" style="296" bestFit="1" customWidth="1"/>
    <col min="11" max="11" width="14.5703125" style="296" customWidth="1"/>
    <col min="12" max="16384" width="9.140625" style="296"/>
  </cols>
  <sheetData>
    <row r="1" spans="1:68">
      <c r="A1" s="293"/>
      <c r="B1" s="317"/>
      <c r="C1" s="294"/>
      <c r="D1" s="294"/>
      <c r="E1" s="272"/>
      <c r="F1" s="272"/>
      <c r="G1" s="272"/>
      <c r="H1" s="272"/>
      <c r="I1" s="295"/>
      <c r="J1" s="295"/>
    </row>
    <row r="2" spans="1:68">
      <c r="A2" s="293"/>
      <c r="B2" s="317"/>
      <c r="C2" s="297" t="s">
        <v>2267</v>
      </c>
      <c r="D2" s="298" t="str">
        <f>Resumo!B4</f>
        <v>Construção da Escola Municipal Geni Terezinha Forgiarini</v>
      </c>
      <c r="E2" s="272"/>
      <c r="F2" s="272"/>
      <c r="G2" s="272"/>
      <c r="H2" s="272"/>
      <c r="I2" s="295"/>
      <c r="J2" s="295"/>
    </row>
    <row r="3" spans="1:68">
      <c r="A3" s="293"/>
      <c r="B3" s="317"/>
      <c r="C3" s="297" t="s">
        <v>2268</v>
      </c>
      <c r="D3" s="298" t="str">
        <f>Resumo!B5</f>
        <v>R. Guarujá, Equip. Comunitário 01, Quadra 24, Bairro Mont Serrat</v>
      </c>
      <c r="E3" s="272"/>
      <c r="F3" s="272"/>
      <c r="G3" s="272"/>
      <c r="H3" s="272"/>
      <c r="I3" s="295"/>
      <c r="J3" s="295"/>
    </row>
    <row r="4" spans="1:68">
      <c r="A4" s="293"/>
      <c r="B4" s="317"/>
      <c r="C4" s="297" t="s">
        <v>2269</v>
      </c>
      <c r="D4" s="298" t="s">
        <v>2332</v>
      </c>
      <c r="E4" s="272"/>
      <c r="F4" s="272"/>
      <c r="G4" s="272"/>
      <c r="H4" s="272"/>
      <c r="I4" s="295"/>
      <c r="J4" s="295"/>
    </row>
    <row r="5" spans="1:68">
      <c r="A5" s="293"/>
      <c r="B5" s="317"/>
      <c r="E5" s="272"/>
      <c r="F5" s="272"/>
      <c r="G5" s="272"/>
      <c r="H5" s="272"/>
      <c r="I5" s="295"/>
      <c r="J5" s="295"/>
    </row>
    <row r="6" spans="1:68">
      <c r="A6" s="293"/>
      <c r="B6" s="317"/>
      <c r="C6" s="297"/>
      <c r="D6" s="298"/>
      <c r="E6" s="272"/>
      <c r="F6" s="272"/>
      <c r="G6" s="272"/>
      <c r="H6" s="272"/>
      <c r="I6" s="295"/>
      <c r="J6" s="295"/>
    </row>
    <row r="7" spans="1:68">
      <c r="A7" s="293"/>
      <c r="B7" s="317"/>
      <c r="C7" s="297" t="s">
        <v>2270</v>
      </c>
      <c r="D7" s="454">
        <f>Resumo!B7</f>
        <v>0</v>
      </c>
      <c r="E7" s="272"/>
      <c r="F7" s="272"/>
      <c r="G7" s="272"/>
      <c r="H7" s="272"/>
      <c r="I7" s="295"/>
      <c r="J7" s="295"/>
    </row>
    <row r="8" spans="1:68">
      <c r="A8" s="293"/>
      <c r="B8" s="317"/>
      <c r="C8" s="294"/>
      <c r="D8" s="294"/>
      <c r="E8" s="272"/>
      <c r="F8" s="272"/>
      <c r="G8" s="272"/>
      <c r="H8" s="272"/>
      <c r="I8" s="295"/>
      <c r="J8" s="295"/>
    </row>
    <row r="9" spans="1:68" ht="30" customHeight="1">
      <c r="A9" s="391" t="s">
        <v>2333</v>
      </c>
      <c r="B9" s="392"/>
      <c r="C9" s="392"/>
      <c r="D9" s="392"/>
      <c r="E9" s="392"/>
      <c r="F9" s="392"/>
      <c r="G9" s="392"/>
      <c r="H9" s="392"/>
      <c r="I9" s="392"/>
      <c r="J9" s="393"/>
      <c r="K9" s="299"/>
      <c r="L9" s="300"/>
      <c r="M9" s="300"/>
      <c r="N9" s="300"/>
      <c r="O9" s="300"/>
      <c r="P9" s="300"/>
      <c r="Q9" s="300"/>
      <c r="R9" s="300"/>
      <c r="S9" s="300"/>
      <c r="T9" s="300"/>
      <c r="U9" s="300"/>
      <c r="V9" s="300"/>
      <c r="W9" s="300"/>
      <c r="X9" s="300"/>
      <c r="Y9" s="300"/>
      <c r="Z9" s="300"/>
      <c r="AA9" s="301"/>
      <c r="AB9" s="302"/>
      <c r="AP9" s="303"/>
      <c r="AQ9" s="303"/>
      <c r="AR9" s="303"/>
      <c r="AS9" s="303"/>
      <c r="AT9" s="303"/>
      <c r="AU9" s="303"/>
      <c r="AV9" s="303"/>
      <c r="AW9" s="303"/>
      <c r="AX9" s="303"/>
      <c r="AY9" s="303"/>
      <c r="AZ9" s="303"/>
      <c r="BA9" s="303"/>
      <c r="BB9" s="303"/>
      <c r="BC9" s="303"/>
      <c r="BD9" s="303"/>
      <c r="BE9" s="303"/>
      <c r="BF9" s="303"/>
      <c r="BG9" s="303"/>
    </row>
    <row r="10" spans="1:68" s="303" customFormat="1" ht="45" customHeight="1">
      <c r="A10" s="279" t="s">
        <v>2334</v>
      </c>
      <c r="B10" s="318" t="s">
        <v>2262</v>
      </c>
      <c r="C10" s="278" t="s">
        <v>2335</v>
      </c>
      <c r="D10" s="268" t="s">
        <v>2336</v>
      </c>
      <c r="E10" s="268" t="s">
        <v>2337</v>
      </c>
      <c r="F10" s="268" t="s">
        <v>2338</v>
      </c>
      <c r="G10" s="269" t="s">
        <v>2339</v>
      </c>
      <c r="H10" s="268" t="s">
        <v>2340</v>
      </c>
      <c r="I10" s="267" t="s">
        <v>2341</v>
      </c>
      <c r="J10" s="304" t="s">
        <v>2342</v>
      </c>
      <c r="K10" s="305"/>
      <c r="L10" s="306"/>
      <c r="M10" s="306"/>
      <c r="N10" s="306"/>
      <c r="O10" s="306"/>
      <c r="P10" s="306"/>
      <c r="Q10" s="306"/>
      <c r="R10" s="306"/>
      <c r="S10" s="306"/>
      <c r="T10" s="306"/>
      <c r="U10" s="306"/>
      <c r="V10" s="306"/>
      <c r="W10" s="306"/>
      <c r="X10" s="306"/>
      <c r="Y10" s="306"/>
      <c r="Z10" s="306"/>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row>
    <row r="11" spans="1:68">
      <c r="A11" s="394" t="s">
        <v>1557</v>
      </c>
      <c r="B11" s="397" t="s">
        <v>1558</v>
      </c>
      <c r="C11" s="280" t="s">
        <v>2420</v>
      </c>
      <c r="D11" s="282" t="s">
        <v>2421</v>
      </c>
      <c r="E11" s="280" t="s">
        <v>2422</v>
      </c>
      <c r="F11" s="280" t="s">
        <v>2423</v>
      </c>
      <c r="G11" s="274">
        <v>44866</v>
      </c>
      <c r="H11" s="281" t="s">
        <v>31</v>
      </c>
      <c r="I11" s="283">
        <v>8.3000000000000007</v>
      </c>
      <c r="J11" s="276"/>
      <c r="K11" s="308"/>
      <c r="L11" s="303"/>
      <c r="M11" s="303"/>
      <c r="N11" s="303"/>
      <c r="O11" s="303"/>
      <c r="P11" s="303"/>
      <c r="Q11" s="303"/>
      <c r="R11" s="303"/>
      <c r="S11" s="303"/>
      <c r="T11" s="303"/>
      <c r="U11" s="303"/>
      <c r="V11" s="303"/>
      <c r="W11" s="303"/>
      <c r="X11" s="303"/>
      <c r="Y11" s="303"/>
      <c r="Z11" s="303"/>
    </row>
    <row r="12" spans="1:68">
      <c r="A12" s="395"/>
      <c r="B12" s="398"/>
      <c r="C12" s="266"/>
      <c r="D12" s="266"/>
      <c r="E12" s="285"/>
      <c r="F12" s="266"/>
      <c r="G12" s="284"/>
      <c r="H12" s="265"/>
      <c r="I12" s="270"/>
      <c r="J12" s="273"/>
    </row>
    <row r="13" spans="1:68">
      <c r="A13" s="396"/>
      <c r="B13" s="399"/>
      <c r="C13" s="309"/>
      <c r="D13" s="310"/>
      <c r="E13" s="309"/>
      <c r="F13" s="277"/>
      <c r="G13" s="271"/>
      <c r="H13" s="286"/>
      <c r="I13" s="311"/>
      <c r="J13" s="275"/>
    </row>
    <row r="14" spans="1:68">
      <c r="A14" s="394" t="s">
        <v>1559</v>
      </c>
      <c r="B14" s="397" t="s">
        <v>1560</v>
      </c>
      <c r="C14" s="280" t="s">
        <v>2417</v>
      </c>
      <c r="D14" s="282" t="s">
        <v>2418</v>
      </c>
      <c r="E14" s="280" t="s">
        <v>2419</v>
      </c>
      <c r="F14" s="280"/>
      <c r="G14" s="274">
        <v>44866</v>
      </c>
      <c r="H14" s="281" t="s">
        <v>31</v>
      </c>
      <c r="I14" s="283">
        <v>19.809999999999999</v>
      </c>
      <c r="J14" s="276"/>
      <c r="K14" s="308"/>
      <c r="L14" s="303"/>
      <c r="M14" s="303"/>
      <c r="N14" s="303"/>
      <c r="O14" s="303"/>
      <c r="P14" s="303"/>
      <c r="Q14" s="303"/>
      <c r="R14" s="303"/>
      <c r="S14" s="303"/>
      <c r="T14" s="303"/>
      <c r="U14" s="303"/>
      <c r="V14" s="303"/>
      <c r="W14" s="303"/>
      <c r="X14" s="303"/>
      <c r="Y14" s="303"/>
      <c r="Z14" s="303"/>
    </row>
    <row r="15" spans="1:68">
      <c r="A15" s="395"/>
      <c r="B15" s="398"/>
      <c r="C15" s="266"/>
      <c r="D15" s="266"/>
      <c r="E15" s="285"/>
      <c r="F15" s="266"/>
      <c r="G15" s="284"/>
      <c r="H15" s="265"/>
      <c r="I15" s="270"/>
      <c r="J15" s="273"/>
    </row>
    <row r="16" spans="1:68">
      <c r="A16" s="396"/>
      <c r="B16" s="399"/>
      <c r="C16" s="309"/>
      <c r="D16" s="310"/>
      <c r="E16" s="309"/>
      <c r="F16" s="277"/>
      <c r="G16" s="271"/>
      <c r="H16" s="286"/>
      <c r="I16" s="311"/>
      <c r="J16" s="275"/>
    </row>
    <row r="17" spans="1:26">
      <c r="A17" s="394" t="s">
        <v>1566</v>
      </c>
      <c r="B17" s="397" t="s">
        <v>1567</v>
      </c>
      <c r="C17" s="280" t="s">
        <v>2346</v>
      </c>
      <c r="D17" s="282" t="s">
        <v>2347</v>
      </c>
      <c r="E17" s="280" t="s">
        <v>2360</v>
      </c>
      <c r="F17" s="280" t="s">
        <v>2348</v>
      </c>
      <c r="G17" s="274">
        <v>44876</v>
      </c>
      <c r="H17" s="281" t="s">
        <v>31</v>
      </c>
      <c r="I17" s="283">
        <v>246.99</v>
      </c>
      <c r="J17" s="276"/>
      <c r="K17" s="308"/>
      <c r="L17" s="303"/>
      <c r="M17" s="303"/>
      <c r="N17" s="303"/>
      <c r="O17" s="303"/>
      <c r="P17" s="303"/>
      <c r="Q17" s="303"/>
      <c r="R17" s="303"/>
      <c r="S17" s="303"/>
      <c r="T17" s="303"/>
      <c r="U17" s="303"/>
      <c r="V17" s="303"/>
      <c r="W17" s="303"/>
      <c r="X17" s="303"/>
      <c r="Y17" s="303"/>
      <c r="Z17" s="303"/>
    </row>
    <row r="18" spans="1:26">
      <c r="A18" s="395"/>
      <c r="B18" s="398"/>
      <c r="C18" s="266"/>
      <c r="D18" s="266"/>
      <c r="E18" s="285"/>
      <c r="F18" s="266"/>
      <c r="G18" s="284"/>
      <c r="H18" s="265"/>
      <c r="I18" s="270"/>
      <c r="J18" s="273"/>
    </row>
    <row r="19" spans="1:26">
      <c r="A19" s="396"/>
      <c r="B19" s="399"/>
      <c r="C19" s="309"/>
      <c r="D19" s="310"/>
      <c r="E19" s="309"/>
      <c r="F19" s="277"/>
      <c r="G19" s="271"/>
      <c r="H19" s="286"/>
      <c r="I19" s="311"/>
      <c r="J19" s="275"/>
    </row>
    <row r="20" spans="1:26">
      <c r="A20" s="394" t="s">
        <v>1572</v>
      </c>
      <c r="B20" s="397" t="s">
        <v>2343</v>
      </c>
      <c r="C20" s="280" t="s">
        <v>2413</v>
      </c>
      <c r="D20" s="282" t="s">
        <v>2415</v>
      </c>
      <c r="E20" s="280" t="s">
        <v>2414</v>
      </c>
      <c r="F20" s="280" t="s">
        <v>2416</v>
      </c>
      <c r="G20" s="274" t="s">
        <v>2411</v>
      </c>
      <c r="H20" s="281" t="s">
        <v>2391</v>
      </c>
      <c r="I20" s="283">
        <v>1650</v>
      </c>
      <c r="J20" s="276"/>
      <c r="K20" s="308"/>
      <c r="L20" s="303"/>
      <c r="M20" s="303"/>
      <c r="N20" s="303"/>
      <c r="O20" s="303"/>
      <c r="P20" s="303"/>
      <c r="Q20" s="303"/>
      <c r="R20" s="303"/>
      <c r="S20" s="303"/>
      <c r="T20" s="303"/>
      <c r="U20" s="303"/>
      <c r="V20" s="303"/>
      <c r="W20" s="303"/>
      <c r="X20" s="303"/>
      <c r="Y20" s="303"/>
      <c r="Z20" s="303"/>
    </row>
    <row r="21" spans="1:26">
      <c r="A21" s="395"/>
      <c r="B21" s="398"/>
      <c r="C21" s="266"/>
      <c r="D21" s="266"/>
      <c r="E21" s="285"/>
      <c r="F21" s="266"/>
      <c r="G21" s="284"/>
      <c r="H21" s="265"/>
      <c r="I21" s="270"/>
      <c r="J21" s="273"/>
    </row>
    <row r="22" spans="1:26">
      <c r="A22" s="396"/>
      <c r="B22" s="399"/>
      <c r="C22" s="309"/>
      <c r="D22" s="310"/>
      <c r="E22" s="309"/>
      <c r="F22" s="277"/>
      <c r="G22" s="271"/>
      <c r="H22" s="286"/>
      <c r="I22" s="311"/>
      <c r="J22" s="275"/>
    </row>
    <row r="23" spans="1:26">
      <c r="A23" s="394" t="s">
        <v>1890</v>
      </c>
      <c r="B23" s="397" t="s">
        <v>209</v>
      </c>
      <c r="C23" s="280" t="s">
        <v>2349</v>
      </c>
      <c r="D23" s="282" t="s">
        <v>2361</v>
      </c>
      <c r="E23" s="280" t="s">
        <v>2350</v>
      </c>
      <c r="F23" s="280" t="s">
        <v>2351</v>
      </c>
      <c r="G23" s="274">
        <v>44866</v>
      </c>
      <c r="H23" s="281" t="s">
        <v>31</v>
      </c>
      <c r="I23" s="283">
        <v>8712</v>
      </c>
      <c r="J23" s="276"/>
      <c r="K23" s="308"/>
      <c r="L23" s="303"/>
      <c r="M23" s="303"/>
      <c r="N23" s="303"/>
      <c r="O23" s="303"/>
      <c r="P23" s="303"/>
      <c r="Q23" s="303"/>
      <c r="R23" s="303"/>
      <c r="S23" s="303"/>
      <c r="T23" s="303"/>
      <c r="U23" s="303"/>
      <c r="V23" s="303"/>
      <c r="W23" s="303"/>
      <c r="X23" s="303"/>
      <c r="Y23" s="303"/>
      <c r="Z23" s="303"/>
    </row>
    <row r="24" spans="1:26">
      <c r="A24" s="395"/>
      <c r="B24" s="398"/>
      <c r="C24" s="266" t="s">
        <v>2362</v>
      </c>
      <c r="D24" s="266" t="s">
        <v>2363</v>
      </c>
      <c r="E24" s="285" t="s">
        <v>2364</v>
      </c>
      <c r="F24" s="266" t="s">
        <v>2365</v>
      </c>
      <c r="G24" s="284">
        <v>44866</v>
      </c>
      <c r="H24" s="265" t="s">
        <v>31</v>
      </c>
      <c r="I24" s="270">
        <v>11258.23</v>
      </c>
      <c r="J24" s="273"/>
    </row>
    <row r="25" spans="1:26">
      <c r="A25" s="396"/>
      <c r="B25" s="399"/>
      <c r="C25" s="309"/>
      <c r="D25" s="310"/>
      <c r="E25" s="309"/>
      <c r="F25" s="277"/>
      <c r="G25" s="271"/>
      <c r="H25" s="286"/>
      <c r="I25" s="311"/>
      <c r="J25" s="275"/>
    </row>
    <row r="26" spans="1:26">
      <c r="A26" s="394" t="s">
        <v>1891</v>
      </c>
      <c r="B26" s="397" t="s">
        <v>1892</v>
      </c>
      <c r="C26" s="280" t="s">
        <v>2349</v>
      </c>
      <c r="D26" s="282" t="s">
        <v>2361</v>
      </c>
      <c r="E26" s="280" t="s">
        <v>2350</v>
      </c>
      <c r="F26" s="280" t="s">
        <v>2351</v>
      </c>
      <c r="G26" s="274">
        <v>44866</v>
      </c>
      <c r="H26" s="281" t="s">
        <v>31</v>
      </c>
      <c r="I26" s="283">
        <v>26136</v>
      </c>
      <c r="J26" s="276"/>
      <c r="K26" s="308"/>
      <c r="L26" s="303"/>
      <c r="M26" s="303"/>
      <c r="N26" s="303"/>
      <c r="O26" s="303"/>
      <c r="P26" s="303"/>
      <c r="Q26" s="303"/>
      <c r="R26" s="303"/>
      <c r="S26" s="303"/>
      <c r="T26" s="303"/>
      <c r="U26" s="303"/>
      <c r="V26" s="303"/>
      <c r="W26" s="303"/>
      <c r="X26" s="303"/>
      <c r="Y26" s="303"/>
      <c r="Z26" s="303"/>
    </row>
    <row r="27" spans="1:26">
      <c r="A27" s="395"/>
      <c r="B27" s="398"/>
      <c r="C27" s="266" t="s">
        <v>2362</v>
      </c>
      <c r="D27" s="266" t="s">
        <v>2363</v>
      </c>
      <c r="E27" s="285" t="s">
        <v>2364</v>
      </c>
      <c r="F27" s="266" t="s">
        <v>2365</v>
      </c>
      <c r="G27" s="284">
        <v>44866</v>
      </c>
      <c r="H27" s="265" t="s">
        <v>31</v>
      </c>
      <c r="I27" s="270">
        <v>27896.52</v>
      </c>
      <c r="J27" s="273"/>
    </row>
    <row r="28" spans="1:26">
      <c r="A28" s="396"/>
      <c r="B28" s="399"/>
      <c r="C28" s="309" t="s">
        <v>2366</v>
      </c>
      <c r="D28" s="310" t="s">
        <v>2367</v>
      </c>
      <c r="E28" s="309" t="s">
        <v>2368</v>
      </c>
      <c r="F28" s="277" t="s">
        <v>2369</v>
      </c>
      <c r="G28" s="271">
        <v>44593</v>
      </c>
      <c r="H28" s="286" t="s">
        <v>31</v>
      </c>
      <c r="I28" s="311">
        <v>32500</v>
      </c>
      <c r="J28" s="275"/>
    </row>
    <row r="29" spans="1:26">
      <c r="A29" s="394" t="s">
        <v>1893</v>
      </c>
      <c r="B29" s="397" t="s">
        <v>206</v>
      </c>
      <c r="C29" s="280" t="s">
        <v>2349</v>
      </c>
      <c r="D29" s="282" t="s">
        <v>2361</v>
      </c>
      <c r="E29" s="280" t="s">
        <v>2350</v>
      </c>
      <c r="F29" s="280" t="s">
        <v>2351</v>
      </c>
      <c r="G29" s="274">
        <v>44866</v>
      </c>
      <c r="H29" s="281" t="s">
        <v>31</v>
      </c>
      <c r="I29" s="283">
        <v>27720</v>
      </c>
      <c r="J29" s="276"/>
      <c r="K29" s="308"/>
      <c r="L29" s="303"/>
      <c r="M29" s="303"/>
      <c r="N29" s="303"/>
      <c r="O29" s="303"/>
      <c r="P29" s="303"/>
      <c r="Q29" s="303"/>
      <c r="R29" s="303"/>
      <c r="S29" s="303"/>
      <c r="T29" s="303"/>
      <c r="U29" s="303"/>
      <c r="V29" s="303"/>
      <c r="W29" s="303"/>
      <c r="X29" s="303"/>
      <c r="Y29" s="303"/>
      <c r="Z29" s="303"/>
    </row>
    <row r="30" spans="1:26">
      <c r="A30" s="395"/>
      <c r="B30" s="398"/>
      <c r="C30" s="266" t="s">
        <v>2362</v>
      </c>
      <c r="D30" s="266" t="s">
        <v>2363</v>
      </c>
      <c r="E30" s="285" t="s">
        <v>2364</v>
      </c>
      <c r="F30" s="266" t="s">
        <v>2365</v>
      </c>
      <c r="G30" s="284">
        <v>44866</v>
      </c>
      <c r="H30" s="265" t="s">
        <v>31</v>
      </c>
      <c r="I30" s="270">
        <v>29718.86</v>
      </c>
      <c r="J30" s="273"/>
    </row>
    <row r="31" spans="1:26">
      <c r="A31" s="396"/>
      <c r="B31" s="399"/>
      <c r="C31" s="309" t="s">
        <v>2366</v>
      </c>
      <c r="D31" s="310" t="s">
        <v>2367</v>
      </c>
      <c r="E31" s="309" t="s">
        <v>2368</v>
      </c>
      <c r="F31" s="277" t="s">
        <v>2369</v>
      </c>
      <c r="G31" s="271">
        <v>44593</v>
      </c>
      <c r="H31" s="286" t="s">
        <v>31</v>
      </c>
      <c r="I31" s="311">
        <v>31500</v>
      </c>
      <c r="J31" s="275"/>
    </row>
    <row r="32" spans="1:26" s="314" customFormat="1">
      <c r="A32" s="394" t="s">
        <v>1903</v>
      </c>
      <c r="B32" s="397" t="s">
        <v>1904</v>
      </c>
      <c r="C32" s="280" t="s">
        <v>2387</v>
      </c>
      <c r="D32" s="282" t="s">
        <v>2388</v>
      </c>
      <c r="E32" s="280" t="s">
        <v>2389</v>
      </c>
      <c r="F32" s="280" t="s">
        <v>2390</v>
      </c>
      <c r="G32" s="284">
        <v>44866</v>
      </c>
      <c r="H32" s="265" t="s">
        <v>2391</v>
      </c>
      <c r="I32" s="270">
        <v>60</v>
      </c>
      <c r="J32" s="276"/>
      <c r="K32" s="312"/>
      <c r="L32" s="313"/>
      <c r="M32" s="313"/>
      <c r="N32" s="313"/>
      <c r="O32" s="313"/>
      <c r="P32" s="313"/>
      <c r="Q32" s="313"/>
      <c r="R32" s="313"/>
      <c r="S32" s="313"/>
      <c r="T32" s="313"/>
      <c r="U32" s="313"/>
      <c r="V32" s="313"/>
      <c r="W32" s="313"/>
      <c r="X32" s="313"/>
      <c r="Y32" s="313"/>
      <c r="Z32" s="313"/>
    </row>
    <row r="33" spans="1:26" s="314" customFormat="1">
      <c r="A33" s="395"/>
      <c r="B33" s="398"/>
      <c r="C33" s="266" t="s">
        <v>2392</v>
      </c>
      <c r="D33" s="266" t="s">
        <v>2393</v>
      </c>
      <c r="E33" s="285" t="s">
        <v>2394</v>
      </c>
      <c r="F33" s="266"/>
      <c r="G33" s="284">
        <v>44866</v>
      </c>
      <c r="H33" s="265" t="s">
        <v>2391</v>
      </c>
      <c r="I33" s="270">
        <v>67.680000000000007</v>
      </c>
      <c r="J33" s="273"/>
    </row>
    <row r="34" spans="1:26" s="314" customFormat="1">
      <c r="A34" s="396"/>
      <c r="B34" s="399"/>
      <c r="C34" s="315" t="s">
        <v>2384</v>
      </c>
      <c r="D34" s="310"/>
      <c r="E34" s="315" t="s">
        <v>2386</v>
      </c>
      <c r="F34" s="277"/>
      <c r="G34" s="271">
        <v>44835</v>
      </c>
      <c r="H34" s="286" t="s">
        <v>2395</v>
      </c>
      <c r="I34" s="316">
        <v>50</v>
      </c>
      <c r="J34" s="275"/>
    </row>
    <row r="35" spans="1:26" s="314" customFormat="1">
      <c r="A35" s="394" t="s">
        <v>1905</v>
      </c>
      <c r="B35" s="397" t="s">
        <v>1906</v>
      </c>
      <c r="C35" s="280" t="s">
        <v>2377</v>
      </c>
      <c r="D35" s="282" t="s">
        <v>2378</v>
      </c>
      <c r="E35" s="280" t="s">
        <v>2379</v>
      </c>
      <c r="F35" s="280" t="s">
        <v>2380</v>
      </c>
      <c r="G35" s="274">
        <v>44835</v>
      </c>
      <c r="H35" s="281" t="s">
        <v>31</v>
      </c>
      <c r="I35" s="283">
        <v>6</v>
      </c>
      <c r="J35" s="276"/>
      <c r="K35" s="312"/>
      <c r="L35" s="313"/>
      <c r="M35" s="313"/>
      <c r="N35" s="313"/>
      <c r="O35" s="313"/>
      <c r="P35" s="313"/>
      <c r="Q35" s="313"/>
      <c r="R35" s="313"/>
      <c r="S35" s="313"/>
      <c r="T35" s="313"/>
      <c r="U35" s="313"/>
      <c r="V35" s="313"/>
      <c r="W35" s="313"/>
      <c r="X35" s="313"/>
      <c r="Y35" s="313"/>
      <c r="Z35" s="313"/>
    </row>
    <row r="36" spans="1:26" s="314" customFormat="1">
      <c r="A36" s="395"/>
      <c r="B36" s="398"/>
      <c r="C36" s="266" t="s">
        <v>2381</v>
      </c>
      <c r="D36" s="266" t="s">
        <v>2382</v>
      </c>
      <c r="E36" s="285" t="s">
        <v>2385</v>
      </c>
      <c r="F36" s="266" t="s">
        <v>2383</v>
      </c>
      <c r="G36" s="284">
        <v>44835</v>
      </c>
      <c r="H36" s="265" t="s">
        <v>31</v>
      </c>
      <c r="I36" s="270">
        <v>4.9000000000000004</v>
      </c>
      <c r="J36" s="273"/>
    </row>
    <row r="37" spans="1:26" s="314" customFormat="1">
      <c r="A37" s="396"/>
      <c r="B37" s="399"/>
      <c r="C37" s="315" t="s">
        <v>2384</v>
      </c>
      <c r="D37" s="310"/>
      <c r="E37" s="315" t="s">
        <v>2386</v>
      </c>
      <c r="F37" s="277"/>
      <c r="G37" s="271">
        <v>44835</v>
      </c>
      <c r="H37" s="286" t="s">
        <v>31</v>
      </c>
      <c r="I37" s="316">
        <v>4.3</v>
      </c>
      <c r="J37" s="275"/>
    </row>
    <row r="38" spans="1:26" s="314" customFormat="1">
      <c r="A38" s="394" t="s">
        <v>1908</v>
      </c>
      <c r="B38" s="397" t="s">
        <v>1909</v>
      </c>
      <c r="C38" s="280" t="s">
        <v>2370</v>
      </c>
      <c r="D38" s="282" t="s">
        <v>2373</v>
      </c>
      <c r="E38" s="280" t="s">
        <v>2371</v>
      </c>
      <c r="F38" s="280" t="s">
        <v>2372</v>
      </c>
      <c r="G38" s="274">
        <v>44866</v>
      </c>
      <c r="H38" s="281" t="s">
        <v>31</v>
      </c>
      <c r="I38" s="283">
        <v>68</v>
      </c>
      <c r="J38" s="276"/>
      <c r="K38" s="312"/>
      <c r="L38" s="313"/>
      <c r="M38" s="313"/>
      <c r="N38" s="313"/>
      <c r="O38" s="313"/>
      <c r="P38" s="313"/>
      <c r="Q38" s="313"/>
      <c r="R38" s="313"/>
      <c r="S38" s="313"/>
      <c r="T38" s="313"/>
      <c r="U38" s="313"/>
      <c r="V38" s="313"/>
      <c r="W38" s="313"/>
      <c r="X38" s="313"/>
      <c r="Y38" s="313"/>
      <c r="Z38" s="313"/>
    </row>
    <row r="39" spans="1:26" s="314" customFormat="1">
      <c r="A39" s="395"/>
      <c r="B39" s="398"/>
      <c r="C39" s="266"/>
      <c r="D39" s="266"/>
      <c r="E39" s="285"/>
      <c r="F39" s="266"/>
      <c r="G39" s="284"/>
      <c r="H39" s="265"/>
      <c r="I39" s="270"/>
      <c r="J39" s="273"/>
    </row>
    <row r="40" spans="1:26" s="314" customFormat="1">
      <c r="A40" s="396"/>
      <c r="B40" s="399"/>
      <c r="C40" s="315"/>
      <c r="D40" s="310"/>
      <c r="E40" s="315"/>
      <c r="F40" s="277"/>
      <c r="G40" s="271"/>
      <c r="H40" s="286"/>
      <c r="I40" s="316"/>
      <c r="J40" s="275"/>
    </row>
    <row r="41" spans="1:26" s="314" customFormat="1">
      <c r="A41" s="394" t="s">
        <v>1914</v>
      </c>
      <c r="B41" s="397" t="s">
        <v>1915</v>
      </c>
      <c r="C41" s="280" t="s">
        <v>2370</v>
      </c>
      <c r="D41" s="282" t="s">
        <v>2373</v>
      </c>
      <c r="E41" s="280" t="s">
        <v>2371</v>
      </c>
      <c r="F41" s="280" t="s">
        <v>2372</v>
      </c>
      <c r="G41" s="274">
        <v>44866</v>
      </c>
      <c r="H41" s="281" t="s">
        <v>31</v>
      </c>
      <c r="I41" s="283">
        <v>837.24</v>
      </c>
      <c r="J41" s="276"/>
      <c r="K41" s="312"/>
      <c r="L41" s="313"/>
      <c r="M41" s="313"/>
      <c r="N41" s="313"/>
      <c r="O41" s="313"/>
      <c r="P41" s="313"/>
      <c r="Q41" s="313"/>
      <c r="R41" s="313"/>
      <c r="S41" s="313"/>
      <c r="T41" s="313"/>
      <c r="U41" s="313"/>
      <c r="V41" s="313"/>
      <c r="W41" s="313"/>
      <c r="X41" s="313"/>
      <c r="Y41" s="313"/>
      <c r="Z41" s="313"/>
    </row>
    <row r="42" spans="1:26" s="314" customFormat="1">
      <c r="A42" s="395"/>
      <c r="B42" s="398"/>
      <c r="C42" s="266"/>
      <c r="D42" s="266"/>
      <c r="E42" s="285"/>
      <c r="F42" s="266"/>
      <c r="G42" s="284"/>
      <c r="H42" s="265"/>
      <c r="I42" s="270"/>
      <c r="J42" s="273"/>
    </row>
    <row r="43" spans="1:26" s="314" customFormat="1">
      <c r="A43" s="396"/>
      <c r="B43" s="399"/>
      <c r="C43" s="315"/>
      <c r="D43" s="310"/>
      <c r="E43" s="315"/>
      <c r="F43" s="277"/>
      <c r="G43" s="271"/>
      <c r="H43" s="286"/>
      <c r="I43" s="316"/>
      <c r="J43" s="275"/>
    </row>
    <row r="44" spans="1:26" s="314" customFormat="1">
      <c r="A44" s="394" t="s">
        <v>1924</v>
      </c>
      <c r="B44" s="397" t="s">
        <v>1925</v>
      </c>
      <c r="C44" s="280" t="s">
        <v>2424</v>
      </c>
      <c r="D44" s="282" t="s">
        <v>2425</v>
      </c>
      <c r="E44" s="280" t="s">
        <v>2426</v>
      </c>
      <c r="F44" s="280" t="s">
        <v>2427</v>
      </c>
      <c r="G44" s="274">
        <v>44866</v>
      </c>
      <c r="H44" s="281" t="s">
        <v>31</v>
      </c>
      <c r="I44" s="283">
        <v>1587.24</v>
      </c>
      <c r="J44" s="276"/>
      <c r="K44" s="312"/>
      <c r="L44" s="313"/>
      <c r="M44" s="313"/>
      <c r="N44" s="313"/>
      <c r="O44" s="313"/>
      <c r="P44" s="313"/>
      <c r="Q44" s="313"/>
      <c r="R44" s="313"/>
      <c r="S44" s="313"/>
      <c r="T44" s="313"/>
      <c r="U44" s="313"/>
      <c r="V44" s="313"/>
      <c r="W44" s="313"/>
      <c r="X44" s="313"/>
      <c r="Y44" s="313"/>
      <c r="Z44" s="313"/>
    </row>
    <row r="45" spans="1:26" s="314" customFormat="1">
      <c r="A45" s="395"/>
      <c r="B45" s="398"/>
      <c r="C45" s="266"/>
      <c r="D45" s="266"/>
      <c r="E45" s="285"/>
      <c r="F45" s="266"/>
      <c r="G45" s="284"/>
      <c r="H45" s="265"/>
      <c r="I45" s="270"/>
      <c r="J45" s="273"/>
    </row>
    <row r="46" spans="1:26" s="314" customFormat="1" ht="16.5" customHeight="1">
      <c r="A46" s="396"/>
      <c r="B46" s="399"/>
      <c r="C46" s="315"/>
      <c r="D46" s="310"/>
      <c r="E46" s="315"/>
      <c r="F46" s="277"/>
      <c r="G46" s="271"/>
      <c r="H46" s="286"/>
      <c r="I46" s="316"/>
      <c r="J46" s="275"/>
    </row>
    <row r="47" spans="1:26" s="314" customFormat="1">
      <c r="A47" s="394" t="s">
        <v>1926</v>
      </c>
      <c r="B47" s="397" t="s">
        <v>1927</v>
      </c>
      <c r="C47" s="280" t="s">
        <v>2370</v>
      </c>
      <c r="D47" s="282" t="s">
        <v>2373</v>
      </c>
      <c r="E47" s="280" t="s">
        <v>2371</v>
      </c>
      <c r="F47" s="280" t="s">
        <v>2372</v>
      </c>
      <c r="G47" s="274">
        <v>44866</v>
      </c>
      <c r="H47" s="281" t="s">
        <v>31</v>
      </c>
      <c r="I47" s="283">
        <v>36</v>
      </c>
      <c r="J47" s="276"/>
      <c r="K47" s="312"/>
      <c r="L47" s="313"/>
      <c r="M47" s="313"/>
      <c r="N47" s="313"/>
      <c r="O47" s="313"/>
      <c r="P47" s="313"/>
      <c r="Q47" s="313"/>
      <c r="R47" s="313"/>
      <c r="S47" s="313"/>
      <c r="T47" s="313"/>
      <c r="U47" s="313"/>
      <c r="V47" s="313"/>
      <c r="W47" s="313"/>
      <c r="X47" s="313"/>
      <c r="Y47" s="313"/>
      <c r="Z47" s="313"/>
    </row>
    <row r="48" spans="1:26" s="314" customFormat="1">
      <c r="A48" s="395"/>
      <c r="B48" s="398"/>
      <c r="C48" s="266"/>
      <c r="D48" s="266"/>
      <c r="E48" s="285"/>
      <c r="F48" s="266"/>
      <c r="G48" s="284"/>
      <c r="H48" s="265"/>
      <c r="I48" s="270"/>
      <c r="J48" s="273"/>
    </row>
    <row r="49" spans="1:26" s="314" customFormat="1" ht="16.5" customHeight="1">
      <c r="A49" s="396"/>
      <c r="B49" s="399"/>
      <c r="C49" s="315"/>
      <c r="D49" s="310"/>
      <c r="E49" s="315"/>
      <c r="F49" s="277"/>
      <c r="G49" s="271"/>
      <c r="H49" s="286"/>
      <c r="I49" s="316"/>
      <c r="J49" s="275"/>
    </row>
    <row r="50" spans="1:26" s="314" customFormat="1">
      <c r="A50" s="394" t="s">
        <v>1965</v>
      </c>
      <c r="B50" s="397" t="s">
        <v>1966</v>
      </c>
      <c r="C50" s="280" t="s">
        <v>2349</v>
      </c>
      <c r="D50" s="282" t="s">
        <v>2361</v>
      </c>
      <c r="E50" s="280" t="s">
        <v>2350</v>
      </c>
      <c r="F50" s="280" t="s">
        <v>2351</v>
      </c>
      <c r="G50" s="274">
        <v>44866</v>
      </c>
      <c r="H50" s="281" t="s">
        <v>31</v>
      </c>
      <c r="I50" s="283">
        <v>390</v>
      </c>
      <c r="J50" s="276"/>
      <c r="K50" s="312"/>
      <c r="L50" s="313"/>
      <c r="M50" s="313"/>
      <c r="N50" s="313"/>
      <c r="O50" s="313"/>
      <c r="P50" s="313"/>
      <c r="Q50" s="313"/>
      <c r="R50" s="313"/>
      <c r="S50" s="313"/>
      <c r="T50" s="313"/>
      <c r="U50" s="313"/>
      <c r="V50" s="313"/>
      <c r="W50" s="313"/>
      <c r="X50" s="313"/>
      <c r="Y50" s="313"/>
      <c r="Z50" s="313"/>
    </row>
    <row r="51" spans="1:26" s="314" customFormat="1">
      <c r="A51" s="395"/>
      <c r="B51" s="398"/>
      <c r="C51" s="266" t="s">
        <v>2362</v>
      </c>
      <c r="D51" s="266" t="s">
        <v>2363</v>
      </c>
      <c r="E51" s="285" t="s">
        <v>2364</v>
      </c>
      <c r="F51" s="266" t="s">
        <v>2365</v>
      </c>
      <c r="G51" s="284">
        <v>44866</v>
      </c>
      <c r="H51" s="265" t="s">
        <v>31</v>
      </c>
      <c r="I51" s="270">
        <v>475.95</v>
      </c>
      <c r="J51" s="273"/>
    </row>
    <row r="52" spans="1:26" s="314" customFormat="1" ht="16.5" customHeight="1">
      <c r="A52" s="396"/>
      <c r="B52" s="399"/>
      <c r="C52" s="322" t="s">
        <v>2366</v>
      </c>
      <c r="D52" s="266" t="s">
        <v>2367</v>
      </c>
      <c r="E52" s="322" t="s">
        <v>2368</v>
      </c>
      <c r="F52" s="265" t="s">
        <v>2369</v>
      </c>
      <c r="G52" s="284">
        <v>44593</v>
      </c>
      <c r="H52" s="323" t="s">
        <v>31</v>
      </c>
      <c r="I52" s="316">
        <v>385</v>
      </c>
      <c r="J52" s="275"/>
    </row>
    <row r="53" spans="1:26" s="314" customFormat="1">
      <c r="A53" s="394" t="s">
        <v>1967</v>
      </c>
      <c r="B53" s="397" t="s">
        <v>1968</v>
      </c>
      <c r="C53" s="280" t="s">
        <v>2349</v>
      </c>
      <c r="D53" s="282" t="s">
        <v>2361</v>
      </c>
      <c r="E53" s="280" t="s">
        <v>2350</v>
      </c>
      <c r="F53" s="280" t="s">
        <v>2351</v>
      </c>
      <c r="G53" s="274">
        <v>44866</v>
      </c>
      <c r="H53" s="281" t="s">
        <v>31</v>
      </c>
      <c r="I53" s="283">
        <v>460</v>
      </c>
      <c r="J53" s="276"/>
      <c r="K53" s="312"/>
      <c r="L53" s="313"/>
      <c r="M53" s="313"/>
      <c r="N53" s="313"/>
      <c r="O53" s="313"/>
      <c r="P53" s="313"/>
      <c r="Q53" s="313"/>
      <c r="R53" s="313"/>
      <c r="S53" s="313"/>
      <c r="T53" s="313"/>
      <c r="U53" s="313"/>
      <c r="V53" s="313"/>
      <c r="W53" s="313"/>
      <c r="X53" s="313"/>
      <c r="Y53" s="313"/>
      <c r="Z53" s="313"/>
    </row>
    <row r="54" spans="1:26" s="314" customFormat="1">
      <c r="A54" s="395"/>
      <c r="B54" s="398"/>
      <c r="C54" s="322" t="s">
        <v>2366</v>
      </c>
      <c r="D54" s="266" t="s">
        <v>2367</v>
      </c>
      <c r="E54" s="322" t="s">
        <v>2368</v>
      </c>
      <c r="F54" s="265" t="s">
        <v>2369</v>
      </c>
      <c r="G54" s="284">
        <v>44593</v>
      </c>
      <c r="H54" s="323" t="s">
        <v>31</v>
      </c>
      <c r="I54" s="270">
        <v>395</v>
      </c>
      <c r="J54" s="273"/>
    </row>
    <row r="55" spans="1:26" s="314" customFormat="1" ht="16.5" customHeight="1">
      <c r="A55" s="396"/>
      <c r="B55" s="399"/>
      <c r="C55" s="315"/>
      <c r="D55" s="310"/>
      <c r="E55" s="315"/>
      <c r="F55" s="277"/>
      <c r="G55" s="271"/>
      <c r="H55" s="286"/>
      <c r="I55" s="316"/>
      <c r="J55" s="275"/>
    </row>
    <row r="56" spans="1:26" s="314" customFormat="1">
      <c r="A56" s="394" t="s">
        <v>1969</v>
      </c>
      <c r="B56" s="397" t="s">
        <v>1970</v>
      </c>
      <c r="C56" s="280" t="s">
        <v>2349</v>
      </c>
      <c r="D56" s="282" t="s">
        <v>2361</v>
      </c>
      <c r="E56" s="280" t="s">
        <v>2350</v>
      </c>
      <c r="F56" s="280" t="s">
        <v>2351</v>
      </c>
      <c r="G56" s="274">
        <v>44866</v>
      </c>
      <c r="H56" s="281" t="s">
        <v>31</v>
      </c>
      <c r="I56" s="283">
        <v>3100</v>
      </c>
      <c r="J56" s="276"/>
      <c r="K56" s="312"/>
      <c r="L56" s="313"/>
      <c r="M56" s="313"/>
      <c r="N56" s="313"/>
      <c r="O56" s="313"/>
      <c r="P56" s="313"/>
      <c r="Q56" s="313"/>
      <c r="R56" s="313"/>
      <c r="S56" s="313"/>
      <c r="T56" s="313"/>
      <c r="U56" s="313"/>
      <c r="V56" s="313"/>
      <c r="W56" s="313"/>
      <c r="X56" s="313"/>
      <c r="Y56" s="313"/>
      <c r="Z56" s="313"/>
    </row>
    <row r="57" spans="1:26" s="314" customFormat="1">
      <c r="A57" s="395"/>
      <c r="B57" s="398"/>
      <c r="C57" s="266" t="s">
        <v>2362</v>
      </c>
      <c r="D57" s="266" t="s">
        <v>2363</v>
      </c>
      <c r="E57" s="285" t="s">
        <v>2364</v>
      </c>
      <c r="F57" s="266" t="s">
        <v>2365</v>
      </c>
      <c r="G57" s="284">
        <v>44866</v>
      </c>
      <c r="H57" s="265" t="s">
        <v>31</v>
      </c>
      <c r="I57" s="270">
        <v>4959.83</v>
      </c>
      <c r="J57" s="273"/>
    </row>
    <row r="58" spans="1:26" s="314" customFormat="1" ht="16.5" customHeight="1">
      <c r="A58" s="396"/>
      <c r="B58" s="399"/>
      <c r="C58" s="322" t="s">
        <v>2366</v>
      </c>
      <c r="D58" s="266" t="s">
        <v>2367</v>
      </c>
      <c r="E58" s="322" t="s">
        <v>2368</v>
      </c>
      <c r="F58" s="265" t="s">
        <v>2369</v>
      </c>
      <c r="G58" s="284">
        <v>44593</v>
      </c>
      <c r="H58" s="323" t="s">
        <v>31</v>
      </c>
      <c r="I58" s="316">
        <v>2955</v>
      </c>
      <c r="J58" s="275"/>
    </row>
    <row r="59" spans="1:26" s="314" customFormat="1">
      <c r="A59" s="394" t="s">
        <v>1971</v>
      </c>
      <c r="B59" s="397" t="s">
        <v>1972</v>
      </c>
      <c r="C59" s="280" t="s">
        <v>2349</v>
      </c>
      <c r="D59" s="282" t="s">
        <v>2361</v>
      </c>
      <c r="E59" s="280" t="s">
        <v>2350</v>
      </c>
      <c r="F59" s="280" t="s">
        <v>2351</v>
      </c>
      <c r="G59" s="274">
        <v>44866</v>
      </c>
      <c r="H59" s="281" t="s">
        <v>31</v>
      </c>
      <c r="I59" s="283">
        <v>3035</v>
      </c>
      <c r="J59" s="276"/>
      <c r="K59" s="312"/>
      <c r="L59" s="313"/>
      <c r="M59" s="313"/>
      <c r="N59" s="313"/>
      <c r="O59" s="313"/>
      <c r="P59" s="313"/>
      <c r="Q59" s="313"/>
      <c r="R59" s="313"/>
      <c r="S59" s="313"/>
      <c r="T59" s="313"/>
      <c r="U59" s="313"/>
      <c r="V59" s="313"/>
      <c r="W59" s="313"/>
      <c r="X59" s="313"/>
      <c r="Y59" s="313"/>
      <c r="Z59" s="313"/>
    </row>
    <row r="60" spans="1:26" s="314" customFormat="1">
      <c r="A60" s="395"/>
      <c r="B60" s="398"/>
      <c r="C60" s="266" t="s">
        <v>2362</v>
      </c>
      <c r="D60" s="266" t="s">
        <v>2363</v>
      </c>
      <c r="E60" s="285" t="s">
        <v>2364</v>
      </c>
      <c r="F60" s="266" t="s">
        <v>2365</v>
      </c>
      <c r="G60" s="284">
        <v>44866</v>
      </c>
      <c r="H60" s="265" t="s">
        <v>31</v>
      </c>
      <c r="I60" s="270">
        <v>6067.22</v>
      </c>
      <c r="J60" s="273"/>
    </row>
    <row r="61" spans="1:26" s="314" customFormat="1" ht="16.5" customHeight="1">
      <c r="A61" s="396"/>
      <c r="B61" s="399"/>
      <c r="C61" s="324" t="s">
        <v>2366</v>
      </c>
      <c r="D61" s="325" t="s">
        <v>2367</v>
      </c>
      <c r="E61" s="324" t="s">
        <v>2368</v>
      </c>
      <c r="F61" s="326" t="s">
        <v>2369</v>
      </c>
      <c r="G61" s="327">
        <v>44593</v>
      </c>
      <c r="H61" s="328" t="s">
        <v>31</v>
      </c>
      <c r="I61" s="329">
        <v>4420</v>
      </c>
      <c r="J61" s="275"/>
    </row>
    <row r="62" spans="1:26" s="314" customFormat="1">
      <c r="A62" s="394" t="s">
        <v>2027</v>
      </c>
      <c r="B62" s="397" t="s">
        <v>2028</v>
      </c>
      <c r="C62" s="282" t="s">
        <v>2352</v>
      </c>
      <c r="D62" s="282" t="s">
        <v>2358</v>
      </c>
      <c r="E62" s="280" t="s">
        <v>2353</v>
      </c>
      <c r="F62" s="282" t="s">
        <v>2354</v>
      </c>
      <c r="G62" s="274">
        <v>44866</v>
      </c>
      <c r="H62" s="281" t="s">
        <v>31</v>
      </c>
      <c r="I62" s="283">
        <v>54.9</v>
      </c>
      <c r="J62" s="276"/>
      <c r="K62" s="312"/>
      <c r="L62" s="313"/>
      <c r="M62" s="313"/>
      <c r="N62" s="313"/>
      <c r="O62" s="313"/>
      <c r="P62" s="313"/>
      <c r="Q62" s="313"/>
      <c r="R62" s="313"/>
      <c r="S62" s="313"/>
      <c r="T62" s="313"/>
      <c r="U62" s="313"/>
      <c r="V62" s="313"/>
      <c r="W62" s="313"/>
      <c r="X62" s="313"/>
      <c r="Y62" s="313"/>
      <c r="Z62" s="313"/>
    </row>
    <row r="63" spans="1:26" s="314" customFormat="1">
      <c r="A63" s="395"/>
      <c r="B63" s="398"/>
      <c r="C63" s="325" t="s">
        <v>2355</v>
      </c>
      <c r="D63" s="325" t="s">
        <v>2359</v>
      </c>
      <c r="E63" s="330" t="s">
        <v>2357</v>
      </c>
      <c r="F63" s="326" t="s">
        <v>2356</v>
      </c>
      <c r="G63" s="327">
        <v>44866</v>
      </c>
      <c r="H63" s="328" t="s">
        <v>31</v>
      </c>
      <c r="I63" s="329">
        <v>81.66</v>
      </c>
      <c r="J63" s="273"/>
    </row>
    <row r="64" spans="1:26" s="314" customFormat="1" ht="16.5" customHeight="1">
      <c r="A64" s="396"/>
      <c r="B64" s="399"/>
      <c r="C64" s="331" t="s">
        <v>2374</v>
      </c>
      <c r="D64" s="332" t="s">
        <v>2375</v>
      </c>
      <c r="E64" s="331" t="s">
        <v>2376</v>
      </c>
      <c r="F64" s="333"/>
      <c r="G64" s="327">
        <v>44866</v>
      </c>
      <c r="H64" s="328" t="s">
        <v>31</v>
      </c>
      <c r="I64" s="329">
        <v>75.89</v>
      </c>
      <c r="J64" s="275"/>
    </row>
    <row r="65" spans="1:26" s="314" customFormat="1">
      <c r="A65" s="394" t="s">
        <v>2029</v>
      </c>
      <c r="B65" s="397" t="s">
        <v>2030</v>
      </c>
      <c r="C65" s="282" t="s">
        <v>2352</v>
      </c>
      <c r="D65" s="282" t="s">
        <v>2358</v>
      </c>
      <c r="E65" s="280" t="s">
        <v>2353</v>
      </c>
      <c r="F65" s="282" t="s">
        <v>2354</v>
      </c>
      <c r="G65" s="274">
        <v>44866</v>
      </c>
      <c r="H65" s="281" t="s">
        <v>31</v>
      </c>
      <c r="I65" s="283">
        <v>139</v>
      </c>
      <c r="J65" s="276"/>
      <c r="K65" s="312"/>
      <c r="L65" s="313"/>
      <c r="M65" s="313"/>
      <c r="N65" s="313"/>
      <c r="O65" s="313"/>
      <c r="P65" s="313"/>
      <c r="Q65" s="313"/>
      <c r="R65" s="313"/>
      <c r="S65" s="313"/>
      <c r="T65" s="313"/>
      <c r="U65" s="313"/>
      <c r="V65" s="313"/>
      <c r="W65" s="313"/>
      <c r="X65" s="313"/>
      <c r="Y65" s="313"/>
      <c r="Z65" s="313"/>
    </row>
    <row r="66" spans="1:26" s="314" customFormat="1">
      <c r="A66" s="395"/>
      <c r="B66" s="398"/>
      <c r="C66" s="266" t="s">
        <v>2355</v>
      </c>
      <c r="D66" s="310" t="s">
        <v>2359</v>
      </c>
      <c r="E66" s="315" t="s">
        <v>2357</v>
      </c>
      <c r="F66" s="277" t="s">
        <v>2356</v>
      </c>
      <c r="G66" s="271">
        <v>44866</v>
      </c>
      <c r="H66" s="286" t="s">
        <v>31</v>
      </c>
      <c r="I66" s="316">
        <v>120.86</v>
      </c>
      <c r="J66" s="273"/>
    </row>
    <row r="67" spans="1:26" s="314" customFormat="1" ht="16.5" customHeight="1">
      <c r="A67" s="396"/>
      <c r="B67" s="399"/>
      <c r="C67" s="331" t="s">
        <v>2374</v>
      </c>
      <c r="D67" s="332" t="s">
        <v>2375</v>
      </c>
      <c r="E67" s="331" t="s">
        <v>2376</v>
      </c>
      <c r="F67" s="333"/>
      <c r="G67" s="327">
        <v>44866</v>
      </c>
      <c r="H67" s="328" t="s">
        <v>31</v>
      </c>
      <c r="I67" s="329">
        <v>241.53</v>
      </c>
      <c r="J67" s="275"/>
    </row>
    <row r="68" spans="1:26" s="314" customFormat="1">
      <c r="A68" s="394" t="s">
        <v>2077</v>
      </c>
      <c r="B68" s="397" t="s">
        <v>1906</v>
      </c>
      <c r="C68" s="280" t="s">
        <v>2377</v>
      </c>
      <c r="D68" s="282" t="s">
        <v>2378</v>
      </c>
      <c r="E68" s="280" t="s">
        <v>2379</v>
      </c>
      <c r="F68" s="280" t="s">
        <v>2380</v>
      </c>
      <c r="G68" s="274">
        <v>44835</v>
      </c>
      <c r="H68" s="281" t="s">
        <v>31</v>
      </c>
      <c r="I68" s="283">
        <v>6</v>
      </c>
      <c r="J68" s="276"/>
      <c r="K68" s="312"/>
      <c r="L68" s="313"/>
      <c r="M68" s="313"/>
      <c r="N68" s="313"/>
      <c r="O68" s="313"/>
      <c r="P68" s="313"/>
      <c r="Q68" s="313"/>
      <c r="R68" s="313"/>
      <c r="S68" s="313"/>
      <c r="T68" s="313"/>
      <c r="U68" s="313"/>
      <c r="V68" s="313"/>
      <c r="W68" s="313"/>
      <c r="X68" s="313"/>
      <c r="Y68" s="313"/>
      <c r="Z68" s="313"/>
    </row>
    <row r="69" spans="1:26" s="314" customFormat="1">
      <c r="A69" s="395"/>
      <c r="B69" s="398"/>
      <c r="C69" s="266" t="s">
        <v>2381</v>
      </c>
      <c r="D69" s="266" t="s">
        <v>2382</v>
      </c>
      <c r="E69" s="285" t="s">
        <v>2385</v>
      </c>
      <c r="F69" s="266" t="s">
        <v>2383</v>
      </c>
      <c r="G69" s="284">
        <v>44835</v>
      </c>
      <c r="H69" s="265" t="s">
        <v>31</v>
      </c>
      <c r="I69" s="270">
        <v>4.9000000000000004</v>
      </c>
      <c r="J69" s="273"/>
    </row>
    <row r="70" spans="1:26" s="314" customFormat="1" ht="16.5" customHeight="1">
      <c r="A70" s="396"/>
      <c r="B70" s="399"/>
      <c r="C70" s="315" t="s">
        <v>2384</v>
      </c>
      <c r="D70" s="310"/>
      <c r="E70" s="315" t="s">
        <v>2386</v>
      </c>
      <c r="F70" s="277"/>
      <c r="G70" s="271">
        <v>44835</v>
      </c>
      <c r="H70" s="286" t="s">
        <v>31</v>
      </c>
      <c r="I70" s="316">
        <v>4.3</v>
      </c>
      <c r="J70" s="275"/>
    </row>
    <row r="71" spans="1:26" s="314" customFormat="1">
      <c r="A71" s="394" t="s">
        <v>2081</v>
      </c>
      <c r="B71" s="397" t="s">
        <v>2082</v>
      </c>
      <c r="C71" s="280" t="s">
        <v>2400</v>
      </c>
      <c r="D71" s="282" t="s">
        <v>2401</v>
      </c>
      <c r="E71" s="280" t="s">
        <v>2412</v>
      </c>
      <c r="F71" s="280" t="s">
        <v>2402</v>
      </c>
      <c r="G71" s="274">
        <v>44866</v>
      </c>
      <c r="H71" s="281" t="s">
        <v>31</v>
      </c>
      <c r="I71" s="283">
        <v>27000</v>
      </c>
      <c r="J71" s="276"/>
      <c r="K71" s="312"/>
      <c r="L71" s="313"/>
      <c r="M71" s="313"/>
      <c r="N71" s="313"/>
      <c r="O71" s="313"/>
      <c r="P71" s="313"/>
      <c r="Q71" s="313"/>
      <c r="R71" s="313"/>
      <c r="S71" s="313"/>
      <c r="T71" s="313"/>
      <c r="U71" s="313"/>
      <c r="V71" s="313"/>
      <c r="W71" s="313"/>
      <c r="X71" s="313"/>
      <c r="Y71" s="313"/>
      <c r="Z71" s="313"/>
    </row>
    <row r="72" spans="1:26" s="314" customFormat="1">
      <c r="A72" s="395"/>
      <c r="B72" s="398"/>
      <c r="C72" s="266" t="s">
        <v>2403</v>
      </c>
      <c r="D72" s="266" t="s">
        <v>2404</v>
      </c>
      <c r="E72" s="285" t="s">
        <v>2405</v>
      </c>
      <c r="F72" s="266" t="s">
        <v>2406</v>
      </c>
      <c r="G72" s="284">
        <v>44866</v>
      </c>
      <c r="H72" s="265" t="s">
        <v>31</v>
      </c>
      <c r="I72" s="270">
        <v>25990</v>
      </c>
      <c r="J72" s="273"/>
    </row>
    <row r="73" spans="1:26" s="314" customFormat="1" ht="16.5" customHeight="1">
      <c r="A73" s="396"/>
      <c r="B73" s="399"/>
      <c r="C73" s="315" t="s">
        <v>2407</v>
      </c>
      <c r="D73" s="310" t="s">
        <v>2408</v>
      </c>
      <c r="E73" s="315" t="s">
        <v>2409</v>
      </c>
      <c r="F73" s="277" t="s">
        <v>2410</v>
      </c>
      <c r="G73" s="271" t="s">
        <v>2411</v>
      </c>
      <c r="H73" s="286" t="s">
        <v>31</v>
      </c>
      <c r="I73" s="316">
        <v>29000</v>
      </c>
      <c r="J73" s="275"/>
    </row>
    <row r="74" spans="1:26" s="314" customFormat="1">
      <c r="A74" s="394" t="s">
        <v>2085</v>
      </c>
      <c r="B74" s="397" t="s">
        <v>2086</v>
      </c>
      <c r="C74" s="280" t="s">
        <v>2349</v>
      </c>
      <c r="D74" s="282" t="s">
        <v>2361</v>
      </c>
      <c r="E74" s="280" t="s">
        <v>2350</v>
      </c>
      <c r="F74" s="280" t="s">
        <v>2351</v>
      </c>
      <c r="G74" s="274">
        <v>44866</v>
      </c>
      <c r="H74" s="281" t="s">
        <v>31</v>
      </c>
      <c r="I74" s="283">
        <v>1650</v>
      </c>
      <c r="J74" s="276"/>
      <c r="K74" s="312"/>
      <c r="L74" s="313"/>
      <c r="M74" s="313"/>
      <c r="N74" s="313"/>
      <c r="O74" s="313"/>
      <c r="P74" s="313"/>
      <c r="Q74" s="313"/>
      <c r="R74" s="313"/>
      <c r="S74" s="313"/>
      <c r="T74" s="313"/>
      <c r="U74" s="313"/>
      <c r="V74" s="313"/>
      <c r="W74" s="313"/>
      <c r="X74" s="313"/>
      <c r="Y74" s="313"/>
      <c r="Z74" s="313"/>
    </row>
    <row r="75" spans="1:26" s="314" customFormat="1">
      <c r="A75" s="395"/>
      <c r="B75" s="398"/>
      <c r="C75" s="266" t="s">
        <v>2362</v>
      </c>
      <c r="D75" s="266" t="s">
        <v>2363</v>
      </c>
      <c r="E75" s="285" t="s">
        <v>2364</v>
      </c>
      <c r="F75" s="266" t="s">
        <v>2365</v>
      </c>
      <c r="G75" s="284">
        <v>44866</v>
      </c>
      <c r="H75" s="265" t="s">
        <v>31</v>
      </c>
      <c r="I75" s="270">
        <v>2033.04</v>
      </c>
      <c r="J75" s="273"/>
    </row>
    <row r="76" spans="1:26" s="314" customFormat="1" ht="16.5" customHeight="1">
      <c r="A76" s="396"/>
      <c r="B76" s="399"/>
      <c r="C76" s="315"/>
      <c r="D76" s="310"/>
      <c r="E76" s="315"/>
      <c r="F76" s="277"/>
      <c r="G76" s="271"/>
      <c r="H76" s="286"/>
      <c r="I76" s="316"/>
      <c r="J76" s="275"/>
    </row>
    <row r="77" spans="1:26" s="314" customFormat="1">
      <c r="A77" s="394" t="s">
        <v>2096</v>
      </c>
      <c r="B77" s="397" t="s">
        <v>2097</v>
      </c>
      <c r="C77" s="280" t="s">
        <v>2349</v>
      </c>
      <c r="D77" s="282" t="s">
        <v>2361</v>
      </c>
      <c r="E77" s="280" t="s">
        <v>2350</v>
      </c>
      <c r="F77" s="280" t="s">
        <v>2351</v>
      </c>
      <c r="G77" s="274">
        <v>44866</v>
      </c>
      <c r="H77" s="281" t="s">
        <v>31</v>
      </c>
      <c r="I77" s="283">
        <v>1580</v>
      </c>
      <c r="J77" s="276"/>
      <c r="K77" s="312"/>
      <c r="L77" s="313"/>
      <c r="M77" s="313"/>
      <c r="N77" s="313"/>
      <c r="O77" s="313"/>
      <c r="P77" s="313"/>
      <c r="Q77" s="313"/>
      <c r="R77" s="313"/>
      <c r="S77" s="313"/>
      <c r="T77" s="313"/>
      <c r="U77" s="313"/>
      <c r="V77" s="313"/>
      <c r="W77" s="313"/>
      <c r="X77" s="313"/>
      <c r="Y77" s="313"/>
      <c r="Z77" s="313"/>
    </row>
    <row r="78" spans="1:26" s="314" customFormat="1">
      <c r="A78" s="395"/>
      <c r="B78" s="398"/>
      <c r="C78" s="266" t="s">
        <v>2362</v>
      </c>
      <c r="D78" s="266" t="s">
        <v>2363</v>
      </c>
      <c r="E78" s="285" t="s">
        <v>2364</v>
      </c>
      <c r="F78" s="266" t="s">
        <v>2365</v>
      </c>
      <c r="G78" s="284">
        <v>44866</v>
      </c>
      <c r="H78" s="265" t="s">
        <v>31</v>
      </c>
      <c r="I78" s="270">
        <v>1832.75</v>
      </c>
      <c r="J78" s="273"/>
    </row>
    <row r="79" spans="1:26" s="314" customFormat="1" ht="16.5" customHeight="1">
      <c r="A79" s="396"/>
      <c r="B79" s="399"/>
      <c r="C79" s="315"/>
      <c r="D79" s="310"/>
      <c r="E79" s="315"/>
      <c r="F79" s="277"/>
      <c r="G79" s="271"/>
      <c r="H79" s="286"/>
      <c r="I79" s="316"/>
      <c r="J79" s="275"/>
    </row>
    <row r="80" spans="1:26" s="314" customFormat="1">
      <c r="A80" s="394" t="s">
        <v>2099</v>
      </c>
      <c r="B80" s="397" t="s">
        <v>2100</v>
      </c>
      <c r="C80" s="280" t="s">
        <v>2349</v>
      </c>
      <c r="D80" s="282" t="s">
        <v>2361</v>
      </c>
      <c r="E80" s="280" t="s">
        <v>2350</v>
      </c>
      <c r="F80" s="280" t="s">
        <v>2351</v>
      </c>
      <c r="G80" s="274">
        <v>44866</v>
      </c>
      <c r="H80" s="281" t="s">
        <v>31</v>
      </c>
      <c r="I80" s="283">
        <v>2100</v>
      </c>
      <c r="J80" s="276"/>
      <c r="K80" s="312"/>
      <c r="L80" s="313"/>
      <c r="M80" s="313"/>
      <c r="N80" s="313"/>
      <c r="O80" s="313"/>
      <c r="P80" s="313"/>
      <c r="Q80" s="313"/>
      <c r="R80" s="313"/>
      <c r="S80" s="313"/>
      <c r="T80" s="313"/>
      <c r="U80" s="313"/>
      <c r="V80" s="313"/>
      <c r="W80" s="313"/>
      <c r="X80" s="313"/>
      <c r="Y80" s="313"/>
      <c r="Z80" s="313"/>
    </row>
    <row r="81" spans="1:26" s="314" customFormat="1">
      <c r="A81" s="395"/>
      <c r="B81" s="398"/>
      <c r="C81" s="266" t="s">
        <v>2362</v>
      </c>
      <c r="D81" s="266" t="s">
        <v>2363</v>
      </c>
      <c r="E81" s="285" t="s">
        <v>2364</v>
      </c>
      <c r="F81" s="266" t="s">
        <v>2365</v>
      </c>
      <c r="G81" s="284">
        <v>44866</v>
      </c>
      <c r="H81" s="265" t="s">
        <v>31</v>
      </c>
      <c r="I81" s="270">
        <v>3707.4</v>
      </c>
      <c r="J81" s="273"/>
    </row>
    <row r="82" spans="1:26" s="314" customFormat="1" ht="16.5" customHeight="1">
      <c r="A82" s="396"/>
      <c r="B82" s="399"/>
      <c r="C82" s="309" t="s">
        <v>2366</v>
      </c>
      <c r="D82" s="310" t="s">
        <v>2367</v>
      </c>
      <c r="E82" s="309" t="s">
        <v>2368</v>
      </c>
      <c r="F82" s="277" t="s">
        <v>2369</v>
      </c>
      <c r="G82" s="271">
        <v>44593</v>
      </c>
      <c r="H82" s="286" t="s">
        <v>31</v>
      </c>
      <c r="I82" s="316">
        <v>3850</v>
      </c>
      <c r="J82" s="275"/>
    </row>
    <row r="83" spans="1:26" s="314" customFormat="1">
      <c r="A83" s="394" t="s">
        <v>2101</v>
      </c>
      <c r="B83" s="397" t="s">
        <v>2102</v>
      </c>
      <c r="C83" s="320" t="s">
        <v>2366</v>
      </c>
      <c r="D83" s="282" t="s">
        <v>2367</v>
      </c>
      <c r="E83" s="320" t="s">
        <v>2368</v>
      </c>
      <c r="F83" s="281" t="s">
        <v>2369</v>
      </c>
      <c r="G83" s="274">
        <v>44593</v>
      </c>
      <c r="H83" s="321" t="s">
        <v>31</v>
      </c>
      <c r="I83" s="283">
        <v>2890</v>
      </c>
      <c r="J83" s="276"/>
      <c r="K83" s="312"/>
      <c r="L83" s="313"/>
      <c r="M83" s="313"/>
      <c r="N83" s="313"/>
      <c r="O83" s="313"/>
      <c r="P83" s="313"/>
      <c r="Q83" s="313"/>
      <c r="R83" s="313"/>
      <c r="S83" s="313"/>
      <c r="T83" s="313"/>
      <c r="U83" s="313"/>
      <c r="V83" s="313"/>
      <c r="W83" s="313"/>
      <c r="X83" s="313"/>
      <c r="Y83" s="313"/>
      <c r="Z83" s="313"/>
    </row>
    <row r="84" spans="1:26" s="314" customFormat="1">
      <c r="A84" s="395"/>
      <c r="B84" s="398"/>
      <c r="C84" s="266"/>
      <c r="D84" s="266"/>
      <c r="E84" s="285"/>
      <c r="F84" s="266"/>
      <c r="G84" s="284"/>
      <c r="H84" s="265"/>
      <c r="I84" s="270"/>
      <c r="J84" s="273"/>
    </row>
    <row r="85" spans="1:26" s="314" customFormat="1" ht="16.5" customHeight="1">
      <c r="A85" s="396"/>
      <c r="B85" s="399"/>
      <c r="C85" s="315"/>
      <c r="D85" s="310"/>
      <c r="E85" s="315"/>
      <c r="F85" s="277"/>
      <c r="G85" s="271"/>
      <c r="H85" s="286"/>
      <c r="I85" s="316"/>
      <c r="J85" s="275"/>
    </row>
    <row r="86" spans="1:26" s="314" customFormat="1">
      <c r="A86" s="394" t="s">
        <v>2140</v>
      </c>
      <c r="B86" s="397" t="s">
        <v>2344</v>
      </c>
      <c r="C86" s="280" t="s">
        <v>2346</v>
      </c>
      <c r="D86" s="282" t="s">
        <v>2347</v>
      </c>
      <c r="E86" s="280" t="s">
        <v>2360</v>
      </c>
      <c r="F86" s="280" t="s">
        <v>2348</v>
      </c>
      <c r="G86" s="274">
        <v>44876</v>
      </c>
      <c r="H86" s="281" t="s">
        <v>31</v>
      </c>
      <c r="I86" s="283">
        <v>1999</v>
      </c>
      <c r="J86" s="276"/>
      <c r="K86" s="312"/>
      <c r="L86" s="313"/>
      <c r="M86" s="313"/>
      <c r="N86" s="313"/>
      <c r="O86" s="313"/>
      <c r="P86" s="313"/>
      <c r="Q86" s="313"/>
      <c r="R86" s="313"/>
      <c r="S86" s="313"/>
      <c r="T86" s="313"/>
      <c r="U86" s="313"/>
      <c r="V86" s="313"/>
      <c r="W86" s="313"/>
      <c r="X86" s="313"/>
      <c r="Y86" s="313"/>
      <c r="Z86" s="313"/>
    </row>
    <row r="87" spans="1:26" s="314" customFormat="1">
      <c r="A87" s="395"/>
      <c r="B87" s="398"/>
      <c r="C87" s="266" t="s">
        <v>2352</v>
      </c>
      <c r="D87" s="266" t="s">
        <v>2358</v>
      </c>
      <c r="E87" s="285" t="s">
        <v>2353</v>
      </c>
      <c r="F87" s="266" t="s">
        <v>2354</v>
      </c>
      <c r="G87" s="284">
        <v>44866</v>
      </c>
      <c r="H87" s="265" t="s">
        <v>31</v>
      </c>
      <c r="I87" s="270">
        <v>2150</v>
      </c>
      <c r="J87" s="273"/>
    </row>
    <row r="88" spans="1:26" s="314" customFormat="1" ht="16.5" customHeight="1">
      <c r="A88" s="396"/>
      <c r="B88" s="399"/>
      <c r="C88" s="315" t="s">
        <v>2355</v>
      </c>
      <c r="D88" s="310" t="s">
        <v>2359</v>
      </c>
      <c r="E88" s="315" t="s">
        <v>2357</v>
      </c>
      <c r="F88" s="277" t="s">
        <v>2356</v>
      </c>
      <c r="G88" s="271">
        <v>44866</v>
      </c>
      <c r="H88" s="286" t="s">
        <v>31</v>
      </c>
      <c r="I88" s="316">
        <v>2283.69</v>
      </c>
      <c r="J88" s="275"/>
    </row>
    <row r="89" spans="1:26" s="314" customFormat="1">
      <c r="A89" s="394" t="s">
        <v>2142</v>
      </c>
      <c r="B89" s="397" t="s">
        <v>2143</v>
      </c>
      <c r="C89" s="334" t="s">
        <v>2396</v>
      </c>
      <c r="D89" s="335" t="s">
        <v>2397</v>
      </c>
      <c r="E89" s="334" t="s">
        <v>2398</v>
      </c>
      <c r="F89" s="334" t="s">
        <v>2399</v>
      </c>
      <c r="G89" s="336">
        <v>44703</v>
      </c>
      <c r="H89" s="337" t="s">
        <v>31</v>
      </c>
      <c r="I89" s="338">
        <v>113900</v>
      </c>
      <c r="J89" s="276"/>
      <c r="K89" s="312"/>
      <c r="L89" s="313"/>
      <c r="M89" s="313"/>
      <c r="N89" s="313"/>
      <c r="O89" s="313"/>
      <c r="P89" s="313"/>
      <c r="Q89" s="313"/>
      <c r="R89" s="313"/>
      <c r="S89" s="313"/>
      <c r="T89" s="313"/>
      <c r="U89" s="313"/>
      <c r="V89" s="313"/>
      <c r="W89" s="313"/>
      <c r="X89" s="313"/>
      <c r="Y89" s="313"/>
      <c r="Z89" s="313"/>
    </row>
    <row r="90" spans="1:26" s="314" customFormat="1">
      <c r="A90" s="395"/>
      <c r="B90" s="398"/>
      <c r="C90" s="331" t="s">
        <v>2420</v>
      </c>
      <c r="D90" s="332" t="s">
        <v>2421</v>
      </c>
      <c r="E90" s="331" t="s">
        <v>2422</v>
      </c>
      <c r="F90" s="331" t="s">
        <v>2423</v>
      </c>
      <c r="G90" s="345">
        <v>44866</v>
      </c>
      <c r="H90" s="333" t="s">
        <v>31</v>
      </c>
      <c r="I90" s="346">
        <v>80550</v>
      </c>
      <c r="J90" s="273"/>
    </row>
    <row r="91" spans="1:26" s="314" customFormat="1" ht="16.5" customHeight="1">
      <c r="A91" s="396"/>
      <c r="B91" s="399"/>
      <c r="C91" s="339"/>
      <c r="D91" s="340"/>
      <c r="E91" s="339"/>
      <c r="F91" s="341"/>
      <c r="G91" s="342"/>
      <c r="H91" s="343"/>
      <c r="I91" s="344"/>
      <c r="J91" s="275"/>
    </row>
  </sheetData>
  <mergeCells count="55">
    <mergeCell ref="A83:A85"/>
    <mergeCell ref="B83:B85"/>
    <mergeCell ref="A86:A88"/>
    <mergeCell ref="B86:B88"/>
    <mergeCell ref="A89:A91"/>
    <mergeCell ref="B89:B91"/>
    <mergeCell ref="A74:A76"/>
    <mergeCell ref="B74:B76"/>
    <mergeCell ref="A77:A79"/>
    <mergeCell ref="B77:B79"/>
    <mergeCell ref="A80:A82"/>
    <mergeCell ref="B80:B82"/>
    <mergeCell ref="A65:A67"/>
    <mergeCell ref="B65:B67"/>
    <mergeCell ref="A68:A70"/>
    <mergeCell ref="B68:B70"/>
    <mergeCell ref="A71:A73"/>
    <mergeCell ref="B71:B73"/>
    <mergeCell ref="A56:A58"/>
    <mergeCell ref="B56:B58"/>
    <mergeCell ref="A59:A61"/>
    <mergeCell ref="B59:B61"/>
    <mergeCell ref="A62:A64"/>
    <mergeCell ref="B62:B64"/>
    <mergeCell ref="A47:A49"/>
    <mergeCell ref="B47:B49"/>
    <mergeCell ref="A50:A52"/>
    <mergeCell ref="B50:B52"/>
    <mergeCell ref="A53:A55"/>
    <mergeCell ref="B53:B55"/>
    <mergeCell ref="A44:A46"/>
    <mergeCell ref="B44:B46"/>
    <mergeCell ref="A38:A40"/>
    <mergeCell ref="B38:B40"/>
    <mergeCell ref="A41:A43"/>
    <mergeCell ref="B41:B43"/>
    <mergeCell ref="A32:A34"/>
    <mergeCell ref="B32:B34"/>
    <mergeCell ref="A35:A37"/>
    <mergeCell ref="B35:B37"/>
    <mergeCell ref="A17:A19"/>
    <mergeCell ref="B17:B19"/>
    <mergeCell ref="A20:A22"/>
    <mergeCell ref="B20:B22"/>
    <mergeCell ref="B26:B28"/>
    <mergeCell ref="A26:A28"/>
    <mergeCell ref="A23:A25"/>
    <mergeCell ref="B23:B25"/>
    <mergeCell ref="A29:A31"/>
    <mergeCell ref="B29:B31"/>
    <mergeCell ref="A9:J9"/>
    <mergeCell ref="A11:A13"/>
    <mergeCell ref="B11:B13"/>
    <mergeCell ref="A14:A16"/>
    <mergeCell ref="B14:B16"/>
  </mergeCells>
  <conditionalFormatting sqref="A9">
    <cfRule type="duplicateValues" dxfId="83" priority="84"/>
  </conditionalFormatting>
  <conditionalFormatting sqref="B10">
    <cfRule type="duplicateValues" dxfId="82" priority="82"/>
  </conditionalFormatting>
  <conditionalFormatting sqref="A10">
    <cfRule type="duplicateValues" dxfId="81" priority="83"/>
  </conditionalFormatting>
  <conditionalFormatting sqref="B11:B13">
    <cfRule type="duplicateValues" dxfId="80" priority="81"/>
  </conditionalFormatting>
  <conditionalFormatting sqref="A11:A13">
    <cfRule type="duplicateValues" dxfId="79" priority="79"/>
  </conditionalFormatting>
  <conditionalFormatting sqref="A11:A13">
    <cfRule type="duplicateValues" dxfId="78" priority="80"/>
  </conditionalFormatting>
  <conditionalFormatting sqref="B14:B16">
    <cfRule type="duplicateValues" dxfId="77" priority="78"/>
  </conditionalFormatting>
  <conditionalFormatting sqref="A14:A16">
    <cfRule type="duplicateValues" dxfId="76" priority="76"/>
  </conditionalFormatting>
  <conditionalFormatting sqref="A14:A16">
    <cfRule type="duplicateValues" dxfId="75" priority="77"/>
  </conditionalFormatting>
  <conditionalFormatting sqref="B17:B19">
    <cfRule type="duplicateValues" dxfId="74" priority="75"/>
  </conditionalFormatting>
  <conditionalFormatting sqref="A17:A19">
    <cfRule type="duplicateValues" dxfId="73" priority="73"/>
  </conditionalFormatting>
  <conditionalFormatting sqref="A17:A19">
    <cfRule type="duplicateValues" dxfId="72" priority="74"/>
  </conditionalFormatting>
  <conditionalFormatting sqref="B20:B22">
    <cfRule type="duplicateValues" dxfId="71" priority="72"/>
  </conditionalFormatting>
  <conditionalFormatting sqref="A20:A22">
    <cfRule type="duplicateValues" dxfId="70" priority="70"/>
  </conditionalFormatting>
  <conditionalFormatting sqref="A20:A22">
    <cfRule type="duplicateValues" dxfId="69" priority="71"/>
  </conditionalFormatting>
  <conditionalFormatting sqref="B23:B25">
    <cfRule type="duplicateValues" dxfId="68" priority="69"/>
  </conditionalFormatting>
  <conditionalFormatting sqref="A23:A25">
    <cfRule type="duplicateValues" dxfId="67" priority="67"/>
  </conditionalFormatting>
  <conditionalFormatting sqref="A23:A25">
    <cfRule type="duplicateValues" dxfId="66" priority="68"/>
  </conditionalFormatting>
  <conditionalFormatting sqref="B26:B28">
    <cfRule type="duplicateValues" dxfId="65" priority="66"/>
  </conditionalFormatting>
  <conditionalFormatting sqref="A26:A28">
    <cfRule type="duplicateValues" dxfId="64" priority="64"/>
  </conditionalFormatting>
  <conditionalFormatting sqref="A26:A28">
    <cfRule type="duplicateValues" dxfId="63" priority="65"/>
  </conditionalFormatting>
  <conditionalFormatting sqref="B29:B31">
    <cfRule type="duplicateValues" dxfId="62" priority="63"/>
  </conditionalFormatting>
  <conditionalFormatting sqref="A29:A31">
    <cfRule type="duplicateValues" dxfId="61" priority="61"/>
  </conditionalFormatting>
  <conditionalFormatting sqref="A29:A31">
    <cfRule type="duplicateValues" dxfId="60" priority="62"/>
  </conditionalFormatting>
  <conditionalFormatting sqref="B32:B34">
    <cfRule type="duplicateValues" dxfId="59" priority="60"/>
  </conditionalFormatting>
  <conditionalFormatting sqref="A32:A34">
    <cfRule type="duplicateValues" dxfId="58" priority="58"/>
  </conditionalFormatting>
  <conditionalFormatting sqref="A32:A34">
    <cfRule type="duplicateValues" dxfId="57" priority="59"/>
  </conditionalFormatting>
  <conditionalFormatting sqref="B35:B37">
    <cfRule type="duplicateValues" dxfId="56" priority="57"/>
  </conditionalFormatting>
  <conditionalFormatting sqref="A35:A37">
    <cfRule type="duplicateValues" dxfId="55" priority="55"/>
  </conditionalFormatting>
  <conditionalFormatting sqref="A35:A37">
    <cfRule type="duplicateValues" dxfId="54" priority="56"/>
  </conditionalFormatting>
  <conditionalFormatting sqref="B38:B40">
    <cfRule type="duplicateValues" dxfId="53" priority="54"/>
  </conditionalFormatting>
  <conditionalFormatting sqref="A38:A40">
    <cfRule type="duplicateValues" dxfId="52" priority="52"/>
  </conditionalFormatting>
  <conditionalFormatting sqref="A38:A40">
    <cfRule type="duplicateValues" dxfId="51" priority="53"/>
  </conditionalFormatting>
  <conditionalFormatting sqref="B41:B43">
    <cfRule type="duplicateValues" dxfId="50" priority="51"/>
  </conditionalFormatting>
  <conditionalFormatting sqref="A41:A43">
    <cfRule type="duplicateValues" dxfId="49" priority="49"/>
  </conditionalFormatting>
  <conditionalFormatting sqref="A41:A43">
    <cfRule type="duplicateValues" dxfId="48" priority="50"/>
  </conditionalFormatting>
  <conditionalFormatting sqref="B44:B46">
    <cfRule type="duplicateValues" dxfId="47" priority="48"/>
  </conditionalFormatting>
  <conditionalFormatting sqref="A44:A46">
    <cfRule type="duplicateValues" dxfId="46" priority="46"/>
  </conditionalFormatting>
  <conditionalFormatting sqref="A44:A46">
    <cfRule type="duplicateValues" dxfId="45" priority="47"/>
  </conditionalFormatting>
  <conditionalFormatting sqref="B47:B49">
    <cfRule type="duplicateValues" dxfId="44" priority="45"/>
  </conditionalFormatting>
  <conditionalFormatting sqref="A47:A49">
    <cfRule type="duplicateValues" dxfId="43" priority="43"/>
  </conditionalFormatting>
  <conditionalFormatting sqref="A47:A49">
    <cfRule type="duplicateValues" dxfId="42" priority="44"/>
  </conditionalFormatting>
  <conditionalFormatting sqref="B50:B52">
    <cfRule type="duplicateValues" dxfId="41" priority="42"/>
  </conditionalFormatting>
  <conditionalFormatting sqref="A50:A52">
    <cfRule type="duplicateValues" dxfId="40" priority="40"/>
  </conditionalFormatting>
  <conditionalFormatting sqref="A50:A52">
    <cfRule type="duplicateValues" dxfId="39" priority="41"/>
  </conditionalFormatting>
  <conditionalFormatting sqref="B53:B55">
    <cfRule type="duplicateValues" dxfId="38" priority="39"/>
  </conditionalFormatting>
  <conditionalFormatting sqref="A53:A55">
    <cfRule type="duplicateValues" dxfId="37" priority="37"/>
  </conditionalFormatting>
  <conditionalFormatting sqref="A53:A55">
    <cfRule type="duplicateValues" dxfId="36" priority="38"/>
  </conditionalFormatting>
  <conditionalFormatting sqref="B56:B58">
    <cfRule type="duplicateValues" dxfId="35" priority="36"/>
  </conditionalFormatting>
  <conditionalFormatting sqref="A56:A58">
    <cfRule type="duplicateValues" dxfId="34" priority="34"/>
  </conditionalFormatting>
  <conditionalFormatting sqref="A56:A58">
    <cfRule type="duplicateValues" dxfId="33" priority="35"/>
  </conditionalFormatting>
  <conditionalFormatting sqref="B59:B61">
    <cfRule type="duplicateValues" dxfId="32" priority="33"/>
  </conditionalFormatting>
  <conditionalFormatting sqref="A59:A61">
    <cfRule type="duplicateValues" dxfId="31" priority="31"/>
  </conditionalFormatting>
  <conditionalFormatting sqref="A59:A61">
    <cfRule type="duplicateValues" dxfId="30" priority="32"/>
  </conditionalFormatting>
  <conditionalFormatting sqref="B62:B64">
    <cfRule type="duplicateValues" dxfId="29" priority="30"/>
  </conditionalFormatting>
  <conditionalFormatting sqref="A62:A64">
    <cfRule type="duplicateValues" dxfId="28" priority="28"/>
  </conditionalFormatting>
  <conditionalFormatting sqref="A62:A64">
    <cfRule type="duplicateValues" dxfId="27" priority="29"/>
  </conditionalFormatting>
  <conditionalFormatting sqref="B65:B67">
    <cfRule type="duplicateValues" dxfId="26" priority="27"/>
  </conditionalFormatting>
  <conditionalFormatting sqref="A65:A67">
    <cfRule type="duplicateValues" dxfId="25" priority="25"/>
  </conditionalFormatting>
  <conditionalFormatting sqref="A65:A67">
    <cfRule type="duplicateValues" dxfId="24" priority="26"/>
  </conditionalFormatting>
  <conditionalFormatting sqref="B68:B70">
    <cfRule type="duplicateValues" dxfId="23" priority="24"/>
  </conditionalFormatting>
  <conditionalFormatting sqref="A68:A70">
    <cfRule type="duplicateValues" dxfId="22" priority="22"/>
  </conditionalFormatting>
  <conditionalFormatting sqref="A68:A70">
    <cfRule type="duplicateValues" dxfId="21" priority="23"/>
  </conditionalFormatting>
  <conditionalFormatting sqref="B71:B73">
    <cfRule type="duplicateValues" dxfId="20" priority="21"/>
  </conditionalFormatting>
  <conditionalFormatting sqref="A71:A73">
    <cfRule type="duplicateValues" dxfId="19" priority="19"/>
  </conditionalFormatting>
  <conditionalFormatting sqref="A71:A73">
    <cfRule type="duplicateValues" dxfId="18" priority="20"/>
  </conditionalFormatting>
  <conditionalFormatting sqref="B74:B76">
    <cfRule type="duplicateValues" dxfId="17" priority="18"/>
  </conditionalFormatting>
  <conditionalFormatting sqref="A74:A76">
    <cfRule type="duplicateValues" dxfId="16" priority="16"/>
  </conditionalFormatting>
  <conditionalFormatting sqref="A74:A76">
    <cfRule type="duplicateValues" dxfId="15" priority="17"/>
  </conditionalFormatting>
  <conditionalFormatting sqref="B77:B79">
    <cfRule type="duplicateValues" dxfId="14" priority="15"/>
  </conditionalFormatting>
  <conditionalFormatting sqref="A77:A79">
    <cfRule type="duplicateValues" dxfId="13" priority="13"/>
  </conditionalFormatting>
  <conditionalFormatting sqref="A77:A79">
    <cfRule type="duplicateValues" dxfId="12" priority="14"/>
  </conditionalFormatting>
  <conditionalFormatting sqref="B80:B82">
    <cfRule type="duplicateValues" dxfId="11" priority="12"/>
  </conditionalFormatting>
  <conditionalFormatting sqref="A80:A82">
    <cfRule type="duplicateValues" dxfId="10" priority="10"/>
  </conditionalFormatting>
  <conditionalFormatting sqref="A80:A82">
    <cfRule type="duplicateValues" dxfId="9" priority="11"/>
  </conditionalFormatting>
  <conditionalFormatting sqref="B83:B85">
    <cfRule type="duplicateValues" dxfId="8" priority="9"/>
  </conditionalFormatting>
  <conditionalFormatting sqref="A83:A85">
    <cfRule type="duplicateValues" dxfId="7" priority="7"/>
  </conditionalFormatting>
  <conditionalFormatting sqref="A83:A85">
    <cfRule type="duplicateValues" dxfId="6" priority="8"/>
  </conditionalFormatting>
  <conditionalFormatting sqref="B86:B88">
    <cfRule type="duplicateValues" dxfId="5" priority="6"/>
  </conditionalFormatting>
  <conditionalFormatting sqref="A86:A88">
    <cfRule type="duplicateValues" dxfId="4" priority="4"/>
  </conditionalFormatting>
  <conditionalFormatting sqref="A86:A88">
    <cfRule type="duplicateValues" dxfId="3" priority="5"/>
  </conditionalFormatting>
  <conditionalFormatting sqref="B89:B91">
    <cfRule type="duplicateValues" dxfId="2" priority="3"/>
  </conditionalFormatting>
  <conditionalFormatting sqref="A89:A91">
    <cfRule type="duplicateValues" dxfId="1" priority="1"/>
  </conditionalFormatting>
  <conditionalFormatting sqref="A89:A91">
    <cfRule type="duplicateValues" dxfId="0" priority="2"/>
  </conditionalFormatting>
  <hyperlinks>
    <hyperlink ref="D89" r:id="rId1" display="http://cnpj.info/13073023000178"/>
  </hyperlinks>
  <printOptions horizontalCentered="1"/>
  <pageMargins left="0.23622047244094491" right="0.23622047244094491" top="0.74803149606299213" bottom="0.74803149606299213" header="0.31496062992125984" footer="0.31496062992125984"/>
  <pageSetup paperSize="9" scale="73" fitToHeight="0" orientation="landscape" r:id="rId2"/>
  <headerFooter>
    <oddFooter>&amp;L&amp;A&amp;CGabriela Canheski de Moura Fernandes
Engenheira Civil
CREA RNP 2218226251&amp;RPágina &amp;P de &amp;N</oddFooter>
  </headerFooter>
  <rowBreaks count="2" manualBreakCount="2">
    <brk id="40" max="16383" man="1"/>
    <brk id="8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9"/>
  <sheetViews>
    <sheetView showGridLines="0" view="pageBreakPreview" zoomScale="80" zoomScaleNormal="100" zoomScaleSheetLayoutView="80" workbookViewId="0">
      <selection activeCell="M79" sqref="M79"/>
    </sheetView>
  </sheetViews>
  <sheetFormatPr defaultRowHeight="12"/>
  <cols>
    <col min="1" max="1" width="14.140625" style="82" customWidth="1"/>
    <col min="2" max="2" width="30.42578125" style="82" customWidth="1"/>
    <col min="3" max="3" width="4" style="82" customWidth="1"/>
    <col min="4" max="4" width="2.7109375" style="82" customWidth="1"/>
    <col min="5" max="5" width="11.85546875" style="82" customWidth="1"/>
    <col min="6" max="6" width="15.7109375" style="82" customWidth="1"/>
    <col min="7" max="7" width="17.85546875" style="82" bestFit="1" customWidth="1"/>
    <col min="8" max="8" width="11.7109375" style="82" customWidth="1"/>
    <col min="9" max="9" width="16.140625" style="82" customWidth="1"/>
    <col min="10" max="10" width="11.7109375" style="82" customWidth="1"/>
    <col min="11" max="11" width="7" style="82" bestFit="1" customWidth="1"/>
    <col min="12" max="12" width="10" style="82" customWidth="1"/>
    <col min="13" max="13" width="12.140625" style="82" customWidth="1"/>
    <col min="14" max="14" width="7" style="82" bestFit="1" customWidth="1"/>
    <col min="15" max="15" width="9.7109375" style="82" customWidth="1"/>
    <col min="16" max="16" width="11.85546875" style="82" customWidth="1"/>
    <col min="17" max="17" width="6.140625" style="82" bestFit="1" customWidth="1"/>
    <col min="18" max="18" width="9.140625" style="82" customWidth="1"/>
    <col min="19" max="19" width="12.42578125" style="82" customWidth="1"/>
    <col min="20" max="20" width="7" style="82" bestFit="1" customWidth="1"/>
    <col min="21" max="21" width="9.140625" style="82" customWidth="1"/>
    <col min="22" max="22" width="12.140625" style="82" customWidth="1"/>
    <col min="23" max="23" width="6.140625" style="82" bestFit="1" customWidth="1"/>
    <col min="24" max="24" width="9.85546875" style="82" customWidth="1"/>
    <col min="25" max="25" width="11.85546875" style="82" customWidth="1"/>
    <col min="26" max="26" width="6.140625" style="82" bestFit="1" customWidth="1"/>
    <col min="27" max="27" width="12.5703125" style="82" customWidth="1"/>
    <col min="28" max="28" width="12.140625" style="82" customWidth="1"/>
    <col min="29" max="29" width="6.140625" style="82" bestFit="1" customWidth="1"/>
    <col min="30" max="30" width="9.140625" style="82" customWidth="1"/>
    <col min="31" max="31" width="16" style="82" customWidth="1"/>
    <col min="32" max="32" width="6.140625" style="82" bestFit="1" customWidth="1"/>
    <col min="33" max="33" width="9.140625" style="82" customWidth="1"/>
    <col min="34" max="34" width="12.140625" style="82" customWidth="1"/>
    <col min="35" max="35" width="6.140625" style="82" bestFit="1" customWidth="1"/>
    <col min="36" max="36" width="12.5703125" style="82" customWidth="1"/>
    <col min="37" max="37" width="11.28515625" style="82" customWidth="1"/>
    <col min="38" max="38" width="6.140625" style="82" bestFit="1" customWidth="1"/>
    <col min="39" max="39" width="12.7109375" style="82" customWidth="1"/>
    <col min="40" max="40" width="12.85546875" style="82" bestFit="1" customWidth="1"/>
    <col min="41" max="41" width="6.140625" style="82" bestFit="1" customWidth="1"/>
    <col min="42" max="42" width="14" style="82" customWidth="1"/>
    <col min="43" max="43" width="12" style="82" customWidth="1"/>
    <col min="44" max="44" width="6.140625" style="82" bestFit="1" customWidth="1"/>
    <col min="45" max="45" width="10.5703125" style="82" customWidth="1"/>
    <col min="46" max="46" width="12" style="82" customWidth="1"/>
    <col min="47" max="47" width="6.140625" style="82" bestFit="1" customWidth="1"/>
    <col min="48" max="48" width="14" style="82" customWidth="1"/>
    <col min="49" max="49" width="12" style="82" customWidth="1"/>
    <col min="50" max="50" width="6.140625" style="82" bestFit="1" customWidth="1"/>
    <col min="51" max="51" width="10.140625" style="82" customWidth="1"/>
    <col min="52" max="52" width="12" style="82" customWidth="1"/>
    <col min="53" max="53" width="6.140625" style="82" bestFit="1" customWidth="1"/>
    <col min="54" max="54" width="14" style="82" customWidth="1"/>
    <col min="55" max="55" width="0" style="92" hidden="1" customWidth="1"/>
    <col min="56" max="56" width="13.42578125" style="82" hidden="1" customWidth="1"/>
    <col min="57" max="57" width="10.85546875" style="82" hidden="1" customWidth="1"/>
    <col min="58" max="16384" width="9.140625" style="82"/>
  </cols>
  <sheetData>
    <row r="1" spans="1:57" s="104" customFormat="1" ht="15.75">
      <c r="A1" s="422" t="str">
        <f>Resumo!B4</f>
        <v>Construção da Escola Municipal Geni Terezinha Forgiarini</v>
      </c>
      <c r="B1" s="422"/>
      <c r="C1" s="422"/>
      <c r="D1" s="422"/>
      <c r="E1" s="422"/>
      <c r="F1" s="422"/>
      <c r="G1" s="422"/>
      <c r="H1" s="422"/>
      <c r="I1" s="422"/>
      <c r="J1" s="422"/>
      <c r="K1" s="422"/>
      <c r="L1" s="422"/>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105"/>
      <c r="BD1" s="103"/>
    </row>
    <row r="2" spans="1:57" s="104" customFormat="1" ht="15.75">
      <c r="A2" s="422" t="s">
        <v>2323</v>
      </c>
      <c r="B2" s="422"/>
      <c r="C2" s="422"/>
      <c r="D2" s="422"/>
      <c r="E2" s="422"/>
      <c r="F2" s="422"/>
      <c r="G2" s="422"/>
      <c r="H2" s="422"/>
      <c r="I2" s="422"/>
      <c r="J2" s="422"/>
      <c r="K2" s="422"/>
      <c r="L2" s="422"/>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105"/>
      <c r="BD2" s="103"/>
    </row>
    <row r="3" spans="1:57">
      <c r="A3" s="137" t="s">
        <v>2321</v>
      </c>
      <c r="B3" s="4" t="str">
        <f>Resumo!B3</f>
        <v>Municipio de Sorriso</v>
      </c>
      <c r="C3" s="83"/>
      <c r="D3" s="140"/>
      <c r="E3" s="90"/>
      <c r="F3" s="209" t="s">
        <v>2256</v>
      </c>
      <c r="G3" s="259">
        <f>Resumo!G3</f>
        <v>0</v>
      </c>
      <c r="H3" s="137" t="str">
        <f>[2]Resumo!$H$3</f>
        <v>Data:</v>
      </c>
      <c r="I3" s="85">
        <f>Resumo!I3</f>
        <v>44873</v>
      </c>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106"/>
      <c r="BD3" s="93"/>
    </row>
    <row r="4" spans="1:57">
      <c r="A4" s="137" t="s">
        <v>2267</v>
      </c>
      <c r="B4" s="4" t="str">
        <f>Resumo!B4</f>
        <v>Construção da Escola Municipal Geni Terezinha Forgiarini</v>
      </c>
      <c r="C4" s="17"/>
      <c r="D4" s="17"/>
      <c r="E4" s="141"/>
      <c r="F4" s="137" t="s">
        <v>2258</v>
      </c>
      <c r="G4" s="259">
        <f>G3/B6</f>
        <v>0</v>
      </c>
      <c r="H4" s="137" t="s">
        <v>2259</v>
      </c>
      <c r="I4" s="260">
        <f>'BDI-Serviços'!J22</f>
        <v>0.29308058631051748</v>
      </c>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106"/>
      <c r="BD4" s="93"/>
    </row>
    <row r="5" spans="1:57">
      <c r="A5" s="137" t="s">
        <v>2268</v>
      </c>
      <c r="B5" s="4" t="str">
        <f>Resumo!B5</f>
        <v>R. Guarujá, Equip. Comunitário 01, Quadra 24, Bairro Mont Serrat</v>
      </c>
      <c r="C5" s="229"/>
      <c r="D5" s="229"/>
      <c r="E5" s="229"/>
      <c r="F5" s="229"/>
      <c r="G5" s="229"/>
      <c r="H5" s="137" t="s">
        <v>2260</v>
      </c>
      <c r="I5" s="230" t="str">
        <f>Resumo!G7</f>
        <v>SINAPI - 09/2022 - DESONERADO</v>
      </c>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106"/>
      <c r="BD5" s="93"/>
    </row>
    <row r="6" spans="1:57">
      <c r="A6" s="137" t="s">
        <v>2322</v>
      </c>
      <c r="B6" s="4">
        <f>Resumo!B6</f>
        <v>4645.1499999999996</v>
      </c>
      <c r="C6" s="17"/>
      <c r="D6" s="17"/>
      <c r="E6" s="4"/>
      <c r="F6" s="17"/>
      <c r="G6" s="4"/>
      <c r="H6" s="4"/>
      <c r="I6" s="17"/>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106"/>
      <c r="BD6" s="93"/>
    </row>
    <row r="7" spans="1:57">
      <c r="A7" s="261" t="s">
        <v>2331</v>
      </c>
      <c r="B7" s="138">
        <f>Resumo!B7</f>
        <v>0</v>
      </c>
      <c r="C7" s="262"/>
      <c r="D7" s="262"/>
      <c r="E7" s="262"/>
      <c r="F7" s="262"/>
      <c r="G7" s="262"/>
      <c r="H7" s="262"/>
      <c r="I7" s="26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106"/>
      <c r="BD7" s="93"/>
    </row>
    <row r="8" spans="1:57" s="136" customFormat="1" ht="12.75" thickBot="1">
      <c r="A8" s="130"/>
      <c r="B8" s="131"/>
      <c r="C8" s="132"/>
      <c r="D8" s="133"/>
      <c r="E8" s="134"/>
      <c r="F8" s="131"/>
      <c r="G8" s="131"/>
      <c r="H8" s="131"/>
      <c r="I8" s="131"/>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row>
    <row r="9" spans="1:57">
      <c r="A9" s="415" t="s">
        <v>2261</v>
      </c>
      <c r="B9" s="417" t="s">
        <v>2262</v>
      </c>
      <c r="C9" s="417"/>
      <c r="D9" s="417"/>
      <c r="E9" s="417"/>
      <c r="F9" s="417"/>
      <c r="G9" s="417" t="s">
        <v>2263</v>
      </c>
      <c r="H9" s="417"/>
      <c r="I9" s="419" t="s">
        <v>2264</v>
      </c>
      <c r="J9" s="421">
        <v>30</v>
      </c>
      <c r="K9" s="413"/>
      <c r="L9" s="413"/>
      <c r="M9" s="413">
        <f>J9+30</f>
        <v>60</v>
      </c>
      <c r="N9" s="413"/>
      <c r="O9" s="413"/>
      <c r="P9" s="413">
        <f>M9+30</f>
        <v>90</v>
      </c>
      <c r="Q9" s="413"/>
      <c r="R9" s="413"/>
      <c r="S9" s="413">
        <f>P9+30</f>
        <v>120</v>
      </c>
      <c r="T9" s="413"/>
      <c r="U9" s="413"/>
      <c r="V9" s="413">
        <f>S9+30</f>
        <v>150</v>
      </c>
      <c r="W9" s="413"/>
      <c r="X9" s="413"/>
      <c r="Y9" s="413">
        <f>V9+30</f>
        <v>180</v>
      </c>
      <c r="Z9" s="413"/>
      <c r="AA9" s="413"/>
      <c r="AB9" s="413">
        <f>Y9+30</f>
        <v>210</v>
      </c>
      <c r="AC9" s="413"/>
      <c r="AD9" s="413"/>
      <c r="AE9" s="413">
        <f>AB9+30</f>
        <v>240</v>
      </c>
      <c r="AF9" s="413"/>
      <c r="AG9" s="413"/>
      <c r="AH9" s="413">
        <f>AE9+30</f>
        <v>270</v>
      </c>
      <c r="AI9" s="413"/>
      <c r="AJ9" s="413"/>
      <c r="AK9" s="413">
        <f>AH9+30</f>
        <v>300</v>
      </c>
      <c r="AL9" s="413"/>
      <c r="AM9" s="413"/>
      <c r="AN9" s="413">
        <f>AK9+30</f>
        <v>330</v>
      </c>
      <c r="AO9" s="413"/>
      <c r="AP9" s="413"/>
      <c r="AQ9" s="413">
        <f>AN9+30</f>
        <v>360</v>
      </c>
      <c r="AR9" s="413"/>
      <c r="AS9" s="413"/>
      <c r="AT9" s="413">
        <f>AQ9+30</f>
        <v>390</v>
      </c>
      <c r="AU9" s="413"/>
      <c r="AV9" s="413"/>
      <c r="AW9" s="413">
        <f>AT9+30</f>
        <v>420</v>
      </c>
      <c r="AX9" s="413"/>
      <c r="AY9" s="413"/>
      <c r="AZ9" s="413">
        <f>AW9+30</f>
        <v>450</v>
      </c>
      <c r="BA9" s="413"/>
      <c r="BB9" s="413"/>
    </row>
    <row r="10" spans="1:57">
      <c r="A10" s="416"/>
      <c r="B10" s="418"/>
      <c r="C10" s="418"/>
      <c r="D10" s="418"/>
      <c r="E10" s="418"/>
      <c r="F10" s="418"/>
      <c r="G10" s="418"/>
      <c r="H10" s="418"/>
      <c r="I10" s="420"/>
      <c r="J10" s="114" t="s">
        <v>2324</v>
      </c>
      <c r="K10" s="102" t="s">
        <v>2325</v>
      </c>
      <c r="L10" s="102" t="s">
        <v>2326</v>
      </c>
      <c r="M10" s="102" t="s">
        <v>2324</v>
      </c>
      <c r="N10" s="102" t="s">
        <v>2325</v>
      </c>
      <c r="O10" s="102" t="s">
        <v>2326</v>
      </c>
      <c r="P10" s="102" t="s">
        <v>2324</v>
      </c>
      <c r="Q10" s="102" t="s">
        <v>2325</v>
      </c>
      <c r="R10" s="102" t="s">
        <v>2326</v>
      </c>
      <c r="S10" s="102" t="s">
        <v>2324</v>
      </c>
      <c r="T10" s="102" t="s">
        <v>2325</v>
      </c>
      <c r="U10" s="102" t="s">
        <v>2326</v>
      </c>
      <c r="V10" s="102" t="s">
        <v>2324</v>
      </c>
      <c r="W10" s="102" t="s">
        <v>2325</v>
      </c>
      <c r="X10" s="102" t="s">
        <v>2326</v>
      </c>
      <c r="Y10" s="102" t="s">
        <v>2324</v>
      </c>
      <c r="Z10" s="102" t="s">
        <v>2325</v>
      </c>
      <c r="AA10" s="102" t="s">
        <v>2326</v>
      </c>
      <c r="AB10" s="102" t="s">
        <v>2324</v>
      </c>
      <c r="AC10" s="102" t="s">
        <v>2325</v>
      </c>
      <c r="AD10" s="102" t="s">
        <v>2326</v>
      </c>
      <c r="AE10" s="102" t="s">
        <v>2324</v>
      </c>
      <c r="AF10" s="102" t="s">
        <v>2325</v>
      </c>
      <c r="AG10" s="102" t="s">
        <v>2326</v>
      </c>
      <c r="AH10" s="102" t="s">
        <v>2324</v>
      </c>
      <c r="AI10" s="102" t="s">
        <v>2325</v>
      </c>
      <c r="AJ10" s="102" t="s">
        <v>2326</v>
      </c>
      <c r="AK10" s="102" t="s">
        <v>2324</v>
      </c>
      <c r="AL10" s="102" t="s">
        <v>2325</v>
      </c>
      <c r="AM10" s="102" t="s">
        <v>2326</v>
      </c>
      <c r="AN10" s="102" t="s">
        <v>2324</v>
      </c>
      <c r="AO10" s="102" t="s">
        <v>2325</v>
      </c>
      <c r="AP10" s="102" t="s">
        <v>2326</v>
      </c>
      <c r="AQ10" s="102" t="s">
        <v>2324</v>
      </c>
      <c r="AR10" s="102" t="s">
        <v>2325</v>
      </c>
      <c r="AS10" s="102" t="s">
        <v>2326</v>
      </c>
      <c r="AT10" s="102" t="s">
        <v>2324</v>
      </c>
      <c r="AU10" s="102" t="s">
        <v>2325</v>
      </c>
      <c r="AV10" s="102" t="s">
        <v>2326</v>
      </c>
      <c r="AW10" s="102" t="s">
        <v>2324</v>
      </c>
      <c r="AX10" s="102" t="s">
        <v>2325</v>
      </c>
      <c r="AY10" s="102" t="s">
        <v>2326</v>
      </c>
      <c r="AZ10" s="102" t="s">
        <v>2324</v>
      </c>
      <c r="BA10" s="102" t="s">
        <v>2325</v>
      </c>
      <c r="BB10" s="102" t="s">
        <v>2326</v>
      </c>
    </row>
    <row r="11" spans="1:57">
      <c r="A11" s="118">
        <f>[4]Resumo!A11</f>
        <v>1</v>
      </c>
      <c r="B11" s="414" t="str">
        <f>[4]Resumo!B11</f>
        <v>SERVIÇOS PRELIMINARES</v>
      </c>
      <c r="C11" s="414" t="e">
        <f>#REF!</f>
        <v>#REF!</v>
      </c>
      <c r="D11" s="414" t="e">
        <f>#REF!</f>
        <v>#REF!</v>
      </c>
      <c r="E11" s="414" t="e">
        <f>#REF!</f>
        <v>#REF!</v>
      </c>
      <c r="F11" s="414" t="e">
        <f>#REF!</f>
        <v>#REF!</v>
      </c>
      <c r="G11" s="408">
        <f>Resumo!G11</f>
        <v>0</v>
      </c>
      <c r="H11" s="408"/>
      <c r="I11" s="119" t="e">
        <f>G11/$G$65</f>
        <v>#DIV/0!</v>
      </c>
      <c r="J11" s="115">
        <f>L11*G11</f>
        <v>0</v>
      </c>
      <c r="K11" s="95">
        <v>0.31259999999999999</v>
      </c>
      <c r="L11" s="96">
        <f t="shared" ref="L11:L63" si="0">K11</f>
        <v>0.31259999999999999</v>
      </c>
      <c r="M11" s="94">
        <f>N11*G11</f>
        <v>0</v>
      </c>
      <c r="N11" s="95">
        <v>4.9099999999999998E-2</v>
      </c>
      <c r="O11" s="96">
        <f t="shared" ref="O11:O63" si="1">L11+N11</f>
        <v>0.36169999999999997</v>
      </c>
      <c r="P11" s="94">
        <f>Q11*G11</f>
        <v>0</v>
      </c>
      <c r="Q11" s="95">
        <v>4.9099999999999998E-2</v>
      </c>
      <c r="R11" s="96">
        <f>O11+Q11</f>
        <v>0.41079999999999994</v>
      </c>
      <c r="S11" s="94">
        <f>T11*G11</f>
        <v>0</v>
      </c>
      <c r="T11" s="95">
        <v>4.9099999999999998E-2</v>
      </c>
      <c r="U11" s="96">
        <f t="shared" ref="U11:U64" si="2">R11+T11</f>
        <v>0.45989999999999992</v>
      </c>
      <c r="V11" s="94">
        <f>W11*G11</f>
        <v>0</v>
      </c>
      <c r="W11" s="95">
        <v>4.9099999999999998E-2</v>
      </c>
      <c r="X11" s="96">
        <f t="shared" ref="X11:X64" si="3">U11+W11</f>
        <v>0.5089999999999999</v>
      </c>
      <c r="Y11" s="94">
        <f>Z11*G11</f>
        <v>0</v>
      </c>
      <c r="Z11" s="95">
        <v>4.9099999999999998E-2</v>
      </c>
      <c r="AA11" s="96">
        <f t="shared" ref="AA11:AA64" si="4">X11+Z11</f>
        <v>0.55809999999999993</v>
      </c>
      <c r="AB11" s="94">
        <f>AC11*G11</f>
        <v>0</v>
      </c>
      <c r="AC11" s="95">
        <v>4.9099999999999998E-2</v>
      </c>
      <c r="AD11" s="96">
        <f t="shared" ref="AD11:AD64" si="5">AA11+AC11</f>
        <v>0.60719999999999996</v>
      </c>
      <c r="AE11" s="94">
        <f>AF11*G11</f>
        <v>0</v>
      </c>
      <c r="AF11" s="95">
        <v>4.9099999999999998E-2</v>
      </c>
      <c r="AG11" s="96">
        <f t="shared" ref="AG11:AG64" si="6">AD11+AF11</f>
        <v>0.65629999999999999</v>
      </c>
      <c r="AH11" s="94">
        <f>AI11*G11</f>
        <v>0</v>
      </c>
      <c r="AI11" s="95">
        <v>4.9099999999999998E-2</v>
      </c>
      <c r="AJ11" s="96">
        <f t="shared" ref="AJ11:AJ64" si="7">AG11+AI11</f>
        <v>0.70540000000000003</v>
      </c>
      <c r="AK11" s="94">
        <f>AL11*$G$11</f>
        <v>0</v>
      </c>
      <c r="AL11" s="95">
        <v>4.9099999999999998E-2</v>
      </c>
      <c r="AM11" s="96">
        <f t="shared" ref="AM11:AM64" si="8">AJ11+AL11</f>
        <v>0.75450000000000006</v>
      </c>
      <c r="AN11" s="94">
        <f>AO11*$G$11</f>
        <v>0</v>
      </c>
      <c r="AO11" s="95">
        <v>4.9099999999999998E-2</v>
      </c>
      <c r="AP11" s="96">
        <f t="shared" ref="AP11:AP64" si="9">AM11+AO11</f>
        <v>0.80360000000000009</v>
      </c>
      <c r="AQ11" s="94">
        <f>AR11*$G$11</f>
        <v>0</v>
      </c>
      <c r="AR11" s="95">
        <v>4.9099999999999998E-2</v>
      </c>
      <c r="AS11" s="96">
        <f t="shared" ref="AS11:AS64" si="10">AP11+AR11</f>
        <v>0.85270000000000012</v>
      </c>
      <c r="AT11" s="94">
        <f>AU11*$G$11</f>
        <v>0</v>
      </c>
      <c r="AU11" s="95">
        <v>4.9099999999999998E-2</v>
      </c>
      <c r="AV11" s="96">
        <f t="shared" ref="AV11:AV26" si="11">AS11+AU11</f>
        <v>0.90180000000000016</v>
      </c>
      <c r="AW11" s="94">
        <f>AX11*G$11</f>
        <v>0</v>
      </c>
      <c r="AX11" s="95">
        <v>4.9099999999999998E-2</v>
      </c>
      <c r="AY11" s="96">
        <f t="shared" ref="AY11:AY26" si="12">AV11+AX11</f>
        <v>0.95090000000000019</v>
      </c>
      <c r="AZ11" s="94">
        <f>BA11*G$11</f>
        <v>0</v>
      </c>
      <c r="BA11" s="95">
        <v>4.9099999999999998E-2</v>
      </c>
      <c r="BB11" s="96">
        <f t="shared" ref="BB11:BB64" si="13">AY11+BA11</f>
        <v>1.0000000000000002</v>
      </c>
      <c r="BD11" s="91">
        <f>AZ11+AW11+AT11+AQ11+AN11+AK11+AH11+AE11+AB11+Y11+V11+S11+P11+M11+J11</f>
        <v>0</v>
      </c>
      <c r="BE11" s="91">
        <f>G11-BD11</f>
        <v>0</v>
      </c>
    </row>
    <row r="12" spans="1:57">
      <c r="A12" s="118" t="str">
        <f>[4]Resumo!A12</f>
        <v xml:space="preserve"> 2</v>
      </c>
      <c r="B12" s="414" t="str">
        <f>[4]Resumo!B12</f>
        <v>MOVIMENTO DE TERRA</v>
      </c>
      <c r="C12" s="414" t="e">
        <f>#REF!</f>
        <v>#REF!</v>
      </c>
      <c r="D12" s="414" t="e">
        <f>#REF!</f>
        <v>#REF!</v>
      </c>
      <c r="E12" s="414" t="e">
        <f>#REF!</f>
        <v>#REF!</v>
      </c>
      <c r="F12" s="414" t="e">
        <f>#REF!</f>
        <v>#REF!</v>
      </c>
      <c r="G12" s="408">
        <f>Resumo!G12</f>
        <v>0</v>
      </c>
      <c r="H12" s="408"/>
      <c r="I12" s="119" t="e">
        <f t="shared" ref="I12:I64" si="14">G12/$G$65</f>
        <v>#DIV/0!</v>
      </c>
      <c r="J12" s="115">
        <f t="shared" ref="J12:J63" si="15">L12*G12</f>
        <v>0</v>
      </c>
      <c r="K12" s="95">
        <v>1</v>
      </c>
      <c r="L12" s="96">
        <f t="shared" si="0"/>
        <v>1</v>
      </c>
      <c r="M12" s="94">
        <f t="shared" ref="M12:M64" si="16">N12*G12</f>
        <v>0</v>
      </c>
      <c r="N12" s="95">
        <v>0</v>
      </c>
      <c r="O12" s="96">
        <f t="shared" si="1"/>
        <v>1</v>
      </c>
      <c r="P12" s="94">
        <f t="shared" ref="P12:P64" si="17">Q12*G12</f>
        <v>0</v>
      </c>
      <c r="Q12" s="95"/>
      <c r="R12" s="96">
        <f t="shared" ref="R12:R64" si="18">O12+Q12</f>
        <v>1</v>
      </c>
      <c r="S12" s="94">
        <f t="shared" ref="S12:S64" si="19">T12*G12</f>
        <v>0</v>
      </c>
      <c r="T12" s="95"/>
      <c r="U12" s="96">
        <f t="shared" si="2"/>
        <v>1</v>
      </c>
      <c r="V12" s="94">
        <f t="shared" ref="V12:V64" si="20">W12*G12</f>
        <v>0</v>
      </c>
      <c r="W12" s="95"/>
      <c r="X12" s="96">
        <f t="shared" si="3"/>
        <v>1</v>
      </c>
      <c r="Y12" s="94">
        <f t="shared" ref="Y12:Y64" si="21">Z12*G12</f>
        <v>0</v>
      </c>
      <c r="Z12" s="95"/>
      <c r="AA12" s="96">
        <f t="shared" si="4"/>
        <v>1</v>
      </c>
      <c r="AB12" s="94">
        <f t="shared" ref="AB12:AB64" si="22">AC12*G12</f>
        <v>0</v>
      </c>
      <c r="AC12" s="95"/>
      <c r="AD12" s="96">
        <f t="shared" si="5"/>
        <v>1</v>
      </c>
      <c r="AE12" s="94">
        <f t="shared" ref="AE12:AE64" si="23">AF12*G12</f>
        <v>0</v>
      </c>
      <c r="AF12" s="95"/>
      <c r="AG12" s="96">
        <f t="shared" si="6"/>
        <v>1</v>
      </c>
      <c r="AH12" s="94">
        <f t="shared" ref="AH12:AH64" si="24">AI12*G12</f>
        <v>0</v>
      </c>
      <c r="AI12" s="95"/>
      <c r="AJ12" s="96">
        <f t="shared" si="7"/>
        <v>1</v>
      </c>
      <c r="AK12" s="94">
        <f t="shared" ref="AK12:AK64" si="25">AL12*G12</f>
        <v>0</v>
      </c>
      <c r="AL12" s="95"/>
      <c r="AM12" s="96">
        <f t="shared" si="8"/>
        <v>1</v>
      </c>
      <c r="AN12" s="94">
        <f>AO12*$G$12</f>
        <v>0</v>
      </c>
      <c r="AO12" s="95"/>
      <c r="AP12" s="96">
        <f t="shared" si="9"/>
        <v>1</v>
      </c>
      <c r="AQ12" s="94">
        <f>AR12*$G$12</f>
        <v>0</v>
      </c>
      <c r="AR12" s="95"/>
      <c r="AS12" s="96">
        <f t="shared" si="10"/>
        <v>1</v>
      </c>
      <c r="AT12" s="94">
        <f>AU12*G12</f>
        <v>0</v>
      </c>
      <c r="AU12" s="95"/>
      <c r="AV12" s="96">
        <f t="shared" si="11"/>
        <v>1</v>
      </c>
      <c r="AW12" s="94">
        <f t="shared" ref="AW12:AW54" si="26">AX12*G$11</f>
        <v>0</v>
      </c>
      <c r="AX12" s="95"/>
      <c r="AY12" s="96">
        <f t="shared" si="12"/>
        <v>1</v>
      </c>
      <c r="AZ12" s="94">
        <f t="shared" ref="AZ12:AZ54" si="27">BA12*G$11</f>
        <v>0</v>
      </c>
      <c r="BA12" s="95"/>
      <c r="BB12" s="96">
        <f t="shared" si="13"/>
        <v>1</v>
      </c>
      <c r="BD12" s="91">
        <f t="shared" ref="BD12:BD65" si="28">AZ12+AW12+AT12+AQ12+AN12+AK12+AH12+AE12+AB12+Y12+V12+S12+P12+M12+J12</f>
        <v>0</v>
      </c>
      <c r="BE12" s="91">
        <f t="shared" ref="BE12:BE66" si="29">G12-BD12</f>
        <v>0</v>
      </c>
    </row>
    <row r="13" spans="1:57" s="89" customFormat="1" ht="14.1" customHeight="1">
      <c r="A13" s="120" t="str">
        <f>[4]Resumo!A13</f>
        <v xml:space="preserve"> 3</v>
      </c>
      <c r="B13" s="410" t="str">
        <f>[4]Resumo!B13</f>
        <v xml:space="preserve">BLOCO EDUCACIONAL </v>
      </c>
      <c r="C13" s="410" t="e">
        <f>#REF!</f>
        <v>#REF!</v>
      </c>
      <c r="D13" s="410" t="e">
        <f>#REF!</f>
        <v>#REF!</v>
      </c>
      <c r="E13" s="410" t="e">
        <f>#REF!</f>
        <v>#REF!</v>
      </c>
      <c r="F13" s="410" t="e">
        <f>#REF!</f>
        <v>#REF!</v>
      </c>
      <c r="G13" s="411">
        <f>SUM(G14:H27)</f>
        <v>0</v>
      </c>
      <c r="H13" s="412"/>
      <c r="I13" s="121"/>
      <c r="J13" s="116"/>
      <c r="K13" s="108"/>
      <c r="L13" s="108"/>
      <c r="M13" s="108"/>
      <c r="N13" s="108"/>
      <c r="O13" s="108"/>
      <c r="P13" s="108"/>
      <c r="Q13" s="108"/>
      <c r="R13" s="108"/>
      <c r="S13" s="108"/>
      <c r="T13" s="108"/>
      <c r="U13" s="108"/>
      <c r="V13" s="108"/>
      <c r="W13" s="108"/>
      <c r="X13" s="108"/>
      <c r="Y13" s="108"/>
      <c r="Z13" s="108"/>
      <c r="AA13" s="108"/>
      <c r="AB13" s="107"/>
      <c r="AC13" s="108"/>
      <c r="AD13" s="108"/>
      <c r="AE13" s="107"/>
      <c r="AF13" s="108"/>
      <c r="AG13" s="108"/>
      <c r="AH13" s="107"/>
      <c r="AI13" s="108"/>
      <c r="AJ13" s="108"/>
      <c r="AK13" s="107"/>
      <c r="AL13" s="108"/>
      <c r="AM13" s="108"/>
      <c r="AN13" s="107"/>
      <c r="AO13" s="108"/>
      <c r="AP13" s="108"/>
      <c r="AQ13" s="107"/>
      <c r="AR13" s="108"/>
      <c r="AS13" s="108"/>
      <c r="AT13" s="107"/>
      <c r="AU13" s="108"/>
      <c r="AV13" s="108"/>
      <c r="AW13" s="108"/>
      <c r="AX13" s="108"/>
      <c r="AY13" s="108"/>
      <c r="AZ13" s="108"/>
      <c r="BA13" s="108"/>
      <c r="BB13" s="108"/>
      <c r="BC13" s="109"/>
      <c r="BD13" s="110">
        <f t="shared" si="28"/>
        <v>0</v>
      </c>
      <c r="BE13" s="91">
        <f t="shared" si="29"/>
        <v>0</v>
      </c>
    </row>
    <row r="14" spans="1:57">
      <c r="A14" s="122" t="str">
        <f>[4]Resumo!A14</f>
        <v xml:space="preserve"> 3.1</v>
      </c>
      <c r="B14" s="360" t="str">
        <f>[4]Resumo!B14</f>
        <v>SERVIÇOS PRELIMINARES</v>
      </c>
      <c r="C14" s="360" t="e">
        <f>#REF!</f>
        <v>#REF!</v>
      </c>
      <c r="D14" s="360" t="e">
        <f>#REF!</f>
        <v>#REF!</v>
      </c>
      <c r="E14" s="360" t="e">
        <f>#REF!</f>
        <v>#REF!</v>
      </c>
      <c r="F14" s="360" t="e">
        <f>#REF!</f>
        <v>#REF!</v>
      </c>
      <c r="G14" s="409">
        <f>Resumo!G14</f>
        <v>0</v>
      </c>
      <c r="H14" s="409"/>
      <c r="I14" s="123" t="e">
        <f t="shared" si="14"/>
        <v>#DIV/0!</v>
      </c>
      <c r="J14" s="115">
        <f t="shared" si="15"/>
        <v>0</v>
      </c>
      <c r="K14" s="95"/>
      <c r="L14" s="96">
        <f t="shared" si="0"/>
        <v>0</v>
      </c>
      <c r="M14" s="94">
        <f>N14*G14</f>
        <v>0</v>
      </c>
      <c r="N14" s="95">
        <v>1</v>
      </c>
      <c r="O14" s="96">
        <f t="shared" si="1"/>
        <v>1</v>
      </c>
      <c r="P14" s="94">
        <f t="shared" si="17"/>
        <v>0</v>
      </c>
      <c r="Q14" s="95"/>
      <c r="R14" s="96">
        <f t="shared" si="18"/>
        <v>1</v>
      </c>
      <c r="S14" s="94">
        <f t="shared" si="19"/>
        <v>0</v>
      </c>
      <c r="T14" s="95"/>
      <c r="U14" s="96">
        <f t="shared" si="2"/>
        <v>1</v>
      </c>
      <c r="V14" s="94">
        <f t="shared" si="20"/>
        <v>0</v>
      </c>
      <c r="W14" s="95"/>
      <c r="X14" s="96">
        <f t="shared" si="3"/>
        <v>1</v>
      </c>
      <c r="Y14" s="94">
        <f t="shared" si="21"/>
        <v>0</v>
      </c>
      <c r="Z14" s="95"/>
      <c r="AA14" s="96">
        <f t="shared" si="4"/>
        <v>1</v>
      </c>
      <c r="AB14" s="94">
        <f t="shared" si="22"/>
        <v>0</v>
      </c>
      <c r="AC14" s="95"/>
      <c r="AD14" s="96">
        <f t="shared" si="5"/>
        <v>1</v>
      </c>
      <c r="AE14" s="94">
        <f t="shared" si="23"/>
        <v>0</v>
      </c>
      <c r="AF14" s="95"/>
      <c r="AG14" s="96">
        <f t="shared" si="6"/>
        <v>1</v>
      </c>
      <c r="AH14" s="94">
        <f t="shared" si="24"/>
        <v>0</v>
      </c>
      <c r="AI14" s="95"/>
      <c r="AJ14" s="96">
        <f t="shared" si="7"/>
        <v>1</v>
      </c>
      <c r="AK14" s="94">
        <f>AL14*$G$14</f>
        <v>0</v>
      </c>
      <c r="AL14" s="95"/>
      <c r="AM14" s="96">
        <f t="shared" si="8"/>
        <v>1</v>
      </c>
      <c r="AN14" s="94">
        <f>AO14*$G$14</f>
        <v>0</v>
      </c>
      <c r="AO14" s="95"/>
      <c r="AP14" s="96">
        <f t="shared" si="9"/>
        <v>1</v>
      </c>
      <c r="AQ14" s="94">
        <f>AR14*G14</f>
        <v>0</v>
      </c>
      <c r="AR14" s="95"/>
      <c r="AS14" s="96">
        <f t="shared" si="10"/>
        <v>1</v>
      </c>
      <c r="AT14" s="94">
        <f t="shared" ref="AT14:AT64" si="30">AU14*G14</f>
        <v>0</v>
      </c>
      <c r="AU14" s="95"/>
      <c r="AV14" s="96">
        <f t="shared" si="11"/>
        <v>1</v>
      </c>
      <c r="AW14" s="94">
        <f t="shared" si="26"/>
        <v>0</v>
      </c>
      <c r="AX14" s="95"/>
      <c r="AY14" s="96">
        <f t="shared" si="12"/>
        <v>1</v>
      </c>
      <c r="AZ14" s="94">
        <f t="shared" si="27"/>
        <v>0</v>
      </c>
      <c r="BA14" s="95"/>
      <c r="BB14" s="96">
        <f t="shared" si="13"/>
        <v>1</v>
      </c>
      <c r="BD14" s="91">
        <f t="shared" si="28"/>
        <v>0</v>
      </c>
      <c r="BE14" s="91">
        <f t="shared" si="29"/>
        <v>0</v>
      </c>
    </row>
    <row r="15" spans="1:57">
      <c r="A15" s="122" t="str">
        <f>[4]Resumo!A15</f>
        <v xml:space="preserve"> 3.2</v>
      </c>
      <c r="B15" s="360" t="str">
        <f>[4]Resumo!B15</f>
        <v>FUNDAÇÕES</v>
      </c>
      <c r="C15" s="360" t="e">
        <f>#REF!</f>
        <v>#REF!</v>
      </c>
      <c r="D15" s="360" t="e">
        <f>#REF!</f>
        <v>#REF!</v>
      </c>
      <c r="E15" s="360" t="e">
        <f>#REF!</f>
        <v>#REF!</v>
      </c>
      <c r="F15" s="360" t="e">
        <f>#REF!</f>
        <v>#REF!</v>
      </c>
      <c r="G15" s="409">
        <f>Resumo!G15</f>
        <v>0</v>
      </c>
      <c r="H15" s="409"/>
      <c r="I15" s="123" t="e">
        <f t="shared" si="14"/>
        <v>#DIV/0!</v>
      </c>
      <c r="J15" s="115">
        <f t="shared" si="15"/>
        <v>0</v>
      </c>
      <c r="K15" s="95">
        <v>0</v>
      </c>
      <c r="L15" s="96">
        <f t="shared" si="0"/>
        <v>0</v>
      </c>
      <c r="M15" s="94">
        <f t="shared" si="16"/>
        <v>0</v>
      </c>
      <c r="N15" s="95">
        <v>0.4</v>
      </c>
      <c r="O15" s="96">
        <f t="shared" si="1"/>
        <v>0.4</v>
      </c>
      <c r="P15" s="94">
        <f t="shared" si="17"/>
        <v>0</v>
      </c>
      <c r="Q15" s="95">
        <v>0.6</v>
      </c>
      <c r="R15" s="96">
        <f t="shared" si="18"/>
        <v>1</v>
      </c>
      <c r="S15" s="94">
        <f t="shared" si="19"/>
        <v>0</v>
      </c>
      <c r="T15" s="95"/>
      <c r="U15" s="96">
        <f t="shared" si="2"/>
        <v>1</v>
      </c>
      <c r="V15" s="94">
        <f t="shared" si="20"/>
        <v>0</v>
      </c>
      <c r="W15" s="95"/>
      <c r="X15" s="96">
        <f t="shared" si="3"/>
        <v>1</v>
      </c>
      <c r="Y15" s="94">
        <f t="shared" si="21"/>
        <v>0</v>
      </c>
      <c r="Z15" s="95"/>
      <c r="AA15" s="96">
        <f t="shared" si="4"/>
        <v>1</v>
      </c>
      <c r="AB15" s="94">
        <f t="shared" si="22"/>
        <v>0</v>
      </c>
      <c r="AC15" s="95"/>
      <c r="AD15" s="96">
        <f t="shared" si="5"/>
        <v>1</v>
      </c>
      <c r="AE15" s="94">
        <f t="shared" si="23"/>
        <v>0</v>
      </c>
      <c r="AF15" s="95"/>
      <c r="AG15" s="96">
        <f t="shared" si="6"/>
        <v>1</v>
      </c>
      <c r="AH15" s="94">
        <f t="shared" si="24"/>
        <v>0</v>
      </c>
      <c r="AI15" s="95"/>
      <c r="AJ15" s="96">
        <f t="shared" si="7"/>
        <v>1</v>
      </c>
      <c r="AK15" s="94">
        <f t="shared" si="25"/>
        <v>0</v>
      </c>
      <c r="AL15" s="95"/>
      <c r="AM15" s="96">
        <f t="shared" si="8"/>
        <v>1</v>
      </c>
      <c r="AN15" s="94">
        <f>AO15*G15</f>
        <v>0</v>
      </c>
      <c r="AO15" s="95"/>
      <c r="AP15" s="96">
        <f t="shared" si="9"/>
        <v>1</v>
      </c>
      <c r="AQ15" s="94">
        <f t="shared" ref="AQ15:AQ64" si="31">AR15*G15</f>
        <v>0</v>
      </c>
      <c r="AR15" s="95"/>
      <c r="AS15" s="96">
        <f t="shared" si="10"/>
        <v>1</v>
      </c>
      <c r="AT15" s="94">
        <f t="shared" si="30"/>
        <v>0</v>
      </c>
      <c r="AU15" s="95"/>
      <c r="AV15" s="96">
        <f t="shared" si="11"/>
        <v>1</v>
      </c>
      <c r="AW15" s="94">
        <f t="shared" si="26"/>
        <v>0</v>
      </c>
      <c r="AX15" s="95"/>
      <c r="AY15" s="96">
        <f t="shared" si="12"/>
        <v>1</v>
      </c>
      <c r="AZ15" s="94">
        <f t="shared" si="27"/>
        <v>0</v>
      </c>
      <c r="BA15" s="95"/>
      <c r="BB15" s="96">
        <f t="shared" si="13"/>
        <v>1</v>
      </c>
      <c r="BD15" s="91">
        <f t="shared" si="28"/>
        <v>0</v>
      </c>
      <c r="BE15" s="91">
        <f t="shared" si="29"/>
        <v>0</v>
      </c>
    </row>
    <row r="16" spans="1:57">
      <c r="A16" s="122" t="str">
        <f>[4]Resumo!A16</f>
        <v xml:space="preserve"> 3.3</v>
      </c>
      <c r="B16" s="360" t="str">
        <f>[4]Resumo!B16</f>
        <v>MESO E SUPER ESTRUTURA</v>
      </c>
      <c r="C16" s="360" t="e">
        <f>#REF!</f>
        <v>#REF!</v>
      </c>
      <c r="D16" s="360" t="e">
        <f>#REF!</f>
        <v>#REF!</v>
      </c>
      <c r="E16" s="360" t="e">
        <f>#REF!</f>
        <v>#REF!</v>
      </c>
      <c r="F16" s="360" t="e">
        <f>#REF!</f>
        <v>#REF!</v>
      </c>
      <c r="G16" s="409">
        <f>Resumo!G16</f>
        <v>0</v>
      </c>
      <c r="H16" s="409"/>
      <c r="I16" s="123" t="e">
        <f t="shared" si="14"/>
        <v>#DIV/0!</v>
      </c>
      <c r="J16" s="115">
        <f t="shared" si="15"/>
        <v>0</v>
      </c>
      <c r="K16" s="95"/>
      <c r="L16" s="96">
        <f t="shared" si="0"/>
        <v>0</v>
      </c>
      <c r="M16" s="94">
        <f t="shared" si="16"/>
        <v>0</v>
      </c>
      <c r="N16" s="95">
        <v>0</v>
      </c>
      <c r="O16" s="96">
        <f t="shared" si="1"/>
        <v>0</v>
      </c>
      <c r="P16" s="94">
        <f t="shared" si="17"/>
        <v>0</v>
      </c>
      <c r="Q16" s="95">
        <v>0.1</v>
      </c>
      <c r="R16" s="96">
        <f t="shared" si="18"/>
        <v>0.1</v>
      </c>
      <c r="S16" s="94">
        <f t="shared" si="19"/>
        <v>0</v>
      </c>
      <c r="T16" s="95">
        <v>0.6</v>
      </c>
      <c r="U16" s="96">
        <f t="shared" si="2"/>
        <v>0.7</v>
      </c>
      <c r="V16" s="94">
        <f t="shared" si="20"/>
        <v>0</v>
      </c>
      <c r="W16" s="95">
        <v>0.3</v>
      </c>
      <c r="X16" s="96">
        <f t="shared" si="3"/>
        <v>1</v>
      </c>
      <c r="Y16" s="94">
        <f t="shared" si="21"/>
        <v>0</v>
      </c>
      <c r="Z16" s="95"/>
      <c r="AA16" s="96">
        <f t="shared" si="4"/>
        <v>1</v>
      </c>
      <c r="AB16" s="94">
        <f t="shared" si="22"/>
        <v>0</v>
      </c>
      <c r="AC16" s="95"/>
      <c r="AD16" s="96">
        <f t="shared" si="5"/>
        <v>1</v>
      </c>
      <c r="AE16" s="94">
        <f t="shared" si="23"/>
        <v>0</v>
      </c>
      <c r="AF16" s="95"/>
      <c r="AG16" s="96">
        <f t="shared" si="6"/>
        <v>1</v>
      </c>
      <c r="AH16" s="94">
        <f t="shared" si="24"/>
        <v>0</v>
      </c>
      <c r="AI16" s="95"/>
      <c r="AJ16" s="96">
        <f t="shared" si="7"/>
        <v>1</v>
      </c>
      <c r="AK16" s="94">
        <f t="shared" si="25"/>
        <v>0</v>
      </c>
      <c r="AL16" s="95"/>
      <c r="AM16" s="96">
        <f t="shared" si="8"/>
        <v>1</v>
      </c>
      <c r="AN16" s="94">
        <f t="shared" ref="AN16:AN64" si="32">AO16*G16</f>
        <v>0</v>
      </c>
      <c r="AO16" s="95"/>
      <c r="AP16" s="96">
        <f t="shared" si="9"/>
        <v>1</v>
      </c>
      <c r="AQ16" s="94">
        <f t="shared" si="31"/>
        <v>0</v>
      </c>
      <c r="AR16" s="95"/>
      <c r="AS16" s="96">
        <f t="shared" si="10"/>
        <v>1</v>
      </c>
      <c r="AT16" s="94">
        <f t="shared" si="30"/>
        <v>0</v>
      </c>
      <c r="AU16" s="95"/>
      <c r="AV16" s="96">
        <f t="shared" si="11"/>
        <v>1</v>
      </c>
      <c r="AW16" s="94">
        <f t="shared" si="26"/>
        <v>0</v>
      </c>
      <c r="AX16" s="95"/>
      <c r="AY16" s="96">
        <f t="shared" si="12"/>
        <v>1</v>
      </c>
      <c r="AZ16" s="94">
        <f t="shared" si="27"/>
        <v>0</v>
      </c>
      <c r="BA16" s="95"/>
      <c r="BB16" s="96">
        <f t="shared" si="13"/>
        <v>1</v>
      </c>
      <c r="BD16" s="91">
        <f t="shared" si="28"/>
        <v>0</v>
      </c>
      <c r="BE16" s="91">
        <f t="shared" si="29"/>
        <v>0</v>
      </c>
    </row>
    <row r="17" spans="1:57">
      <c r="A17" s="122" t="str">
        <f>[4]Resumo!A17</f>
        <v xml:space="preserve"> 3.4</v>
      </c>
      <c r="B17" s="360" t="str">
        <f>[4]Resumo!B17</f>
        <v>REVESTIMENTOS</v>
      </c>
      <c r="C17" s="360" t="e">
        <f>#REF!</f>
        <v>#REF!</v>
      </c>
      <c r="D17" s="360" t="e">
        <f>#REF!</f>
        <v>#REF!</v>
      </c>
      <c r="E17" s="360" t="e">
        <f>#REF!</f>
        <v>#REF!</v>
      </c>
      <c r="F17" s="360" t="e">
        <f>#REF!</f>
        <v>#REF!</v>
      </c>
      <c r="G17" s="409">
        <f>Resumo!G17</f>
        <v>0</v>
      </c>
      <c r="H17" s="409"/>
      <c r="I17" s="123" t="e">
        <f t="shared" si="14"/>
        <v>#DIV/0!</v>
      </c>
      <c r="J17" s="115">
        <f t="shared" si="15"/>
        <v>0</v>
      </c>
      <c r="K17" s="95"/>
      <c r="L17" s="96">
        <f t="shared" si="0"/>
        <v>0</v>
      </c>
      <c r="M17" s="94">
        <f t="shared" si="16"/>
        <v>0</v>
      </c>
      <c r="N17" s="95"/>
      <c r="O17" s="96">
        <f t="shared" si="1"/>
        <v>0</v>
      </c>
      <c r="P17" s="94">
        <f t="shared" si="17"/>
        <v>0</v>
      </c>
      <c r="Q17" s="95"/>
      <c r="R17" s="96">
        <f t="shared" si="18"/>
        <v>0</v>
      </c>
      <c r="S17" s="94">
        <f t="shared" si="19"/>
        <v>0</v>
      </c>
      <c r="T17" s="95"/>
      <c r="U17" s="96">
        <f t="shared" si="2"/>
        <v>0</v>
      </c>
      <c r="V17" s="94">
        <f t="shared" si="20"/>
        <v>0</v>
      </c>
      <c r="W17" s="95"/>
      <c r="X17" s="96">
        <f t="shared" si="3"/>
        <v>0</v>
      </c>
      <c r="Y17" s="94">
        <f t="shared" si="21"/>
        <v>0</v>
      </c>
      <c r="Z17" s="95"/>
      <c r="AA17" s="96">
        <f t="shared" si="4"/>
        <v>0</v>
      </c>
      <c r="AB17" s="94">
        <f t="shared" si="22"/>
        <v>0</v>
      </c>
      <c r="AC17" s="95"/>
      <c r="AD17" s="96">
        <f t="shared" si="5"/>
        <v>0</v>
      </c>
      <c r="AE17" s="94">
        <f t="shared" si="23"/>
        <v>0</v>
      </c>
      <c r="AF17" s="95">
        <v>0</v>
      </c>
      <c r="AG17" s="96">
        <f t="shared" si="6"/>
        <v>0</v>
      </c>
      <c r="AH17" s="94">
        <f t="shared" si="24"/>
        <v>0</v>
      </c>
      <c r="AI17" s="95">
        <v>0</v>
      </c>
      <c r="AJ17" s="96">
        <f t="shared" si="7"/>
        <v>0</v>
      </c>
      <c r="AK17" s="94">
        <f t="shared" si="25"/>
        <v>0</v>
      </c>
      <c r="AL17" s="95">
        <v>0.65</v>
      </c>
      <c r="AM17" s="96">
        <f t="shared" si="8"/>
        <v>0.65</v>
      </c>
      <c r="AN17" s="94">
        <f t="shared" si="32"/>
        <v>0</v>
      </c>
      <c r="AO17" s="95">
        <v>0.35</v>
      </c>
      <c r="AP17" s="96">
        <f t="shared" si="9"/>
        <v>1</v>
      </c>
      <c r="AQ17" s="94">
        <f t="shared" si="31"/>
        <v>0</v>
      </c>
      <c r="AR17" s="95"/>
      <c r="AS17" s="96">
        <f t="shared" si="10"/>
        <v>1</v>
      </c>
      <c r="AT17" s="94">
        <f t="shared" si="30"/>
        <v>0</v>
      </c>
      <c r="AU17" s="95"/>
      <c r="AV17" s="96">
        <f t="shared" si="11"/>
        <v>1</v>
      </c>
      <c r="AW17" s="94">
        <f t="shared" si="26"/>
        <v>0</v>
      </c>
      <c r="AX17" s="95"/>
      <c r="AY17" s="96">
        <f t="shared" si="12"/>
        <v>1</v>
      </c>
      <c r="AZ17" s="94">
        <f t="shared" si="27"/>
        <v>0</v>
      </c>
      <c r="BA17" s="95"/>
      <c r="BB17" s="96">
        <f t="shared" si="13"/>
        <v>1</v>
      </c>
      <c r="BD17" s="91">
        <f t="shared" si="28"/>
        <v>0</v>
      </c>
      <c r="BE17" s="91">
        <f t="shared" si="29"/>
        <v>0</v>
      </c>
    </row>
    <row r="18" spans="1:57">
      <c r="A18" s="122" t="str">
        <f>[4]Resumo!A18</f>
        <v xml:space="preserve"> 3.5</v>
      </c>
      <c r="B18" s="360" t="str">
        <f>[4]Resumo!B18</f>
        <v>COBERTURA</v>
      </c>
      <c r="C18" s="360" t="e">
        <f>#REF!</f>
        <v>#REF!</v>
      </c>
      <c r="D18" s="360" t="e">
        <f>#REF!</f>
        <v>#REF!</v>
      </c>
      <c r="E18" s="360" t="e">
        <f>#REF!</f>
        <v>#REF!</v>
      </c>
      <c r="F18" s="360" t="e">
        <f>#REF!</f>
        <v>#REF!</v>
      </c>
      <c r="G18" s="409">
        <f>Resumo!G18</f>
        <v>0</v>
      </c>
      <c r="H18" s="409"/>
      <c r="I18" s="123" t="e">
        <f t="shared" si="14"/>
        <v>#DIV/0!</v>
      </c>
      <c r="J18" s="115">
        <f t="shared" si="15"/>
        <v>0</v>
      </c>
      <c r="K18" s="95"/>
      <c r="L18" s="96">
        <f t="shared" si="0"/>
        <v>0</v>
      </c>
      <c r="M18" s="94">
        <f t="shared" si="16"/>
        <v>0</v>
      </c>
      <c r="N18" s="95"/>
      <c r="O18" s="96">
        <f t="shared" si="1"/>
        <v>0</v>
      </c>
      <c r="P18" s="94">
        <f t="shared" si="17"/>
        <v>0</v>
      </c>
      <c r="Q18" s="95"/>
      <c r="R18" s="96">
        <f t="shared" si="18"/>
        <v>0</v>
      </c>
      <c r="S18" s="94">
        <f t="shared" si="19"/>
        <v>0</v>
      </c>
      <c r="T18" s="95"/>
      <c r="U18" s="96">
        <f t="shared" si="2"/>
        <v>0</v>
      </c>
      <c r="V18" s="94">
        <f t="shared" si="20"/>
        <v>0</v>
      </c>
      <c r="W18" s="95"/>
      <c r="X18" s="96">
        <f t="shared" si="3"/>
        <v>0</v>
      </c>
      <c r="Y18" s="94">
        <f t="shared" si="21"/>
        <v>0</v>
      </c>
      <c r="Z18" s="95">
        <v>0</v>
      </c>
      <c r="AA18" s="96">
        <f t="shared" si="4"/>
        <v>0</v>
      </c>
      <c r="AB18" s="94">
        <f t="shared" si="22"/>
        <v>0</v>
      </c>
      <c r="AC18" s="95">
        <v>0.42</v>
      </c>
      <c r="AD18" s="96">
        <f t="shared" si="5"/>
        <v>0.42</v>
      </c>
      <c r="AE18" s="94">
        <f t="shared" si="23"/>
        <v>0</v>
      </c>
      <c r="AF18" s="95">
        <v>0.48</v>
      </c>
      <c r="AG18" s="96">
        <f t="shared" si="6"/>
        <v>0.89999999999999991</v>
      </c>
      <c r="AH18" s="94">
        <f t="shared" si="24"/>
        <v>0</v>
      </c>
      <c r="AI18" s="95">
        <v>0.1</v>
      </c>
      <c r="AJ18" s="96">
        <f t="shared" si="7"/>
        <v>0.99999999999999989</v>
      </c>
      <c r="AK18" s="94">
        <f t="shared" si="25"/>
        <v>0</v>
      </c>
      <c r="AL18" s="95">
        <v>0</v>
      </c>
      <c r="AM18" s="96">
        <f t="shared" si="8"/>
        <v>0.99999999999999989</v>
      </c>
      <c r="AN18" s="94">
        <f t="shared" si="32"/>
        <v>0</v>
      </c>
      <c r="AO18" s="95"/>
      <c r="AP18" s="96">
        <f t="shared" si="9"/>
        <v>0.99999999999999989</v>
      </c>
      <c r="AQ18" s="94">
        <f t="shared" si="31"/>
        <v>0</v>
      </c>
      <c r="AR18" s="95"/>
      <c r="AS18" s="96">
        <f t="shared" si="10"/>
        <v>0.99999999999999989</v>
      </c>
      <c r="AT18" s="94">
        <f t="shared" si="30"/>
        <v>0</v>
      </c>
      <c r="AU18" s="95"/>
      <c r="AV18" s="96">
        <f t="shared" si="11"/>
        <v>0.99999999999999989</v>
      </c>
      <c r="AW18" s="94">
        <f t="shared" si="26"/>
        <v>0</v>
      </c>
      <c r="AX18" s="95"/>
      <c r="AY18" s="96">
        <f t="shared" si="12"/>
        <v>0.99999999999999989</v>
      </c>
      <c r="AZ18" s="94">
        <f t="shared" si="27"/>
        <v>0</v>
      </c>
      <c r="BA18" s="95"/>
      <c r="BB18" s="96">
        <f t="shared" si="13"/>
        <v>0.99999999999999989</v>
      </c>
      <c r="BD18" s="91">
        <f t="shared" si="28"/>
        <v>0</v>
      </c>
      <c r="BE18" s="91">
        <f t="shared" si="29"/>
        <v>0</v>
      </c>
    </row>
    <row r="19" spans="1:57">
      <c r="A19" s="122" t="str">
        <f>[4]Resumo!A19</f>
        <v xml:space="preserve"> 3.6</v>
      </c>
      <c r="B19" s="360" t="str">
        <f>[4]Resumo!B19</f>
        <v>ALVENARIAS E VEDAÇÕES</v>
      </c>
      <c r="C19" s="360" t="e">
        <f>#REF!</f>
        <v>#REF!</v>
      </c>
      <c r="D19" s="360" t="e">
        <f>#REF!</f>
        <v>#REF!</v>
      </c>
      <c r="E19" s="360" t="e">
        <f>#REF!</f>
        <v>#REF!</v>
      </c>
      <c r="F19" s="360" t="e">
        <f>#REF!</f>
        <v>#REF!</v>
      </c>
      <c r="G19" s="409">
        <f>Resumo!G19</f>
        <v>0</v>
      </c>
      <c r="H19" s="409"/>
      <c r="I19" s="123" t="e">
        <f t="shared" si="14"/>
        <v>#DIV/0!</v>
      </c>
      <c r="J19" s="115">
        <f t="shared" si="15"/>
        <v>0</v>
      </c>
      <c r="K19" s="95"/>
      <c r="L19" s="96">
        <f t="shared" si="0"/>
        <v>0</v>
      </c>
      <c r="M19" s="94">
        <f t="shared" si="16"/>
        <v>0</v>
      </c>
      <c r="N19" s="95"/>
      <c r="O19" s="96">
        <f t="shared" si="1"/>
        <v>0</v>
      </c>
      <c r="P19" s="94">
        <f t="shared" si="17"/>
        <v>0</v>
      </c>
      <c r="Q19" s="95"/>
      <c r="R19" s="96">
        <f t="shared" si="18"/>
        <v>0</v>
      </c>
      <c r="S19" s="94">
        <f t="shared" si="19"/>
        <v>0</v>
      </c>
      <c r="T19" s="95"/>
      <c r="U19" s="96">
        <f t="shared" si="2"/>
        <v>0</v>
      </c>
      <c r="V19" s="94">
        <f t="shared" si="20"/>
        <v>0</v>
      </c>
      <c r="W19" s="95">
        <v>0.2</v>
      </c>
      <c r="X19" s="96">
        <f t="shared" si="3"/>
        <v>0.2</v>
      </c>
      <c r="Y19" s="94">
        <f t="shared" si="21"/>
        <v>0</v>
      </c>
      <c r="Z19" s="95">
        <v>0.8</v>
      </c>
      <c r="AA19" s="96">
        <f t="shared" si="4"/>
        <v>1</v>
      </c>
      <c r="AB19" s="94">
        <f t="shared" si="22"/>
        <v>0</v>
      </c>
      <c r="AC19" s="95">
        <v>0</v>
      </c>
      <c r="AD19" s="96">
        <f t="shared" si="5"/>
        <v>1</v>
      </c>
      <c r="AE19" s="94">
        <f t="shared" si="23"/>
        <v>0</v>
      </c>
      <c r="AF19" s="95"/>
      <c r="AG19" s="96">
        <f t="shared" si="6"/>
        <v>1</v>
      </c>
      <c r="AH19" s="94">
        <f t="shared" si="24"/>
        <v>0</v>
      </c>
      <c r="AI19" s="95"/>
      <c r="AJ19" s="96">
        <f t="shared" si="7"/>
        <v>1</v>
      </c>
      <c r="AK19" s="94">
        <f t="shared" si="25"/>
        <v>0</v>
      </c>
      <c r="AL19" s="95"/>
      <c r="AM19" s="96">
        <f t="shared" si="8"/>
        <v>1</v>
      </c>
      <c r="AN19" s="94">
        <f t="shared" si="32"/>
        <v>0</v>
      </c>
      <c r="AO19" s="95"/>
      <c r="AP19" s="96">
        <f t="shared" si="9"/>
        <v>1</v>
      </c>
      <c r="AQ19" s="94">
        <f t="shared" si="31"/>
        <v>0</v>
      </c>
      <c r="AR19" s="95"/>
      <c r="AS19" s="96">
        <f t="shared" si="10"/>
        <v>1</v>
      </c>
      <c r="AT19" s="94">
        <f t="shared" si="30"/>
        <v>0</v>
      </c>
      <c r="AU19" s="95"/>
      <c r="AV19" s="96">
        <f t="shared" si="11"/>
        <v>1</v>
      </c>
      <c r="AW19" s="94">
        <f t="shared" si="26"/>
        <v>0</v>
      </c>
      <c r="AX19" s="95"/>
      <c r="AY19" s="96">
        <f t="shared" si="12"/>
        <v>1</v>
      </c>
      <c r="AZ19" s="94">
        <f t="shared" si="27"/>
        <v>0</v>
      </c>
      <c r="BA19" s="95"/>
      <c r="BB19" s="96">
        <f t="shared" si="13"/>
        <v>1</v>
      </c>
      <c r="BD19" s="91">
        <f t="shared" si="28"/>
        <v>0</v>
      </c>
      <c r="BE19" s="91">
        <f t="shared" si="29"/>
        <v>0</v>
      </c>
    </row>
    <row r="20" spans="1:57">
      <c r="A20" s="122" t="str">
        <f>[4]Resumo!A20</f>
        <v xml:space="preserve"> 3.7</v>
      </c>
      <c r="B20" s="360" t="str">
        <f>[4]Resumo!B20</f>
        <v>ESQUADRIAS</v>
      </c>
      <c r="C20" s="360" t="e">
        <f>#REF!</f>
        <v>#REF!</v>
      </c>
      <c r="D20" s="360" t="e">
        <f>#REF!</f>
        <v>#REF!</v>
      </c>
      <c r="E20" s="360" t="e">
        <f>#REF!</f>
        <v>#REF!</v>
      </c>
      <c r="F20" s="360" t="e">
        <f>#REF!</f>
        <v>#REF!</v>
      </c>
      <c r="G20" s="409">
        <f>Resumo!G20</f>
        <v>0</v>
      </c>
      <c r="H20" s="409"/>
      <c r="I20" s="123" t="e">
        <f t="shared" si="14"/>
        <v>#DIV/0!</v>
      </c>
      <c r="J20" s="115">
        <f t="shared" si="15"/>
        <v>0</v>
      </c>
      <c r="K20" s="95"/>
      <c r="L20" s="96">
        <f t="shared" si="0"/>
        <v>0</v>
      </c>
      <c r="M20" s="94">
        <f t="shared" si="16"/>
        <v>0</v>
      </c>
      <c r="N20" s="95"/>
      <c r="O20" s="96">
        <f t="shared" si="1"/>
        <v>0</v>
      </c>
      <c r="P20" s="94">
        <f t="shared" si="17"/>
        <v>0</v>
      </c>
      <c r="Q20" s="95"/>
      <c r="R20" s="96">
        <f t="shared" si="18"/>
        <v>0</v>
      </c>
      <c r="S20" s="94">
        <f t="shared" si="19"/>
        <v>0</v>
      </c>
      <c r="T20" s="95"/>
      <c r="U20" s="96">
        <f t="shared" si="2"/>
        <v>0</v>
      </c>
      <c r="V20" s="94">
        <f t="shared" si="20"/>
        <v>0</v>
      </c>
      <c r="W20" s="95"/>
      <c r="X20" s="96">
        <f t="shared" si="3"/>
        <v>0</v>
      </c>
      <c r="Y20" s="94">
        <f t="shared" si="21"/>
        <v>0</v>
      </c>
      <c r="Z20" s="95"/>
      <c r="AA20" s="96">
        <f t="shared" si="4"/>
        <v>0</v>
      </c>
      <c r="AB20" s="94">
        <f t="shared" si="22"/>
        <v>0</v>
      </c>
      <c r="AC20" s="95"/>
      <c r="AD20" s="96">
        <f t="shared" si="5"/>
        <v>0</v>
      </c>
      <c r="AE20" s="94">
        <f t="shared" si="23"/>
        <v>0</v>
      </c>
      <c r="AF20" s="95"/>
      <c r="AG20" s="96">
        <f t="shared" si="6"/>
        <v>0</v>
      </c>
      <c r="AH20" s="94">
        <f t="shared" si="24"/>
        <v>0</v>
      </c>
      <c r="AI20" s="95"/>
      <c r="AJ20" s="96">
        <f t="shared" si="7"/>
        <v>0</v>
      </c>
      <c r="AK20" s="94">
        <f t="shared" si="25"/>
        <v>0</v>
      </c>
      <c r="AL20" s="95">
        <v>0</v>
      </c>
      <c r="AM20" s="96">
        <f t="shared" si="8"/>
        <v>0</v>
      </c>
      <c r="AN20" s="94">
        <f t="shared" si="32"/>
        <v>0</v>
      </c>
      <c r="AO20" s="95">
        <v>0.4</v>
      </c>
      <c r="AP20" s="96">
        <f t="shared" si="9"/>
        <v>0.4</v>
      </c>
      <c r="AQ20" s="94">
        <f t="shared" si="31"/>
        <v>0</v>
      </c>
      <c r="AR20" s="95">
        <v>0.6</v>
      </c>
      <c r="AS20" s="96">
        <f t="shared" si="10"/>
        <v>1</v>
      </c>
      <c r="AT20" s="94">
        <f t="shared" si="30"/>
        <v>0</v>
      </c>
      <c r="AU20" s="95"/>
      <c r="AV20" s="96">
        <f t="shared" si="11"/>
        <v>1</v>
      </c>
      <c r="AW20" s="94">
        <f t="shared" si="26"/>
        <v>0</v>
      </c>
      <c r="AX20" s="95"/>
      <c r="AY20" s="96">
        <f t="shared" si="12"/>
        <v>1</v>
      </c>
      <c r="AZ20" s="94">
        <f t="shared" si="27"/>
        <v>0</v>
      </c>
      <c r="BA20" s="95"/>
      <c r="BB20" s="96">
        <f t="shared" si="13"/>
        <v>1</v>
      </c>
      <c r="BD20" s="91">
        <f t="shared" si="28"/>
        <v>0</v>
      </c>
      <c r="BE20" s="91">
        <f t="shared" si="29"/>
        <v>0</v>
      </c>
    </row>
    <row r="21" spans="1:57">
      <c r="A21" s="122" t="str">
        <f>[4]Resumo!A21</f>
        <v xml:space="preserve"> 3.8</v>
      </c>
      <c r="B21" s="360" t="str">
        <f>[4]Resumo!B21</f>
        <v>PISO</v>
      </c>
      <c r="C21" s="360" t="e">
        <f>#REF!</f>
        <v>#REF!</v>
      </c>
      <c r="D21" s="360" t="e">
        <f>#REF!</f>
        <v>#REF!</v>
      </c>
      <c r="E21" s="360" t="e">
        <f>#REF!</f>
        <v>#REF!</v>
      </c>
      <c r="F21" s="360" t="e">
        <f>#REF!</f>
        <v>#REF!</v>
      </c>
      <c r="G21" s="409">
        <f>Resumo!G21</f>
        <v>0</v>
      </c>
      <c r="H21" s="409"/>
      <c r="I21" s="123" t="e">
        <f t="shared" si="14"/>
        <v>#DIV/0!</v>
      </c>
      <c r="J21" s="115">
        <f t="shared" si="15"/>
        <v>0</v>
      </c>
      <c r="K21" s="95"/>
      <c r="L21" s="96">
        <f t="shared" si="0"/>
        <v>0</v>
      </c>
      <c r="M21" s="94">
        <f t="shared" si="16"/>
        <v>0</v>
      </c>
      <c r="N21" s="95"/>
      <c r="O21" s="96">
        <f t="shared" si="1"/>
        <v>0</v>
      </c>
      <c r="P21" s="94">
        <f t="shared" si="17"/>
        <v>0</v>
      </c>
      <c r="Q21" s="95"/>
      <c r="R21" s="96">
        <f t="shared" si="18"/>
        <v>0</v>
      </c>
      <c r="S21" s="94">
        <f t="shared" si="19"/>
        <v>0</v>
      </c>
      <c r="T21" s="95"/>
      <c r="U21" s="96">
        <f t="shared" si="2"/>
        <v>0</v>
      </c>
      <c r="V21" s="94">
        <f t="shared" si="20"/>
        <v>0</v>
      </c>
      <c r="W21" s="95"/>
      <c r="X21" s="96">
        <f t="shared" si="3"/>
        <v>0</v>
      </c>
      <c r="Y21" s="94">
        <f t="shared" si="21"/>
        <v>0</v>
      </c>
      <c r="Z21" s="95"/>
      <c r="AA21" s="96">
        <f t="shared" si="4"/>
        <v>0</v>
      </c>
      <c r="AB21" s="94">
        <f t="shared" si="22"/>
        <v>0</v>
      </c>
      <c r="AC21" s="95"/>
      <c r="AD21" s="96">
        <f t="shared" si="5"/>
        <v>0</v>
      </c>
      <c r="AE21" s="94">
        <f t="shared" si="23"/>
        <v>0</v>
      </c>
      <c r="AF21" s="95"/>
      <c r="AG21" s="96">
        <f t="shared" si="6"/>
        <v>0</v>
      </c>
      <c r="AH21" s="94">
        <f t="shared" si="24"/>
        <v>0</v>
      </c>
      <c r="AI21" s="95"/>
      <c r="AJ21" s="96">
        <f t="shared" si="7"/>
        <v>0</v>
      </c>
      <c r="AK21" s="94">
        <f t="shared" si="25"/>
        <v>0</v>
      </c>
      <c r="AL21" s="95"/>
      <c r="AM21" s="96">
        <f t="shared" si="8"/>
        <v>0</v>
      </c>
      <c r="AN21" s="94">
        <f t="shared" si="32"/>
        <v>0</v>
      </c>
      <c r="AO21" s="95">
        <v>0.15</v>
      </c>
      <c r="AP21" s="96">
        <f t="shared" si="9"/>
        <v>0.15</v>
      </c>
      <c r="AQ21" s="94">
        <f t="shared" si="31"/>
        <v>0</v>
      </c>
      <c r="AR21" s="95">
        <v>0.5</v>
      </c>
      <c r="AS21" s="96">
        <f t="shared" si="10"/>
        <v>0.65</v>
      </c>
      <c r="AT21" s="94">
        <f t="shared" si="30"/>
        <v>0</v>
      </c>
      <c r="AU21" s="95">
        <v>0.35</v>
      </c>
      <c r="AV21" s="96">
        <f t="shared" si="11"/>
        <v>1</v>
      </c>
      <c r="AW21" s="94">
        <f>AX21*G21</f>
        <v>0</v>
      </c>
      <c r="AX21" s="95"/>
      <c r="AY21" s="96">
        <f t="shared" si="12"/>
        <v>1</v>
      </c>
      <c r="AZ21" s="94">
        <f>BA21*G21</f>
        <v>0</v>
      </c>
      <c r="BA21" s="95"/>
      <c r="BB21" s="96">
        <f t="shared" si="13"/>
        <v>1</v>
      </c>
      <c r="BD21" s="91">
        <f t="shared" si="28"/>
        <v>0</v>
      </c>
      <c r="BE21" s="91">
        <f t="shared" si="29"/>
        <v>0</v>
      </c>
    </row>
    <row r="22" spans="1:57">
      <c r="A22" s="122" t="str">
        <f>[4]Resumo!A22</f>
        <v xml:space="preserve"> 3.9</v>
      </c>
      <c r="B22" s="360" t="str">
        <f>[4]Resumo!B22</f>
        <v>PINTURA</v>
      </c>
      <c r="C22" s="360" t="e">
        <f>#REF!</f>
        <v>#REF!</v>
      </c>
      <c r="D22" s="360" t="e">
        <f>#REF!</f>
        <v>#REF!</v>
      </c>
      <c r="E22" s="360" t="e">
        <f>#REF!</f>
        <v>#REF!</v>
      </c>
      <c r="F22" s="360" t="e">
        <f>#REF!</f>
        <v>#REF!</v>
      </c>
      <c r="G22" s="409">
        <f>Resumo!G22</f>
        <v>0</v>
      </c>
      <c r="H22" s="409"/>
      <c r="I22" s="123" t="e">
        <f t="shared" si="14"/>
        <v>#DIV/0!</v>
      </c>
      <c r="J22" s="115">
        <f t="shared" si="15"/>
        <v>0</v>
      </c>
      <c r="K22" s="95"/>
      <c r="L22" s="96">
        <f t="shared" si="0"/>
        <v>0</v>
      </c>
      <c r="M22" s="94">
        <f t="shared" si="16"/>
        <v>0</v>
      </c>
      <c r="N22" s="95"/>
      <c r="O22" s="96">
        <f t="shared" si="1"/>
        <v>0</v>
      </c>
      <c r="P22" s="94">
        <f t="shared" si="17"/>
        <v>0</v>
      </c>
      <c r="Q22" s="95"/>
      <c r="R22" s="96">
        <f t="shared" si="18"/>
        <v>0</v>
      </c>
      <c r="S22" s="94">
        <f t="shared" si="19"/>
        <v>0</v>
      </c>
      <c r="T22" s="95"/>
      <c r="U22" s="96">
        <f t="shared" si="2"/>
        <v>0</v>
      </c>
      <c r="V22" s="94">
        <f t="shared" si="20"/>
        <v>0</v>
      </c>
      <c r="W22" s="95"/>
      <c r="X22" s="96">
        <f t="shared" si="3"/>
        <v>0</v>
      </c>
      <c r="Y22" s="94">
        <f t="shared" si="21"/>
        <v>0</v>
      </c>
      <c r="Z22" s="95"/>
      <c r="AA22" s="96">
        <f t="shared" si="4"/>
        <v>0</v>
      </c>
      <c r="AB22" s="94">
        <f t="shared" si="22"/>
        <v>0</v>
      </c>
      <c r="AC22" s="95"/>
      <c r="AD22" s="96">
        <f t="shared" si="5"/>
        <v>0</v>
      </c>
      <c r="AE22" s="94">
        <f t="shared" si="23"/>
        <v>0</v>
      </c>
      <c r="AF22" s="95"/>
      <c r="AG22" s="96">
        <f t="shared" si="6"/>
        <v>0</v>
      </c>
      <c r="AH22" s="94">
        <f t="shared" si="24"/>
        <v>0</v>
      </c>
      <c r="AI22" s="95"/>
      <c r="AJ22" s="96">
        <f t="shared" si="7"/>
        <v>0</v>
      </c>
      <c r="AK22" s="94">
        <f t="shared" si="25"/>
        <v>0</v>
      </c>
      <c r="AL22" s="95"/>
      <c r="AM22" s="96">
        <f t="shared" si="8"/>
        <v>0</v>
      </c>
      <c r="AN22" s="94">
        <f t="shared" si="32"/>
        <v>0</v>
      </c>
      <c r="AO22" s="95"/>
      <c r="AP22" s="96">
        <f t="shared" si="9"/>
        <v>0</v>
      </c>
      <c r="AQ22" s="94">
        <f t="shared" si="31"/>
        <v>0</v>
      </c>
      <c r="AR22" s="95">
        <v>0.3</v>
      </c>
      <c r="AS22" s="96">
        <f t="shared" si="10"/>
        <v>0.3</v>
      </c>
      <c r="AT22" s="94">
        <f t="shared" si="30"/>
        <v>0</v>
      </c>
      <c r="AU22" s="95">
        <v>0.25</v>
      </c>
      <c r="AV22" s="96">
        <f t="shared" si="11"/>
        <v>0.55000000000000004</v>
      </c>
      <c r="AW22" s="94">
        <f t="shared" ref="AW22:AW52" si="33">AX22*G22</f>
        <v>0</v>
      </c>
      <c r="AX22" s="95">
        <v>0.35</v>
      </c>
      <c r="AY22" s="96">
        <f t="shared" si="12"/>
        <v>0.9</v>
      </c>
      <c r="AZ22" s="94">
        <f t="shared" ref="AZ22:AZ52" si="34">BA22*G22</f>
        <v>0</v>
      </c>
      <c r="BA22" s="95">
        <v>0.1</v>
      </c>
      <c r="BB22" s="96">
        <f t="shared" si="13"/>
        <v>1</v>
      </c>
      <c r="BD22" s="91">
        <f t="shared" si="28"/>
        <v>0</v>
      </c>
      <c r="BE22" s="91">
        <f t="shared" si="29"/>
        <v>0</v>
      </c>
    </row>
    <row r="23" spans="1:57">
      <c r="A23" s="122" t="str">
        <f>[4]Resumo!A23</f>
        <v xml:space="preserve"> 3.10</v>
      </c>
      <c r="B23" s="360" t="str">
        <f>[4]Resumo!B23</f>
        <v>INSTALAÇÕES ELÉTRICA</v>
      </c>
      <c r="C23" s="360" t="e">
        <f>#REF!</f>
        <v>#REF!</v>
      </c>
      <c r="D23" s="360" t="e">
        <f>#REF!</f>
        <v>#REF!</v>
      </c>
      <c r="E23" s="360" t="e">
        <f>#REF!</f>
        <v>#REF!</v>
      </c>
      <c r="F23" s="360" t="e">
        <f>#REF!</f>
        <v>#REF!</v>
      </c>
      <c r="G23" s="409">
        <f>Resumo!G23</f>
        <v>0</v>
      </c>
      <c r="H23" s="409"/>
      <c r="I23" s="123" t="e">
        <f t="shared" si="14"/>
        <v>#DIV/0!</v>
      </c>
      <c r="J23" s="115">
        <f t="shared" si="15"/>
        <v>0</v>
      </c>
      <c r="K23" s="95"/>
      <c r="L23" s="96">
        <f t="shared" si="0"/>
        <v>0</v>
      </c>
      <c r="M23" s="94">
        <f t="shared" si="16"/>
        <v>0</v>
      </c>
      <c r="N23" s="95"/>
      <c r="O23" s="96">
        <f t="shared" si="1"/>
        <v>0</v>
      </c>
      <c r="P23" s="94">
        <f t="shared" si="17"/>
        <v>0</v>
      </c>
      <c r="Q23" s="95"/>
      <c r="R23" s="96">
        <f t="shared" si="18"/>
        <v>0</v>
      </c>
      <c r="S23" s="94">
        <f t="shared" si="19"/>
        <v>0</v>
      </c>
      <c r="T23" s="95"/>
      <c r="U23" s="96">
        <f t="shared" si="2"/>
        <v>0</v>
      </c>
      <c r="V23" s="94">
        <f t="shared" si="20"/>
        <v>0</v>
      </c>
      <c r="W23" s="95"/>
      <c r="X23" s="96">
        <f t="shared" si="3"/>
        <v>0</v>
      </c>
      <c r="Y23" s="94">
        <f t="shared" si="21"/>
        <v>0</v>
      </c>
      <c r="Z23" s="95">
        <v>0.45</v>
      </c>
      <c r="AA23" s="96">
        <f t="shared" si="4"/>
        <v>0.45</v>
      </c>
      <c r="AB23" s="94">
        <f t="shared" si="22"/>
        <v>0</v>
      </c>
      <c r="AC23" s="95"/>
      <c r="AD23" s="96">
        <f t="shared" si="5"/>
        <v>0.45</v>
      </c>
      <c r="AE23" s="94">
        <f t="shared" si="23"/>
        <v>0</v>
      </c>
      <c r="AF23" s="95"/>
      <c r="AG23" s="96">
        <f t="shared" si="6"/>
        <v>0.45</v>
      </c>
      <c r="AH23" s="94">
        <f t="shared" si="24"/>
        <v>0</v>
      </c>
      <c r="AI23" s="95"/>
      <c r="AJ23" s="96">
        <f t="shared" si="7"/>
        <v>0.45</v>
      </c>
      <c r="AK23" s="94">
        <f t="shared" si="25"/>
        <v>0</v>
      </c>
      <c r="AL23" s="95"/>
      <c r="AM23" s="96">
        <f t="shared" si="8"/>
        <v>0.45</v>
      </c>
      <c r="AN23" s="94">
        <f t="shared" si="32"/>
        <v>0</v>
      </c>
      <c r="AO23" s="95"/>
      <c r="AP23" s="96">
        <f t="shared" si="9"/>
        <v>0.45</v>
      </c>
      <c r="AQ23" s="94">
        <f t="shared" si="31"/>
        <v>0</v>
      </c>
      <c r="AR23" s="95">
        <v>0</v>
      </c>
      <c r="AS23" s="96">
        <f t="shared" si="10"/>
        <v>0.45</v>
      </c>
      <c r="AT23" s="94">
        <f t="shared" si="30"/>
        <v>0</v>
      </c>
      <c r="AU23" s="95">
        <v>0.4</v>
      </c>
      <c r="AV23" s="96">
        <f t="shared" si="11"/>
        <v>0.85000000000000009</v>
      </c>
      <c r="AW23" s="94">
        <f t="shared" si="33"/>
        <v>0</v>
      </c>
      <c r="AX23" s="95">
        <v>0.05</v>
      </c>
      <c r="AY23" s="96">
        <f t="shared" si="12"/>
        <v>0.90000000000000013</v>
      </c>
      <c r="AZ23" s="94">
        <f t="shared" si="34"/>
        <v>0</v>
      </c>
      <c r="BA23" s="95">
        <v>0.1</v>
      </c>
      <c r="BB23" s="96">
        <f t="shared" si="13"/>
        <v>1.0000000000000002</v>
      </c>
      <c r="BD23" s="91">
        <f t="shared" si="28"/>
        <v>0</v>
      </c>
      <c r="BE23" s="91">
        <f t="shared" si="29"/>
        <v>0</v>
      </c>
    </row>
    <row r="24" spans="1:57">
      <c r="A24" s="122" t="str">
        <f>[4]Resumo!A24</f>
        <v xml:space="preserve"> 3.11</v>
      </c>
      <c r="B24" s="360" t="str">
        <f>[4]Resumo!B24</f>
        <v>INSTALAÇÕES ELÉTRICAS DE CABEAMENTO DE LÓGICA E TELEFONIA</v>
      </c>
      <c r="C24" s="360" t="e">
        <f>#REF!</f>
        <v>#REF!</v>
      </c>
      <c r="D24" s="360" t="e">
        <f>#REF!</f>
        <v>#REF!</v>
      </c>
      <c r="E24" s="360" t="e">
        <f>#REF!</f>
        <v>#REF!</v>
      </c>
      <c r="F24" s="360" t="e">
        <f>#REF!</f>
        <v>#REF!</v>
      </c>
      <c r="G24" s="409">
        <f>Resumo!G24</f>
        <v>0</v>
      </c>
      <c r="H24" s="409"/>
      <c r="I24" s="123" t="e">
        <f t="shared" si="14"/>
        <v>#DIV/0!</v>
      </c>
      <c r="J24" s="115">
        <f t="shared" si="15"/>
        <v>0</v>
      </c>
      <c r="K24" s="95"/>
      <c r="L24" s="96">
        <f t="shared" si="0"/>
        <v>0</v>
      </c>
      <c r="M24" s="94">
        <f t="shared" si="16"/>
        <v>0</v>
      </c>
      <c r="N24" s="95"/>
      <c r="O24" s="96">
        <f t="shared" si="1"/>
        <v>0</v>
      </c>
      <c r="P24" s="94">
        <f t="shared" si="17"/>
        <v>0</v>
      </c>
      <c r="Q24" s="95"/>
      <c r="R24" s="96">
        <f t="shared" si="18"/>
        <v>0</v>
      </c>
      <c r="S24" s="94">
        <f t="shared" si="19"/>
        <v>0</v>
      </c>
      <c r="T24" s="95"/>
      <c r="U24" s="96">
        <f t="shared" si="2"/>
        <v>0</v>
      </c>
      <c r="V24" s="94">
        <f t="shared" si="20"/>
        <v>0</v>
      </c>
      <c r="W24" s="95"/>
      <c r="X24" s="96">
        <f t="shared" si="3"/>
        <v>0</v>
      </c>
      <c r="Y24" s="94">
        <f t="shared" si="21"/>
        <v>0</v>
      </c>
      <c r="Z24" s="95"/>
      <c r="AA24" s="96">
        <f t="shared" si="4"/>
        <v>0</v>
      </c>
      <c r="AB24" s="94">
        <f t="shared" si="22"/>
        <v>0</v>
      </c>
      <c r="AC24" s="95"/>
      <c r="AD24" s="96">
        <f t="shared" si="5"/>
        <v>0</v>
      </c>
      <c r="AE24" s="94">
        <f t="shared" si="23"/>
        <v>0</v>
      </c>
      <c r="AF24" s="95"/>
      <c r="AG24" s="96">
        <f t="shared" si="6"/>
        <v>0</v>
      </c>
      <c r="AH24" s="94">
        <f t="shared" si="24"/>
        <v>0</v>
      </c>
      <c r="AI24" s="95"/>
      <c r="AJ24" s="96">
        <f t="shared" si="7"/>
        <v>0</v>
      </c>
      <c r="AK24" s="94">
        <f t="shared" si="25"/>
        <v>0</v>
      </c>
      <c r="AL24" s="95"/>
      <c r="AM24" s="96">
        <f t="shared" si="8"/>
        <v>0</v>
      </c>
      <c r="AN24" s="94">
        <f t="shared" si="32"/>
        <v>0</v>
      </c>
      <c r="AO24" s="95">
        <v>0.1</v>
      </c>
      <c r="AP24" s="96">
        <f t="shared" si="9"/>
        <v>0.1</v>
      </c>
      <c r="AQ24" s="94">
        <f t="shared" si="31"/>
        <v>0</v>
      </c>
      <c r="AR24" s="95">
        <v>0.2</v>
      </c>
      <c r="AS24" s="96">
        <f t="shared" si="10"/>
        <v>0.30000000000000004</v>
      </c>
      <c r="AT24" s="94">
        <f t="shared" si="30"/>
        <v>0</v>
      </c>
      <c r="AU24" s="95">
        <v>0.3</v>
      </c>
      <c r="AV24" s="96">
        <f t="shared" si="11"/>
        <v>0.60000000000000009</v>
      </c>
      <c r="AW24" s="94">
        <f t="shared" si="33"/>
        <v>0</v>
      </c>
      <c r="AX24" s="95">
        <v>0.2</v>
      </c>
      <c r="AY24" s="96">
        <f t="shared" si="12"/>
        <v>0.8</v>
      </c>
      <c r="AZ24" s="94">
        <f t="shared" si="34"/>
        <v>0</v>
      </c>
      <c r="BA24" s="95">
        <v>0.2</v>
      </c>
      <c r="BB24" s="96">
        <f t="shared" si="13"/>
        <v>1</v>
      </c>
      <c r="BD24" s="91">
        <f t="shared" si="28"/>
        <v>0</v>
      </c>
      <c r="BE24" s="91">
        <f t="shared" si="29"/>
        <v>0</v>
      </c>
    </row>
    <row r="25" spans="1:57">
      <c r="A25" s="122" t="str">
        <f>[4]Resumo!A25</f>
        <v xml:space="preserve"> 3.12</v>
      </c>
      <c r="B25" s="360" t="str">
        <f>[4]Resumo!B25</f>
        <v>INSTALAÇÕES DE PREVENÇÃO E COMBATE À INCÊNDIO E PÂNICO</v>
      </c>
      <c r="C25" s="360" t="e">
        <f>#REF!</f>
        <v>#REF!</v>
      </c>
      <c r="D25" s="360" t="e">
        <f>#REF!</f>
        <v>#REF!</v>
      </c>
      <c r="E25" s="360" t="e">
        <f>#REF!</f>
        <v>#REF!</v>
      </c>
      <c r="F25" s="360" t="e">
        <f>#REF!</f>
        <v>#REF!</v>
      </c>
      <c r="G25" s="409">
        <f>Resumo!G25</f>
        <v>0</v>
      </c>
      <c r="H25" s="409"/>
      <c r="I25" s="123" t="e">
        <f t="shared" si="14"/>
        <v>#DIV/0!</v>
      </c>
      <c r="J25" s="115">
        <f t="shared" si="15"/>
        <v>0</v>
      </c>
      <c r="K25" s="95"/>
      <c r="L25" s="96">
        <f t="shared" si="0"/>
        <v>0</v>
      </c>
      <c r="M25" s="94">
        <f t="shared" si="16"/>
        <v>0</v>
      </c>
      <c r="N25" s="95"/>
      <c r="O25" s="96">
        <f t="shared" si="1"/>
        <v>0</v>
      </c>
      <c r="P25" s="94">
        <f t="shared" si="17"/>
        <v>0</v>
      </c>
      <c r="Q25" s="95"/>
      <c r="R25" s="96">
        <f t="shared" si="18"/>
        <v>0</v>
      </c>
      <c r="S25" s="94">
        <f t="shared" si="19"/>
        <v>0</v>
      </c>
      <c r="T25" s="95"/>
      <c r="U25" s="96">
        <f t="shared" si="2"/>
        <v>0</v>
      </c>
      <c r="V25" s="94">
        <f t="shared" si="20"/>
        <v>0</v>
      </c>
      <c r="W25" s="95"/>
      <c r="X25" s="96">
        <f t="shared" si="3"/>
        <v>0</v>
      </c>
      <c r="Y25" s="94">
        <f t="shared" si="21"/>
        <v>0</v>
      </c>
      <c r="Z25" s="95"/>
      <c r="AA25" s="96">
        <f t="shared" si="4"/>
        <v>0</v>
      </c>
      <c r="AB25" s="94">
        <f t="shared" si="22"/>
        <v>0</v>
      </c>
      <c r="AC25" s="95"/>
      <c r="AD25" s="96">
        <f t="shared" si="5"/>
        <v>0</v>
      </c>
      <c r="AE25" s="94">
        <f t="shared" si="23"/>
        <v>0</v>
      </c>
      <c r="AF25" s="95"/>
      <c r="AG25" s="96">
        <f t="shared" si="6"/>
        <v>0</v>
      </c>
      <c r="AH25" s="94">
        <f t="shared" si="24"/>
        <v>0</v>
      </c>
      <c r="AI25" s="95">
        <v>0.15</v>
      </c>
      <c r="AJ25" s="96">
        <f t="shared" si="7"/>
        <v>0.15</v>
      </c>
      <c r="AK25" s="94">
        <f t="shared" si="25"/>
        <v>0</v>
      </c>
      <c r="AL25" s="95">
        <v>0.1</v>
      </c>
      <c r="AM25" s="96">
        <f t="shared" si="8"/>
        <v>0.25</v>
      </c>
      <c r="AN25" s="94">
        <f t="shared" si="32"/>
        <v>0</v>
      </c>
      <c r="AO25" s="95"/>
      <c r="AP25" s="96">
        <f t="shared" si="9"/>
        <v>0.25</v>
      </c>
      <c r="AQ25" s="94">
        <f t="shared" si="31"/>
        <v>0</v>
      </c>
      <c r="AR25" s="95"/>
      <c r="AS25" s="96">
        <f t="shared" si="10"/>
        <v>0.25</v>
      </c>
      <c r="AT25" s="94">
        <f t="shared" si="30"/>
        <v>0</v>
      </c>
      <c r="AU25" s="95">
        <v>0.45</v>
      </c>
      <c r="AV25" s="96">
        <f t="shared" si="11"/>
        <v>0.7</v>
      </c>
      <c r="AW25" s="94">
        <f t="shared" si="33"/>
        <v>0</v>
      </c>
      <c r="AX25" s="95">
        <v>0.25</v>
      </c>
      <c r="AY25" s="96">
        <f t="shared" si="12"/>
        <v>0.95</v>
      </c>
      <c r="AZ25" s="94">
        <f t="shared" si="34"/>
        <v>0</v>
      </c>
      <c r="BA25" s="95">
        <v>0.05</v>
      </c>
      <c r="BB25" s="96">
        <f t="shared" si="13"/>
        <v>1</v>
      </c>
      <c r="BD25" s="91">
        <f t="shared" si="28"/>
        <v>0</v>
      </c>
      <c r="BE25" s="91">
        <f t="shared" si="29"/>
        <v>0</v>
      </c>
    </row>
    <row r="26" spans="1:57">
      <c r="A26" s="122" t="str">
        <f>[4]Resumo!A26</f>
        <v xml:space="preserve"> 3.13</v>
      </c>
      <c r="B26" s="360" t="str">
        <f>[4]Resumo!B26</f>
        <v>SERVIÇOS COMPLEMENTARES</v>
      </c>
      <c r="C26" s="360" t="e">
        <f>#REF!</f>
        <v>#REF!</v>
      </c>
      <c r="D26" s="360" t="e">
        <f>#REF!</f>
        <v>#REF!</v>
      </c>
      <c r="E26" s="360" t="e">
        <f>#REF!</f>
        <v>#REF!</v>
      </c>
      <c r="F26" s="360" t="e">
        <f>#REF!</f>
        <v>#REF!</v>
      </c>
      <c r="G26" s="409">
        <f>Resumo!G26</f>
        <v>0</v>
      </c>
      <c r="H26" s="409"/>
      <c r="I26" s="123" t="e">
        <f t="shared" si="14"/>
        <v>#DIV/0!</v>
      </c>
      <c r="J26" s="115">
        <f t="shared" si="15"/>
        <v>0</v>
      </c>
      <c r="K26" s="95"/>
      <c r="L26" s="96">
        <f t="shared" si="0"/>
        <v>0</v>
      </c>
      <c r="M26" s="94">
        <f t="shared" si="16"/>
        <v>0</v>
      </c>
      <c r="N26" s="95"/>
      <c r="O26" s="96">
        <f t="shared" si="1"/>
        <v>0</v>
      </c>
      <c r="P26" s="94">
        <f t="shared" si="17"/>
        <v>0</v>
      </c>
      <c r="Q26" s="95"/>
      <c r="R26" s="96">
        <f t="shared" si="18"/>
        <v>0</v>
      </c>
      <c r="S26" s="94">
        <f t="shared" si="19"/>
        <v>0</v>
      </c>
      <c r="T26" s="95"/>
      <c r="U26" s="96">
        <f t="shared" si="2"/>
        <v>0</v>
      </c>
      <c r="V26" s="94">
        <f t="shared" si="20"/>
        <v>0</v>
      </c>
      <c r="W26" s="95"/>
      <c r="X26" s="96">
        <f t="shared" si="3"/>
        <v>0</v>
      </c>
      <c r="Y26" s="94">
        <f t="shared" si="21"/>
        <v>0</v>
      </c>
      <c r="Z26" s="95"/>
      <c r="AA26" s="96">
        <f t="shared" si="4"/>
        <v>0</v>
      </c>
      <c r="AB26" s="94">
        <f t="shared" si="22"/>
        <v>0</v>
      </c>
      <c r="AC26" s="95"/>
      <c r="AD26" s="96">
        <f t="shared" si="5"/>
        <v>0</v>
      </c>
      <c r="AE26" s="94">
        <f t="shared" si="23"/>
        <v>0</v>
      </c>
      <c r="AF26" s="95"/>
      <c r="AG26" s="96">
        <f t="shared" si="6"/>
        <v>0</v>
      </c>
      <c r="AH26" s="94">
        <f t="shared" si="24"/>
        <v>0</v>
      </c>
      <c r="AI26" s="95">
        <v>0.25</v>
      </c>
      <c r="AJ26" s="96">
        <f t="shared" si="7"/>
        <v>0.25</v>
      </c>
      <c r="AK26" s="94">
        <f t="shared" si="25"/>
        <v>0</v>
      </c>
      <c r="AL26" s="95">
        <v>0.1</v>
      </c>
      <c r="AM26" s="96">
        <f t="shared" si="8"/>
        <v>0.35</v>
      </c>
      <c r="AN26" s="94">
        <f t="shared" si="32"/>
        <v>0</v>
      </c>
      <c r="AO26" s="95">
        <v>0.1</v>
      </c>
      <c r="AP26" s="96">
        <f t="shared" si="9"/>
        <v>0.44999999999999996</v>
      </c>
      <c r="AQ26" s="94">
        <f t="shared" si="31"/>
        <v>0</v>
      </c>
      <c r="AR26" s="95">
        <v>0.1</v>
      </c>
      <c r="AS26" s="96">
        <f t="shared" si="10"/>
        <v>0.54999999999999993</v>
      </c>
      <c r="AT26" s="94">
        <f t="shared" si="30"/>
        <v>0</v>
      </c>
      <c r="AU26" s="95">
        <v>0.3</v>
      </c>
      <c r="AV26" s="96">
        <f t="shared" si="11"/>
        <v>0.84999999999999987</v>
      </c>
      <c r="AW26" s="94">
        <f t="shared" si="33"/>
        <v>0</v>
      </c>
      <c r="AX26" s="95">
        <v>0.1</v>
      </c>
      <c r="AY26" s="96">
        <f t="shared" si="12"/>
        <v>0.94999999999999984</v>
      </c>
      <c r="AZ26" s="94">
        <f t="shared" si="34"/>
        <v>0</v>
      </c>
      <c r="BA26" s="95">
        <v>0.05</v>
      </c>
      <c r="BB26" s="96">
        <f t="shared" si="13"/>
        <v>0.99999999999999989</v>
      </c>
      <c r="BD26" s="91">
        <f t="shared" si="28"/>
        <v>0</v>
      </c>
      <c r="BE26" s="91">
        <f t="shared" si="29"/>
        <v>0</v>
      </c>
    </row>
    <row r="27" spans="1:57" s="89" customFormat="1" ht="14.1" customHeight="1">
      <c r="A27" s="120" t="str">
        <f>[4]Resumo!A27</f>
        <v xml:space="preserve"> 4</v>
      </c>
      <c r="B27" s="410" t="str">
        <f>[4]Resumo!B27</f>
        <v>QUADRA POLIESPORTIVA</v>
      </c>
      <c r="C27" s="410" t="e">
        <f>#REF!</f>
        <v>#REF!</v>
      </c>
      <c r="D27" s="410" t="e">
        <f>#REF!</f>
        <v>#REF!</v>
      </c>
      <c r="E27" s="410" t="e">
        <f>#REF!</f>
        <v>#REF!</v>
      </c>
      <c r="F27" s="410" t="e">
        <f>#REF!</f>
        <v>#REF!</v>
      </c>
      <c r="G27" s="411">
        <f>SUM(G28:H41)</f>
        <v>0</v>
      </c>
      <c r="H27" s="412"/>
      <c r="I27" s="121"/>
      <c r="J27" s="116"/>
      <c r="K27" s="108"/>
      <c r="L27" s="108"/>
      <c r="M27" s="108"/>
      <c r="N27" s="108"/>
      <c r="O27" s="108"/>
      <c r="P27" s="108"/>
      <c r="Q27" s="108"/>
      <c r="R27" s="108"/>
      <c r="S27" s="108"/>
      <c r="T27" s="108"/>
      <c r="U27" s="108"/>
      <c r="V27" s="108"/>
      <c r="W27" s="108"/>
      <c r="X27" s="108"/>
      <c r="Y27" s="108"/>
      <c r="Z27" s="108"/>
      <c r="AA27" s="108"/>
      <c r="AB27" s="107"/>
      <c r="AC27" s="108"/>
      <c r="AD27" s="108"/>
      <c r="AE27" s="107"/>
      <c r="AF27" s="108"/>
      <c r="AG27" s="108"/>
      <c r="AH27" s="107"/>
      <c r="AI27" s="108"/>
      <c r="AJ27" s="108"/>
      <c r="AK27" s="107"/>
      <c r="AL27" s="108"/>
      <c r="AM27" s="108"/>
      <c r="AN27" s="107"/>
      <c r="AO27" s="108"/>
      <c r="AP27" s="108"/>
      <c r="AQ27" s="107"/>
      <c r="AR27" s="108"/>
      <c r="AS27" s="108"/>
      <c r="AT27" s="107"/>
      <c r="AU27" s="108"/>
      <c r="AV27" s="108"/>
      <c r="AW27" s="108"/>
      <c r="AX27" s="108"/>
      <c r="AY27" s="108"/>
      <c r="AZ27" s="108"/>
      <c r="BA27" s="108"/>
      <c r="BB27" s="108"/>
      <c r="BC27" s="109"/>
      <c r="BD27" s="110">
        <f t="shared" si="28"/>
        <v>0</v>
      </c>
      <c r="BE27" s="91">
        <f t="shared" si="29"/>
        <v>0</v>
      </c>
    </row>
    <row r="28" spans="1:57">
      <c r="A28" s="122" t="str">
        <f>[4]Resumo!A28</f>
        <v xml:space="preserve"> 4.1</v>
      </c>
      <c r="B28" s="360" t="str">
        <f>[4]Resumo!B28</f>
        <v>SERVIÇOS PRELIMINARES</v>
      </c>
      <c r="C28" s="360" t="e">
        <f>#REF!</f>
        <v>#REF!</v>
      </c>
      <c r="D28" s="360" t="e">
        <f>#REF!</f>
        <v>#REF!</v>
      </c>
      <c r="E28" s="360" t="e">
        <f>#REF!</f>
        <v>#REF!</v>
      </c>
      <c r="F28" s="360" t="e">
        <f>#REF!</f>
        <v>#REF!</v>
      </c>
      <c r="G28" s="409">
        <f>Resumo!G28</f>
        <v>0</v>
      </c>
      <c r="H28" s="409"/>
      <c r="I28" s="123" t="e">
        <f t="shared" si="14"/>
        <v>#DIV/0!</v>
      </c>
      <c r="J28" s="115">
        <f t="shared" si="15"/>
        <v>0</v>
      </c>
      <c r="K28" s="95"/>
      <c r="L28" s="96">
        <f t="shared" si="0"/>
        <v>0</v>
      </c>
      <c r="M28" s="94">
        <f t="shared" si="16"/>
        <v>0</v>
      </c>
      <c r="N28" s="95">
        <v>1</v>
      </c>
      <c r="O28" s="96">
        <f t="shared" si="1"/>
        <v>1</v>
      </c>
      <c r="P28" s="94">
        <f t="shared" si="17"/>
        <v>0</v>
      </c>
      <c r="Q28" s="95"/>
      <c r="R28" s="96">
        <f t="shared" si="18"/>
        <v>1</v>
      </c>
      <c r="S28" s="94">
        <f t="shared" si="19"/>
        <v>0</v>
      </c>
      <c r="T28" s="95"/>
      <c r="U28" s="96">
        <f t="shared" si="2"/>
        <v>1</v>
      </c>
      <c r="V28" s="94">
        <f t="shared" si="20"/>
        <v>0</v>
      </c>
      <c r="W28" s="95"/>
      <c r="X28" s="96">
        <f t="shared" si="3"/>
        <v>1</v>
      </c>
      <c r="Y28" s="94">
        <f t="shared" si="21"/>
        <v>0</v>
      </c>
      <c r="Z28" s="95"/>
      <c r="AA28" s="96">
        <f t="shared" si="4"/>
        <v>1</v>
      </c>
      <c r="AB28" s="94">
        <f t="shared" si="22"/>
        <v>0</v>
      </c>
      <c r="AC28" s="95"/>
      <c r="AD28" s="96">
        <f t="shared" si="5"/>
        <v>1</v>
      </c>
      <c r="AE28" s="94">
        <f t="shared" si="23"/>
        <v>0</v>
      </c>
      <c r="AF28" s="95"/>
      <c r="AG28" s="96">
        <f t="shared" si="6"/>
        <v>1</v>
      </c>
      <c r="AH28" s="94">
        <f t="shared" si="24"/>
        <v>0</v>
      </c>
      <c r="AI28" s="95"/>
      <c r="AJ28" s="96">
        <f t="shared" si="7"/>
        <v>1</v>
      </c>
      <c r="AK28" s="94">
        <f t="shared" si="25"/>
        <v>0</v>
      </c>
      <c r="AL28" s="95"/>
      <c r="AM28" s="96">
        <f t="shared" si="8"/>
        <v>1</v>
      </c>
      <c r="AN28" s="94">
        <f t="shared" si="32"/>
        <v>0</v>
      </c>
      <c r="AO28" s="95"/>
      <c r="AP28" s="96">
        <f t="shared" si="9"/>
        <v>1</v>
      </c>
      <c r="AQ28" s="94">
        <f t="shared" si="31"/>
        <v>0</v>
      </c>
      <c r="AR28" s="95"/>
      <c r="AS28" s="96">
        <f t="shared" si="10"/>
        <v>1</v>
      </c>
      <c r="AT28" s="94">
        <f t="shared" si="30"/>
        <v>0</v>
      </c>
      <c r="AU28" s="95"/>
      <c r="AV28" s="96">
        <f t="shared" ref="AV28:AV64" si="35">AS28+AU28</f>
        <v>1</v>
      </c>
      <c r="AW28" s="94">
        <f t="shared" si="33"/>
        <v>0</v>
      </c>
      <c r="AX28" s="95"/>
      <c r="AY28" s="96">
        <f t="shared" ref="AY28:AY64" si="36">AV28+AX28</f>
        <v>1</v>
      </c>
      <c r="AZ28" s="94">
        <f t="shared" si="34"/>
        <v>0</v>
      </c>
      <c r="BA28" s="95"/>
      <c r="BB28" s="96">
        <f t="shared" si="13"/>
        <v>1</v>
      </c>
      <c r="BD28" s="91">
        <f t="shared" si="28"/>
        <v>0</v>
      </c>
      <c r="BE28" s="91">
        <f t="shared" si="29"/>
        <v>0</v>
      </c>
    </row>
    <row r="29" spans="1:57">
      <c r="A29" s="122" t="str">
        <f>[4]Resumo!A29</f>
        <v xml:space="preserve"> 4.2</v>
      </c>
      <c r="B29" s="360" t="str">
        <f>[4]Resumo!B29</f>
        <v>INFRA ESTRUTURA</v>
      </c>
      <c r="C29" s="360" t="e">
        <f>#REF!</f>
        <v>#REF!</v>
      </c>
      <c r="D29" s="360" t="e">
        <f>#REF!</f>
        <v>#REF!</v>
      </c>
      <c r="E29" s="360" t="e">
        <f>#REF!</f>
        <v>#REF!</v>
      </c>
      <c r="F29" s="360" t="e">
        <f>#REF!</f>
        <v>#REF!</v>
      </c>
      <c r="G29" s="409">
        <f>Resumo!G29</f>
        <v>0</v>
      </c>
      <c r="H29" s="409"/>
      <c r="I29" s="124" t="e">
        <f t="shared" si="14"/>
        <v>#DIV/0!</v>
      </c>
      <c r="J29" s="117">
        <f t="shared" si="15"/>
        <v>0</v>
      </c>
      <c r="K29" s="95"/>
      <c r="L29" s="98"/>
      <c r="M29" s="94">
        <f t="shared" si="16"/>
        <v>0</v>
      </c>
      <c r="N29" s="95">
        <v>0.4</v>
      </c>
      <c r="O29" s="98">
        <f>N29+L29</f>
        <v>0.4</v>
      </c>
      <c r="P29" s="94">
        <f t="shared" si="17"/>
        <v>0</v>
      </c>
      <c r="Q29" s="95">
        <v>0.6</v>
      </c>
      <c r="R29" s="98">
        <f t="shared" si="18"/>
        <v>1</v>
      </c>
      <c r="S29" s="98"/>
      <c r="T29" s="95"/>
      <c r="U29" s="98">
        <f t="shared" si="2"/>
        <v>1</v>
      </c>
      <c r="V29" s="98"/>
      <c r="W29" s="95"/>
      <c r="X29" s="98">
        <f t="shared" si="3"/>
        <v>1</v>
      </c>
      <c r="Y29" s="98"/>
      <c r="Z29" s="95"/>
      <c r="AA29" s="98">
        <f t="shared" si="4"/>
        <v>1</v>
      </c>
      <c r="AB29" s="97">
        <f t="shared" si="22"/>
        <v>0</v>
      </c>
      <c r="AC29" s="95"/>
      <c r="AD29" s="99">
        <f t="shared" si="5"/>
        <v>1</v>
      </c>
      <c r="AE29" s="97">
        <f t="shared" si="23"/>
        <v>0</v>
      </c>
      <c r="AF29" s="95"/>
      <c r="AG29" s="99">
        <f t="shared" si="6"/>
        <v>1</v>
      </c>
      <c r="AH29" s="97">
        <f t="shared" si="24"/>
        <v>0</v>
      </c>
      <c r="AI29" s="95"/>
      <c r="AJ29" s="99">
        <f t="shared" si="7"/>
        <v>1</v>
      </c>
      <c r="AK29" s="97">
        <f t="shared" si="25"/>
        <v>0</v>
      </c>
      <c r="AL29" s="95"/>
      <c r="AM29" s="99">
        <f t="shared" si="8"/>
        <v>1</v>
      </c>
      <c r="AN29" s="97">
        <f t="shared" si="32"/>
        <v>0</v>
      </c>
      <c r="AO29" s="95"/>
      <c r="AP29" s="99">
        <f t="shared" si="9"/>
        <v>1</v>
      </c>
      <c r="AQ29" s="97">
        <f t="shared" si="31"/>
        <v>0</v>
      </c>
      <c r="AR29" s="95"/>
      <c r="AS29" s="99">
        <f t="shared" si="10"/>
        <v>1</v>
      </c>
      <c r="AT29" s="97">
        <f t="shared" si="30"/>
        <v>0</v>
      </c>
      <c r="AU29" s="95"/>
      <c r="AV29" s="99">
        <f t="shared" si="35"/>
        <v>1</v>
      </c>
      <c r="AW29" s="99"/>
      <c r="AX29" s="95"/>
      <c r="AY29" s="99">
        <f t="shared" si="36"/>
        <v>1</v>
      </c>
      <c r="AZ29" s="97">
        <f t="shared" si="34"/>
        <v>0</v>
      </c>
      <c r="BA29" s="95"/>
      <c r="BB29" s="99">
        <f t="shared" si="13"/>
        <v>1</v>
      </c>
      <c r="BD29" s="91">
        <f t="shared" si="28"/>
        <v>0</v>
      </c>
      <c r="BE29" s="91">
        <f t="shared" si="29"/>
        <v>0</v>
      </c>
    </row>
    <row r="30" spans="1:57">
      <c r="A30" s="122" t="str">
        <f>[4]Resumo!A30</f>
        <v xml:space="preserve"> 4.3</v>
      </c>
      <c r="B30" s="360" t="str">
        <f>[4]Resumo!B30</f>
        <v>SUPRA ESTRUTURA</v>
      </c>
      <c r="C30" s="360" t="e">
        <f>#REF!</f>
        <v>#REF!</v>
      </c>
      <c r="D30" s="360" t="e">
        <f>#REF!</f>
        <v>#REF!</v>
      </c>
      <c r="E30" s="360" t="e">
        <f>#REF!</f>
        <v>#REF!</v>
      </c>
      <c r="F30" s="360" t="e">
        <f>#REF!</f>
        <v>#REF!</v>
      </c>
      <c r="G30" s="409">
        <f>Resumo!G30</f>
        <v>0</v>
      </c>
      <c r="H30" s="409"/>
      <c r="I30" s="123" t="e">
        <f t="shared" si="14"/>
        <v>#DIV/0!</v>
      </c>
      <c r="J30" s="115">
        <f t="shared" si="15"/>
        <v>0</v>
      </c>
      <c r="K30" s="95">
        <v>0</v>
      </c>
      <c r="L30" s="96">
        <f t="shared" si="0"/>
        <v>0</v>
      </c>
      <c r="M30" s="94">
        <f t="shared" si="16"/>
        <v>0</v>
      </c>
      <c r="N30" s="95"/>
      <c r="O30" s="96">
        <f t="shared" si="1"/>
        <v>0</v>
      </c>
      <c r="P30" s="94">
        <f t="shared" si="17"/>
        <v>0</v>
      </c>
      <c r="Q30" s="95">
        <v>0.1</v>
      </c>
      <c r="R30" s="96">
        <f t="shared" si="18"/>
        <v>0.1</v>
      </c>
      <c r="S30" s="94">
        <f t="shared" si="19"/>
        <v>0</v>
      </c>
      <c r="T30" s="95">
        <v>0.6</v>
      </c>
      <c r="U30" s="96">
        <f t="shared" si="2"/>
        <v>0.7</v>
      </c>
      <c r="V30" s="94">
        <f t="shared" si="20"/>
        <v>0</v>
      </c>
      <c r="W30" s="95">
        <v>0.3</v>
      </c>
      <c r="X30" s="96">
        <f t="shared" si="3"/>
        <v>1</v>
      </c>
      <c r="Y30" s="94">
        <f t="shared" si="21"/>
        <v>0</v>
      </c>
      <c r="Z30" s="95"/>
      <c r="AA30" s="96">
        <f t="shared" si="4"/>
        <v>1</v>
      </c>
      <c r="AB30" s="94">
        <f t="shared" si="22"/>
        <v>0</v>
      </c>
      <c r="AC30" s="95"/>
      <c r="AD30" s="96">
        <f t="shared" si="5"/>
        <v>1</v>
      </c>
      <c r="AE30" s="94">
        <f t="shared" si="23"/>
        <v>0</v>
      </c>
      <c r="AF30" s="95"/>
      <c r="AG30" s="96">
        <f t="shared" si="6"/>
        <v>1</v>
      </c>
      <c r="AH30" s="94">
        <f t="shared" si="24"/>
        <v>0</v>
      </c>
      <c r="AI30" s="95"/>
      <c r="AJ30" s="96">
        <f t="shared" si="7"/>
        <v>1</v>
      </c>
      <c r="AK30" s="94">
        <f t="shared" si="25"/>
        <v>0</v>
      </c>
      <c r="AL30" s="95"/>
      <c r="AM30" s="96">
        <f t="shared" si="8"/>
        <v>1</v>
      </c>
      <c r="AN30" s="94">
        <f t="shared" si="32"/>
        <v>0</v>
      </c>
      <c r="AO30" s="95"/>
      <c r="AP30" s="96">
        <f t="shared" si="9"/>
        <v>1</v>
      </c>
      <c r="AQ30" s="94">
        <f t="shared" si="31"/>
        <v>0</v>
      </c>
      <c r="AR30" s="95"/>
      <c r="AS30" s="96">
        <f t="shared" si="10"/>
        <v>1</v>
      </c>
      <c r="AT30" s="94">
        <f t="shared" si="30"/>
        <v>0</v>
      </c>
      <c r="AU30" s="95"/>
      <c r="AV30" s="96">
        <f t="shared" si="35"/>
        <v>1</v>
      </c>
      <c r="AW30" s="94">
        <f t="shared" si="33"/>
        <v>0</v>
      </c>
      <c r="AX30" s="95"/>
      <c r="AY30" s="96">
        <f t="shared" si="36"/>
        <v>1</v>
      </c>
      <c r="AZ30" s="94">
        <f t="shared" si="34"/>
        <v>0</v>
      </c>
      <c r="BA30" s="95"/>
      <c r="BB30" s="96">
        <f t="shared" si="13"/>
        <v>1</v>
      </c>
      <c r="BD30" s="91">
        <f t="shared" si="28"/>
        <v>0</v>
      </c>
      <c r="BE30" s="91">
        <f t="shared" si="29"/>
        <v>0</v>
      </c>
    </row>
    <row r="31" spans="1:57">
      <c r="A31" s="122" t="str">
        <f>[4]Resumo!A31</f>
        <v xml:space="preserve"> 4.4</v>
      </c>
      <c r="B31" s="360" t="str">
        <f>[4]Resumo!B31</f>
        <v>ARQUIBANCADA</v>
      </c>
      <c r="C31" s="360" t="e">
        <f>#REF!</f>
        <v>#REF!</v>
      </c>
      <c r="D31" s="360" t="e">
        <f>#REF!</f>
        <v>#REF!</v>
      </c>
      <c r="E31" s="360" t="e">
        <f>#REF!</f>
        <v>#REF!</v>
      </c>
      <c r="F31" s="360" t="e">
        <f>#REF!</f>
        <v>#REF!</v>
      </c>
      <c r="G31" s="409">
        <f>Resumo!G31</f>
        <v>0</v>
      </c>
      <c r="H31" s="409"/>
      <c r="I31" s="123" t="e">
        <f t="shared" si="14"/>
        <v>#DIV/0!</v>
      </c>
      <c r="J31" s="115">
        <f t="shared" si="15"/>
        <v>0</v>
      </c>
      <c r="K31" s="95">
        <v>0</v>
      </c>
      <c r="L31" s="96">
        <f t="shared" si="0"/>
        <v>0</v>
      </c>
      <c r="M31" s="94">
        <f t="shared" si="16"/>
        <v>0</v>
      </c>
      <c r="N31" s="95"/>
      <c r="O31" s="96">
        <f t="shared" si="1"/>
        <v>0</v>
      </c>
      <c r="P31" s="94">
        <f t="shared" si="17"/>
        <v>0</v>
      </c>
      <c r="Q31" s="95"/>
      <c r="R31" s="96">
        <f t="shared" si="18"/>
        <v>0</v>
      </c>
      <c r="S31" s="94">
        <f t="shared" si="19"/>
        <v>0</v>
      </c>
      <c r="T31" s="95"/>
      <c r="U31" s="96">
        <f t="shared" si="2"/>
        <v>0</v>
      </c>
      <c r="V31" s="94">
        <f t="shared" si="20"/>
        <v>0</v>
      </c>
      <c r="W31" s="95">
        <v>0.15</v>
      </c>
      <c r="X31" s="96">
        <f t="shared" si="3"/>
        <v>0.15</v>
      </c>
      <c r="Y31" s="94">
        <f t="shared" si="21"/>
        <v>0</v>
      </c>
      <c r="Z31" s="95">
        <v>0.7</v>
      </c>
      <c r="AA31" s="96">
        <f t="shared" si="4"/>
        <v>0.85</v>
      </c>
      <c r="AB31" s="94">
        <f t="shared" si="22"/>
        <v>0</v>
      </c>
      <c r="AC31" s="95">
        <v>0.15</v>
      </c>
      <c r="AD31" s="96">
        <f t="shared" si="5"/>
        <v>1</v>
      </c>
      <c r="AE31" s="94">
        <f t="shared" si="23"/>
        <v>0</v>
      </c>
      <c r="AF31" s="95"/>
      <c r="AG31" s="96">
        <f t="shared" si="6"/>
        <v>1</v>
      </c>
      <c r="AH31" s="94">
        <f t="shared" si="24"/>
        <v>0</v>
      </c>
      <c r="AI31" s="95"/>
      <c r="AJ31" s="96">
        <f t="shared" si="7"/>
        <v>1</v>
      </c>
      <c r="AK31" s="94">
        <f t="shared" si="25"/>
        <v>0</v>
      </c>
      <c r="AL31" s="95"/>
      <c r="AM31" s="96">
        <f t="shared" si="8"/>
        <v>1</v>
      </c>
      <c r="AN31" s="94">
        <f t="shared" si="32"/>
        <v>0</v>
      </c>
      <c r="AO31" s="95"/>
      <c r="AP31" s="96">
        <f t="shared" si="9"/>
        <v>1</v>
      </c>
      <c r="AQ31" s="94">
        <f t="shared" si="31"/>
        <v>0</v>
      </c>
      <c r="AR31" s="95"/>
      <c r="AS31" s="96">
        <f t="shared" si="10"/>
        <v>1</v>
      </c>
      <c r="AT31" s="94">
        <f t="shared" si="30"/>
        <v>0</v>
      </c>
      <c r="AU31" s="95"/>
      <c r="AV31" s="96">
        <f t="shared" si="35"/>
        <v>1</v>
      </c>
      <c r="AW31" s="94">
        <f t="shared" si="33"/>
        <v>0</v>
      </c>
      <c r="AX31" s="95"/>
      <c r="AY31" s="96">
        <f t="shared" si="36"/>
        <v>1</v>
      </c>
      <c r="AZ31" s="94">
        <f t="shared" si="34"/>
        <v>0</v>
      </c>
      <c r="BA31" s="95"/>
      <c r="BB31" s="96">
        <f t="shared" si="13"/>
        <v>1</v>
      </c>
      <c r="BD31" s="91">
        <f t="shared" si="28"/>
        <v>0</v>
      </c>
      <c r="BE31" s="91">
        <f t="shared" si="29"/>
        <v>0</v>
      </c>
    </row>
    <row r="32" spans="1:57">
      <c r="A32" s="122" t="str">
        <f>[4]Resumo!A32</f>
        <v xml:space="preserve"> 4.5</v>
      </c>
      <c r="B32" s="360" t="str">
        <f>[4]Resumo!B32</f>
        <v>IMPERMEABILIZAÇÃO E TRATAMENTOS</v>
      </c>
      <c r="C32" s="360" t="e">
        <f>#REF!</f>
        <v>#REF!</v>
      </c>
      <c r="D32" s="360" t="e">
        <f>#REF!</f>
        <v>#REF!</v>
      </c>
      <c r="E32" s="360" t="e">
        <f>#REF!</f>
        <v>#REF!</v>
      </c>
      <c r="F32" s="360" t="e">
        <f>#REF!</f>
        <v>#REF!</v>
      </c>
      <c r="G32" s="409">
        <f>Resumo!G32</f>
        <v>0</v>
      </c>
      <c r="H32" s="409"/>
      <c r="I32" s="123" t="e">
        <f t="shared" si="14"/>
        <v>#DIV/0!</v>
      </c>
      <c r="J32" s="115">
        <f t="shared" si="15"/>
        <v>0</v>
      </c>
      <c r="K32" s="95"/>
      <c r="L32" s="96">
        <f t="shared" si="0"/>
        <v>0</v>
      </c>
      <c r="M32" s="94">
        <f t="shared" si="16"/>
        <v>0</v>
      </c>
      <c r="N32" s="95">
        <v>0</v>
      </c>
      <c r="O32" s="96">
        <f t="shared" si="1"/>
        <v>0</v>
      </c>
      <c r="P32" s="94">
        <f t="shared" si="17"/>
        <v>0</v>
      </c>
      <c r="Q32" s="95"/>
      <c r="R32" s="96">
        <f t="shared" si="18"/>
        <v>0</v>
      </c>
      <c r="S32" s="94">
        <f t="shared" si="19"/>
        <v>0</v>
      </c>
      <c r="T32" s="95">
        <v>1</v>
      </c>
      <c r="U32" s="96">
        <f t="shared" si="2"/>
        <v>1</v>
      </c>
      <c r="V32" s="94">
        <f t="shared" si="20"/>
        <v>0</v>
      </c>
      <c r="W32" s="95"/>
      <c r="X32" s="96">
        <f t="shared" si="3"/>
        <v>1</v>
      </c>
      <c r="Y32" s="94">
        <f t="shared" si="21"/>
        <v>0</v>
      </c>
      <c r="Z32" s="95"/>
      <c r="AA32" s="96">
        <f t="shared" si="4"/>
        <v>1</v>
      </c>
      <c r="AB32" s="94">
        <f t="shared" si="22"/>
        <v>0</v>
      </c>
      <c r="AC32" s="95"/>
      <c r="AD32" s="96">
        <f t="shared" si="5"/>
        <v>1</v>
      </c>
      <c r="AE32" s="94">
        <f t="shared" si="23"/>
        <v>0</v>
      </c>
      <c r="AF32" s="95"/>
      <c r="AG32" s="96">
        <f t="shared" si="6"/>
        <v>1</v>
      </c>
      <c r="AH32" s="94">
        <f t="shared" si="24"/>
        <v>0</v>
      </c>
      <c r="AI32" s="95"/>
      <c r="AJ32" s="96">
        <f t="shared" si="7"/>
        <v>1</v>
      </c>
      <c r="AK32" s="94">
        <f t="shared" si="25"/>
        <v>0</v>
      </c>
      <c r="AL32" s="95"/>
      <c r="AM32" s="96">
        <f t="shared" si="8"/>
        <v>1</v>
      </c>
      <c r="AN32" s="94">
        <f t="shared" si="32"/>
        <v>0</v>
      </c>
      <c r="AO32" s="95"/>
      <c r="AP32" s="96">
        <f t="shared" si="9"/>
        <v>1</v>
      </c>
      <c r="AQ32" s="94">
        <f t="shared" si="31"/>
        <v>0</v>
      </c>
      <c r="AR32" s="95"/>
      <c r="AS32" s="96">
        <f t="shared" si="10"/>
        <v>1</v>
      </c>
      <c r="AT32" s="94">
        <f t="shared" si="30"/>
        <v>0</v>
      </c>
      <c r="AU32" s="95"/>
      <c r="AV32" s="96">
        <f t="shared" si="35"/>
        <v>1</v>
      </c>
      <c r="AW32" s="94">
        <f t="shared" si="33"/>
        <v>0</v>
      </c>
      <c r="AX32" s="95"/>
      <c r="AY32" s="96">
        <f t="shared" si="36"/>
        <v>1</v>
      </c>
      <c r="AZ32" s="94">
        <f t="shared" si="34"/>
        <v>0</v>
      </c>
      <c r="BA32" s="95"/>
      <c r="BB32" s="96">
        <f t="shared" si="13"/>
        <v>1</v>
      </c>
      <c r="BD32" s="91">
        <f t="shared" si="28"/>
        <v>0</v>
      </c>
      <c r="BE32" s="91">
        <f t="shared" si="29"/>
        <v>0</v>
      </c>
    </row>
    <row r="33" spans="1:57">
      <c r="A33" s="122" t="str">
        <f>[4]Resumo!A33</f>
        <v xml:space="preserve"> 4.6</v>
      </c>
      <c r="B33" s="360" t="str">
        <f>[4]Resumo!B33</f>
        <v>ALVENARIAS E VEDAÇÕES</v>
      </c>
      <c r="C33" s="360" t="e">
        <f>#REF!</f>
        <v>#REF!</v>
      </c>
      <c r="D33" s="360" t="e">
        <f>#REF!</f>
        <v>#REF!</v>
      </c>
      <c r="E33" s="360" t="e">
        <f>#REF!</f>
        <v>#REF!</v>
      </c>
      <c r="F33" s="360" t="e">
        <f>#REF!</f>
        <v>#REF!</v>
      </c>
      <c r="G33" s="409">
        <f>Resumo!G33</f>
        <v>0</v>
      </c>
      <c r="H33" s="409"/>
      <c r="I33" s="123" t="e">
        <f t="shared" si="14"/>
        <v>#DIV/0!</v>
      </c>
      <c r="J33" s="115">
        <f t="shared" si="15"/>
        <v>0</v>
      </c>
      <c r="K33" s="95"/>
      <c r="L33" s="96">
        <f t="shared" si="0"/>
        <v>0</v>
      </c>
      <c r="M33" s="94">
        <f t="shared" si="16"/>
        <v>0</v>
      </c>
      <c r="N33" s="95">
        <v>0</v>
      </c>
      <c r="O33" s="96">
        <f t="shared" si="1"/>
        <v>0</v>
      </c>
      <c r="P33" s="94"/>
      <c r="Q33" s="95"/>
      <c r="R33" s="96">
        <f t="shared" si="18"/>
        <v>0</v>
      </c>
      <c r="S33" s="94">
        <f t="shared" si="19"/>
        <v>0</v>
      </c>
      <c r="T33" s="95"/>
      <c r="U33" s="96">
        <f t="shared" si="2"/>
        <v>0</v>
      </c>
      <c r="V33" s="94">
        <f t="shared" si="20"/>
        <v>0</v>
      </c>
      <c r="W33" s="95"/>
      <c r="X33" s="96">
        <f t="shared" si="3"/>
        <v>0</v>
      </c>
      <c r="Y33" s="94">
        <f t="shared" si="21"/>
        <v>0</v>
      </c>
      <c r="Z33" s="95">
        <v>0.65</v>
      </c>
      <c r="AA33" s="96">
        <f>Z33</f>
        <v>0.65</v>
      </c>
      <c r="AB33" s="94">
        <f t="shared" si="22"/>
        <v>0</v>
      </c>
      <c r="AC33" s="95">
        <v>0.2</v>
      </c>
      <c r="AD33" s="96">
        <f t="shared" si="5"/>
        <v>0.85000000000000009</v>
      </c>
      <c r="AE33" s="94">
        <f t="shared" si="23"/>
        <v>0</v>
      </c>
      <c r="AF33" s="95">
        <v>0.15</v>
      </c>
      <c r="AG33" s="96">
        <f>AF33+AD33</f>
        <v>1</v>
      </c>
      <c r="AH33" s="94">
        <f t="shared" si="24"/>
        <v>0</v>
      </c>
      <c r="AI33" s="95"/>
      <c r="AJ33" s="96">
        <f t="shared" si="7"/>
        <v>1</v>
      </c>
      <c r="AK33" s="94">
        <f t="shared" si="25"/>
        <v>0</v>
      </c>
      <c r="AL33" s="95"/>
      <c r="AM33" s="96">
        <f t="shared" si="8"/>
        <v>1</v>
      </c>
      <c r="AN33" s="94">
        <f t="shared" si="32"/>
        <v>0</v>
      </c>
      <c r="AO33" s="95"/>
      <c r="AP33" s="96">
        <f t="shared" si="9"/>
        <v>1</v>
      </c>
      <c r="AQ33" s="94">
        <f t="shared" si="31"/>
        <v>0</v>
      </c>
      <c r="AR33" s="95"/>
      <c r="AS33" s="96">
        <f t="shared" si="10"/>
        <v>1</v>
      </c>
      <c r="AT33" s="94">
        <f t="shared" si="30"/>
        <v>0</v>
      </c>
      <c r="AU33" s="95"/>
      <c r="AV33" s="96">
        <f t="shared" si="35"/>
        <v>1</v>
      </c>
      <c r="AW33" s="94">
        <f t="shared" si="33"/>
        <v>0</v>
      </c>
      <c r="AX33" s="95"/>
      <c r="AY33" s="96">
        <f t="shared" si="36"/>
        <v>1</v>
      </c>
      <c r="AZ33" s="94">
        <f t="shared" si="34"/>
        <v>0</v>
      </c>
      <c r="BA33" s="95"/>
      <c r="BB33" s="96">
        <f t="shared" si="13"/>
        <v>1</v>
      </c>
      <c r="BD33" s="91">
        <f t="shared" si="28"/>
        <v>0</v>
      </c>
      <c r="BE33" s="91">
        <f t="shared" si="29"/>
        <v>0</v>
      </c>
    </row>
    <row r="34" spans="1:57">
      <c r="A34" s="122" t="str">
        <f>[4]Resumo!A34</f>
        <v xml:space="preserve"> 4.7</v>
      </c>
      <c r="B34" s="360" t="str">
        <f>[4]Resumo!B34</f>
        <v>REVESTIMENTOS</v>
      </c>
      <c r="C34" s="360" t="e">
        <f>#REF!</f>
        <v>#REF!</v>
      </c>
      <c r="D34" s="360" t="e">
        <f>#REF!</f>
        <v>#REF!</v>
      </c>
      <c r="E34" s="360" t="e">
        <f>#REF!</f>
        <v>#REF!</v>
      </c>
      <c r="F34" s="360" t="e">
        <f>#REF!</f>
        <v>#REF!</v>
      </c>
      <c r="G34" s="409">
        <f>Resumo!G34</f>
        <v>0</v>
      </c>
      <c r="H34" s="409"/>
      <c r="I34" s="123" t="e">
        <f t="shared" si="14"/>
        <v>#DIV/0!</v>
      </c>
      <c r="J34" s="115">
        <f t="shared" si="15"/>
        <v>0</v>
      </c>
      <c r="K34" s="100"/>
      <c r="L34" s="96">
        <f t="shared" si="0"/>
        <v>0</v>
      </c>
      <c r="M34" s="94">
        <f t="shared" si="16"/>
        <v>0</v>
      </c>
      <c r="N34" s="95"/>
      <c r="O34" s="96">
        <f t="shared" si="1"/>
        <v>0</v>
      </c>
      <c r="P34" s="94">
        <f t="shared" si="17"/>
        <v>0</v>
      </c>
      <c r="Q34" s="95"/>
      <c r="R34" s="96">
        <f t="shared" si="18"/>
        <v>0</v>
      </c>
      <c r="S34" s="94">
        <f t="shared" si="19"/>
        <v>0</v>
      </c>
      <c r="T34" s="95"/>
      <c r="U34" s="96">
        <f t="shared" si="2"/>
        <v>0</v>
      </c>
      <c r="V34" s="94">
        <f t="shared" si="20"/>
        <v>0</v>
      </c>
      <c r="W34" s="95"/>
      <c r="X34" s="96">
        <f t="shared" si="3"/>
        <v>0</v>
      </c>
      <c r="Y34" s="94">
        <f t="shared" si="21"/>
        <v>0</v>
      </c>
      <c r="Z34" s="95"/>
      <c r="AA34" s="96">
        <f t="shared" si="4"/>
        <v>0</v>
      </c>
      <c r="AB34" s="94">
        <f t="shared" si="22"/>
        <v>0</v>
      </c>
      <c r="AC34" s="95"/>
      <c r="AD34" s="96">
        <f t="shared" si="5"/>
        <v>0</v>
      </c>
      <c r="AE34" s="94">
        <f t="shared" si="23"/>
        <v>0</v>
      </c>
      <c r="AF34" s="95"/>
      <c r="AG34" s="96">
        <f t="shared" si="6"/>
        <v>0</v>
      </c>
      <c r="AH34" s="94">
        <f t="shared" si="24"/>
        <v>0</v>
      </c>
      <c r="AI34" s="95"/>
      <c r="AJ34" s="96">
        <f t="shared" si="7"/>
        <v>0</v>
      </c>
      <c r="AK34" s="94">
        <f t="shared" si="25"/>
        <v>0</v>
      </c>
      <c r="AL34" s="95"/>
      <c r="AM34" s="96">
        <f t="shared" si="8"/>
        <v>0</v>
      </c>
      <c r="AN34" s="94">
        <f t="shared" si="32"/>
        <v>0</v>
      </c>
      <c r="AO34" s="95">
        <v>0.65</v>
      </c>
      <c r="AP34" s="96">
        <f t="shared" si="9"/>
        <v>0.65</v>
      </c>
      <c r="AQ34" s="94">
        <f t="shared" si="31"/>
        <v>0</v>
      </c>
      <c r="AR34" s="95">
        <v>0.35</v>
      </c>
      <c r="AS34" s="96">
        <f t="shared" si="10"/>
        <v>1</v>
      </c>
      <c r="AT34" s="94">
        <f t="shared" si="30"/>
        <v>0</v>
      </c>
      <c r="AU34" s="95"/>
      <c r="AV34" s="96">
        <f t="shared" si="35"/>
        <v>1</v>
      </c>
      <c r="AW34" s="94">
        <f t="shared" si="33"/>
        <v>0</v>
      </c>
      <c r="AX34" s="95"/>
      <c r="AY34" s="96">
        <f t="shared" si="36"/>
        <v>1</v>
      </c>
      <c r="AZ34" s="94">
        <f t="shared" si="34"/>
        <v>0</v>
      </c>
      <c r="BA34" s="95"/>
      <c r="BB34" s="96">
        <f t="shared" si="13"/>
        <v>1</v>
      </c>
      <c r="BD34" s="91">
        <f t="shared" si="28"/>
        <v>0</v>
      </c>
      <c r="BE34" s="91">
        <f t="shared" si="29"/>
        <v>0</v>
      </c>
    </row>
    <row r="35" spans="1:57">
      <c r="A35" s="122" t="str">
        <f>[4]Resumo!A35</f>
        <v xml:space="preserve"> 4.8</v>
      </c>
      <c r="B35" s="360" t="str">
        <f>[4]Resumo!B35</f>
        <v>COBERTURA</v>
      </c>
      <c r="C35" s="360" t="e">
        <f>#REF!</f>
        <v>#REF!</v>
      </c>
      <c r="D35" s="360" t="e">
        <f>#REF!</f>
        <v>#REF!</v>
      </c>
      <c r="E35" s="360" t="e">
        <f>#REF!</f>
        <v>#REF!</v>
      </c>
      <c r="F35" s="360" t="e">
        <f>#REF!</f>
        <v>#REF!</v>
      </c>
      <c r="G35" s="409">
        <f>Resumo!G35</f>
        <v>0</v>
      </c>
      <c r="H35" s="409"/>
      <c r="I35" s="123" t="e">
        <f t="shared" si="14"/>
        <v>#DIV/0!</v>
      </c>
      <c r="J35" s="115">
        <f t="shared" si="15"/>
        <v>0</v>
      </c>
      <c r="K35" s="100"/>
      <c r="L35" s="96">
        <f t="shared" si="0"/>
        <v>0</v>
      </c>
      <c r="M35" s="94">
        <f t="shared" si="16"/>
        <v>0</v>
      </c>
      <c r="N35" s="95"/>
      <c r="O35" s="96">
        <f t="shared" si="1"/>
        <v>0</v>
      </c>
      <c r="P35" s="94">
        <f t="shared" si="17"/>
        <v>0</v>
      </c>
      <c r="Q35" s="95"/>
      <c r="R35" s="96">
        <f t="shared" si="18"/>
        <v>0</v>
      </c>
      <c r="S35" s="94">
        <f t="shared" si="19"/>
        <v>0</v>
      </c>
      <c r="T35" s="95"/>
      <c r="U35" s="96">
        <f t="shared" si="2"/>
        <v>0</v>
      </c>
      <c r="V35" s="94">
        <f t="shared" si="20"/>
        <v>0</v>
      </c>
      <c r="W35" s="95"/>
      <c r="X35" s="96">
        <f t="shared" si="3"/>
        <v>0</v>
      </c>
      <c r="Y35" s="94">
        <f t="shared" si="21"/>
        <v>0</v>
      </c>
      <c r="Z35" s="95">
        <v>0.65</v>
      </c>
      <c r="AA35" s="96">
        <f t="shared" si="4"/>
        <v>0.65</v>
      </c>
      <c r="AB35" s="94">
        <f t="shared" si="22"/>
        <v>0</v>
      </c>
      <c r="AC35" s="95">
        <v>0.35</v>
      </c>
      <c r="AD35" s="96">
        <f t="shared" si="5"/>
        <v>1</v>
      </c>
      <c r="AE35" s="94">
        <f t="shared" si="23"/>
        <v>0</v>
      </c>
      <c r="AF35" s="95">
        <v>0</v>
      </c>
      <c r="AG35" s="96">
        <f t="shared" si="6"/>
        <v>1</v>
      </c>
      <c r="AH35" s="94">
        <f t="shared" si="24"/>
        <v>0</v>
      </c>
      <c r="AI35" s="95"/>
      <c r="AJ35" s="96">
        <f t="shared" si="7"/>
        <v>1</v>
      </c>
      <c r="AK35" s="94">
        <f t="shared" si="25"/>
        <v>0</v>
      </c>
      <c r="AL35" s="95"/>
      <c r="AM35" s="96">
        <f t="shared" si="8"/>
        <v>1</v>
      </c>
      <c r="AN35" s="94">
        <f t="shared" si="32"/>
        <v>0</v>
      </c>
      <c r="AO35" s="95"/>
      <c r="AP35" s="96">
        <f t="shared" si="9"/>
        <v>1</v>
      </c>
      <c r="AQ35" s="94">
        <f t="shared" si="31"/>
        <v>0</v>
      </c>
      <c r="AR35" s="95"/>
      <c r="AS35" s="96">
        <f t="shared" si="10"/>
        <v>1</v>
      </c>
      <c r="AT35" s="94">
        <f t="shared" si="30"/>
        <v>0</v>
      </c>
      <c r="AU35" s="95"/>
      <c r="AV35" s="96">
        <f t="shared" si="35"/>
        <v>1</v>
      </c>
      <c r="AW35" s="94">
        <f t="shared" si="33"/>
        <v>0</v>
      </c>
      <c r="AX35" s="95"/>
      <c r="AY35" s="96">
        <f t="shared" si="36"/>
        <v>1</v>
      </c>
      <c r="AZ35" s="94">
        <f t="shared" si="34"/>
        <v>0</v>
      </c>
      <c r="BA35" s="95"/>
      <c r="BB35" s="96">
        <f t="shared" si="13"/>
        <v>1</v>
      </c>
      <c r="BD35" s="91">
        <f t="shared" si="28"/>
        <v>0</v>
      </c>
      <c r="BE35" s="91">
        <f t="shared" si="29"/>
        <v>0</v>
      </c>
    </row>
    <row r="36" spans="1:57">
      <c r="A36" s="122" t="str">
        <f>[4]Resumo!A36</f>
        <v xml:space="preserve"> 4.9</v>
      </c>
      <c r="B36" s="360" t="str">
        <f>[4]Resumo!B36</f>
        <v>ESQUADRIAS</v>
      </c>
      <c r="C36" s="360" t="e">
        <f>#REF!</f>
        <v>#REF!</v>
      </c>
      <c r="D36" s="360" t="e">
        <f>#REF!</f>
        <v>#REF!</v>
      </c>
      <c r="E36" s="360" t="e">
        <f>#REF!</f>
        <v>#REF!</v>
      </c>
      <c r="F36" s="360" t="e">
        <f>#REF!</f>
        <v>#REF!</v>
      </c>
      <c r="G36" s="409">
        <f>Resumo!G36</f>
        <v>0</v>
      </c>
      <c r="H36" s="409"/>
      <c r="I36" s="123" t="e">
        <f t="shared" si="14"/>
        <v>#DIV/0!</v>
      </c>
      <c r="J36" s="115">
        <f t="shared" si="15"/>
        <v>0</v>
      </c>
      <c r="K36" s="100"/>
      <c r="L36" s="96">
        <f t="shared" si="0"/>
        <v>0</v>
      </c>
      <c r="M36" s="94">
        <f t="shared" si="16"/>
        <v>0</v>
      </c>
      <c r="N36" s="95"/>
      <c r="O36" s="96">
        <f t="shared" si="1"/>
        <v>0</v>
      </c>
      <c r="P36" s="94">
        <f t="shared" si="17"/>
        <v>0</v>
      </c>
      <c r="Q36" s="95"/>
      <c r="R36" s="96">
        <f t="shared" si="18"/>
        <v>0</v>
      </c>
      <c r="S36" s="94">
        <f t="shared" si="19"/>
        <v>0</v>
      </c>
      <c r="T36" s="95"/>
      <c r="U36" s="96">
        <f t="shared" si="2"/>
        <v>0</v>
      </c>
      <c r="V36" s="94">
        <f t="shared" si="20"/>
        <v>0</v>
      </c>
      <c r="W36" s="95"/>
      <c r="X36" s="96">
        <f t="shared" si="3"/>
        <v>0</v>
      </c>
      <c r="Y36" s="94">
        <f t="shared" si="21"/>
        <v>0</v>
      </c>
      <c r="Z36" s="95"/>
      <c r="AA36" s="96">
        <f t="shared" si="4"/>
        <v>0</v>
      </c>
      <c r="AB36" s="94">
        <f t="shared" si="22"/>
        <v>0</v>
      </c>
      <c r="AC36" s="95"/>
      <c r="AD36" s="96">
        <f t="shared" si="5"/>
        <v>0</v>
      </c>
      <c r="AE36" s="94">
        <f t="shared" si="23"/>
        <v>0</v>
      </c>
      <c r="AF36" s="95">
        <v>0</v>
      </c>
      <c r="AG36" s="96">
        <f t="shared" si="6"/>
        <v>0</v>
      </c>
      <c r="AH36" s="94">
        <f t="shared" si="24"/>
        <v>0</v>
      </c>
      <c r="AI36" s="95">
        <v>0</v>
      </c>
      <c r="AJ36" s="96">
        <f t="shared" si="7"/>
        <v>0</v>
      </c>
      <c r="AK36" s="94">
        <f t="shared" si="25"/>
        <v>0</v>
      </c>
      <c r="AL36" s="95">
        <v>0.65</v>
      </c>
      <c r="AM36" s="96">
        <f t="shared" si="8"/>
        <v>0.65</v>
      </c>
      <c r="AN36" s="94">
        <f t="shared" si="32"/>
        <v>0</v>
      </c>
      <c r="AO36" s="95">
        <v>0.35</v>
      </c>
      <c r="AP36" s="96">
        <f t="shared" si="9"/>
        <v>1</v>
      </c>
      <c r="AQ36" s="94">
        <f t="shared" si="31"/>
        <v>0</v>
      </c>
      <c r="AR36" s="95"/>
      <c r="AS36" s="96">
        <f t="shared" si="10"/>
        <v>1</v>
      </c>
      <c r="AT36" s="94">
        <f t="shared" si="30"/>
        <v>0</v>
      </c>
      <c r="AU36" s="95"/>
      <c r="AV36" s="96">
        <f t="shared" si="35"/>
        <v>1</v>
      </c>
      <c r="AW36" s="94">
        <f t="shared" si="33"/>
        <v>0</v>
      </c>
      <c r="AX36" s="95"/>
      <c r="AY36" s="96">
        <f t="shared" si="36"/>
        <v>1</v>
      </c>
      <c r="AZ36" s="94">
        <f t="shared" si="34"/>
        <v>0</v>
      </c>
      <c r="BA36" s="95"/>
      <c r="BB36" s="96">
        <f t="shared" si="13"/>
        <v>1</v>
      </c>
      <c r="BD36" s="91">
        <f t="shared" si="28"/>
        <v>0</v>
      </c>
      <c r="BE36" s="91">
        <f t="shared" si="29"/>
        <v>0</v>
      </c>
    </row>
    <row r="37" spans="1:57">
      <c r="A37" s="122" t="str">
        <f>[4]Resumo!A37</f>
        <v xml:space="preserve"> 4.10</v>
      </c>
      <c r="B37" s="360" t="str">
        <f>[4]Resumo!B37</f>
        <v>PISO, RODAPÉS E SOLEIRAS</v>
      </c>
      <c r="C37" s="360" t="e">
        <f>#REF!</f>
        <v>#REF!</v>
      </c>
      <c r="D37" s="360" t="e">
        <f>#REF!</f>
        <v>#REF!</v>
      </c>
      <c r="E37" s="360" t="e">
        <f>#REF!</f>
        <v>#REF!</v>
      </c>
      <c r="F37" s="360" t="e">
        <f>#REF!</f>
        <v>#REF!</v>
      </c>
      <c r="G37" s="409">
        <f>Resumo!G37</f>
        <v>0</v>
      </c>
      <c r="H37" s="409"/>
      <c r="I37" s="123" t="e">
        <f t="shared" si="14"/>
        <v>#DIV/0!</v>
      </c>
      <c r="J37" s="115">
        <f t="shared" si="15"/>
        <v>0</v>
      </c>
      <c r="K37" s="100"/>
      <c r="L37" s="96">
        <f t="shared" si="0"/>
        <v>0</v>
      </c>
      <c r="M37" s="94">
        <f t="shared" si="16"/>
        <v>0</v>
      </c>
      <c r="N37" s="95"/>
      <c r="O37" s="96">
        <f t="shared" si="1"/>
        <v>0</v>
      </c>
      <c r="P37" s="94">
        <f t="shared" si="17"/>
        <v>0</v>
      </c>
      <c r="Q37" s="95"/>
      <c r="R37" s="96">
        <f t="shared" si="18"/>
        <v>0</v>
      </c>
      <c r="S37" s="94">
        <f t="shared" si="19"/>
        <v>0</v>
      </c>
      <c r="T37" s="95"/>
      <c r="U37" s="96">
        <f t="shared" si="2"/>
        <v>0</v>
      </c>
      <c r="V37" s="94">
        <f t="shared" si="20"/>
        <v>0</v>
      </c>
      <c r="W37" s="95">
        <v>0</v>
      </c>
      <c r="X37" s="96">
        <f t="shared" si="3"/>
        <v>0</v>
      </c>
      <c r="Y37" s="94">
        <f t="shared" si="21"/>
        <v>0</v>
      </c>
      <c r="Z37" s="95">
        <v>0</v>
      </c>
      <c r="AA37" s="96">
        <f t="shared" si="4"/>
        <v>0</v>
      </c>
      <c r="AB37" s="94">
        <f t="shared" si="22"/>
        <v>0</v>
      </c>
      <c r="AC37" s="95">
        <v>0.42</v>
      </c>
      <c r="AD37" s="96">
        <f t="shared" si="5"/>
        <v>0.42</v>
      </c>
      <c r="AE37" s="94">
        <f t="shared" si="23"/>
        <v>0</v>
      </c>
      <c r="AF37" s="95">
        <v>0.48</v>
      </c>
      <c r="AG37" s="96">
        <f t="shared" si="6"/>
        <v>0.89999999999999991</v>
      </c>
      <c r="AH37" s="94">
        <f t="shared" si="24"/>
        <v>0</v>
      </c>
      <c r="AI37" s="95">
        <v>0.1</v>
      </c>
      <c r="AJ37" s="96">
        <f t="shared" si="7"/>
        <v>0.99999999999999989</v>
      </c>
      <c r="AK37" s="94">
        <f t="shared" si="25"/>
        <v>0</v>
      </c>
      <c r="AL37" s="95"/>
      <c r="AM37" s="96">
        <f t="shared" si="8"/>
        <v>0.99999999999999989</v>
      </c>
      <c r="AN37" s="94">
        <f t="shared" si="32"/>
        <v>0</v>
      </c>
      <c r="AO37" s="95"/>
      <c r="AP37" s="96">
        <f t="shared" si="9"/>
        <v>0.99999999999999989</v>
      </c>
      <c r="AQ37" s="94">
        <f t="shared" si="31"/>
        <v>0</v>
      </c>
      <c r="AR37" s="95"/>
      <c r="AS37" s="96">
        <f t="shared" si="10"/>
        <v>0.99999999999999989</v>
      </c>
      <c r="AT37" s="94">
        <f t="shared" si="30"/>
        <v>0</v>
      </c>
      <c r="AU37" s="95"/>
      <c r="AV37" s="96">
        <f t="shared" si="35"/>
        <v>0.99999999999999989</v>
      </c>
      <c r="AW37" s="94">
        <f t="shared" si="33"/>
        <v>0</v>
      </c>
      <c r="AX37" s="95"/>
      <c r="AY37" s="96">
        <f t="shared" si="36"/>
        <v>0.99999999999999989</v>
      </c>
      <c r="AZ37" s="94">
        <f t="shared" si="34"/>
        <v>0</v>
      </c>
      <c r="BA37" s="95"/>
      <c r="BB37" s="96">
        <f t="shared" si="13"/>
        <v>0.99999999999999989</v>
      </c>
      <c r="BD37" s="91">
        <f t="shared" si="28"/>
        <v>0</v>
      </c>
      <c r="BE37" s="91">
        <f t="shared" si="29"/>
        <v>0</v>
      </c>
    </row>
    <row r="38" spans="1:57">
      <c r="A38" s="122" t="str">
        <f>[4]Resumo!A38</f>
        <v xml:space="preserve"> 4.11</v>
      </c>
      <c r="B38" s="360" t="str">
        <f>[4]Resumo!B38</f>
        <v>PINTURA</v>
      </c>
      <c r="C38" s="360" t="e">
        <f>#REF!</f>
        <v>#REF!</v>
      </c>
      <c r="D38" s="360" t="e">
        <f>#REF!</f>
        <v>#REF!</v>
      </c>
      <c r="E38" s="360" t="e">
        <f>#REF!</f>
        <v>#REF!</v>
      </c>
      <c r="F38" s="360" t="e">
        <f>#REF!</f>
        <v>#REF!</v>
      </c>
      <c r="G38" s="409">
        <f>Resumo!G38</f>
        <v>0</v>
      </c>
      <c r="H38" s="409"/>
      <c r="I38" s="123" t="e">
        <f t="shared" si="14"/>
        <v>#DIV/0!</v>
      </c>
      <c r="J38" s="115">
        <f t="shared" si="15"/>
        <v>0</v>
      </c>
      <c r="K38" s="100"/>
      <c r="L38" s="96">
        <f t="shared" si="0"/>
        <v>0</v>
      </c>
      <c r="M38" s="94">
        <f t="shared" si="16"/>
        <v>0</v>
      </c>
      <c r="N38" s="95"/>
      <c r="O38" s="96">
        <f t="shared" si="1"/>
        <v>0</v>
      </c>
      <c r="P38" s="94">
        <f t="shared" si="17"/>
        <v>0</v>
      </c>
      <c r="Q38" s="95"/>
      <c r="R38" s="96">
        <f t="shared" si="18"/>
        <v>0</v>
      </c>
      <c r="S38" s="94">
        <f t="shared" si="19"/>
        <v>0</v>
      </c>
      <c r="T38" s="95"/>
      <c r="U38" s="96">
        <f t="shared" si="2"/>
        <v>0</v>
      </c>
      <c r="V38" s="94">
        <f t="shared" si="20"/>
        <v>0</v>
      </c>
      <c r="W38" s="95"/>
      <c r="X38" s="96">
        <f t="shared" si="3"/>
        <v>0</v>
      </c>
      <c r="Y38" s="94">
        <f t="shared" si="21"/>
        <v>0</v>
      </c>
      <c r="Z38" s="95"/>
      <c r="AA38" s="96">
        <f t="shared" si="4"/>
        <v>0</v>
      </c>
      <c r="AB38" s="94">
        <f t="shared" si="22"/>
        <v>0</v>
      </c>
      <c r="AC38" s="95"/>
      <c r="AD38" s="96">
        <f t="shared" si="5"/>
        <v>0</v>
      </c>
      <c r="AE38" s="94">
        <f t="shared" si="23"/>
        <v>0</v>
      </c>
      <c r="AF38" s="95">
        <v>0.2</v>
      </c>
      <c r="AG38" s="96">
        <f t="shared" si="6"/>
        <v>0.2</v>
      </c>
      <c r="AH38" s="94">
        <f t="shared" si="24"/>
        <v>0</v>
      </c>
      <c r="AI38" s="95">
        <v>0.2</v>
      </c>
      <c r="AJ38" s="96">
        <f t="shared" si="7"/>
        <v>0.4</v>
      </c>
      <c r="AK38" s="94">
        <f t="shared" si="25"/>
        <v>0</v>
      </c>
      <c r="AL38" s="95">
        <v>0.6</v>
      </c>
      <c r="AM38" s="96">
        <f t="shared" si="8"/>
        <v>1</v>
      </c>
      <c r="AN38" s="94">
        <f t="shared" si="32"/>
        <v>0</v>
      </c>
      <c r="AO38" s="95"/>
      <c r="AP38" s="96">
        <f t="shared" si="9"/>
        <v>1</v>
      </c>
      <c r="AQ38" s="94">
        <f t="shared" si="31"/>
        <v>0</v>
      </c>
      <c r="AR38" s="95"/>
      <c r="AS38" s="96">
        <f t="shared" si="10"/>
        <v>1</v>
      </c>
      <c r="AT38" s="94">
        <f t="shared" si="30"/>
        <v>0</v>
      </c>
      <c r="AU38" s="95">
        <v>0</v>
      </c>
      <c r="AV38" s="96">
        <f t="shared" si="35"/>
        <v>1</v>
      </c>
      <c r="AW38" s="94">
        <f t="shared" si="33"/>
        <v>0</v>
      </c>
      <c r="AX38" s="95"/>
      <c r="AY38" s="96">
        <f t="shared" si="36"/>
        <v>1</v>
      </c>
      <c r="AZ38" s="94">
        <f t="shared" si="34"/>
        <v>0</v>
      </c>
      <c r="BA38" s="95"/>
      <c r="BB38" s="96">
        <f t="shared" si="13"/>
        <v>1</v>
      </c>
      <c r="BD38" s="91">
        <f t="shared" si="28"/>
        <v>0</v>
      </c>
      <c r="BE38" s="91">
        <f t="shared" si="29"/>
        <v>0</v>
      </c>
    </row>
    <row r="39" spans="1:57">
      <c r="A39" s="122" t="str">
        <f>[4]Resumo!A39</f>
        <v xml:space="preserve"> 4.12</v>
      </c>
      <c r="B39" s="360" t="str">
        <f>[4]Resumo!B39</f>
        <v>INSTALAÇÕES ELÉTRICAS</v>
      </c>
      <c r="C39" s="360" t="e">
        <f>#REF!</f>
        <v>#REF!</v>
      </c>
      <c r="D39" s="360" t="e">
        <f>#REF!</f>
        <v>#REF!</v>
      </c>
      <c r="E39" s="360" t="e">
        <f>#REF!</f>
        <v>#REF!</v>
      </c>
      <c r="F39" s="360" t="e">
        <f>#REF!</f>
        <v>#REF!</v>
      </c>
      <c r="G39" s="409">
        <f>Resumo!G39</f>
        <v>0</v>
      </c>
      <c r="H39" s="409"/>
      <c r="I39" s="123" t="e">
        <f t="shared" si="14"/>
        <v>#DIV/0!</v>
      </c>
      <c r="J39" s="115">
        <f t="shared" si="15"/>
        <v>0</v>
      </c>
      <c r="K39" s="100"/>
      <c r="L39" s="96">
        <f t="shared" si="0"/>
        <v>0</v>
      </c>
      <c r="M39" s="94">
        <f t="shared" si="16"/>
        <v>0</v>
      </c>
      <c r="N39" s="95"/>
      <c r="O39" s="96">
        <f t="shared" si="1"/>
        <v>0</v>
      </c>
      <c r="P39" s="94">
        <f t="shared" si="17"/>
        <v>0</v>
      </c>
      <c r="Q39" s="95"/>
      <c r="R39" s="96">
        <f t="shared" si="18"/>
        <v>0</v>
      </c>
      <c r="S39" s="94">
        <f t="shared" si="19"/>
        <v>0</v>
      </c>
      <c r="T39" s="95"/>
      <c r="U39" s="96">
        <f t="shared" si="2"/>
        <v>0</v>
      </c>
      <c r="V39" s="94">
        <f t="shared" si="20"/>
        <v>0</v>
      </c>
      <c r="W39" s="95"/>
      <c r="X39" s="96">
        <f t="shared" si="3"/>
        <v>0</v>
      </c>
      <c r="Y39" s="94">
        <f t="shared" si="21"/>
        <v>0</v>
      </c>
      <c r="Z39" s="95"/>
      <c r="AA39" s="96">
        <f t="shared" si="4"/>
        <v>0</v>
      </c>
      <c r="AB39" s="94">
        <f t="shared" si="22"/>
        <v>0</v>
      </c>
      <c r="AC39" s="95"/>
      <c r="AD39" s="96">
        <f t="shared" si="5"/>
        <v>0</v>
      </c>
      <c r="AE39" s="94">
        <f t="shared" si="23"/>
        <v>0</v>
      </c>
      <c r="AF39" s="95"/>
      <c r="AG39" s="96">
        <f t="shared" si="6"/>
        <v>0</v>
      </c>
      <c r="AH39" s="94">
        <f t="shared" si="24"/>
        <v>0</v>
      </c>
      <c r="AI39" s="95"/>
      <c r="AJ39" s="96">
        <f t="shared" si="7"/>
        <v>0</v>
      </c>
      <c r="AK39" s="94">
        <f t="shared" si="25"/>
        <v>0</v>
      </c>
      <c r="AL39" s="95"/>
      <c r="AM39" s="96">
        <f t="shared" si="8"/>
        <v>0</v>
      </c>
      <c r="AN39" s="94">
        <f t="shared" si="32"/>
        <v>0</v>
      </c>
      <c r="AO39" s="95"/>
      <c r="AP39" s="96">
        <f t="shared" si="9"/>
        <v>0</v>
      </c>
      <c r="AQ39" s="94">
        <f t="shared" si="31"/>
        <v>0</v>
      </c>
      <c r="AR39" s="95">
        <v>0.1</v>
      </c>
      <c r="AS39" s="96">
        <f t="shared" si="10"/>
        <v>0.1</v>
      </c>
      <c r="AT39" s="94">
        <f t="shared" si="30"/>
        <v>0</v>
      </c>
      <c r="AU39" s="95">
        <v>0.4</v>
      </c>
      <c r="AV39" s="96">
        <f t="shared" si="35"/>
        <v>0.5</v>
      </c>
      <c r="AW39" s="94">
        <f t="shared" si="33"/>
        <v>0</v>
      </c>
      <c r="AX39" s="95">
        <v>0.4</v>
      </c>
      <c r="AY39" s="96">
        <f t="shared" si="36"/>
        <v>0.9</v>
      </c>
      <c r="AZ39" s="94">
        <f t="shared" si="34"/>
        <v>0</v>
      </c>
      <c r="BA39" s="95">
        <v>0.1</v>
      </c>
      <c r="BB39" s="96">
        <f t="shared" si="13"/>
        <v>1</v>
      </c>
      <c r="BD39" s="91">
        <f t="shared" si="28"/>
        <v>0</v>
      </c>
      <c r="BE39" s="91">
        <f t="shared" si="29"/>
        <v>0</v>
      </c>
    </row>
    <row r="40" spans="1:57">
      <c r="A40" s="122" t="str">
        <f>[4]Resumo!A40</f>
        <v xml:space="preserve"> 4.13</v>
      </c>
      <c r="B40" s="360" t="str">
        <f>[4]Resumo!B40</f>
        <v>INSTALAÇÕES DE PREVENÇÃO E COMBATE A INCÊNDIO</v>
      </c>
      <c r="C40" s="360" t="e">
        <f>#REF!</f>
        <v>#REF!</v>
      </c>
      <c r="D40" s="360" t="e">
        <f>#REF!</f>
        <v>#REF!</v>
      </c>
      <c r="E40" s="360" t="e">
        <f>#REF!</f>
        <v>#REF!</v>
      </c>
      <c r="F40" s="360" t="e">
        <f>#REF!</f>
        <v>#REF!</v>
      </c>
      <c r="G40" s="409">
        <f>Resumo!G40</f>
        <v>0</v>
      </c>
      <c r="H40" s="409"/>
      <c r="I40" s="123" t="e">
        <f t="shared" si="14"/>
        <v>#DIV/0!</v>
      </c>
      <c r="J40" s="115">
        <f t="shared" si="15"/>
        <v>0</v>
      </c>
      <c r="K40" s="100"/>
      <c r="L40" s="96">
        <f t="shared" si="0"/>
        <v>0</v>
      </c>
      <c r="M40" s="94">
        <f t="shared" si="16"/>
        <v>0</v>
      </c>
      <c r="N40" s="95"/>
      <c r="O40" s="96">
        <f t="shared" si="1"/>
        <v>0</v>
      </c>
      <c r="P40" s="94">
        <f t="shared" si="17"/>
        <v>0</v>
      </c>
      <c r="Q40" s="95"/>
      <c r="R40" s="96">
        <f t="shared" si="18"/>
        <v>0</v>
      </c>
      <c r="S40" s="94">
        <f t="shared" si="19"/>
        <v>0</v>
      </c>
      <c r="T40" s="95"/>
      <c r="U40" s="96">
        <f t="shared" si="2"/>
        <v>0</v>
      </c>
      <c r="V40" s="94">
        <f t="shared" si="20"/>
        <v>0</v>
      </c>
      <c r="W40" s="95"/>
      <c r="X40" s="96">
        <f t="shared" si="3"/>
        <v>0</v>
      </c>
      <c r="Y40" s="94">
        <f t="shared" si="21"/>
        <v>0</v>
      </c>
      <c r="Z40" s="95"/>
      <c r="AA40" s="96">
        <f t="shared" si="4"/>
        <v>0</v>
      </c>
      <c r="AB40" s="94">
        <f t="shared" si="22"/>
        <v>0</v>
      </c>
      <c r="AC40" s="95"/>
      <c r="AD40" s="96">
        <f t="shared" si="5"/>
        <v>0</v>
      </c>
      <c r="AE40" s="94">
        <f t="shared" si="23"/>
        <v>0</v>
      </c>
      <c r="AF40" s="95"/>
      <c r="AG40" s="96">
        <f t="shared" si="6"/>
        <v>0</v>
      </c>
      <c r="AH40" s="94">
        <f t="shared" si="24"/>
        <v>0</v>
      </c>
      <c r="AI40" s="95"/>
      <c r="AJ40" s="96">
        <f t="shared" si="7"/>
        <v>0</v>
      </c>
      <c r="AK40" s="94">
        <f t="shared" si="25"/>
        <v>0</v>
      </c>
      <c r="AL40" s="95"/>
      <c r="AM40" s="96">
        <f t="shared" si="8"/>
        <v>0</v>
      </c>
      <c r="AN40" s="94">
        <f t="shared" si="32"/>
        <v>0</v>
      </c>
      <c r="AO40" s="95">
        <v>0.2</v>
      </c>
      <c r="AP40" s="96">
        <f t="shared" si="9"/>
        <v>0.2</v>
      </c>
      <c r="AQ40" s="94">
        <f t="shared" si="31"/>
        <v>0</v>
      </c>
      <c r="AR40" s="95">
        <v>0.15</v>
      </c>
      <c r="AS40" s="96">
        <f t="shared" si="10"/>
        <v>0.35</v>
      </c>
      <c r="AT40" s="94">
        <f t="shared" si="30"/>
        <v>0</v>
      </c>
      <c r="AU40" s="95">
        <v>0.2</v>
      </c>
      <c r="AV40" s="96">
        <f t="shared" si="35"/>
        <v>0.55000000000000004</v>
      </c>
      <c r="AW40" s="94">
        <f t="shared" si="33"/>
        <v>0</v>
      </c>
      <c r="AX40" s="95">
        <v>0.35</v>
      </c>
      <c r="AY40" s="96">
        <f t="shared" si="36"/>
        <v>0.9</v>
      </c>
      <c r="AZ40" s="94">
        <f t="shared" si="34"/>
        <v>0</v>
      </c>
      <c r="BA40" s="95">
        <v>0.1</v>
      </c>
      <c r="BB40" s="96">
        <f t="shared" si="13"/>
        <v>1</v>
      </c>
      <c r="BD40" s="91">
        <f t="shared" si="28"/>
        <v>0</v>
      </c>
      <c r="BE40" s="91">
        <f t="shared" si="29"/>
        <v>0</v>
      </c>
    </row>
    <row r="41" spans="1:57">
      <c r="A41" s="122" t="str">
        <f>[4]Resumo!A41</f>
        <v xml:space="preserve"> 4.14</v>
      </c>
      <c r="B41" s="360" t="str">
        <f>[4]Resumo!B41</f>
        <v>SERVIÇOS CONSTRUTIVOS COMPLEMENTARES</v>
      </c>
      <c r="C41" s="360" t="e">
        <f>#REF!</f>
        <v>#REF!</v>
      </c>
      <c r="D41" s="360" t="e">
        <f>#REF!</f>
        <v>#REF!</v>
      </c>
      <c r="E41" s="360" t="e">
        <f>#REF!</f>
        <v>#REF!</v>
      </c>
      <c r="F41" s="360" t="e">
        <f>#REF!</f>
        <v>#REF!</v>
      </c>
      <c r="G41" s="409">
        <f>Resumo!G41</f>
        <v>0</v>
      </c>
      <c r="H41" s="409"/>
      <c r="I41" s="123" t="e">
        <f t="shared" si="14"/>
        <v>#DIV/0!</v>
      </c>
      <c r="J41" s="115">
        <f t="shared" si="15"/>
        <v>0</v>
      </c>
      <c r="K41" s="100">
        <v>0</v>
      </c>
      <c r="L41" s="96">
        <f t="shared" si="0"/>
        <v>0</v>
      </c>
      <c r="M41" s="94">
        <f t="shared" si="16"/>
        <v>0</v>
      </c>
      <c r="N41" s="95"/>
      <c r="O41" s="96">
        <f t="shared" si="1"/>
        <v>0</v>
      </c>
      <c r="P41" s="94">
        <f t="shared" si="17"/>
        <v>0</v>
      </c>
      <c r="Q41" s="95"/>
      <c r="R41" s="96">
        <f t="shared" si="18"/>
        <v>0</v>
      </c>
      <c r="S41" s="94">
        <f t="shared" si="19"/>
        <v>0</v>
      </c>
      <c r="T41" s="95"/>
      <c r="U41" s="96">
        <f t="shared" si="2"/>
        <v>0</v>
      </c>
      <c r="V41" s="94">
        <f t="shared" si="20"/>
        <v>0</v>
      </c>
      <c r="W41" s="95"/>
      <c r="X41" s="96">
        <f t="shared" si="3"/>
        <v>0</v>
      </c>
      <c r="Y41" s="94">
        <f t="shared" si="21"/>
        <v>0</v>
      </c>
      <c r="Z41" s="95">
        <v>0.45</v>
      </c>
      <c r="AA41" s="96">
        <f t="shared" si="4"/>
        <v>0.45</v>
      </c>
      <c r="AB41" s="94">
        <f t="shared" si="22"/>
        <v>0</v>
      </c>
      <c r="AC41" s="95"/>
      <c r="AD41" s="96">
        <f t="shared" si="5"/>
        <v>0.45</v>
      </c>
      <c r="AE41" s="94">
        <f t="shared" si="23"/>
        <v>0</v>
      </c>
      <c r="AF41" s="95"/>
      <c r="AG41" s="96">
        <f t="shared" si="6"/>
        <v>0.45</v>
      </c>
      <c r="AH41" s="94">
        <f t="shared" si="24"/>
        <v>0</v>
      </c>
      <c r="AI41" s="95">
        <v>0</v>
      </c>
      <c r="AJ41" s="96">
        <f t="shared" si="7"/>
        <v>0.45</v>
      </c>
      <c r="AK41" s="94">
        <f t="shared" si="25"/>
        <v>0</v>
      </c>
      <c r="AL41" s="95"/>
      <c r="AM41" s="96">
        <f t="shared" si="8"/>
        <v>0.45</v>
      </c>
      <c r="AN41" s="94">
        <f t="shared" si="32"/>
        <v>0</v>
      </c>
      <c r="AO41" s="95"/>
      <c r="AP41" s="96">
        <f t="shared" si="9"/>
        <v>0.45</v>
      </c>
      <c r="AQ41" s="94">
        <f t="shared" si="31"/>
        <v>0</v>
      </c>
      <c r="AR41" s="95">
        <v>0.35</v>
      </c>
      <c r="AS41" s="96">
        <f t="shared" si="10"/>
        <v>0.8</v>
      </c>
      <c r="AT41" s="94">
        <f t="shared" si="30"/>
        <v>0</v>
      </c>
      <c r="AU41" s="95">
        <v>0.2</v>
      </c>
      <c r="AV41" s="96">
        <f t="shared" si="35"/>
        <v>1</v>
      </c>
      <c r="AW41" s="94">
        <f t="shared" si="33"/>
        <v>0</v>
      </c>
      <c r="AX41" s="95">
        <v>0</v>
      </c>
      <c r="AY41" s="96">
        <f t="shared" si="36"/>
        <v>1</v>
      </c>
      <c r="AZ41" s="94">
        <f t="shared" si="34"/>
        <v>0</v>
      </c>
      <c r="BA41" s="95"/>
      <c r="BB41" s="96">
        <f t="shared" si="13"/>
        <v>1</v>
      </c>
      <c r="BD41" s="91">
        <f t="shared" si="28"/>
        <v>0</v>
      </c>
      <c r="BE41" s="91">
        <f t="shared" si="29"/>
        <v>0</v>
      </c>
    </row>
    <row r="42" spans="1:57" s="89" customFormat="1" ht="14.1" customHeight="1">
      <c r="A42" s="120" t="str">
        <f>[4]Resumo!A42</f>
        <v xml:space="preserve"> 5</v>
      </c>
      <c r="B42" s="410" t="str">
        <f>[4]Resumo!B42</f>
        <v>REFEITÓRIO</v>
      </c>
      <c r="C42" s="410" t="e">
        <f>#REF!</f>
        <v>#REF!</v>
      </c>
      <c r="D42" s="410" t="e">
        <f>#REF!</f>
        <v>#REF!</v>
      </c>
      <c r="E42" s="410" t="e">
        <f>#REF!</f>
        <v>#REF!</v>
      </c>
      <c r="F42" s="410" t="e">
        <f>#REF!</f>
        <v>#REF!</v>
      </c>
      <c r="G42" s="411">
        <f>SUM(G43:H54)</f>
        <v>0</v>
      </c>
      <c r="H42" s="412"/>
      <c r="I42" s="121"/>
      <c r="J42" s="116"/>
      <c r="K42" s="108"/>
      <c r="L42" s="108"/>
      <c r="M42" s="108"/>
      <c r="N42" s="108"/>
      <c r="O42" s="108"/>
      <c r="P42" s="108"/>
      <c r="Q42" s="108"/>
      <c r="R42" s="108"/>
      <c r="S42" s="108"/>
      <c r="T42" s="108"/>
      <c r="U42" s="108"/>
      <c r="V42" s="108"/>
      <c r="W42" s="108"/>
      <c r="X42" s="108"/>
      <c r="Y42" s="108"/>
      <c r="Z42" s="108"/>
      <c r="AA42" s="108"/>
      <c r="AB42" s="107"/>
      <c r="AC42" s="108"/>
      <c r="AD42" s="108"/>
      <c r="AE42" s="107"/>
      <c r="AF42" s="108"/>
      <c r="AG42" s="108"/>
      <c r="AH42" s="107"/>
      <c r="AI42" s="108"/>
      <c r="AJ42" s="108"/>
      <c r="AK42" s="107"/>
      <c r="AL42" s="108"/>
      <c r="AM42" s="108"/>
      <c r="AN42" s="107"/>
      <c r="AO42" s="108"/>
      <c r="AP42" s="108"/>
      <c r="AQ42" s="107"/>
      <c r="AR42" s="108"/>
      <c r="AS42" s="108"/>
      <c r="AT42" s="107"/>
      <c r="AU42" s="108"/>
      <c r="AV42" s="108"/>
      <c r="AW42" s="108"/>
      <c r="AX42" s="108"/>
      <c r="AY42" s="108"/>
      <c r="AZ42" s="108"/>
      <c r="BA42" s="108"/>
      <c r="BB42" s="108"/>
      <c r="BC42" s="109"/>
      <c r="BD42" s="110">
        <f t="shared" si="28"/>
        <v>0</v>
      </c>
      <c r="BE42" s="91">
        <f t="shared" si="29"/>
        <v>0</v>
      </c>
    </row>
    <row r="43" spans="1:57">
      <c r="A43" s="122" t="str">
        <f>[4]Resumo!A43</f>
        <v xml:space="preserve"> 5.1</v>
      </c>
      <c r="B43" s="360" t="str">
        <f>[4]Resumo!B43</f>
        <v>SERVIÇOS PRELIMINARES</v>
      </c>
      <c r="C43" s="360" t="e">
        <f>#REF!</f>
        <v>#REF!</v>
      </c>
      <c r="D43" s="360" t="e">
        <f>#REF!</f>
        <v>#REF!</v>
      </c>
      <c r="E43" s="360" t="e">
        <f>#REF!</f>
        <v>#REF!</v>
      </c>
      <c r="F43" s="360" t="e">
        <f>#REF!</f>
        <v>#REF!</v>
      </c>
      <c r="G43" s="409">
        <f>Resumo!G43</f>
        <v>0</v>
      </c>
      <c r="H43" s="409"/>
      <c r="I43" s="123" t="e">
        <f t="shared" si="14"/>
        <v>#DIV/0!</v>
      </c>
      <c r="J43" s="115">
        <f t="shared" si="15"/>
        <v>0</v>
      </c>
      <c r="K43" s="100"/>
      <c r="L43" s="96">
        <f t="shared" si="0"/>
        <v>0</v>
      </c>
      <c r="M43" s="94">
        <f t="shared" si="16"/>
        <v>0</v>
      </c>
      <c r="N43" s="95">
        <v>1</v>
      </c>
      <c r="O43" s="96">
        <f t="shared" si="1"/>
        <v>1</v>
      </c>
      <c r="P43" s="94">
        <f t="shared" si="17"/>
        <v>0</v>
      </c>
      <c r="Q43" s="95"/>
      <c r="R43" s="96">
        <f t="shared" si="18"/>
        <v>1</v>
      </c>
      <c r="S43" s="94">
        <f t="shared" si="19"/>
        <v>0</v>
      </c>
      <c r="T43" s="95"/>
      <c r="U43" s="96">
        <f t="shared" si="2"/>
        <v>1</v>
      </c>
      <c r="V43" s="94">
        <f t="shared" si="20"/>
        <v>0</v>
      </c>
      <c r="W43" s="95"/>
      <c r="X43" s="96">
        <f t="shared" si="3"/>
        <v>1</v>
      </c>
      <c r="Y43" s="94">
        <f t="shared" si="21"/>
        <v>0</v>
      </c>
      <c r="Z43" s="95"/>
      <c r="AA43" s="96">
        <f t="shared" si="4"/>
        <v>1</v>
      </c>
      <c r="AB43" s="94">
        <f t="shared" si="22"/>
        <v>0</v>
      </c>
      <c r="AC43" s="95"/>
      <c r="AD43" s="96">
        <f t="shared" si="5"/>
        <v>1</v>
      </c>
      <c r="AE43" s="94">
        <f t="shared" si="23"/>
        <v>0</v>
      </c>
      <c r="AF43" s="95"/>
      <c r="AG43" s="96">
        <f t="shared" si="6"/>
        <v>1</v>
      </c>
      <c r="AH43" s="94">
        <f t="shared" si="24"/>
        <v>0</v>
      </c>
      <c r="AI43" s="95"/>
      <c r="AJ43" s="96">
        <f t="shared" si="7"/>
        <v>1</v>
      </c>
      <c r="AK43" s="94">
        <f t="shared" si="25"/>
        <v>0</v>
      </c>
      <c r="AL43" s="95"/>
      <c r="AM43" s="96">
        <f t="shared" si="8"/>
        <v>1</v>
      </c>
      <c r="AN43" s="94">
        <f t="shared" si="32"/>
        <v>0</v>
      </c>
      <c r="AO43" s="95"/>
      <c r="AP43" s="96">
        <f t="shared" si="9"/>
        <v>1</v>
      </c>
      <c r="AQ43" s="94">
        <f t="shared" si="31"/>
        <v>0</v>
      </c>
      <c r="AR43" s="95"/>
      <c r="AS43" s="96">
        <f t="shared" si="10"/>
        <v>1</v>
      </c>
      <c r="AT43" s="94">
        <f t="shared" si="30"/>
        <v>0</v>
      </c>
      <c r="AU43" s="95"/>
      <c r="AV43" s="96">
        <f t="shared" si="35"/>
        <v>1</v>
      </c>
      <c r="AW43" s="94">
        <f t="shared" si="33"/>
        <v>0</v>
      </c>
      <c r="AX43" s="95"/>
      <c r="AY43" s="96">
        <f t="shared" si="36"/>
        <v>1</v>
      </c>
      <c r="AZ43" s="94">
        <f t="shared" si="34"/>
        <v>0</v>
      </c>
      <c r="BA43" s="95"/>
      <c r="BB43" s="96">
        <f t="shared" si="13"/>
        <v>1</v>
      </c>
      <c r="BD43" s="91">
        <f t="shared" si="28"/>
        <v>0</v>
      </c>
      <c r="BE43" s="91">
        <f t="shared" si="29"/>
        <v>0</v>
      </c>
    </row>
    <row r="44" spans="1:57">
      <c r="A44" s="122" t="str">
        <f>[4]Resumo!A44</f>
        <v xml:space="preserve"> 5.2</v>
      </c>
      <c r="B44" s="360" t="str">
        <f>[4]Resumo!B44</f>
        <v>INFRA ESTRUTURA</v>
      </c>
      <c r="C44" s="360" t="e">
        <f>#REF!</f>
        <v>#REF!</v>
      </c>
      <c r="D44" s="360" t="e">
        <f>#REF!</f>
        <v>#REF!</v>
      </c>
      <c r="E44" s="360" t="e">
        <f>#REF!</f>
        <v>#REF!</v>
      </c>
      <c r="F44" s="360" t="e">
        <f>#REF!</f>
        <v>#REF!</v>
      </c>
      <c r="G44" s="409">
        <f>Resumo!G44</f>
        <v>0</v>
      </c>
      <c r="H44" s="409"/>
      <c r="I44" s="123" t="e">
        <f t="shared" si="14"/>
        <v>#DIV/0!</v>
      </c>
      <c r="J44" s="115">
        <f t="shared" si="15"/>
        <v>0</v>
      </c>
      <c r="K44" s="100"/>
      <c r="L44" s="96">
        <f t="shared" si="0"/>
        <v>0</v>
      </c>
      <c r="M44" s="94">
        <f t="shared" si="16"/>
        <v>0</v>
      </c>
      <c r="N44" s="95">
        <v>0.5</v>
      </c>
      <c r="O44" s="96">
        <f t="shared" si="1"/>
        <v>0.5</v>
      </c>
      <c r="P44" s="94">
        <f t="shared" si="17"/>
        <v>0</v>
      </c>
      <c r="Q44" s="95">
        <v>0.5</v>
      </c>
      <c r="R44" s="96">
        <f t="shared" si="18"/>
        <v>1</v>
      </c>
      <c r="S44" s="94">
        <f t="shared" si="19"/>
        <v>0</v>
      </c>
      <c r="T44" s="95"/>
      <c r="U44" s="96">
        <f t="shared" si="2"/>
        <v>1</v>
      </c>
      <c r="V44" s="94">
        <f t="shared" si="20"/>
        <v>0</v>
      </c>
      <c r="W44" s="95"/>
      <c r="X44" s="96">
        <f t="shared" si="3"/>
        <v>1</v>
      </c>
      <c r="Y44" s="94">
        <f t="shared" si="21"/>
        <v>0</v>
      </c>
      <c r="Z44" s="95"/>
      <c r="AA44" s="96">
        <f t="shared" si="4"/>
        <v>1</v>
      </c>
      <c r="AB44" s="94">
        <f t="shared" si="22"/>
        <v>0</v>
      </c>
      <c r="AC44" s="95"/>
      <c r="AD44" s="96">
        <f t="shared" si="5"/>
        <v>1</v>
      </c>
      <c r="AE44" s="94">
        <f t="shared" si="23"/>
        <v>0</v>
      </c>
      <c r="AF44" s="95"/>
      <c r="AG44" s="96">
        <f t="shared" si="6"/>
        <v>1</v>
      </c>
      <c r="AH44" s="94">
        <f t="shared" si="24"/>
        <v>0</v>
      </c>
      <c r="AI44" s="95"/>
      <c r="AJ44" s="96">
        <f t="shared" si="7"/>
        <v>1</v>
      </c>
      <c r="AK44" s="94">
        <f t="shared" si="25"/>
        <v>0</v>
      </c>
      <c r="AL44" s="95"/>
      <c r="AM44" s="96">
        <f t="shared" si="8"/>
        <v>1</v>
      </c>
      <c r="AN44" s="94">
        <f t="shared" si="32"/>
        <v>0</v>
      </c>
      <c r="AO44" s="95"/>
      <c r="AP44" s="96">
        <f t="shared" si="9"/>
        <v>1</v>
      </c>
      <c r="AQ44" s="94">
        <f t="shared" si="31"/>
        <v>0</v>
      </c>
      <c r="AR44" s="95"/>
      <c r="AS44" s="96">
        <f t="shared" si="10"/>
        <v>1</v>
      </c>
      <c r="AT44" s="94">
        <f t="shared" si="30"/>
        <v>0</v>
      </c>
      <c r="AU44" s="95"/>
      <c r="AV44" s="96">
        <f t="shared" si="35"/>
        <v>1</v>
      </c>
      <c r="AW44" s="94">
        <f t="shared" si="33"/>
        <v>0</v>
      </c>
      <c r="AX44" s="95"/>
      <c r="AY44" s="96">
        <f t="shared" si="36"/>
        <v>1</v>
      </c>
      <c r="AZ44" s="94">
        <f t="shared" si="34"/>
        <v>0</v>
      </c>
      <c r="BA44" s="95"/>
      <c r="BB44" s="96">
        <f t="shared" si="13"/>
        <v>1</v>
      </c>
      <c r="BD44" s="91">
        <f t="shared" si="28"/>
        <v>0</v>
      </c>
      <c r="BE44" s="91">
        <f t="shared" si="29"/>
        <v>0</v>
      </c>
    </row>
    <row r="45" spans="1:57">
      <c r="A45" s="122" t="str">
        <f>[4]Resumo!A45</f>
        <v xml:space="preserve"> 5.3</v>
      </c>
      <c r="B45" s="360" t="str">
        <f>[4]Resumo!B45</f>
        <v>MESO E SUPER ESTRUTURA</v>
      </c>
      <c r="C45" s="360" t="e">
        <f>#REF!</f>
        <v>#REF!</v>
      </c>
      <c r="D45" s="360" t="e">
        <f>#REF!</f>
        <v>#REF!</v>
      </c>
      <c r="E45" s="360" t="e">
        <f>#REF!</f>
        <v>#REF!</v>
      </c>
      <c r="F45" s="360" t="e">
        <f>#REF!</f>
        <v>#REF!</v>
      </c>
      <c r="G45" s="409">
        <f>Resumo!G45</f>
        <v>0</v>
      </c>
      <c r="H45" s="409"/>
      <c r="I45" s="123" t="e">
        <f t="shared" si="14"/>
        <v>#DIV/0!</v>
      </c>
      <c r="J45" s="115">
        <f t="shared" si="15"/>
        <v>0</v>
      </c>
      <c r="K45" s="100"/>
      <c r="L45" s="96">
        <f t="shared" si="0"/>
        <v>0</v>
      </c>
      <c r="M45" s="94">
        <f t="shared" si="16"/>
        <v>0</v>
      </c>
      <c r="N45" s="95">
        <v>0</v>
      </c>
      <c r="O45" s="96">
        <f t="shared" si="1"/>
        <v>0</v>
      </c>
      <c r="P45" s="94">
        <f t="shared" si="17"/>
        <v>0</v>
      </c>
      <c r="Q45" s="95">
        <v>0.1</v>
      </c>
      <c r="R45" s="96">
        <f t="shared" si="18"/>
        <v>0.1</v>
      </c>
      <c r="S45" s="94">
        <f t="shared" si="19"/>
        <v>0</v>
      </c>
      <c r="T45" s="95">
        <v>0.6</v>
      </c>
      <c r="U45" s="96">
        <f t="shared" si="2"/>
        <v>0.7</v>
      </c>
      <c r="V45" s="94">
        <f t="shared" si="20"/>
        <v>0</v>
      </c>
      <c r="W45" s="95">
        <v>0.3</v>
      </c>
      <c r="X45" s="96">
        <f t="shared" si="3"/>
        <v>1</v>
      </c>
      <c r="Y45" s="94">
        <f t="shared" si="21"/>
        <v>0</v>
      </c>
      <c r="Z45" s="95"/>
      <c r="AA45" s="96">
        <f t="shared" si="4"/>
        <v>1</v>
      </c>
      <c r="AB45" s="94">
        <f t="shared" si="22"/>
        <v>0</v>
      </c>
      <c r="AC45" s="95"/>
      <c r="AD45" s="96">
        <f t="shared" si="5"/>
        <v>1</v>
      </c>
      <c r="AE45" s="94">
        <f t="shared" si="23"/>
        <v>0</v>
      </c>
      <c r="AF45" s="95"/>
      <c r="AG45" s="96">
        <f t="shared" si="6"/>
        <v>1</v>
      </c>
      <c r="AH45" s="94">
        <f t="shared" si="24"/>
        <v>0</v>
      </c>
      <c r="AI45" s="95"/>
      <c r="AJ45" s="96">
        <f t="shared" si="7"/>
        <v>1</v>
      </c>
      <c r="AK45" s="94">
        <f t="shared" si="25"/>
        <v>0</v>
      </c>
      <c r="AL45" s="95"/>
      <c r="AM45" s="96">
        <f t="shared" si="8"/>
        <v>1</v>
      </c>
      <c r="AN45" s="94">
        <f t="shared" si="32"/>
        <v>0</v>
      </c>
      <c r="AO45" s="95"/>
      <c r="AP45" s="96">
        <f t="shared" si="9"/>
        <v>1</v>
      </c>
      <c r="AQ45" s="94">
        <f t="shared" si="31"/>
        <v>0</v>
      </c>
      <c r="AR45" s="95"/>
      <c r="AS45" s="96">
        <f t="shared" si="10"/>
        <v>1</v>
      </c>
      <c r="AT45" s="94">
        <f t="shared" si="30"/>
        <v>0</v>
      </c>
      <c r="AU45" s="95"/>
      <c r="AV45" s="96">
        <f t="shared" si="35"/>
        <v>1</v>
      </c>
      <c r="AW45" s="94">
        <f t="shared" si="33"/>
        <v>0</v>
      </c>
      <c r="AX45" s="95"/>
      <c r="AY45" s="96">
        <f t="shared" si="36"/>
        <v>1</v>
      </c>
      <c r="AZ45" s="94">
        <f t="shared" si="34"/>
        <v>0</v>
      </c>
      <c r="BA45" s="95"/>
      <c r="BB45" s="96">
        <f t="shared" si="13"/>
        <v>1</v>
      </c>
      <c r="BD45" s="91">
        <f t="shared" si="28"/>
        <v>0</v>
      </c>
      <c r="BE45" s="91">
        <f t="shared" si="29"/>
        <v>0</v>
      </c>
    </row>
    <row r="46" spans="1:57">
      <c r="A46" s="122" t="str">
        <f>[4]Resumo!A46</f>
        <v xml:space="preserve"> 5.4</v>
      </c>
      <c r="B46" s="360" t="str">
        <f>[4]Resumo!B46</f>
        <v>ALVENARIAS E VEDAÇÕES</v>
      </c>
      <c r="C46" s="360" t="e">
        <f>#REF!</f>
        <v>#REF!</v>
      </c>
      <c r="D46" s="360" t="e">
        <f>#REF!</f>
        <v>#REF!</v>
      </c>
      <c r="E46" s="360" t="e">
        <f>#REF!</f>
        <v>#REF!</v>
      </c>
      <c r="F46" s="360" t="e">
        <f>#REF!</f>
        <v>#REF!</v>
      </c>
      <c r="G46" s="409">
        <f>Resumo!G46</f>
        <v>0</v>
      </c>
      <c r="H46" s="409"/>
      <c r="I46" s="124" t="e">
        <f t="shared" si="14"/>
        <v>#DIV/0!</v>
      </c>
      <c r="J46" s="117">
        <f t="shared" si="15"/>
        <v>0</v>
      </c>
      <c r="K46" s="100"/>
      <c r="L46" s="101"/>
      <c r="M46" s="101"/>
      <c r="N46" s="95">
        <v>0</v>
      </c>
      <c r="O46" s="98"/>
      <c r="P46" s="98"/>
      <c r="Q46" s="95"/>
      <c r="R46" s="98"/>
      <c r="S46" s="98"/>
      <c r="T46" s="95"/>
      <c r="U46" s="98"/>
      <c r="V46" s="94">
        <f t="shared" si="20"/>
        <v>0</v>
      </c>
      <c r="W46" s="95">
        <v>0.3</v>
      </c>
      <c r="X46" s="98">
        <f>W46</f>
        <v>0.3</v>
      </c>
      <c r="Y46" s="94">
        <f>Z46*G46</f>
        <v>0</v>
      </c>
      <c r="Z46" s="95">
        <v>0.6</v>
      </c>
      <c r="AA46" s="98">
        <f>Z46+X46</f>
        <v>0.89999999999999991</v>
      </c>
      <c r="AB46" s="94">
        <f>AC46*G46</f>
        <v>0</v>
      </c>
      <c r="AC46" s="95">
        <v>0.1</v>
      </c>
      <c r="AD46" s="98">
        <f>AC46+AA46</f>
        <v>0.99999999999999989</v>
      </c>
      <c r="AE46" s="97">
        <f t="shared" si="23"/>
        <v>0</v>
      </c>
      <c r="AF46" s="95"/>
      <c r="AG46" s="99">
        <f t="shared" si="6"/>
        <v>0.99999999999999989</v>
      </c>
      <c r="AH46" s="97">
        <f t="shared" si="24"/>
        <v>0</v>
      </c>
      <c r="AI46" s="95"/>
      <c r="AJ46" s="99">
        <f t="shared" si="7"/>
        <v>0.99999999999999989</v>
      </c>
      <c r="AK46" s="97">
        <f t="shared" si="25"/>
        <v>0</v>
      </c>
      <c r="AL46" s="95"/>
      <c r="AM46" s="99">
        <f t="shared" si="8"/>
        <v>0.99999999999999989</v>
      </c>
      <c r="AN46" s="97">
        <f t="shared" si="32"/>
        <v>0</v>
      </c>
      <c r="AO46" s="95"/>
      <c r="AP46" s="99">
        <f t="shared" si="9"/>
        <v>0.99999999999999989</v>
      </c>
      <c r="AQ46" s="97">
        <f t="shared" si="31"/>
        <v>0</v>
      </c>
      <c r="AR46" s="95"/>
      <c r="AS46" s="99">
        <f t="shared" si="10"/>
        <v>0.99999999999999989</v>
      </c>
      <c r="AT46" s="97">
        <f t="shared" si="30"/>
        <v>0</v>
      </c>
      <c r="AU46" s="95"/>
      <c r="AV46" s="99">
        <f t="shared" si="35"/>
        <v>0.99999999999999989</v>
      </c>
      <c r="AW46" s="99"/>
      <c r="AX46" s="95"/>
      <c r="AY46" s="99">
        <f t="shared" si="36"/>
        <v>0.99999999999999989</v>
      </c>
      <c r="AZ46" s="97">
        <f t="shared" si="34"/>
        <v>0</v>
      </c>
      <c r="BA46" s="95"/>
      <c r="BB46" s="99">
        <f t="shared" si="13"/>
        <v>0.99999999999999989</v>
      </c>
      <c r="BD46" s="91">
        <f t="shared" si="28"/>
        <v>0</v>
      </c>
      <c r="BE46" s="91">
        <f t="shared" si="29"/>
        <v>0</v>
      </c>
    </row>
    <row r="47" spans="1:57">
      <c r="A47" s="122" t="str">
        <f>[4]Resumo!A47</f>
        <v xml:space="preserve"> 5.5</v>
      </c>
      <c r="B47" s="360" t="str">
        <f>[4]Resumo!B47</f>
        <v>REVESTIMENTOS</v>
      </c>
      <c r="C47" s="360" t="e">
        <f>#REF!</f>
        <v>#REF!</v>
      </c>
      <c r="D47" s="360" t="e">
        <f>#REF!</f>
        <v>#REF!</v>
      </c>
      <c r="E47" s="360" t="e">
        <f>#REF!</f>
        <v>#REF!</v>
      </c>
      <c r="F47" s="360" t="e">
        <f>#REF!</f>
        <v>#REF!</v>
      </c>
      <c r="G47" s="409">
        <f>Resumo!G47</f>
        <v>0</v>
      </c>
      <c r="H47" s="409"/>
      <c r="I47" s="123" t="e">
        <f t="shared" si="14"/>
        <v>#DIV/0!</v>
      </c>
      <c r="J47" s="115">
        <f t="shared" si="15"/>
        <v>0</v>
      </c>
      <c r="K47" s="95">
        <v>0</v>
      </c>
      <c r="L47" s="96">
        <f t="shared" si="0"/>
        <v>0</v>
      </c>
      <c r="M47" s="94"/>
      <c r="N47" s="95"/>
      <c r="O47" s="96"/>
      <c r="P47" s="94"/>
      <c r="Q47" s="95"/>
      <c r="R47" s="96"/>
      <c r="S47" s="94">
        <f t="shared" si="19"/>
        <v>0</v>
      </c>
      <c r="T47" s="95"/>
      <c r="U47" s="96">
        <f t="shared" si="2"/>
        <v>0</v>
      </c>
      <c r="V47" s="94">
        <f t="shared" si="20"/>
        <v>0</v>
      </c>
      <c r="W47" s="95"/>
      <c r="X47" s="96">
        <f t="shared" si="3"/>
        <v>0</v>
      </c>
      <c r="Y47" s="94">
        <f t="shared" si="21"/>
        <v>0</v>
      </c>
      <c r="Z47" s="95"/>
      <c r="AA47" s="96">
        <f t="shared" si="4"/>
        <v>0</v>
      </c>
      <c r="AB47" s="94">
        <f t="shared" si="22"/>
        <v>0</v>
      </c>
      <c r="AC47" s="95"/>
      <c r="AD47" s="96">
        <f t="shared" si="5"/>
        <v>0</v>
      </c>
      <c r="AE47" s="94">
        <f t="shared" si="23"/>
        <v>0</v>
      </c>
      <c r="AF47" s="95"/>
      <c r="AG47" s="96">
        <f t="shared" si="6"/>
        <v>0</v>
      </c>
      <c r="AH47" s="94">
        <f t="shared" si="24"/>
        <v>0</v>
      </c>
      <c r="AI47" s="95"/>
      <c r="AJ47" s="96">
        <f t="shared" si="7"/>
        <v>0</v>
      </c>
      <c r="AK47" s="94">
        <f t="shared" si="25"/>
        <v>0</v>
      </c>
      <c r="AL47" s="95"/>
      <c r="AM47" s="96">
        <f t="shared" si="8"/>
        <v>0</v>
      </c>
      <c r="AN47" s="94">
        <f t="shared" si="32"/>
        <v>0</v>
      </c>
      <c r="AO47" s="95">
        <v>0.65</v>
      </c>
      <c r="AP47" s="96">
        <f t="shared" si="9"/>
        <v>0.65</v>
      </c>
      <c r="AQ47" s="94">
        <f t="shared" si="31"/>
        <v>0</v>
      </c>
      <c r="AR47" s="95">
        <v>0.35</v>
      </c>
      <c r="AS47" s="96">
        <f t="shared" si="10"/>
        <v>1</v>
      </c>
      <c r="AT47" s="94">
        <f t="shared" si="30"/>
        <v>0</v>
      </c>
      <c r="AU47" s="95"/>
      <c r="AV47" s="96">
        <f t="shared" si="35"/>
        <v>1</v>
      </c>
      <c r="AW47" s="94">
        <f t="shared" si="33"/>
        <v>0</v>
      </c>
      <c r="AX47" s="95"/>
      <c r="AY47" s="96">
        <f t="shared" si="36"/>
        <v>1</v>
      </c>
      <c r="AZ47" s="94">
        <f t="shared" si="34"/>
        <v>0</v>
      </c>
      <c r="BA47" s="95"/>
      <c r="BB47" s="96">
        <f t="shared" si="13"/>
        <v>1</v>
      </c>
      <c r="BD47" s="91">
        <f t="shared" si="28"/>
        <v>0</v>
      </c>
      <c r="BE47" s="91">
        <f t="shared" si="29"/>
        <v>0</v>
      </c>
    </row>
    <row r="48" spans="1:57">
      <c r="A48" s="122" t="str">
        <f>[4]Resumo!A48</f>
        <v>5.6</v>
      </c>
      <c r="B48" s="360" t="str">
        <f>[4]Resumo!B48</f>
        <v>COBERTURA</v>
      </c>
      <c r="C48" s="360" t="e">
        <f>#REF!</f>
        <v>#REF!</v>
      </c>
      <c r="D48" s="360" t="e">
        <f>#REF!</f>
        <v>#REF!</v>
      </c>
      <c r="E48" s="360" t="e">
        <f>#REF!</f>
        <v>#REF!</v>
      </c>
      <c r="F48" s="360" t="e">
        <f>#REF!</f>
        <v>#REF!</v>
      </c>
      <c r="G48" s="409">
        <f>Resumo!G48</f>
        <v>0</v>
      </c>
      <c r="H48" s="409"/>
      <c r="I48" s="123" t="e">
        <f t="shared" si="14"/>
        <v>#DIV/0!</v>
      </c>
      <c r="J48" s="115">
        <f t="shared" si="15"/>
        <v>0</v>
      </c>
      <c r="K48" s="95">
        <v>0</v>
      </c>
      <c r="L48" s="96">
        <f t="shared" si="0"/>
        <v>0</v>
      </c>
      <c r="M48" s="94"/>
      <c r="N48" s="95"/>
      <c r="O48" s="96"/>
      <c r="P48" s="94"/>
      <c r="Q48" s="95"/>
      <c r="R48" s="96"/>
      <c r="S48" s="94">
        <f t="shared" si="19"/>
        <v>0</v>
      </c>
      <c r="T48" s="95"/>
      <c r="U48" s="96">
        <f t="shared" si="2"/>
        <v>0</v>
      </c>
      <c r="V48" s="94">
        <f t="shared" si="20"/>
        <v>0</v>
      </c>
      <c r="W48" s="95"/>
      <c r="X48" s="96">
        <f t="shared" si="3"/>
        <v>0</v>
      </c>
      <c r="Y48" s="94">
        <f t="shared" si="21"/>
        <v>0</v>
      </c>
      <c r="Z48" s="95">
        <v>0.65</v>
      </c>
      <c r="AA48" s="96">
        <f t="shared" si="4"/>
        <v>0.65</v>
      </c>
      <c r="AB48" s="94">
        <f t="shared" si="22"/>
        <v>0</v>
      </c>
      <c r="AC48" s="95">
        <v>0.2</v>
      </c>
      <c r="AD48" s="96">
        <f t="shared" si="5"/>
        <v>0.85000000000000009</v>
      </c>
      <c r="AE48" s="94">
        <f t="shared" si="23"/>
        <v>0</v>
      </c>
      <c r="AF48" s="95">
        <v>0.15</v>
      </c>
      <c r="AG48" s="96">
        <f t="shared" si="6"/>
        <v>1</v>
      </c>
      <c r="AH48" s="94">
        <f t="shared" si="24"/>
        <v>0</v>
      </c>
      <c r="AI48" s="95"/>
      <c r="AJ48" s="96">
        <f t="shared" si="7"/>
        <v>1</v>
      </c>
      <c r="AK48" s="94">
        <f t="shared" si="25"/>
        <v>0</v>
      </c>
      <c r="AL48" s="95"/>
      <c r="AM48" s="96">
        <f t="shared" si="8"/>
        <v>1</v>
      </c>
      <c r="AN48" s="94">
        <f t="shared" si="32"/>
        <v>0</v>
      </c>
      <c r="AO48" s="95"/>
      <c r="AP48" s="96">
        <f t="shared" si="9"/>
        <v>1</v>
      </c>
      <c r="AQ48" s="94">
        <f t="shared" si="31"/>
        <v>0</v>
      </c>
      <c r="AR48" s="95"/>
      <c r="AS48" s="96">
        <f t="shared" si="10"/>
        <v>1</v>
      </c>
      <c r="AT48" s="94">
        <f t="shared" si="30"/>
        <v>0</v>
      </c>
      <c r="AU48" s="95"/>
      <c r="AV48" s="96">
        <f t="shared" si="35"/>
        <v>1</v>
      </c>
      <c r="AW48" s="94">
        <f t="shared" si="33"/>
        <v>0</v>
      </c>
      <c r="AX48" s="95"/>
      <c r="AY48" s="96">
        <f t="shared" si="36"/>
        <v>1</v>
      </c>
      <c r="AZ48" s="94">
        <f t="shared" si="34"/>
        <v>0</v>
      </c>
      <c r="BA48" s="95"/>
      <c r="BB48" s="96">
        <f t="shared" si="13"/>
        <v>1</v>
      </c>
      <c r="BD48" s="91">
        <f t="shared" si="28"/>
        <v>0</v>
      </c>
      <c r="BE48" s="91">
        <f t="shared" si="29"/>
        <v>0</v>
      </c>
    </row>
    <row r="49" spans="1:57">
      <c r="A49" s="122" t="str">
        <f>[4]Resumo!A49</f>
        <v>5.7</v>
      </c>
      <c r="B49" s="360" t="str">
        <f>[4]Resumo!B49</f>
        <v>ESQUADRIAS</v>
      </c>
      <c r="C49" s="360" t="e">
        <f>#REF!</f>
        <v>#REF!</v>
      </c>
      <c r="D49" s="360" t="e">
        <f>#REF!</f>
        <v>#REF!</v>
      </c>
      <c r="E49" s="360" t="e">
        <f>#REF!</f>
        <v>#REF!</v>
      </c>
      <c r="F49" s="360" t="e">
        <f>#REF!</f>
        <v>#REF!</v>
      </c>
      <c r="G49" s="409">
        <f>Resumo!G49</f>
        <v>0</v>
      </c>
      <c r="H49" s="409"/>
      <c r="I49" s="123" t="e">
        <f t="shared" si="14"/>
        <v>#DIV/0!</v>
      </c>
      <c r="J49" s="115">
        <f t="shared" si="15"/>
        <v>0</v>
      </c>
      <c r="K49" s="100"/>
      <c r="L49" s="96">
        <f t="shared" si="0"/>
        <v>0</v>
      </c>
      <c r="M49" s="94"/>
      <c r="N49" s="95"/>
      <c r="O49" s="96"/>
      <c r="P49" s="94"/>
      <c r="Q49" s="95"/>
      <c r="R49" s="96"/>
      <c r="S49" s="94">
        <f t="shared" si="19"/>
        <v>0</v>
      </c>
      <c r="T49" s="95"/>
      <c r="U49" s="96">
        <f t="shared" si="2"/>
        <v>0</v>
      </c>
      <c r="V49" s="94">
        <f t="shared" si="20"/>
        <v>0</v>
      </c>
      <c r="W49" s="95"/>
      <c r="X49" s="96">
        <f t="shared" si="3"/>
        <v>0</v>
      </c>
      <c r="Y49" s="94">
        <f t="shared" si="21"/>
        <v>0</v>
      </c>
      <c r="Z49" s="95"/>
      <c r="AA49" s="96">
        <f t="shared" si="4"/>
        <v>0</v>
      </c>
      <c r="AB49" s="94">
        <f t="shared" si="22"/>
        <v>0</v>
      </c>
      <c r="AC49" s="95"/>
      <c r="AD49" s="96">
        <f t="shared" si="5"/>
        <v>0</v>
      </c>
      <c r="AE49" s="94">
        <f t="shared" si="23"/>
        <v>0</v>
      </c>
      <c r="AF49" s="95"/>
      <c r="AG49" s="96">
        <f t="shared" si="6"/>
        <v>0</v>
      </c>
      <c r="AH49" s="94">
        <f t="shared" si="24"/>
        <v>0</v>
      </c>
      <c r="AI49" s="95"/>
      <c r="AJ49" s="96">
        <f t="shared" si="7"/>
        <v>0</v>
      </c>
      <c r="AK49" s="94">
        <f t="shared" si="25"/>
        <v>0</v>
      </c>
      <c r="AL49" s="95">
        <v>0.65</v>
      </c>
      <c r="AM49" s="96">
        <f t="shared" si="8"/>
        <v>0.65</v>
      </c>
      <c r="AN49" s="94">
        <f t="shared" si="32"/>
        <v>0</v>
      </c>
      <c r="AO49" s="95">
        <v>0.35</v>
      </c>
      <c r="AP49" s="96">
        <f t="shared" si="9"/>
        <v>1</v>
      </c>
      <c r="AQ49" s="94">
        <f t="shared" si="31"/>
        <v>0</v>
      </c>
      <c r="AR49" s="95"/>
      <c r="AS49" s="96">
        <f t="shared" si="10"/>
        <v>1</v>
      </c>
      <c r="AT49" s="94">
        <f t="shared" si="30"/>
        <v>0</v>
      </c>
      <c r="AU49" s="95"/>
      <c r="AV49" s="96">
        <f t="shared" si="35"/>
        <v>1</v>
      </c>
      <c r="AW49" s="94">
        <f t="shared" si="33"/>
        <v>0</v>
      </c>
      <c r="AX49" s="95"/>
      <c r="AY49" s="96">
        <f t="shared" si="36"/>
        <v>1</v>
      </c>
      <c r="AZ49" s="94">
        <f t="shared" si="34"/>
        <v>0</v>
      </c>
      <c r="BA49" s="95"/>
      <c r="BB49" s="96">
        <f t="shared" si="13"/>
        <v>1</v>
      </c>
      <c r="BD49" s="91">
        <f t="shared" si="28"/>
        <v>0</v>
      </c>
      <c r="BE49" s="91">
        <f t="shared" si="29"/>
        <v>0</v>
      </c>
    </row>
    <row r="50" spans="1:57">
      <c r="A50" s="122" t="str">
        <f>[4]Resumo!A50</f>
        <v>5.8</v>
      </c>
      <c r="B50" s="360" t="str">
        <f>[4]Resumo!B50</f>
        <v>PISO E RODAPÉS</v>
      </c>
      <c r="C50" s="360" t="e">
        <f>#REF!</f>
        <v>#REF!</v>
      </c>
      <c r="D50" s="360" t="e">
        <f>#REF!</f>
        <v>#REF!</v>
      </c>
      <c r="E50" s="360" t="e">
        <f>#REF!</f>
        <v>#REF!</v>
      </c>
      <c r="F50" s="360" t="e">
        <f>#REF!</f>
        <v>#REF!</v>
      </c>
      <c r="G50" s="409">
        <f>Resumo!G50</f>
        <v>0</v>
      </c>
      <c r="H50" s="409"/>
      <c r="I50" s="123" t="e">
        <f t="shared" si="14"/>
        <v>#DIV/0!</v>
      </c>
      <c r="J50" s="115">
        <f t="shared" si="15"/>
        <v>0</v>
      </c>
      <c r="K50" s="100"/>
      <c r="L50" s="96">
        <f t="shared" si="0"/>
        <v>0</v>
      </c>
      <c r="M50" s="94"/>
      <c r="N50" s="95"/>
      <c r="O50" s="96"/>
      <c r="P50" s="94"/>
      <c r="Q50" s="95"/>
      <c r="R50" s="96"/>
      <c r="S50" s="94">
        <f t="shared" si="19"/>
        <v>0</v>
      </c>
      <c r="T50" s="95">
        <v>0</v>
      </c>
      <c r="U50" s="96">
        <f t="shared" si="2"/>
        <v>0</v>
      </c>
      <c r="V50" s="94">
        <f t="shared" si="20"/>
        <v>0</v>
      </c>
      <c r="W50" s="95"/>
      <c r="X50" s="96">
        <f t="shared" si="3"/>
        <v>0</v>
      </c>
      <c r="Y50" s="94">
        <f t="shared" si="21"/>
        <v>0</v>
      </c>
      <c r="Z50" s="95"/>
      <c r="AA50" s="96">
        <f t="shared" si="4"/>
        <v>0</v>
      </c>
      <c r="AB50" s="94">
        <f t="shared" si="22"/>
        <v>0</v>
      </c>
      <c r="AC50" s="95">
        <v>0.42</v>
      </c>
      <c r="AD50" s="96">
        <f t="shared" si="5"/>
        <v>0.42</v>
      </c>
      <c r="AE50" s="94">
        <f t="shared" si="23"/>
        <v>0</v>
      </c>
      <c r="AF50" s="95">
        <v>0.48</v>
      </c>
      <c r="AG50" s="96">
        <f t="shared" si="6"/>
        <v>0.89999999999999991</v>
      </c>
      <c r="AH50" s="94">
        <f t="shared" si="24"/>
        <v>0</v>
      </c>
      <c r="AI50" s="95">
        <v>0.1</v>
      </c>
      <c r="AJ50" s="96">
        <f t="shared" si="7"/>
        <v>0.99999999999999989</v>
      </c>
      <c r="AK50" s="94">
        <f t="shared" si="25"/>
        <v>0</v>
      </c>
      <c r="AL50" s="95"/>
      <c r="AM50" s="96">
        <f t="shared" si="8"/>
        <v>0.99999999999999989</v>
      </c>
      <c r="AN50" s="94">
        <f t="shared" si="32"/>
        <v>0</v>
      </c>
      <c r="AO50" s="95"/>
      <c r="AP50" s="96">
        <f t="shared" si="9"/>
        <v>0.99999999999999989</v>
      </c>
      <c r="AQ50" s="94">
        <f t="shared" si="31"/>
        <v>0</v>
      </c>
      <c r="AR50" s="95"/>
      <c r="AS50" s="96">
        <f t="shared" si="10"/>
        <v>0.99999999999999989</v>
      </c>
      <c r="AT50" s="94">
        <f t="shared" si="30"/>
        <v>0</v>
      </c>
      <c r="AU50" s="95"/>
      <c r="AV50" s="96">
        <f t="shared" si="35"/>
        <v>0.99999999999999989</v>
      </c>
      <c r="AW50" s="94">
        <f t="shared" si="33"/>
        <v>0</v>
      </c>
      <c r="AX50" s="95"/>
      <c r="AY50" s="96">
        <f t="shared" si="36"/>
        <v>0.99999999999999989</v>
      </c>
      <c r="AZ50" s="94">
        <f t="shared" si="34"/>
        <v>0</v>
      </c>
      <c r="BA50" s="95"/>
      <c r="BB50" s="96">
        <f t="shared" si="13"/>
        <v>0.99999999999999989</v>
      </c>
      <c r="BD50" s="91">
        <f t="shared" si="28"/>
        <v>0</v>
      </c>
      <c r="BE50" s="91">
        <f t="shared" si="29"/>
        <v>0</v>
      </c>
    </row>
    <row r="51" spans="1:57">
      <c r="A51" s="122" t="str">
        <f>[4]Resumo!A51</f>
        <v xml:space="preserve"> 5.9</v>
      </c>
      <c r="B51" s="360" t="str">
        <f>[4]Resumo!B51</f>
        <v>PINTURA</v>
      </c>
      <c r="C51" s="360" t="e">
        <f>#REF!</f>
        <v>#REF!</v>
      </c>
      <c r="D51" s="360" t="e">
        <f>#REF!</f>
        <v>#REF!</v>
      </c>
      <c r="E51" s="360" t="e">
        <f>#REF!</f>
        <v>#REF!</v>
      </c>
      <c r="F51" s="360" t="e">
        <f>#REF!</f>
        <v>#REF!</v>
      </c>
      <c r="G51" s="409">
        <f>Resumo!G51</f>
        <v>0</v>
      </c>
      <c r="H51" s="409"/>
      <c r="I51" s="123" t="e">
        <f t="shared" si="14"/>
        <v>#DIV/0!</v>
      </c>
      <c r="J51" s="115">
        <f t="shared" si="15"/>
        <v>0</v>
      </c>
      <c r="K51" s="100"/>
      <c r="L51" s="96">
        <f t="shared" si="0"/>
        <v>0</v>
      </c>
      <c r="M51" s="94">
        <f t="shared" si="16"/>
        <v>0</v>
      </c>
      <c r="N51" s="95"/>
      <c r="O51" s="96">
        <f t="shared" si="1"/>
        <v>0</v>
      </c>
      <c r="P51" s="94">
        <f t="shared" si="17"/>
        <v>0</v>
      </c>
      <c r="Q51" s="95"/>
      <c r="R51" s="96">
        <f t="shared" si="18"/>
        <v>0</v>
      </c>
      <c r="S51" s="94">
        <f t="shared" si="19"/>
        <v>0</v>
      </c>
      <c r="T51" s="95"/>
      <c r="U51" s="96">
        <f t="shared" si="2"/>
        <v>0</v>
      </c>
      <c r="V51" s="94">
        <f t="shared" si="20"/>
        <v>0</v>
      </c>
      <c r="W51" s="95"/>
      <c r="X51" s="96">
        <f t="shared" si="3"/>
        <v>0</v>
      </c>
      <c r="Y51" s="94">
        <f t="shared" si="21"/>
        <v>0</v>
      </c>
      <c r="Z51" s="95"/>
      <c r="AA51" s="96">
        <f t="shared" si="4"/>
        <v>0</v>
      </c>
      <c r="AB51" s="94">
        <f t="shared" si="22"/>
        <v>0</v>
      </c>
      <c r="AC51" s="95"/>
      <c r="AD51" s="96">
        <f t="shared" si="5"/>
        <v>0</v>
      </c>
      <c r="AE51" s="94">
        <f t="shared" si="23"/>
        <v>0</v>
      </c>
      <c r="AF51" s="95">
        <v>0.2</v>
      </c>
      <c r="AG51" s="96">
        <f t="shared" si="6"/>
        <v>0.2</v>
      </c>
      <c r="AH51" s="94">
        <f t="shared" si="24"/>
        <v>0</v>
      </c>
      <c r="AI51" s="95">
        <v>0.2</v>
      </c>
      <c r="AJ51" s="96">
        <f t="shared" si="7"/>
        <v>0.4</v>
      </c>
      <c r="AK51" s="94">
        <f t="shared" si="25"/>
        <v>0</v>
      </c>
      <c r="AL51" s="95">
        <v>0.6</v>
      </c>
      <c r="AM51" s="96">
        <f t="shared" si="8"/>
        <v>1</v>
      </c>
      <c r="AN51" s="94">
        <f t="shared" si="32"/>
        <v>0</v>
      </c>
      <c r="AO51" s="95"/>
      <c r="AP51" s="96">
        <f t="shared" si="9"/>
        <v>1</v>
      </c>
      <c r="AQ51" s="94">
        <f t="shared" si="31"/>
        <v>0</v>
      </c>
      <c r="AR51" s="95"/>
      <c r="AS51" s="96">
        <f t="shared" si="10"/>
        <v>1</v>
      </c>
      <c r="AT51" s="94">
        <f t="shared" si="30"/>
        <v>0</v>
      </c>
      <c r="AU51" s="95"/>
      <c r="AV51" s="96">
        <f t="shared" si="35"/>
        <v>1</v>
      </c>
      <c r="AW51" s="94">
        <f t="shared" si="33"/>
        <v>0</v>
      </c>
      <c r="AX51" s="95"/>
      <c r="AY51" s="96">
        <f t="shared" si="36"/>
        <v>1</v>
      </c>
      <c r="AZ51" s="94">
        <f t="shared" si="34"/>
        <v>0</v>
      </c>
      <c r="BA51" s="95"/>
      <c r="BB51" s="96">
        <f t="shared" si="13"/>
        <v>1</v>
      </c>
      <c r="BD51" s="91">
        <f t="shared" si="28"/>
        <v>0</v>
      </c>
      <c r="BE51" s="91">
        <f t="shared" si="29"/>
        <v>0</v>
      </c>
    </row>
    <row r="52" spans="1:57">
      <c r="A52" s="122" t="str">
        <f>[4]Resumo!A52</f>
        <v xml:space="preserve"> 5.10</v>
      </c>
      <c r="B52" s="360" t="str">
        <f>[4]Resumo!B52</f>
        <v>INSTALAÇÕES ELÉTRICAS</v>
      </c>
      <c r="C52" s="360" t="e">
        <f>#REF!</f>
        <v>#REF!</v>
      </c>
      <c r="D52" s="360" t="e">
        <f>#REF!</f>
        <v>#REF!</v>
      </c>
      <c r="E52" s="360" t="e">
        <f>#REF!</f>
        <v>#REF!</v>
      </c>
      <c r="F52" s="360" t="e">
        <f>#REF!</f>
        <v>#REF!</v>
      </c>
      <c r="G52" s="409">
        <f>Resumo!G52</f>
        <v>0</v>
      </c>
      <c r="H52" s="409"/>
      <c r="I52" s="123" t="e">
        <f t="shared" si="14"/>
        <v>#DIV/0!</v>
      </c>
      <c r="J52" s="115">
        <f t="shared" si="15"/>
        <v>0</v>
      </c>
      <c r="K52" s="100"/>
      <c r="L52" s="96">
        <f t="shared" si="0"/>
        <v>0</v>
      </c>
      <c r="M52" s="94">
        <f t="shared" si="16"/>
        <v>0</v>
      </c>
      <c r="N52" s="95"/>
      <c r="O52" s="96">
        <f t="shared" si="1"/>
        <v>0</v>
      </c>
      <c r="P52" s="94">
        <f t="shared" si="17"/>
        <v>0</v>
      </c>
      <c r="Q52" s="95"/>
      <c r="R52" s="96">
        <f t="shared" si="18"/>
        <v>0</v>
      </c>
      <c r="S52" s="94">
        <f t="shared" si="19"/>
        <v>0</v>
      </c>
      <c r="T52" s="95"/>
      <c r="U52" s="96">
        <f t="shared" si="2"/>
        <v>0</v>
      </c>
      <c r="V52" s="94">
        <f t="shared" si="20"/>
        <v>0</v>
      </c>
      <c r="W52" s="95">
        <v>0</v>
      </c>
      <c r="X52" s="96">
        <f t="shared" si="3"/>
        <v>0</v>
      </c>
      <c r="Y52" s="94">
        <f t="shared" si="21"/>
        <v>0</v>
      </c>
      <c r="Z52" s="95"/>
      <c r="AA52" s="96">
        <f t="shared" si="4"/>
        <v>0</v>
      </c>
      <c r="AB52" s="94">
        <f t="shared" si="22"/>
        <v>0</v>
      </c>
      <c r="AC52" s="95"/>
      <c r="AD52" s="96">
        <f t="shared" si="5"/>
        <v>0</v>
      </c>
      <c r="AE52" s="94">
        <f t="shared" si="23"/>
        <v>0</v>
      </c>
      <c r="AF52" s="95"/>
      <c r="AG52" s="96">
        <f t="shared" si="6"/>
        <v>0</v>
      </c>
      <c r="AH52" s="94">
        <f t="shared" si="24"/>
        <v>0</v>
      </c>
      <c r="AI52" s="95"/>
      <c r="AJ52" s="96">
        <f t="shared" si="7"/>
        <v>0</v>
      </c>
      <c r="AK52" s="94">
        <f t="shared" si="25"/>
        <v>0</v>
      </c>
      <c r="AL52" s="95"/>
      <c r="AM52" s="96">
        <f t="shared" si="8"/>
        <v>0</v>
      </c>
      <c r="AN52" s="94">
        <f t="shared" si="32"/>
        <v>0</v>
      </c>
      <c r="AO52" s="95"/>
      <c r="AP52" s="96">
        <f t="shared" si="9"/>
        <v>0</v>
      </c>
      <c r="AQ52" s="94">
        <f t="shared" si="31"/>
        <v>0</v>
      </c>
      <c r="AR52" s="95">
        <v>0.1</v>
      </c>
      <c r="AS52" s="96">
        <f t="shared" si="10"/>
        <v>0.1</v>
      </c>
      <c r="AT52" s="94">
        <f t="shared" si="30"/>
        <v>0</v>
      </c>
      <c r="AU52" s="95">
        <v>0.4</v>
      </c>
      <c r="AV52" s="96">
        <f t="shared" si="35"/>
        <v>0.5</v>
      </c>
      <c r="AW52" s="94">
        <f t="shared" si="33"/>
        <v>0</v>
      </c>
      <c r="AX52" s="95">
        <v>0.4</v>
      </c>
      <c r="AY52" s="96">
        <f t="shared" si="36"/>
        <v>0.9</v>
      </c>
      <c r="AZ52" s="94">
        <f t="shared" si="34"/>
        <v>0</v>
      </c>
      <c r="BA52" s="95">
        <v>0.1</v>
      </c>
      <c r="BB52" s="96">
        <f t="shared" si="13"/>
        <v>1</v>
      </c>
      <c r="BD52" s="91">
        <f t="shared" si="28"/>
        <v>0</v>
      </c>
      <c r="BE52" s="91">
        <f t="shared" si="29"/>
        <v>0</v>
      </c>
    </row>
    <row r="53" spans="1:57">
      <c r="A53" s="122" t="str">
        <f>[4]Resumo!A53</f>
        <v xml:space="preserve"> 5.11</v>
      </c>
      <c r="B53" s="360" t="str">
        <f>[4]Resumo!B53</f>
        <v>INSTALAÇÕES DE PREVENÇÃO E COMBATE À INCÊNDIO E PÂNICO</v>
      </c>
      <c r="C53" s="360" t="e">
        <f>#REF!</f>
        <v>#REF!</v>
      </c>
      <c r="D53" s="360" t="e">
        <f>#REF!</f>
        <v>#REF!</v>
      </c>
      <c r="E53" s="360" t="e">
        <f>#REF!</f>
        <v>#REF!</v>
      </c>
      <c r="F53" s="360" t="e">
        <f>#REF!</f>
        <v>#REF!</v>
      </c>
      <c r="G53" s="409">
        <f>Resumo!G53</f>
        <v>0</v>
      </c>
      <c r="H53" s="409"/>
      <c r="I53" s="123" t="e">
        <f t="shared" si="14"/>
        <v>#DIV/0!</v>
      </c>
      <c r="J53" s="115">
        <f t="shared" si="15"/>
        <v>0</v>
      </c>
      <c r="K53" s="100"/>
      <c r="L53" s="96">
        <f t="shared" si="0"/>
        <v>0</v>
      </c>
      <c r="M53" s="94">
        <f t="shared" si="16"/>
        <v>0</v>
      </c>
      <c r="N53" s="95"/>
      <c r="O53" s="96">
        <f t="shared" si="1"/>
        <v>0</v>
      </c>
      <c r="P53" s="94">
        <f t="shared" si="17"/>
        <v>0</v>
      </c>
      <c r="Q53" s="95"/>
      <c r="R53" s="96">
        <f t="shared" si="18"/>
        <v>0</v>
      </c>
      <c r="S53" s="94">
        <f t="shared" si="19"/>
        <v>0</v>
      </c>
      <c r="T53" s="95"/>
      <c r="U53" s="96">
        <f t="shared" si="2"/>
        <v>0</v>
      </c>
      <c r="V53" s="94">
        <f t="shared" si="20"/>
        <v>0</v>
      </c>
      <c r="W53" s="95"/>
      <c r="X53" s="96">
        <f t="shared" si="3"/>
        <v>0</v>
      </c>
      <c r="Y53" s="94">
        <f t="shared" si="21"/>
        <v>0</v>
      </c>
      <c r="Z53" s="95"/>
      <c r="AA53" s="96">
        <f t="shared" si="4"/>
        <v>0</v>
      </c>
      <c r="AB53" s="94">
        <f t="shared" si="22"/>
        <v>0</v>
      </c>
      <c r="AC53" s="95"/>
      <c r="AD53" s="96">
        <f t="shared" si="5"/>
        <v>0</v>
      </c>
      <c r="AE53" s="94">
        <f t="shared" si="23"/>
        <v>0</v>
      </c>
      <c r="AF53" s="95"/>
      <c r="AG53" s="96">
        <f t="shared" si="6"/>
        <v>0</v>
      </c>
      <c r="AH53" s="94">
        <f t="shared" si="24"/>
        <v>0</v>
      </c>
      <c r="AI53" s="95"/>
      <c r="AJ53" s="96">
        <f t="shared" si="7"/>
        <v>0</v>
      </c>
      <c r="AK53" s="94">
        <f t="shared" si="25"/>
        <v>0</v>
      </c>
      <c r="AL53" s="95"/>
      <c r="AM53" s="96">
        <f t="shared" si="8"/>
        <v>0</v>
      </c>
      <c r="AN53" s="94">
        <f t="shared" si="32"/>
        <v>0</v>
      </c>
      <c r="AO53" s="95">
        <v>0.2</v>
      </c>
      <c r="AP53" s="96">
        <f t="shared" si="9"/>
        <v>0.2</v>
      </c>
      <c r="AQ53" s="94">
        <f t="shared" si="31"/>
        <v>0</v>
      </c>
      <c r="AR53" s="95">
        <v>0.15</v>
      </c>
      <c r="AS53" s="96">
        <f t="shared" si="10"/>
        <v>0.35</v>
      </c>
      <c r="AT53" s="94">
        <f t="shared" si="30"/>
        <v>0</v>
      </c>
      <c r="AU53" s="95">
        <v>0.2</v>
      </c>
      <c r="AV53" s="96">
        <f t="shared" si="35"/>
        <v>0.55000000000000004</v>
      </c>
      <c r="AW53" s="94">
        <f>AX53*G53</f>
        <v>0</v>
      </c>
      <c r="AX53" s="95">
        <v>0.35</v>
      </c>
      <c r="AY53" s="96">
        <f t="shared" si="36"/>
        <v>0.9</v>
      </c>
      <c r="AZ53" s="94">
        <f>BA53*G53</f>
        <v>0</v>
      </c>
      <c r="BA53" s="95">
        <v>0.1</v>
      </c>
      <c r="BB53" s="96">
        <f t="shared" si="13"/>
        <v>1</v>
      </c>
      <c r="BD53" s="91">
        <f t="shared" si="28"/>
        <v>0</v>
      </c>
      <c r="BE53" s="91">
        <f t="shared" si="29"/>
        <v>0</v>
      </c>
    </row>
    <row r="54" spans="1:57">
      <c r="A54" s="122" t="str">
        <f>[4]Resumo!A54</f>
        <v xml:space="preserve"> 5.12</v>
      </c>
      <c r="B54" s="360" t="str">
        <f>[4]Resumo!B54</f>
        <v>SERVIÇOS COMPLEMENTARES</v>
      </c>
      <c r="C54" s="360" t="e">
        <f>#REF!</f>
        <v>#REF!</v>
      </c>
      <c r="D54" s="360" t="e">
        <f>#REF!</f>
        <v>#REF!</v>
      </c>
      <c r="E54" s="360" t="e">
        <f>#REF!</f>
        <v>#REF!</v>
      </c>
      <c r="F54" s="360" t="e">
        <f>#REF!</f>
        <v>#REF!</v>
      </c>
      <c r="G54" s="409">
        <f>Resumo!G54</f>
        <v>0</v>
      </c>
      <c r="H54" s="409"/>
      <c r="I54" s="123" t="e">
        <f t="shared" si="14"/>
        <v>#DIV/0!</v>
      </c>
      <c r="J54" s="115">
        <f t="shared" si="15"/>
        <v>0</v>
      </c>
      <c r="K54" s="100"/>
      <c r="L54" s="96">
        <f t="shared" si="0"/>
        <v>0</v>
      </c>
      <c r="M54" s="94">
        <f t="shared" si="16"/>
        <v>0</v>
      </c>
      <c r="N54" s="95"/>
      <c r="O54" s="96">
        <f t="shared" si="1"/>
        <v>0</v>
      </c>
      <c r="P54" s="94">
        <f t="shared" si="17"/>
        <v>0</v>
      </c>
      <c r="Q54" s="95"/>
      <c r="R54" s="96">
        <f t="shared" si="18"/>
        <v>0</v>
      </c>
      <c r="S54" s="94">
        <f t="shared" si="19"/>
        <v>0</v>
      </c>
      <c r="T54" s="95"/>
      <c r="U54" s="96">
        <f t="shared" si="2"/>
        <v>0</v>
      </c>
      <c r="V54" s="94">
        <f t="shared" si="20"/>
        <v>0</v>
      </c>
      <c r="W54" s="95"/>
      <c r="X54" s="96">
        <f t="shared" si="3"/>
        <v>0</v>
      </c>
      <c r="Y54" s="94">
        <f t="shared" si="21"/>
        <v>0</v>
      </c>
      <c r="Z54" s="95">
        <v>0.45</v>
      </c>
      <c r="AA54" s="96">
        <f t="shared" si="4"/>
        <v>0.45</v>
      </c>
      <c r="AB54" s="94">
        <f t="shared" si="22"/>
        <v>0</v>
      </c>
      <c r="AC54" s="95"/>
      <c r="AD54" s="96">
        <f t="shared" si="5"/>
        <v>0.45</v>
      </c>
      <c r="AE54" s="94">
        <f t="shared" si="23"/>
        <v>0</v>
      </c>
      <c r="AF54" s="95"/>
      <c r="AG54" s="96">
        <f t="shared" si="6"/>
        <v>0.45</v>
      </c>
      <c r="AH54" s="94">
        <f t="shared" si="24"/>
        <v>0</v>
      </c>
      <c r="AI54" s="95"/>
      <c r="AJ54" s="96">
        <f t="shared" si="7"/>
        <v>0.45</v>
      </c>
      <c r="AK54" s="94">
        <f t="shared" si="25"/>
        <v>0</v>
      </c>
      <c r="AL54" s="95"/>
      <c r="AM54" s="96">
        <f t="shared" si="8"/>
        <v>0.45</v>
      </c>
      <c r="AN54" s="94">
        <f t="shared" si="32"/>
        <v>0</v>
      </c>
      <c r="AO54" s="95"/>
      <c r="AP54" s="96">
        <f t="shared" si="9"/>
        <v>0.45</v>
      </c>
      <c r="AQ54" s="94">
        <f t="shared" si="31"/>
        <v>0</v>
      </c>
      <c r="AR54" s="95">
        <v>0.35</v>
      </c>
      <c r="AS54" s="96">
        <f t="shared" si="10"/>
        <v>0.8</v>
      </c>
      <c r="AT54" s="94">
        <f t="shared" si="30"/>
        <v>0</v>
      </c>
      <c r="AU54" s="95">
        <v>0.2</v>
      </c>
      <c r="AV54" s="96">
        <f t="shared" si="35"/>
        <v>1</v>
      </c>
      <c r="AW54" s="94">
        <f t="shared" si="26"/>
        <v>0</v>
      </c>
      <c r="AX54" s="95"/>
      <c r="AY54" s="96">
        <f t="shared" si="36"/>
        <v>1</v>
      </c>
      <c r="AZ54" s="94">
        <f t="shared" si="27"/>
        <v>0</v>
      </c>
      <c r="BA54" s="95"/>
      <c r="BB54" s="96">
        <f t="shared" si="13"/>
        <v>1</v>
      </c>
      <c r="BD54" s="91">
        <f t="shared" si="28"/>
        <v>0</v>
      </c>
      <c r="BE54" s="91">
        <f t="shared" si="29"/>
        <v>0</v>
      </c>
    </row>
    <row r="55" spans="1:57">
      <c r="A55" s="125" t="str">
        <f>[4]Resumo!A55</f>
        <v xml:space="preserve"> 6</v>
      </c>
      <c r="B55" s="407" t="str">
        <f>[4]Resumo!B55</f>
        <v>INSTALAÇÕES DE PREVENÇÃO E COMBATE À INCÊNDIO E PÂNICO</v>
      </c>
      <c r="C55" s="407" t="e">
        <f>#REF!</f>
        <v>#REF!</v>
      </c>
      <c r="D55" s="407" t="e">
        <f>#REF!</f>
        <v>#REF!</v>
      </c>
      <c r="E55" s="407" t="e">
        <f>#REF!</f>
        <v>#REF!</v>
      </c>
      <c r="F55" s="407" t="e">
        <f>#REF!</f>
        <v>#REF!</v>
      </c>
      <c r="G55" s="408">
        <f>Resumo!G55</f>
        <v>0</v>
      </c>
      <c r="H55" s="408"/>
      <c r="I55" s="119" t="e">
        <f t="shared" si="14"/>
        <v>#DIV/0!</v>
      </c>
      <c r="J55" s="115">
        <f t="shared" si="15"/>
        <v>0</v>
      </c>
      <c r="K55" s="100"/>
      <c r="L55" s="96">
        <f t="shared" si="0"/>
        <v>0</v>
      </c>
      <c r="M55" s="94">
        <f t="shared" si="16"/>
        <v>0</v>
      </c>
      <c r="N55" s="95"/>
      <c r="O55" s="96">
        <f t="shared" si="1"/>
        <v>0</v>
      </c>
      <c r="P55" s="94">
        <f t="shared" si="17"/>
        <v>0</v>
      </c>
      <c r="Q55" s="95"/>
      <c r="R55" s="96">
        <f t="shared" si="18"/>
        <v>0</v>
      </c>
      <c r="S55" s="94">
        <f t="shared" si="19"/>
        <v>0</v>
      </c>
      <c r="T55" s="95"/>
      <c r="U55" s="96">
        <f t="shared" si="2"/>
        <v>0</v>
      </c>
      <c r="V55" s="94">
        <f t="shared" si="20"/>
        <v>0</v>
      </c>
      <c r="W55" s="95"/>
      <c r="X55" s="96">
        <f t="shared" si="3"/>
        <v>0</v>
      </c>
      <c r="Y55" s="94">
        <f t="shared" si="21"/>
        <v>0</v>
      </c>
      <c r="Z55" s="95"/>
      <c r="AA55" s="96">
        <f t="shared" si="4"/>
        <v>0</v>
      </c>
      <c r="AB55" s="94">
        <f t="shared" si="22"/>
        <v>0</v>
      </c>
      <c r="AC55" s="95"/>
      <c r="AD55" s="96">
        <f t="shared" si="5"/>
        <v>0</v>
      </c>
      <c r="AE55" s="94">
        <f t="shared" si="23"/>
        <v>0</v>
      </c>
      <c r="AF55" s="95"/>
      <c r="AG55" s="96">
        <f t="shared" si="6"/>
        <v>0</v>
      </c>
      <c r="AH55" s="94">
        <f t="shared" si="24"/>
        <v>0</v>
      </c>
      <c r="AI55" s="95"/>
      <c r="AJ55" s="96">
        <f t="shared" si="7"/>
        <v>0</v>
      </c>
      <c r="AK55" s="94">
        <f t="shared" si="25"/>
        <v>0</v>
      </c>
      <c r="AL55" s="95"/>
      <c r="AM55" s="96">
        <f t="shared" si="8"/>
        <v>0</v>
      </c>
      <c r="AN55" s="94">
        <f t="shared" si="32"/>
        <v>0</v>
      </c>
      <c r="AO55" s="95"/>
      <c r="AP55" s="96">
        <f t="shared" si="9"/>
        <v>0</v>
      </c>
      <c r="AQ55" s="94">
        <f t="shared" si="31"/>
        <v>0</v>
      </c>
      <c r="AR55" s="95">
        <v>0.1</v>
      </c>
      <c r="AS55" s="96">
        <f t="shared" si="10"/>
        <v>0.1</v>
      </c>
      <c r="AT55" s="94">
        <f>AU55*G55</f>
        <v>0</v>
      </c>
      <c r="AU55" s="95">
        <v>0.4</v>
      </c>
      <c r="AV55" s="96">
        <f t="shared" si="35"/>
        <v>0.5</v>
      </c>
      <c r="AW55" s="94">
        <f>AX55*G55</f>
        <v>0</v>
      </c>
      <c r="AX55" s="95">
        <v>0.4</v>
      </c>
      <c r="AY55" s="96">
        <f t="shared" si="36"/>
        <v>0.9</v>
      </c>
      <c r="AZ55" s="94">
        <f>BA55*G55</f>
        <v>0</v>
      </c>
      <c r="BA55" s="95">
        <v>0.1</v>
      </c>
      <c r="BB55" s="96">
        <f t="shared" si="13"/>
        <v>1</v>
      </c>
      <c r="BD55" s="91">
        <f t="shared" si="28"/>
        <v>0</v>
      </c>
      <c r="BE55" s="91">
        <f t="shared" si="29"/>
        <v>0</v>
      </c>
    </row>
    <row r="56" spans="1:57">
      <c r="A56" s="125" t="str">
        <f>[4]Resumo!A56</f>
        <v xml:space="preserve"> 7</v>
      </c>
      <c r="B56" s="407" t="str">
        <f>[4]Resumo!B56</f>
        <v>SPDA</v>
      </c>
      <c r="C56" s="407" t="e">
        <f>#REF!</f>
        <v>#REF!</v>
      </c>
      <c r="D56" s="407" t="e">
        <f>#REF!</f>
        <v>#REF!</v>
      </c>
      <c r="E56" s="407" t="e">
        <f>#REF!</f>
        <v>#REF!</v>
      </c>
      <c r="F56" s="407" t="e">
        <f>#REF!</f>
        <v>#REF!</v>
      </c>
      <c r="G56" s="408">
        <f>Resumo!G56</f>
        <v>0</v>
      </c>
      <c r="H56" s="408"/>
      <c r="I56" s="119" t="e">
        <f t="shared" si="14"/>
        <v>#DIV/0!</v>
      </c>
      <c r="J56" s="115">
        <f t="shared" si="15"/>
        <v>0</v>
      </c>
      <c r="K56" s="100"/>
      <c r="L56" s="96">
        <f t="shared" si="0"/>
        <v>0</v>
      </c>
      <c r="M56" s="94">
        <f t="shared" si="16"/>
        <v>0</v>
      </c>
      <c r="N56" s="95"/>
      <c r="O56" s="96">
        <f t="shared" si="1"/>
        <v>0</v>
      </c>
      <c r="P56" s="94">
        <f t="shared" si="17"/>
        <v>0</v>
      </c>
      <c r="Q56" s="95"/>
      <c r="R56" s="96">
        <f t="shared" si="18"/>
        <v>0</v>
      </c>
      <c r="S56" s="94">
        <f t="shared" si="19"/>
        <v>0</v>
      </c>
      <c r="T56" s="95"/>
      <c r="U56" s="96">
        <f t="shared" si="2"/>
        <v>0</v>
      </c>
      <c r="V56" s="94">
        <f t="shared" si="20"/>
        <v>0</v>
      </c>
      <c r="W56" s="95"/>
      <c r="X56" s="96">
        <f t="shared" si="3"/>
        <v>0</v>
      </c>
      <c r="Y56" s="94">
        <f t="shared" si="21"/>
        <v>0</v>
      </c>
      <c r="Z56" s="95"/>
      <c r="AA56" s="96">
        <f t="shared" si="4"/>
        <v>0</v>
      </c>
      <c r="AB56" s="94">
        <f t="shared" si="22"/>
        <v>0</v>
      </c>
      <c r="AC56" s="95"/>
      <c r="AD56" s="96">
        <f t="shared" si="5"/>
        <v>0</v>
      </c>
      <c r="AE56" s="94">
        <f t="shared" si="23"/>
        <v>0</v>
      </c>
      <c r="AF56" s="95"/>
      <c r="AG56" s="96">
        <f t="shared" si="6"/>
        <v>0</v>
      </c>
      <c r="AH56" s="94">
        <f t="shared" si="24"/>
        <v>0</v>
      </c>
      <c r="AI56" s="95"/>
      <c r="AJ56" s="96">
        <f t="shared" si="7"/>
        <v>0</v>
      </c>
      <c r="AK56" s="94">
        <f t="shared" si="25"/>
        <v>0</v>
      </c>
      <c r="AL56" s="95"/>
      <c r="AM56" s="96">
        <f t="shared" si="8"/>
        <v>0</v>
      </c>
      <c r="AN56" s="94">
        <f t="shared" si="32"/>
        <v>0</v>
      </c>
      <c r="AO56" s="95">
        <v>0.2</v>
      </c>
      <c r="AP56" s="96">
        <f t="shared" si="9"/>
        <v>0.2</v>
      </c>
      <c r="AQ56" s="94">
        <f t="shared" si="31"/>
        <v>0</v>
      </c>
      <c r="AR56" s="95">
        <v>0.5</v>
      </c>
      <c r="AS56" s="96">
        <f t="shared" si="10"/>
        <v>0.7</v>
      </c>
      <c r="AT56" s="94">
        <f t="shared" si="30"/>
        <v>0</v>
      </c>
      <c r="AU56" s="95"/>
      <c r="AV56" s="96">
        <f t="shared" si="35"/>
        <v>0.7</v>
      </c>
      <c r="AW56" s="94">
        <f>AX56*G56</f>
        <v>0</v>
      </c>
      <c r="AX56" s="95">
        <v>0.15</v>
      </c>
      <c r="AY56" s="96">
        <f t="shared" si="36"/>
        <v>0.85</v>
      </c>
      <c r="AZ56" s="94">
        <f>BA56*G56</f>
        <v>0</v>
      </c>
      <c r="BA56" s="95">
        <v>0.15</v>
      </c>
      <c r="BB56" s="96">
        <f t="shared" si="13"/>
        <v>1</v>
      </c>
      <c r="BD56" s="91">
        <f t="shared" si="28"/>
        <v>0</v>
      </c>
      <c r="BE56" s="91">
        <f t="shared" si="29"/>
        <v>0</v>
      </c>
    </row>
    <row r="57" spans="1:57">
      <c r="A57" s="125" t="str">
        <f>[4]Resumo!A57</f>
        <v xml:space="preserve"> 8</v>
      </c>
      <c r="B57" s="407" t="str">
        <f>[4]Resumo!B57</f>
        <v>CAPEAMENTO ESTRUTURAL</v>
      </c>
      <c r="C57" s="407" t="e">
        <f>#REF!</f>
        <v>#REF!</v>
      </c>
      <c r="D57" s="407" t="e">
        <f>#REF!</f>
        <v>#REF!</v>
      </c>
      <c r="E57" s="407" t="e">
        <f>#REF!</f>
        <v>#REF!</v>
      </c>
      <c r="F57" s="407" t="e">
        <f>#REF!</f>
        <v>#REF!</v>
      </c>
      <c r="G57" s="408">
        <f>Resumo!G57</f>
        <v>0</v>
      </c>
      <c r="H57" s="408"/>
      <c r="I57" s="119" t="e">
        <f t="shared" si="14"/>
        <v>#DIV/0!</v>
      </c>
      <c r="J57" s="115">
        <f t="shared" si="15"/>
        <v>0</v>
      </c>
      <c r="K57" s="100"/>
      <c r="L57" s="96">
        <f t="shared" si="0"/>
        <v>0</v>
      </c>
      <c r="M57" s="94">
        <f t="shared" si="16"/>
        <v>0</v>
      </c>
      <c r="N57" s="95"/>
      <c r="O57" s="96">
        <f t="shared" si="1"/>
        <v>0</v>
      </c>
      <c r="P57" s="94">
        <f t="shared" si="17"/>
        <v>0</v>
      </c>
      <c r="Q57" s="95"/>
      <c r="R57" s="96">
        <f t="shared" si="18"/>
        <v>0</v>
      </c>
      <c r="S57" s="94">
        <f t="shared" si="19"/>
        <v>0</v>
      </c>
      <c r="T57" s="95">
        <v>0</v>
      </c>
      <c r="U57" s="96">
        <f t="shared" si="2"/>
        <v>0</v>
      </c>
      <c r="V57" s="94">
        <f t="shared" si="20"/>
        <v>0</v>
      </c>
      <c r="W57" s="95"/>
      <c r="X57" s="96">
        <f t="shared" si="3"/>
        <v>0</v>
      </c>
      <c r="Y57" s="94">
        <f t="shared" si="21"/>
        <v>0</v>
      </c>
      <c r="Z57" s="95"/>
      <c r="AA57" s="96">
        <f t="shared" si="4"/>
        <v>0</v>
      </c>
      <c r="AB57" s="94">
        <f t="shared" si="22"/>
        <v>0</v>
      </c>
      <c r="AC57" s="95"/>
      <c r="AD57" s="96">
        <f t="shared" si="5"/>
        <v>0</v>
      </c>
      <c r="AE57" s="94">
        <f t="shared" si="23"/>
        <v>0</v>
      </c>
      <c r="AF57" s="95"/>
      <c r="AG57" s="96">
        <f t="shared" si="6"/>
        <v>0</v>
      </c>
      <c r="AH57" s="94">
        <f t="shared" si="24"/>
        <v>0</v>
      </c>
      <c r="AI57" s="95"/>
      <c r="AJ57" s="96">
        <f t="shared" si="7"/>
        <v>0</v>
      </c>
      <c r="AK57" s="94">
        <f t="shared" si="25"/>
        <v>0</v>
      </c>
      <c r="AL57" s="95"/>
      <c r="AM57" s="96">
        <f t="shared" si="8"/>
        <v>0</v>
      </c>
      <c r="AN57" s="94">
        <f t="shared" si="32"/>
        <v>0</v>
      </c>
      <c r="AO57" s="95"/>
      <c r="AP57" s="96">
        <f t="shared" si="9"/>
        <v>0</v>
      </c>
      <c r="AQ57" s="94">
        <f t="shared" si="31"/>
        <v>0</v>
      </c>
      <c r="AR57" s="95">
        <v>0.5</v>
      </c>
      <c r="AS57" s="96">
        <f t="shared" si="10"/>
        <v>0.5</v>
      </c>
      <c r="AT57" s="94">
        <f t="shared" si="30"/>
        <v>0</v>
      </c>
      <c r="AU57" s="95">
        <v>0.2</v>
      </c>
      <c r="AV57" s="96">
        <f t="shared" si="35"/>
        <v>0.7</v>
      </c>
      <c r="AW57" s="94">
        <f t="shared" ref="AW57:AW64" si="37">AX57*G57</f>
        <v>0</v>
      </c>
      <c r="AX57" s="95">
        <v>0.15</v>
      </c>
      <c r="AY57" s="96">
        <f t="shared" si="36"/>
        <v>0.85</v>
      </c>
      <c r="AZ57" s="94">
        <f t="shared" ref="AZ57:AZ64" si="38">BA57*G57</f>
        <v>0</v>
      </c>
      <c r="BA57" s="95">
        <v>0.15</v>
      </c>
      <c r="BB57" s="96">
        <f t="shared" si="13"/>
        <v>1</v>
      </c>
      <c r="BD57" s="91">
        <f t="shared" si="28"/>
        <v>0</v>
      </c>
      <c r="BE57" s="91">
        <f t="shared" si="29"/>
        <v>0</v>
      </c>
    </row>
    <row r="58" spans="1:57">
      <c r="A58" s="125" t="str">
        <f>[4]Resumo!A58</f>
        <v xml:space="preserve"> 9</v>
      </c>
      <c r="B58" s="407" t="str">
        <f>[4]Resumo!B58</f>
        <v>INSTALAÇÕES HIDRAULICA</v>
      </c>
      <c r="C58" s="407" t="e">
        <f>#REF!</f>
        <v>#REF!</v>
      </c>
      <c r="D58" s="407" t="e">
        <f>#REF!</f>
        <v>#REF!</v>
      </c>
      <c r="E58" s="407" t="e">
        <f>#REF!</f>
        <v>#REF!</v>
      </c>
      <c r="F58" s="407" t="e">
        <f>#REF!</f>
        <v>#REF!</v>
      </c>
      <c r="G58" s="408">
        <f>Resumo!G58</f>
        <v>0</v>
      </c>
      <c r="H58" s="408"/>
      <c r="I58" s="119" t="e">
        <f t="shared" si="14"/>
        <v>#DIV/0!</v>
      </c>
      <c r="J58" s="115">
        <f t="shared" si="15"/>
        <v>0</v>
      </c>
      <c r="K58" s="100"/>
      <c r="L58" s="96">
        <f t="shared" si="0"/>
        <v>0</v>
      </c>
      <c r="M58" s="94">
        <f t="shared" si="16"/>
        <v>0</v>
      </c>
      <c r="N58" s="95">
        <v>0</v>
      </c>
      <c r="O58" s="96">
        <f t="shared" si="1"/>
        <v>0</v>
      </c>
      <c r="P58" s="94">
        <f t="shared" si="17"/>
        <v>0</v>
      </c>
      <c r="Q58" s="95">
        <v>0</v>
      </c>
      <c r="R58" s="96">
        <f t="shared" si="18"/>
        <v>0</v>
      </c>
      <c r="S58" s="94">
        <f t="shared" si="19"/>
        <v>0</v>
      </c>
      <c r="T58" s="95">
        <v>0</v>
      </c>
      <c r="U58" s="96">
        <f t="shared" si="2"/>
        <v>0</v>
      </c>
      <c r="V58" s="94">
        <f t="shared" si="20"/>
        <v>0</v>
      </c>
      <c r="W58" s="95"/>
      <c r="X58" s="96">
        <f t="shared" si="3"/>
        <v>0</v>
      </c>
      <c r="Y58" s="94">
        <f t="shared" si="21"/>
        <v>0</v>
      </c>
      <c r="Z58" s="95"/>
      <c r="AA58" s="96">
        <f t="shared" si="4"/>
        <v>0</v>
      </c>
      <c r="AB58" s="94">
        <f t="shared" si="22"/>
        <v>0</v>
      </c>
      <c r="AC58" s="95"/>
      <c r="AD58" s="96">
        <f t="shared" si="5"/>
        <v>0</v>
      </c>
      <c r="AE58" s="94">
        <f t="shared" si="23"/>
        <v>0</v>
      </c>
      <c r="AF58" s="95"/>
      <c r="AG58" s="96">
        <f t="shared" si="6"/>
        <v>0</v>
      </c>
      <c r="AH58" s="94">
        <f t="shared" si="24"/>
        <v>0</v>
      </c>
      <c r="AI58" s="95">
        <v>0.25</v>
      </c>
      <c r="AJ58" s="96">
        <f t="shared" si="7"/>
        <v>0.25</v>
      </c>
      <c r="AK58" s="94">
        <f t="shared" si="25"/>
        <v>0</v>
      </c>
      <c r="AL58" s="95">
        <v>0.4</v>
      </c>
      <c r="AM58" s="96">
        <f t="shared" si="8"/>
        <v>0.65</v>
      </c>
      <c r="AN58" s="94">
        <f t="shared" si="32"/>
        <v>0</v>
      </c>
      <c r="AO58" s="95">
        <v>0.35</v>
      </c>
      <c r="AP58" s="96">
        <f t="shared" si="9"/>
        <v>1</v>
      </c>
      <c r="AQ58" s="94">
        <f t="shared" si="31"/>
        <v>0</v>
      </c>
      <c r="AR58" s="95"/>
      <c r="AS58" s="96">
        <f t="shared" si="10"/>
        <v>1</v>
      </c>
      <c r="AT58" s="94">
        <f t="shared" si="30"/>
        <v>0</v>
      </c>
      <c r="AU58" s="95"/>
      <c r="AV58" s="96">
        <f t="shared" si="35"/>
        <v>1</v>
      </c>
      <c r="AW58" s="94">
        <f t="shared" si="37"/>
        <v>0</v>
      </c>
      <c r="AX58" s="95"/>
      <c r="AY58" s="96">
        <f t="shared" si="36"/>
        <v>1</v>
      </c>
      <c r="AZ58" s="94">
        <f t="shared" si="38"/>
        <v>0</v>
      </c>
      <c r="BA58" s="95"/>
      <c r="BB58" s="96">
        <f t="shared" si="13"/>
        <v>1</v>
      </c>
      <c r="BD58" s="91">
        <f t="shared" si="28"/>
        <v>0</v>
      </c>
      <c r="BE58" s="91">
        <f t="shared" si="29"/>
        <v>0</v>
      </c>
    </row>
    <row r="59" spans="1:57">
      <c r="A59" s="125" t="str">
        <f>[4]Resumo!A59</f>
        <v xml:space="preserve"> 10</v>
      </c>
      <c r="B59" s="407" t="str">
        <f>[4]Resumo!B59</f>
        <v>INSTALAÇÕES SANITÁRIO</v>
      </c>
      <c r="C59" s="407" t="e">
        <f>#REF!</f>
        <v>#REF!</v>
      </c>
      <c r="D59" s="407" t="e">
        <f>#REF!</f>
        <v>#REF!</v>
      </c>
      <c r="E59" s="407" t="e">
        <f>#REF!</f>
        <v>#REF!</v>
      </c>
      <c r="F59" s="407" t="e">
        <f>#REF!</f>
        <v>#REF!</v>
      </c>
      <c r="G59" s="408">
        <f>Resumo!G59</f>
        <v>0</v>
      </c>
      <c r="H59" s="408"/>
      <c r="I59" s="119" t="e">
        <f t="shared" si="14"/>
        <v>#DIV/0!</v>
      </c>
      <c r="J59" s="115">
        <f t="shared" si="15"/>
        <v>0</v>
      </c>
      <c r="K59" s="100"/>
      <c r="L59" s="96">
        <f t="shared" si="0"/>
        <v>0</v>
      </c>
      <c r="M59" s="94">
        <f t="shared" si="16"/>
        <v>0</v>
      </c>
      <c r="N59" s="95">
        <v>0</v>
      </c>
      <c r="O59" s="96">
        <f t="shared" si="1"/>
        <v>0</v>
      </c>
      <c r="P59" s="94">
        <f t="shared" si="17"/>
        <v>0</v>
      </c>
      <c r="Q59" s="95">
        <v>0</v>
      </c>
      <c r="R59" s="96">
        <f t="shared" si="18"/>
        <v>0</v>
      </c>
      <c r="S59" s="94">
        <f t="shared" si="19"/>
        <v>0</v>
      </c>
      <c r="T59" s="95"/>
      <c r="U59" s="96">
        <f t="shared" si="2"/>
        <v>0</v>
      </c>
      <c r="V59" s="94">
        <f t="shared" si="20"/>
        <v>0</v>
      </c>
      <c r="W59" s="95"/>
      <c r="X59" s="96">
        <f t="shared" si="3"/>
        <v>0</v>
      </c>
      <c r="Y59" s="94">
        <f t="shared" si="21"/>
        <v>0</v>
      </c>
      <c r="Z59" s="95"/>
      <c r="AA59" s="96">
        <f t="shared" si="4"/>
        <v>0</v>
      </c>
      <c r="AB59" s="94">
        <f t="shared" si="22"/>
        <v>0</v>
      </c>
      <c r="AC59" s="95"/>
      <c r="AD59" s="96">
        <f t="shared" si="5"/>
        <v>0</v>
      </c>
      <c r="AE59" s="94">
        <f t="shared" si="23"/>
        <v>0</v>
      </c>
      <c r="AF59" s="95">
        <v>0.25</v>
      </c>
      <c r="AG59" s="96">
        <f t="shared" si="6"/>
        <v>0.25</v>
      </c>
      <c r="AH59" s="94">
        <f t="shared" si="24"/>
        <v>0</v>
      </c>
      <c r="AI59" s="95">
        <v>0.25</v>
      </c>
      <c r="AJ59" s="96">
        <f t="shared" si="7"/>
        <v>0.5</v>
      </c>
      <c r="AK59" s="94">
        <f t="shared" si="25"/>
        <v>0</v>
      </c>
      <c r="AL59" s="95">
        <v>0.45</v>
      </c>
      <c r="AM59" s="96">
        <f t="shared" si="8"/>
        <v>0.95</v>
      </c>
      <c r="AN59" s="94">
        <f t="shared" si="32"/>
        <v>0</v>
      </c>
      <c r="AO59" s="95">
        <v>0.05</v>
      </c>
      <c r="AP59" s="96">
        <f t="shared" si="9"/>
        <v>1</v>
      </c>
      <c r="AQ59" s="94">
        <f t="shared" si="31"/>
        <v>0</v>
      </c>
      <c r="AR59" s="95"/>
      <c r="AS59" s="96">
        <f t="shared" si="10"/>
        <v>1</v>
      </c>
      <c r="AT59" s="94">
        <f t="shared" si="30"/>
        <v>0</v>
      </c>
      <c r="AU59" s="95"/>
      <c r="AV59" s="96">
        <f t="shared" si="35"/>
        <v>1</v>
      </c>
      <c r="AW59" s="94">
        <f t="shared" si="37"/>
        <v>0</v>
      </c>
      <c r="AX59" s="95"/>
      <c r="AY59" s="96">
        <f t="shared" si="36"/>
        <v>1</v>
      </c>
      <c r="AZ59" s="94">
        <f t="shared" si="38"/>
        <v>0</v>
      </c>
      <c r="BA59" s="95"/>
      <c r="BB59" s="96">
        <f t="shared" si="13"/>
        <v>1</v>
      </c>
      <c r="BD59" s="91">
        <f t="shared" si="28"/>
        <v>0</v>
      </c>
      <c r="BE59" s="91">
        <f t="shared" si="29"/>
        <v>0</v>
      </c>
    </row>
    <row r="60" spans="1:57">
      <c r="A60" s="125" t="str">
        <f>[4]Resumo!A60</f>
        <v xml:space="preserve"> 11</v>
      </c>
      <c r="B60" s="407" t="str">
        <f>[4]Resumo!B60</f>
        <v>AR CONDICIONADO</v>
      </c>
      <c r="C60" s="407" t="e">
        <f>#REF!</f>
        <v>#REF!</v>
      </c>
      <c r="D60" s="407" t="e">
        <f>#REF!</f>
        <v>#REF!</v>
      </c>
      <c r="E60" s="407" t="e">
        <f>#REF!</f>
        <v>#REF!</v>
      </c>
      <c r="F60" s="407" t="e">
        <f>#REF!</f>
        <v>#REF!</v>
      </c>
      <c r="G60" s="408">
        <f>Resumo!G60</f>
        <v>0</v>
      </c>
      <c r="H60" s="408"/>
      <c r="I60" s="119" t="e">
        <f t="shared" si="14"/>
        <v>#DIV/0!</v>
      </c>
      <c r="J60" s="115">
        <f t="shared" si="15"/>
        <v>0</v>
      </c>
      <c r="K60" s="100"/>
      <c r="L60" s="96">
        <f t="shared" si="0"/>
        <v>0</v>
      </c>
      <c r="M60" s="94">
        <f t="shared" si="16"/>
        <v>0</v>
      </c>
      <c r="N60" s="95"/>
      <c r="O60" s="96">
        <f t="shared" si="1"/>
        <v>0</v>
      </c>
      <c r="P60" s="94">
        <f t="shared" si="17"/>
        <v>0</v>
      </c>
      <c r="Q60" s="95"/>
      <c r="R60" s="96">
        <f t="shared" si="18"/>
        <v>0</v>
      </c>
      <c r="S60" s="94">
        <f t="shared" si="19"/>
        <v>0</v>
      </c>
      <c r="T60" s="95"/>
      <c r="U60" s="96">
        <f t="shared" si="2"/>
        <v>0</v>
      </c>
      <c r="V60" s="94">
        <f t="shared" si="20"/>
        <v>0</v>
      </c>
      <c r="W60" s="95"/>
      <c r="X60" s="96">
        <f t="shared" si="3"/>
        <v>0</v>
      </c>
      <c r="Y60" s="94">
        <f t="shared" si="21"/>
        <v>0</v>
      </c>
      <c r="Z60" s="95"/>
      <c r="AA60" s="96">
        <f t="shared" si="4"/>
        <v>0</v>
      </c>
      <c r="AB60" s="94">
        <f t="shared" si="22"/>
        <v>0</v>
      </c>
      <c r="AC60" s="95"/>
      <c r="AD60" s="96">
        <f t="shared" si="5"/>
        <v>0</v>
      </c>
      <c r="AE60" s="94">
        <f t="shared" si="23"/>
        <v>0</v>
      </c>
      <c r="AF60" s="95"/>
      <c r="AG60" s="96">
        <f t="shared" si="6"/>
        <v>0</v>
      </c>
      <c r="AH60" s="94">
        <f t="shared" si="24"/>
        <v>0</v>
      </c>
      <c r="AI60" s="95"/>
      <c r="AJ60" s="96">
        <f t="shared" si="7"/>
        <v>0</v>
      </c>
      <c r="AK60" s="94">
        <f t="shared" si="25"/>
        <v>0</v>
      </c>
      <c r="AL60" s="95">
        <v>0.2</v>
      </c>
      <c r="AM60" s="96">
        <f t="shared" si="8"/>
        <v>0.2</v>
      </c>
      <c r="AN60" s="94">
        <f>AO60*G60</f>
        <v>0</v>
      </c>
      <c r="AO60" s="95">
        <v>0.2</v>
      </c>
      <c r="AP60" s="96">
        <f>AM60+AO60</f>
        <v>0.4</v>
      </c>
      <c r="AQ60" s="94">
        <f t="shared" si="31"/>
        <v>0</v>
      </c>
      <c r="AR60" s="95">
        <v>0.2</v>
      </c>
      <c r="AS60" s="96">
        <f t="shared" si="10"/>
        <v>0.60000000000000009</v>
      </c>
      <c r="AT60" s="94">
        <f t="shared" si="30"/>
        <v>0</v>
      </c>
      <c r="AU60" s="95">
        <v>0.3</v>
      </c>
      <c r="AV60" s="96">
        <f t="shared" si="35"/>
        <v>0.90000000000000013</v>
      </c>
      <c r="AW60" s="94">
        <f t="shared" si="37"/>
        <v>0</v>
      </c>
      <c r="AX60" s="95">
        <v>0.1</v>
      </c>
      <c r="AY60" s="96">
        <f t="shared" si="36"/>
        <v>1.0000000000000002</v>
      </c>
      <c r="AZ60" s="94">
        <f t="shared" si="38"/>
        <v>0</v>
      </c>
      <c r="BA60" s="95"/>
      <c r="BB60" s="96">
        <f t="shared" si="13"/>
        <v>1.0000000000000002</v>
      </c>
      <c r="BD60" s="91">
        <f t="shared" si="28"/>
        <v>0</v>
      </c>
      <c r="BE60" s="91">
        <f t="shared" si="29"/>
        <v>0</v>
      </c>
    </row>
    <row r="61" spans="1:57">
      <c r="A61" s="125" t="str">
        <f>[4]Resumo!A61</f>
        <v xml:space="preserve"> 12</v>
      </c>
      <c r="B61" s="407" t="str">
        <f>[4]Resumo!B61</f>
        <v>PLUVIAL</v>
      </c>
      <c r="C61" s="407" t="e">
        <f>#REF!</f>
        <v>#REF!</v>
      </c>
      <c r="D61" s="407" t="e">
        <f>#REF!</f>
        <v>#REF!</v>
      </c>
      <c r="E61" s="407" t="e">
        <f>#REF!</f>
        <v>#REF!</v>
      </c>
      <c r="F61" s="407" t="e">
        <f>#REF!</f>
        <v>#REF!</v>
      </c>
      <c r="G61" s="408">
        <f>Resumo!G61</f>
        <v>0</v>
      </c>
      <c r="H61" s="408"/>
      <c r="I61" s="126" t="e">
        <f t="shared" si="14"/>
        <v>#DIV/0!</v>
      </c>
      <c r="J61" s="117">
        <f t="shared" si="15"/>
        <v>0</v>
      </c>
      <c r="K61" s="100"/>
      <c r="L61" s="101"/>
      <c r="M61" s="101"/>
      <c r="N61" s="95"/>
      <c r="O61" s="98"/>
      <c r="P61" s="98"/>
      <c r="Q61" s="95"/>
      <c r="R61" s="98"/>
      <c r="S61" s="98"/>
      <c r="T61" s="95"/>
      <c r="U61" s="98"/>
      <c r="V61" s="98"/>
      <c r="W61" s="95"/>
      <c r="X61" s="98"/>
      <c r="Y61" s="98"/>
      <c r="Z61" s="95"/>
      <c r="AA61" s="98"/>
      <c r="AB61" s="98"/>
      <c r="AC61" s="95"/>
      <c r="AD61" s="98"/>
      <c r="AE61" s="97">
        <f t="shared" si="23"/>
        <v>0</v>
      </c>
      <c r="AF61" s="95">
        <v>0.2</v>
      </c>
      <c r="AG61" s="99">
        <f t="shared" si="6"/>
        <v>0.2</v>
      </c>
      <c r="AH61" s="97">
        <f t="shared" si="24"/>
        <v>0</v>
      </c>
      <c r="AI61" s="95">
        <v>0.2</v>
      </c>
      <c r="AJ61" s="99">
        <f t="shared" si="7"/>
        <v>0.4</v>
      </c>
      <c r="AK61" s="97">
        <f t="shared" si="25"/>
        <v>0</v>
      </c>
      <c r="AL61" s="95">
        <v>0.4</v>
      </c>
      <c r="AM61" s="99">
        <f t="shared" si="8"/>
        <v>0.8</v>
      </c>
      <c r="AN61" s="94">
        <f t="shared" ref="AN61:AN63" si="39">AO61*G61</f>
        <v>0</v>
      </c>
      <c r="AO61" s="95">
        <v>0.2</v>
      </c>
      <c r="AP61" s="99">
        <f t="shared" si="9"/>
        <v>1</v>
      </c>
      <c r="AQ61" s="94">
        <f t="shared" si="31"/>
        <v>0</v>
      </c>
      <c r="AR61" s="95"/>
      <c r="AS61" s="99">
        <f t="shared" si="10"/>
        <v>1</v>
      </c>
      <c r="AT61" s="98"/>
      <c r="AU61" s="95"/>
      <c r="AV61" s="99">
        <f t="shared" si="35"/>
        <v>1</v>
      </c>
      <c r="AW61" s="94">
        <f t="shared" si="37"/>
        <v>0</v>
      </c>
      <c r="AX61" s="95"/>
      <c r="AY61" s="99">
        <f t="shared" si="36"/>
        <v>1</v>
      </c>
      <c r="AZ61" s="94">
        <f t="shared" si="38"/>
        <v>0</v>
      </c>
      <c r="BA61" s="95"/>
      <c r="BB61" s="99">
        <f t="shared" si="13"/>
        <v>1</v>
      </c>
      <c r="BD61" s="91">
        <f t="shared" si="28"/>
        <v>0</v>
      </c>
      <c r="BE61" s="91">
        <f t="shared" si="29"/>
        <v>0</v>
      </c>
    </row>
    <row r="62" spans="1:57">
      <c r="A62" s="125" t="str">
        <f>[4]Resumo!A62</f>
        <v xml:space="preserve"> 13</v>
      </c>
      <c r="B62" s="407" t="str">
        <f>[4]Resumo!B62</f>
        <v>VENTILAÇÃO</v>
      </c>
      <c r="C62" s="407" t="e">
        <f>#REF!</f>
        <v>#REF!</v>
      </c>
      <c r="D62" s="407" t="e">
        <f>#REF!</f>
        <v>#REF!</v>
      </c>
      <c r="E62" s="407" t="e">
        <f>#REF!</f>
        <v>#REF!</v>
      </c>
      <c r="F62" s="407" t="e">
        <f>#REF!</f>
        <v>#REF!</v>
      </c>
      <c r="G62" s="408">
        <f>Resumo!G62</f>
        <v>0</v>
      </c>
      <c r="H62" s="408"/>
      <c r="I62" s="119" t="e">
        <f t="shared" si="14"/>
        <v>#DIV/0!</v>
      </c>
      <c r="J62" s="115">
        <f t="shared" si="15"/>
        <v>0</v>
      </c>
      <c r="K62" s="100"/>
      <c r="L62" s="96">
        <f t="shared" si="0"/>
        <v>0</v>
      </c>
      <c r="M62" s="94">
        <f t="shared" si="16"/>
        <v>0</v>
      </c>
      <c r="N62" s="95"/>
      <c r="O62" s="96">
        <f t="shared" si="1"/>
        <v>0</v>
      </c>
      <c r="P62" s="94">
        <f t="shared" si="17"/>
        <v>0</v>
      </c>
      <c r="Q62" s="95"/>
      <c r="R62" s="96">
        <f t="shared" si="18"/>
        <v>0</v>
      </c>
      <c r="S62" s="94">
        <f t="shared" si="19"/>
        <v>0</v>
      </c>
      <c r="T62" s="95"/>
      <c r="U62" s="96">
        <f t="shared" si="2"/>
        <v>0</v>
      </c>
      <c r="V62" s="94">
        <f t="shared" si="20"/>
        <v>0</v>
      </c>
      <c r="W62" s="95"/>
      <c r="X62" s="96">
        <f t="shared" si="3"/>
        <v>0</v>
      </c>
      <c r="Y62" s="94">
        <f t="shared" si="21"/>
        <v>0</v>
      </c>
      <c r="Z62" s="95"/>
      <c r="AA62" s="96">
        <f t="shared" si="4"/>
        <v>0</v>
      </c>
      <c r="AB62" s="94">
        <f t="shared" si="22"/>
        <v>0</v>
      </c>
      <c r="AC62" s="95"/>
      <c r="AD62" s="96">
        <f t="shared" si="5"/>
        <v>0</v>
      </c>
      <c r="AE62" s="94">
        <f t="shared" si="23"/>
        <v>0</v>
      </c>
      <c r="AF62" s="95">
        <v>0.2</v>
      </c>
      <c r="AG62" s="96">
        <f t="shared" si="6"/>
        <v>0.2</v>
      </c>
      <c r="AH62" s="94">
        <f t="shared" si="24"/>
        <v>0</v>
      </c>
      <c r="AI62" s="95">
        <v>0.2</v>
      </c>
      <c r="AJ62" s="96">
        <f t="shared" si="7"/>
        <v>0.4</v>
      </c>
      <c r="AK62" s="94">
        <f t="shared" si="25"/>
        <v>0</v>
      </c>
      <c r="AL62" s="95">
        <v>0.4</v>
      </c>
      <c r="AM62" s="96">
        <f t="shared" si="8"/>
        <v>0.8</v>
      </c>
      <c r="AN62" s="94">
        <f t="shared" si="39"/>
        <v>0</v>
      </c>
      <c r="AO62" s="95">
        <v>0.2</v>
      </c>
      <c r="AP62" s="96">
        <f>AM62+AO62</f>
        <v>1</v>
      </c>
      <c r="AQ62" s="94">
        <f t="shared" si="31"/>
        <v>0</v>
      </c>
      <c r="AR62" s="95"/>
      <c r="AS62" s="96">
        <f t="shared" si="10"/>
        <v>1</v>
      </c>
      <c r="AT62" s="94">
        <f t="shared" si="30"/>
        <v>0</v>
      </c>
      <c r="AU62" s="95"/>
      <c r="AV62" s="96">
        <f t="shared" si="35"/>
        <v>1</v>
      </c>
      <c r="AW62" s="94">
        <f t="shared" si="37"/>
        <v>0</v>
      </c>
      <c r="AX62" s="95"/>
      <c r="AY62" s="96">
        <f t="shared" si="36"/>
        <v>1</v>
      </c>
      <c r="AZ62" s="94">
        <f t="shared" si="38"/>
        <v>0</v>
      </c>
      <c r="BA62" s="95"/>
      <c r="BB62" s="96">
        <f t="shared" si="13"/>
        <v>1</v>
      </c>
      <c r="BD62" s="91">
        <f t="shared" si="28"/>
        <v>0</v>
      </c>
      <c r="BE62" s="91">
        <f t="shared" si="29"/>
        <v>0</v>
      </c>
    </row>
    <row r="63" spans="1:57">
      <c r="A63" s="125" t="str">
        <f>[4]Resumo!A63</f>
        <v xml:space="preserve"> 14</v>
      </c>
      <c r="B63" s="407" t="str">
        <f>[4]Resumo!B63</f>
        <v>INSTALAÇÕES HIDRAULICA (ÁGUA FRIA)</v>
      </c>
      <c r="C63" s="407" t="e">
        <f>#REF!</f>
        <v>#REF!</v>
      </c>
      <c r="D63" s="407" t="e">
        <f>#REF!</f>
        <v>#REF!</v>
      </c>
      <c r="E63" s="407" t="e">
        <f>#REF!</f>
        <v>#REF!</v>
      </c>
      <c r="F63" s="407" t="e">
        <f>#REF!</f>
        <v>#REF!</v>
      </c>
      <c r="G63" s="408">
        <f>Resumo!G63</f>
        <v>0</v>
      </c>
      <c r="H63" s="408"/>
      <c r="I63" s="119" t="e">
        <f t="shared" si="14"/>
        <v>#DIV/0!</v>
      </c>
      <c r="J63" s="115">
        <f t="shared" si="15"/>
        <v>0</v>
      </c>
      <c r="K63" s="100"/>
      <c r="L63" s="96">
        <f t="shared" si="0"/>
        <v>0</v>
      </c>
      <c r="M63" s="94">
        <f t="shared" si="16"/>
        <v>0</v>
      </c>
      <c r="N63" s="95"/>
      <c r="O63" s="96">
        <f t="shared" si="1"/>
        <v>0</v>
      </c>
      <c r="P63" s="94">
        <f t="shared" si="17"/>
        <v>0</v>
      </c>
      <c r="Q63" s="95"/>
      <c r="R63" s="96">
        <f t="shared" si="18"/>
        <v>0</v>
      </c>
      <c r="S63" s="94">
        <f t="shared" si="19"/>
        <v>0</v>
      </c>
      <c r="T63" s="95"/>
      <c r="U63" s="96">
        <f t="shared" si="2"/>
        <v>0</v>
      </c>
      <c r="V63" s="94">
        <f t="shared" si="20"/>
        <v>0</v>
      </c>
      <c r="W63" s="95"/>
      <c r="X63" s="96">
        <f t="shared" si="3"/>
        <v>0</v>
      </c>
      <c r="Y63" s="94">
        <f t="shared" si="21"/>
        <v>0</v>
      </c>
      <c r="Z63" s="95"/>
      <c r="AA63" s="96">
        <f t="shared" si="4"/>
        <v>0</v>
      </c>
      <c r="AB63" s="94">
        <f t="shared" si="22"/>
        <v>0</v>
      </c>
      <c r="AC63" s="95"/>
      <c r="AD63" s="96">
        <f t="shared" si="5"/>
        <v>0</v>
      </c>
      <c r="AE63" s="94">
        <f t="shared" si="23"/>
        <v>0</v>
      </c>
      <c r="AF63" s="95">
        <v>0.25</v>
      </c>
      <c r="AG63" s="96">
        <f t="shared" si="6"/>
        <v>0.25</v>
      </c>
      <c r="AH63" s="94">
        <f t="shared" si="24"/>
        <v>0</v>
      </c>
      <c r="AI63" s="95">
        <v>0.25</v>
      </c>
      <c r="AJ63" s="96">
        <f t="shared" si="7"/>
        <v>0.5</v>
      </c>
      <c r="AK63" s="94">
        <f t="shared" si="25"/>
        <v>0</v>
      </c>
      <c r="AL63" s="95">
        <v>0.4</v>
      </c>
      <c r="AM63" s="96">
        <f t="shared" si="8"/>
        <v>0.9</v>
      </c>
      <c r="AN63" s="94">
        <f t="shared" si="39"/>
        <v>0</v>
      </c>
      <c r="AO63" s="95">
        <v>0.1</v>
      </c>
      <c r="AP63" s="96">
        <f t="shared" si="9"/>
        <v>1</v>
      </c>
      <c r="AQ63" s="94">
        <f t="shared" si="31"/>
        <v>0</v>
      </c>
      <c r="AR63" s="95"/>
      <c r="AS63" s="96">
        <f t="shared" si="10"/>
        <v>1</v>
      </c>
      <c r="AT63" s="94">
        <f t="shared" si="30"/>
        <v>0</v>
      </c>
      <c r="AU63" s="95"/>
      <c r="AV63" s="96">
        <f t="shared" si="35"/>
        <v>1</v>
      </c>
      <c r="AW63" s="94">
        <f t="shared" si="37"/>
        <v>0</v>
      </c>
      <c r="AX63" s="95"/>
      <c r="AY63" s="96">
        <f t="shared" si="36"/>
        <v>1</v>
      </c>
      <c r="AZ63" s="94">
        <f t="shared" si="38"/>
        <v>0</v>
      </c>
      <c r="BA63" s="95"/>
      <c r="BB63" s="96">
        <f t="shared" si="13"/>
        <v>1</v>
      </c>
      <c r="BD63" s="91">
        <f t="shared" si="28"/>
        <v>0</v>
      </c>
      <c r="BE63" s="91">
        <f t="shared" si="29"/>
        <v>0</v>
      </c>
    </row>
    <row r="64" spans="1:57">
      <c r="A64" s="125" t="str">
        <f>[4]Resumo!A64</f>
        <v xml:space="preserve"> 15</v>
      </c>
      <c r="B64" s="407" t="str">
        <f>[4]Resumo!B64</f>
        <v>SUPORTE PARA CAIXA D`ÁGUA</v>
      </c>
      <c r="C64" s="407" t="e">
        <f>#REF!</f>
        <v>#REF!</v>
      </c>
      <c r="D64" s="407" t="e">
        <f>#REF!</f>
        <v>#REF!</v>
      </c>
      <c r="E64" s="407" t="e">
        <f>#REF!</f>
        <v>#REF!</v>
      </c>
      <c r="F64" s="407" t="e">
        <f>#REF!</f>
        <v>#REF!</v>
      </c>
      <c r="G64" s="408">
        <f>Resumo!G64</f>
        <v>0</v>
      </c>
      <c r="H64" s="408"/>
      <c r="I64" s="119" t="e">
        <f t="shared" si="14"/>
        <v>#DIV/0!</v>
      </c>
      <c r="J64" s="115"/>
      <c r="K64" s="100"/>
      <c r="L64" s="96" t="s">
        <v>1449</v>
      </c>
      <c r="M64" s="94">
        <f t="shared" si="16"/>
        <v>0</v>
      </c>
      <c r="N64" s="95"/>
      <c r="O64" s="96"/>
      <c r="P64" s="94">
        <f t="shared" si="17"/>
        <v>0</v>
      </c>
      <c r="Q64" s="95"/>
      <c r="R64" s="96">
        <f t="shared" si="18"/>
        <v>0</v>
      </c>
      <c r="S64" s="94">
        <f t="shared" si="19"/>
        <v>0</v>
      </c>
      <c r="T64" s="95">
        <v>0</v>
      </c>
      <c r="U64" s="96">
        <f t="shared" si="2"/>
        <v>0</v>
      </c>
      <c r="V64" s="94">
        <f t="shared" si="20"/>
        <v>0</v>
      </c>
      <c r="W64" s="95">
        <v>0</v>
      </c>
      <c r="X64" s="96">
        <f t="shared" si="3"/>
        <v>0</v>
      </c>
      <c r="Y64" s="94">
        <f t="shared" si="21"/>
        <v>0</v>
      </c>
      <c r="Z64" s="95">
        <v>0</v>
      </c>
      <c r="AA64" s="96">
        <f t="shared" si="4"/>
        <v>0</v>
      </c>
      <c r="AB64" s="94">
        <f t="shared" si="22"/>
        <v>0</v>
      </c>
      <c r="AC64" s="95">
        <v>0</v>
      </c>
      <c r="AD64" s="96">
        <f t="shared" si="5"/>
        <v>0</v>
      </c>
      <c r="AE64" s="94">
        <f t="shared" si="23"/>
        <v>0</v>
      </c>
      <c r="AF64" s="95"/>
      <c r="AG64" s="96">
        <f t="shared" si="6"/>
        <v>0</v>
      </c>
      <c r="AH64" s="94">
        <f t="shared" si="24"/>
        <v>0</v>
      </c>
      <c r="AI64" s="95">
        <v>0.5</v>
      </c>
      <c r="AJ64" s="96">
        <f t="shared" si="7"/>
        <v>0.5</v>
      </c>
      <c r="AK64" s="94">
        <f t="shared" si="25"/>
        <v>0</v>
      </c>
      <c r="AL64" s="95">
        <v>0.5</v>
      </c>
      <c r="AM64" s="96">
        <f t="shared" si="8"/>
        <v>1</v>
      </c>
      <c r="AN64" s="94">
        <f t="shared" si="32"/>
        <v>0</v>
      </c>
      <c r="AO64" s="95"/>
      <c r="AP64" s="96">
        <f t="shared" si="9"/>
        <v>1</v>
      </c>
      <c r="AQ64" s="94">
        <f t="shared" si="31"/>
        <v>0</v>
      </c>
      <c r="AR64" s="95"/>
      <c r="AS64" s="96">
        <f t="shared" si="10"/>
        <v>1</v>
      </c>
      <c r="AT64" s="94">
        <f t="shared" si="30"/>
        <v>0</v>
      </c>
      <c r="AU64" s="95"/>
      <c r="AV64" s="96">
        <f t="shared" si="35"/>
        <v>1</v>
      </c>
      <c r="AW64" s="94">
        <f t="shared" si="37"/>
        <v>0</v>
      </c>
      <c r="AX64" s="95"/>
      <c r="AY64" s="96">
        <f t="shared" si="36"/>
        <v>1</v>
      </c>
      <c r="AZ64" s="94">
        <f t="shared" si="38"/>
        <v>0</v>
      </c>
      <c r="BA64" s="95"/>
      <c r="BB64" s="96">
        <f t="shared" si="13"/>
        <v>1</v>
      </c>
      <c r="BD64" s="91">
        <f t="shared" si="28"/>
        <v>0</v>
      </c>
      <c r="BE64" s="91">
        <f t="shared" si="29"/>
        <v>0</v>
      </c>
    </row>
    <row r="65" spans="1:57" s="112" customFormat="1">
      <c r="A65" s="404" t="s">
        <v>2327</v>
      </c>
      <c r="B65" s="405"/>
      <c r="C65" s="405"/>
      <c r="D65" s="405"/>
      <c r="E65" s="405"/>
      <c r="F65" s="405"/>
      <c r="G65" s="406">
        <f>Resumo!G65</f>
        <v>0</v>
      </c>
      <c r="H65" s="403"/>
      <c r="I65" s="127" t="e">
        <f>SUM(I11:I64)</f>
        <v>#DIV/0!</v>
      </c>
      <c r="J65" s="403">
        <f>SUM(J11:J64)</f>
        <v>0</v>
      </c>
      <c r="K65" s="400"/>
      <c r="L65" s="111" t="e">
        <f>J65/$G65</f>
        <v>#DIV/0!</v>
      </c>
      <c r="M65" s="400">
        <f>SUM(M11:M64)</f>
        <v>0</v>
      </c>
      <c r="N65" s="400"/>
      <c r="O65" s="111" t="e">
        <f>M65/$G65</f>
        <v>#DIV/0!</v>
      </c>
      <c r="P65" s="400">
        <f>SUM(P11:P64)</f>
        <v>0</v>
      </c>
      <c r="Q65" s="400"/>
      <c r="R65" s="111" t="e">
        <f>P65/$G65</f>
        <v>#DIV/0!</v>
      </c>
      <c r="S65" s="400">
        <f>SUM(S11:S64)</f>
        <v>0</v>
      </c>
      <c r="T65" s="400"/>
      <c r="U65" s="111" t="e">
        <f>S65/$G65</f>
        <v>#DIV/0!</v>
      </c>
      <c r="V65" s="400">
        <f>SUM(V11:V64)</f>
        <v>0</v>
      </c>
      <c r="W65" s="400"/>
      <c r="X65" s="111" t="e">
        <f>V65/$G65</f>
        <v>#DIV/0!</v>
      </c>
      <c r="Y65" s="400">
        <f>SUM(Y11:Y64)</f>
        <v>0</v>
      </c>
      <c r="Z65" s="400"/>
      <c r="AA65" s="111" t="e">
        <f>Y65/$G65</f>
        <v>#DIV/0!</v>
      </c>
      <c r="AB65" s="400">
        <f>SUM(AB11:AB64)</f>
        <v>0</v>
      </c>
      <c r="AC65" s="400"/>
      <c r="AD65" s="111" t="e">
        <f>AB65/$G65</f>
        <v>#DIV/0!</v>
      </c>
      <c r="AE65" s="400">
        <f>SUM(AE11:AE64)</f>
        <v>0</v>
      </c>
      <c r="AF65" s="400"/>
      <c r="AG65" s="111" t="e">
        <f>AE65/$G65</f>
        <v>#DIV/0!</v>
      </c>
      <c r="AH65" s="400">
        <f>SUM(AH11:AH64)</f>
        <v>0</v>
      </c>
      <c r="AI65" s="400"/>
      <c r="AJ65" s="111" t="e">
        <f>AH65/$G65</f>
        <v>#DIV/0!</v>
      </c>
      <c r="AK65" s="400">
        <f>SUM(AK11:AK64)</f>
        <v>0</v>
      </c>
      <c r="AL65" s="400"/>
      <c r="AM65" s="111" t="e">
        <f>AK65/$G65</f>
        <v>#DIV/0!</v>
      </c>
      <c r="AN65" s="400">
        <f>SUM(AN11:AN64)</f>
        <v>0</v>
      </c>
      <c r="AO65" s="400"/>
      <c r="AP65" s="111" t="e">
        <f>AN65/$G65</f>
        <v>#DIV/0!</v>
      </c>
      <c r="AQ65" s="400">
        <f>SUM(AQ11:AQ64)</f>
        <v>0</v>
      </c>
      <c r="AR65" s="400"/>
      <c r="AS65" s="111" t="e">
        <f>AQ65/$G65</f>
        <v>#DIV/0!</v>
      </c>
      <c r="AT65" s="400">
        <f>SUM(AT11:AT64)</f>
        <v>0</v>
      </c>
      <c r="AU65" s="400"/>
      <c r="AV65" s="111" t="e">
        <f>AT65/$G65</f>
        <v>#DIV/0!</v>
      </c>
      <c r="AW65" s="400">
        <f>SUM(AW11:AW64)</f>
        <v>0</v>
      </c>
      <c r="AX65" s="400"/>
      <c r="AY65" s="111" t="e">
        <f>AW65/$G65</f>
        <v>#DIV/0!</v>
      </c>
      <c r="AZ65" s="400">
        <f>SUM(AZ11:AZ64)</f>
        <v>0</v>
      </c>
      <c r="BA65" s="400"/>
      <c r="BB65" s="111" t="e">
        <f>AZ65/$G65</f>
        <v>#DIV/0!</v>
      </c>
      <c r="BD65" s="113">
        <f t="shared" si="28"/>
        <v>0</v>
      </c>
      <c r="BE65" s="91">
        <f t="shared" si="29"/>
        <v>0</v>
      </c>
    </row>
    <row r="66" spans="1:57" s="112" customFormat="1" ht="12.75" thickBot="1">
      <c r="A66" s="401" t="s">
        <v>2328</v>
      </c>
      <c r="B66" s="402"/>
      <c r="C66" s="402"/>
      <c r="D66" s="402"/>
      <c r="E66" s="402"/>
      <c r="F66" s="402"/>
      <c r="G66" s="128"/>
      <c r="H66" s="128"/>
      <c r="I66" s="129"/>
      <c r="J66" s="403">
        <f>J65</f>
        <v>0</v>
      </c>
      <c r="K66" s="400"/>
      <c r="L66" s="111" t="e">
        <f>L65</f>
        <v>#DIV/0!</v>
      </c>
      <c r="M66" s="400">
        <f>J66+M65</f>
        <v>0</v>
      </c>
      <c r="N66" s="400"/>
      <c r="O66" s="111" t="e">
        <f>O65+L66</f>
        <v>#DIV/0!</v>
      </c>
      <c r="P66" s="400">
        <f>M66+P65</f>
        <v>0</v>
      </c>
      <c r="Q66" s="400"/>
      <c r="R66" s="111" t="e">
        <f>R65+O66</f>
        <v>#DIV/0!</v>
      </c>
      <c r="S66" s="400">
        <f>P66+S65</f>
        <v>0</v>
      </c>
      <c r="T66" s="400"/>
      <c r="U66" s="111" t="e">
        <f>U65+R66</f>
        <v>#DIV/0!</v>
      </c>
      <c r="V66" s="400">
        <f>S66+V65</f>
        <v>0</v>
      </c>
      <c r="W66" s="400"/>
      <c r="X66" s="111" t="e">
        <f>X65+U66</f>
        <v>#DIV/0!</v>
      </c>
      <c r="Y66" s="400">
        <f>V66+Y65</f>
        <v>0</v>
      </c>
      <c r="Z66" s="400"/>
      <c r="AA66" s="111" t="e">
        <f>AA65+X66</f>
        <v>#DIV/0!</v>
      </c>
      <c r="AB66" s="400">
        <f>Y66+AB65</f>
        <v>0</v>
      </c>
      <c r="AC66" s="400"/>
      <c r="AD66" s="111" t="e">
        <f>AD65+AA66</f>
        <v>#DIV/0!</v>
      </c>
      <c r="AE66" s="400">
        <f>AB66+AE65</f>
        <v>0</v>
      </c>
      <c r="AF66" s="400"/>
      <c r="AG66" s="111" t="e">
        <f>AG65+AD66</f>
        <v>#DIV/0!</v>
      </c>
      <c r="AH66" s="400">
        <f>AE66+AH65</f>
        <v>0</v>
      </c>
      <c r="AI66" s="400"/>
      <c r="AJ66" s="111" t="e">
        <f>AJ65+AG66</f>
        <v>#DIV/0!</v>
      </c>
      <c r="AK66" s="400">
        <f>AH66+AK65</f>
        <v>0</v>
      </c>
      <c r="AL66" s="400"/>
      <c r="AM66" s="111" t="e">
        <f>AM65+AJ66</f>
        <v>#DIV/0!</v>
      </c>
      <c r="AN66" s="400">
        <f>AK66+AN65</f>
        <v>0</v>
      </c>
      <c r="AO66" s="400"/>
      <c r="AP66" s="111" t="e">
        <f>AP65+AM66</f>
        <v>#DIV/0!</v>
      </c>
      <c r="AQ66" s="400">
        <f>AN66+AQ65</f>
        <v>0</v>
      </c>
      <c r="AR66" s="400"/>
      <c r="AS66" s="111" t="e">
        <f>AS65+AP66</f>
        <v>#DIV/0!</v>
      </c>
      <c r="AT66" s="400">
        <f>AQ66+AT65</f>
        <v>0</v>
      </c>
      <c r="AU66" s="400"/>
      <c r="AV66" s="111" t="e">
        <f>AV65+AS66</f>
        <v>#DIV/0!</v>
      </c>
      <c r="AW66" s="400">
        <f>AT66+AW65</f>
        <v>0</v>
      </c>
      <c r="AX66" s="400"/>
      <c r="AY66" s="111" t="e">
        <f>AY65+AV66</f>
        <v>#DIV/0!</v>
      </c>
      <c r="AZ66" s="400">
        <f>AW66+AZ65</f>
        <v>0</v>
      </c>
      <c r="BA66" s="400"/>
      <c r="BB66" s="111" t="e">
        <f>BB65+AY66</f>
        <v>#DIV/0!</v>
      </c>
      <c r="BD66" s="113"/>
      <c r="BE66" s="91">
        <f t="shared" si="29"/>
        <v>0</v>
      </c>
    </row>
    <row r="68" spans="1:57">
      <c r="A68" s="90"/>
      <c r="B68" s="90"/>
      <c r="C68" s="90"/>
      <c r="D68" s="90"/>
      <c r="E68" s="90"/>
      <c r="F68" s="90"/>
      <c r="G68" s="90"/>
      <c r="H68" s="90"/>
      <c r="I68" s="90"/>
    </row>
    <row r="69" spans="1:57">
      <c r="A69" s="90"/>
      <c r="B69" s="90"/>
      <c r="C69" s="90"/>
      <c r="D69" s="90"/>
      <c r="E69" s="90"/>
      <c r="F69" s="90"/>
      <c r="G69" s="90"/>
      <c r="H69" s="90"/>
      <c r="I69" s="90"/>
    </row>
  </sheetData>
  <mergeCells count="162">
    <mergeCell ref="AE9:AG9"/>
    <mergeCell ref="A9:A10"/>
    <mergeCell ref="B9:F10"/>
    <mergeCell ref="G9:H10"/>
    <mergeCell ref="I9:I10"/>
    <mergeCell ref="J9:L9"/>
    <mergeCell ref="M9:O9"/>
    <mergeCell ref="A1:L1"/>
    <mergeCell ref="A2:L2"/>
    <mergeCell ref="B14:F14"/>
    <mergeCell ref="G14:H14"/>
    <mergeCell ref="B15:F15"/>
    <mergeCell ref="G15:H15"/>
    <mergeCell ref="B16:F16"/>
    <mergeCell ref="G16:H16"/>
    <mergeCell ref="AZ9:BB9"/>
    <mergeCell ref="B11:F11"/>
    <mergeCell ref="G11:H11"/>
    <mergeCell ref="B12:F12"/>
    <mergeCell ref="G12:H12"/>
    <mergeCell ref="B13:F13"/>
    <mergeCell ref="G13:H13"/>
    <mergeCell ref="AH9:AJ9"/>
    <mergeCell ref="AK9:AM9"/>
    <mergeCell ref="AN9:AP9"/>
    <mergeCell ref="AQ9:AS9"/>
    <mergeCell ref="AT9:AV9"/>
    <mergeCell ref="AW9:AY9"/>
    <mergeCell ref="P9:R9"/>
    <mergeCell ref="S9:U9"/>
    <mergeCell ref="V9:X9"/>
    <mergeCell ref="Y9:AA9"/>
    <mergeCell ref="AB9:AD9"/>
    <mergeCell ref="B20:F20"/>
    <mergeCell ref="G20:H20"/>
    <mergeCell ref="B21:F21"/>
    <mergeCell ref="G21:H21"/>
    <mergeCell ref="B22:F22"/>
    <mergeCell ref="G22:H22"/>
    <mergeCell ref="B17:F17"/>
    <mergeCell ref="G17:H17"/>
    <mergeCell ref="B18:F18"/>
    <mergeCell ref="G18:H18"/>
    <mergeCell ref="B19:F19"/>
    <mergeCell ref="G19:H19"/>
    <mergeCell ref="B26:F26"/>
    <mergeCell ref="G26:H26"/>
    <mergeCell ref="B27:F27"/>
    <mergeCell ref="G27:H27"/>
    <mergeCell ref="B28:F28"/>
    <mergeCell ref="G28:H28"/>
    <mergeCell ref="B23:F23"/>
    <mergeCell ref="G23:H23"/>
    <mergeCell ref="B24:F24"/>
    <mergeCell ref="G24:H24"/>
    <mergeCell ref="B25:F25"/>
    <mergeCell ref="G25:H25"/>
    <mergeCell ref="B32:F32"/>
    <mergeCell ref="G32:H32"/>
    <mergeCell ref="B33:F33"/>
    <mergeCell ref="G33:H33"/>
    <mergeCell ref="B34:F34"/>
    <mergeCell ref="G34:H34"/>
    <mergeCell ref="B29:F29"/>
    <mergeCell ref="G29:H29"/>
    <mergeCell ref="B30:F30"/>
    <mergeCell ref="G30:H30"/>
    <mergeCell ref="B31:F31"/>
    <mergeCell ref="G31:H31"/>
    <mergeCell ref="B38:F38"/>
    <mergeCell ref="G38:H38"/>
    <mergeCell ref="B39:F39"/>
    <mergeCell ref="G39:H39"/>
    <mergeCell ref="B40:F40"/>
    <mergeCell ref="G40:H40"/>
    <mergeCell ref="B35:F35"/>
    <mergeCell ref="G35:H35"/>
    <mergeCell ref="B36:F36"/>
    <mergeCell ref="G36:H36"/>
    <mergeCell ref="B37:F37"/>
    <mergeCell ref="G37:H37"/>
    <mergeCell ref="B44:F44"/>
    <mergeCell ref="G44:H44"/>
    <mergeCell ref="B45:F45"/>
    <mergeCell ref="G45:H45"/>
    <mergeCell ref="B46:F46"/>
    <mergeCell ref="G46:H46"/>
    <mergeCell ref="B41:F41"/>
    <mergeCell ref="G41:H41"/>
    <mergeCell ref="B42:F42"/>
    <mergeCell ref="G42:H42"/>
    <mergeCell ref="B43:F43"/>
    <mergeCell ref="G43:H43"/>
    <mergeCell ref="B50:F50"/>
    <mergeCell ref="G50:H50"/>
    <mergeCell ref="B51:F51"/>
    <mergeCell ref="G51:H51"/>
    <mergeCell ref="B52:F52"/>
    <mergeCell ref="G52:H52"/>
    <mergeCell ref="B47:F47"/>
    <mergeCell ref="G47:H47"/>
    <mergeCell ref="B48:F48"/>
    <mergeCell ref="G48:H48"/>
    <mergeCell ref="B49:F49"/>
    <mergeCell ref="G49:H49"/>
    <mergeCell ref="B56:F56"/>
    <mergeCell ref="G56:H56"/>
    <mergeCell ref="B57:F57"/>
    <mergeCell ref="G57:H57"/>
    <mergeCell ref="B58:F58"/>
    <mergeCell ref="G58:H58"/>
    <mergeCell ref="B53:F53"/>
    <mergeCell ref="G53:H53"/>
    <mergeCell ref="B54:F54"/>
    <mergeCell ref="G54:H54"/>
    <mergeCell ref="B55:F55"/>
    <mergeCell ref="G55:H55"/>
    <mergeCell ref="B62:F62"/>
    <mergeCell ref="G62:H62"/>
    <mergeCell ref="B63:F63"/>
    <mergeCell ref="G63:H63"/>
    <mergeCell ref="B64:F64"/>
    <mergeCell ref="G64:H64"/>
    <mergeCell ref="B59:F59"/>
    <mergeCell ref="G59:H59"/>
    <mergeCell ref="B60:F60"/>
    <mergeCell ref="G60:H60"/>
    <mergeCell ref="B61:F61"/>
    <mergeCell ref="G61:H61"/>
    <mergeCell ref="AN65:AO65"/>
    <mergeCell ref="AQ65:AR65"/>
    <mergeCell ref="AT65:AU65"/>
    <mergeCell ref="AW65:AX65"/>
    <mergeCell ref="AZ65:BA65"/>
    <mergeCell ref="A66:F66"/>
    <mergeCell ref="J66:K66"/>
    <mergeCell ref="M66:N66"/>
    <mergeCell ref="P66:Q66"/>
    <mergeCell ref="S66:T66"/>
    <mergeCell ref="V65:W65"/>
    <mergeCell ref="Y65:Z65"/>
    <mergeCell ref="AB65:AC65"/>
    <mergeCell ref="AE65:AF65"/>
    <mergeCell ref="AH65:AI65"/>
    <mergeCell ref="AK65:AL65"/>
    <mergeCell ref="A65:F65"/>
    <mergeCell ref="G65:H65"/>
    <mergeCell ref="J65:K65"/>
    <mergeCell ref="M65:N65"/>
    <mergeCell ref="P65:Q65"/>
    <mergeCell ref="S65:T65"/>
    <mergeCell ref="AN66:AO66"/>
    <mergeCell ref="AQ66:AR66"/>
    <mergeCell ref="AT66:AU66"/>
    <mergeCell ref="AW66:AX66"/>
    <mergeCell ref="AZ66:BA66"/>
    <mergeCell ref="V66:W66"/>
    <mergeCell ref="Y66:Z66"/>
    <mergeCell ref="AB66:AC66"/>
    <mergeCell ref="AE66:AF66"/>
    <mergeCell ref="AH66:AI66"/>
    <mergeCell ref="AK66:AL66"/>
  </mergeCells>
  <pageMargins left="0.23622047244094491" right="0.23622047244094491" top="0.74803149606299213" bottom="0.74803149606299213" header="0.31496062992125984" footer="0.31496062992125984"/>
  <pageSetup paperSize="9" scale="63" fitToWidth="0" orientation="landscape" r:id="rId1"/>
  <headerFooter>
    <oddFooter>&amp;L&amp;A&amp;CGabriela Canheski de Moura Fernandes
Engenheira Civil
CREA RNP 2218226251&amp;RPágina &amp;P de &amp;N</oddFooter>
  </headerFooter>
  <colBreaks count="4" manualBreakCount="4">
    <brk id="18" max="65" man="1"/>
    <brk id="27" max="65" man="1"/>
    <brk id="36" max="65" man="1"/>
    <brk id="45"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9"/>
  <sheetViews>
    <sheetView showGridLines="0" view="pageBreakPreview" zoomScaleNormal="100" zoomScaleSheetLayoutView="100" workbookViewId="0">
      <selection activeCell="O39" sqref="O39"/>
    </sheetView>
  </sheetViews>
  <sheetFormatPr defaultRowHeight="15"/>
  <cols>
    <col min="1" max="1" width="4.5703125" customWidth="1"/>
    <col min="5" max="5" width="21.42578125" customWidth="1"/>
    <col min="9" max="9" width="19" customWidth="1"/>
    <col min="10" max="10" width="9.7109375" bestFit="1" customWidth="1"/>
    <col min="11" max="11" width="2.7109375" customWidth="1"/>
    <col min="12" max="12" width="6.140625" customWidth="1"/>
  </cols>
  <sheetData>
    <row r="1" spans="2:11">
      <c r="B1" s="19"/>
      <c r="C1" s="19"/>
      <c r="D1" s="19"/>
      <c r="E1" s="19"/>
      <c r="F1" s="19"/>
      <c r="G1" s="19"/>
      <c r="H1" s="19"/>
      <c r="I1" s="19"/>
      <c r="J1" s="19"/>
      <c r="K1" s="19"/>
    </row>
    <row r="2" spans="2:11">
      <c r="B2" s="20"/>
      <c r="C2" s="21"/>
      <c r="D2" s="22"/>
      <c r="E2" s="23" t="s">
        <v>2267</v>
      </c>
      <c r="F2" s="24" t="str">
        <f>Resumo!B4</f>
        <v>Construção da Escola Municipal Geni Terezinha Forgiarini</v>
      </c>
      <c r="G2" s="19"/>
      <c r="H2" s="25"/>
      <c r="I2" s="26"/>
      <c r="J2" s="27"/>
      <c r="K2" s="28"/>
    </row>
    <row r="3" spans="2:11">
      <c r="B3" s="20"/>
      <c r="C3" s="20"/>
      <c r="D3" s="20"/>
      <c r="E3" s="23" t="s">
        <v>2268</v>
      </c>
      <c r="F3" s="24" t="str">
        <f>Resumo!B5</f>
        <v>R. Guarujá, Equip. Comunitário 01, Quadra 24, Bairro Mont Serrat</v>
      </c>
      <c r="G3" s="26"/>
      <c r="H3" s="25"/>
      <c r="I3" s="26"/>
      <c r="J3" s="29"/>
      <c r="K3" s="28"/>
    </row>
    <row r="4" spans="2:11">
      <c r="B4" s="20"/>
      <c r="C4" s="30"/>
      <c r="D4" s="30"/>
      <c r="E4" s="23" t="s">
        <v>2269</v>
      </c>
      <c r="F4" s="24" t="s">
        <v>2332</v>
      </c>
      <c r="G4" s="30"/>
      <c r="H4" s="30"/>
      <c r="I4" s="19"/>
      <c r="J4" s="30"/>
      <c r="K4" s="30"/>
    </row>
    <row r="5" spans="2:11">
      <c r="B5" s="20"/>
      <c r="C5" s="31"/>
      <c r="D5" s="20"/>
      <c r="G5" s="28"/>
      <c r="H5" s="21"/>
      <c r="I5" s="21"/>
      <c r="J5" s="20"/>
      <c r="K5" s="28"/>
    </row>
    <row r="6" spans="2:11">
      <c r="B6" s="21"/>
      <c r="C6" s="21"/>
      <c r="D6" s="22"/>
      <c r="E6" s="23"/>
      <c r="F6" s="24"/>
      <c r="G6" s="21"/>
      <c r="H6" s="28"/>
      <c r="I6" s="21"/>
      <c r="J6" s="20"/>
      <c r="K6" s="28"/>
    </row>
    <row r="7" spans="2:11">
      <c r="B7" s="21"/>
      <c r="C7" s="21"/>
      <c r="D7" s="22"/>
      <c r="E7" s="23" t="s">
        <v>2270</v>
      </c>
      <c r="F7" s="24">
        <f>Resumo!B7</f>
        <v>0</v>
      </c>
      <c r="G7" s="21"/>
      <c r="H7" s="28"/>
      <c r="I7" s="21"/>
      <c r="J7" s="20"/>
      <c r="K7" s="28"/>
    </row>
    <row r="8" spans="2:11">
      <c r="B8" s="32"/>
      <c r="C8" s="32"/>
      <c r="D8" s="33"/>
      <c r="E8" s="34"/>
      <c r="F8" s="32"/>
      <c r="G8" s="32"/>
      <c r="H8" s="35"/>
      <c r="I8" s="32"/>
      <c r="J8" s="36"/>
      <c r="K8" s="35"/>
    </row>
    <row r="9" spans="2:11" ht="18.75">
      <c r="B9" s="430" t="s">
        <v>2271</v>
      </c>
      <c r="C9" s="430"/>
      <c r="D9" s="430"/>
      <c r="E9" s="430"/>
      <c r="F9" s="430"/>
      <c r="G9" s="430"/>
      <c r="H9" s="430"/>
      <c r="I9" s="430"/>
      <c r="J9" s="430"/>
      <c r="K9" s="430"/>
    </row>
    <row r="10" spans="2:11">
      <c r="B10" s="37" t="s">
        <v>2272</v>
      </c>
      <c r="C10" s="426" t="s">
        <v>2273</v>
      </c>
      <c r="D10" s="426"/>
      <c r="E10" s="426"/>
      <c r="F10" s="426"/>
      <c r="G10" s="426"/>
      <c r="H10" s="426"/>
      <c r="I10" s="426"/>
      <c r="J10" s="38">
        <f>SUM(J11:J14)</f>
        <v>7.5000000000000011E-2</v>
      </c>
      <c r="K10" s="39"/>
    </row>
    <row r="11" spans="2:11">
      <c r="B11" s="40" t="s">
        <v>2274</v>
      </c>
      <c r="C11" s="429" t="s">
        <v>2275</v>
      </c>
      <c r="D11" s="429"/>
      <c r="E11" s="429"/>
      <c r="F11" s="429"/>
      <c r="G11" s="431" t="s">
        <v>2276</v>
      </c>
      <c r="H11" s="431"/>
      <c r="I11" s="431"/>
      <c r="J11" s="41">
        <v>0.04</v>
      </c>
      <c r="K11" s="42"/>
    </row>
    <row r="12" spans="2:11">
      <c r="B12" s="43" t="s">
        <v>2277</v>
      </c>
      <c r="C12" s="424" t="s">
        <v>2278</v>
      </c>
      <c r="D12" s="424"/>
      <c r="E12" s="424"/>
      <c r="F12" s="424"/>
      <c r="G12" s="432" t="s">
        <v>2279</v>
      </c>
      <c r="H12" s="432"/>
      <c r="I12" s="432"/>
      <c r="J12" s="44">
        <v>0.01</v>
      </c>
      <c r="K12" s="45"/>
    </row>
    <row r="13" spans="2:11">
      <c r="B13" s="43" t="s">
        <v>2280</v>
      </c>
      <c r="C13" s="424" t="s">
        <v>2281</v>
      </c>
      <c r="D13" s="424"/>
      <c r="E13" s="424"/>
      <c r="F13" s="424"/>
      <c r="G13" s="432" t="s">
        <v>2282</v>
      </c>
      <c r="H13" s="432"/>
      <c r="I13" s="432"/>
      <c r="J13" s="44">
        <v>1.2699999999999999E-2</v>
      </c>
      <c r="K13" s="45"/>
    </row>
    <row r="14" spans="2:11">
      <c r="B14" s="46" t="s">
        <v>2283</v>
      </c>
      <c r="C14" s="425" t="s">
        <v>2284</v>
      </c>
      <c r="D14" s="425"/>
      <c r="E14" s="425"/>
      <c r="F14" s="425"/>
      <c r="G14" s="433" t="s">
        <v>2285</v>
      </c>
      <c r="H14" s="433"/>
      <c r="I14" s="433"/>
      <c r="J14" s="47">
        <v>1.23E-2</v>
      </c>
      <c r="K14" s="48"/>
    </row>
    <row r="15" spans="2:11">
      <c r="B15" s="37" t="s">
        <v>2286</v>
      </c>
      <c r="C15" s="426" t="s">
        <v>2287</v>
      </c>
      <c r="D15" s="426"/>
      <c r="E15" s="426"/>
      <c r="F15" s="426"/>
      <c r="G15" s="426"/>
      <c r="H15" s="426"/>
      <c r="I15" s="426"/>
      <c r="J15" s="38">
        <f>SUM(J16:J19)</f>
        <v>0.10149999999999999</v>
      </c>
      <c r="K15" s="39"/>
    </row>
    <row r="16" spans="2:11">
      <c r="B16" s="40" t="s">
        <v>2288</v>
      </c>
      <c r="C16" s="429" t="s">
        <v>2289</v>
      </c>
      <c r="D16" s="429"/>
      <c r="E16" s="429"/>
      <c r="F16" s="429"/>
      <c r="G16" s="429"/>
      <c r="H16" s="429"/>
      <c r="I16" s="429"/>
      <c r="J16" s="41">
        <v>6.4999999999999997E-3</v>
      </c>
      <c r="K16" s="42"/>
    </row>
    <row r="17" spans="2:11">
      <c r="B17" s="43" t="s">
        <v>2290</v>
      </c>
      <c r="C17" s="424" t="s">
        <v>2291</v>
      </c>
      <c r="D17" s="424"/>
      <c r="E17" s="424"/>
      <c r="F17" s="424"/>
      <c r="G17" s="424"/>
      <c r="H17" s="424"/>
      <c r="I17" s="424"/>
      <c r="J17" s="44">
        <v>0.03</v>
      </c>
      <c r="K17" s="45"/>
    </row>
    <row r="18" spans="2:11">
      <c r="B18" s="43" t="s">
        <v>2292</v>
      </c>
      <c r="C18" s="424" t="s">
        <v>2293</v>
      </c>
      <c r="D18" s="424"/>
      <c r="E18" s="424"/>
      <c r="F18" s="424"/>
      <c r="G18" s="424"/>
      <c r="H18" s="424"/>
      <c r="I18" s="424"/>
      <c r="J18" s="44">
        <v>0.02</v>
      </c>
      <c r="K18" s="45"/>
    </row>
    <row r="19" spans="2:11">
      <c r="B19" s="46" t="s">
        <v>2294</v>
      </c>
      <c r="C19" s="425" t="s">
        <v>2295</v>
      </c>
      <c r="D19" s="425"/>
      <c r="E19" s="425"/>
      <c r="F19" s="425"/>
      <c r="G19" s="425"/>
      <c r="H19" s="425"/>
      <c r="I19" s="425"/>
      <c r="J19" s="47">
        <v>4.4999999999999998E-2</v>
      </c>
      <c r="K19" s="48"/>
    </row>
    <row r="20" spans="2:11">
      <c r="B20" s="37" t="s">
        <v>2296</v>
      </c>
      <c r="C20" s="426" t="s">
        <v>2297</v>
      </c>
      <c r="D20" s="426"/>
      <c r="E20" s="426"/>
      <c r="F20" s="426"/>
      <c r="G20" s="426"/>
      <c r="H20" s="426"/>
      <c r="I20" s="426"/>
      <c r="J20" s="38">
        <f>J21</f>
        <v>0.08</v>
      </c>
      <c r="K20" s="39"/>
    </row>
    <row r="21" spans="2:11">
      <c r="B21" s="49" t="s">
        <v>2298</v>
      </c>
      <c r="C21" s="427" t="s">
        <v>2299</v>
      </c>
      <c r="D21" s="427"/>
      <c r="E21" s="427"/>
      <c r="F21" s="427"/>
      <c r="G21" s="427"/>
      <c r="H21" s="427"/>
      <c r="I21" s="427"/>
      <c r="J21" s="50">
        <v>0.08</v>
      </c>
      <c r="K21" s="51"/>
    </row>
    <row r="22" spans="2:11" ht="18.75">
      <c r="B22" s="52"/>
      <c r="C22" s="428" t="s">
        <v>2300</v>
      </c>
      <c r="D22" s="428"/>
      <c r="E22" s="428"/>
      <c r="F22" s="428"/>
      <c r="G22" s="428"/>
      <c r="H22" s="428"/>
      <c r="I22" s="428"/>
      <c r="J22" s="53">
        <f>(((1+J11+J12+J13)*(1+J14)*(1+J20))/(1-J15))-1</f>
        <v>0.29308058631051748</v>
      </c>
      <c r="K22" s="54"/>
    </row>
    <row r="23" spans="2:11">
      <c r="B23" s="55"/>
      <c r="C23" s="55"/>
      <c r="D23" s="55"/>
      <c r="E23" s="55"/>
      <c r="F23" s="55"/>
      <c r="G23" s="55"/>
      <c r="H23" s="55"/>
      <c r="I23" s="55"/>
      <c r="J23" s="55"/>
      <c r="K23" s="55"/>
    </row>
    <row r="24" spans="2:11">
      <c r="B24" s="55"/>
      <c r="C24" s="55"/>
      <c r="D24" s="55"/>
      <c r="E24" s="55"/>
      <c r="F24" s="55"/>
      <c r="G24" s="55"/>
      <c r="H24" s="55"/>
      <c r="I24" s="55"/>
      <c r="J24" s="55"/>
      <c r="K24" s="55"/>
    </row>
    <row r="25" spans="2:11">
      <c r="B25" s="423" t="s">
        <v>2301</v>
      </c>
      <c r="C25" s="423"/>
      <c r="D25" s="423"/>
      <c r="E25" s="423"/>
      <c r="F25" s="423"/>
      <c r="G25" s="423"/>
      <c r="H25" s="423"/>
      <c r="I25" s="423"/>
      <c r="J25" s="423"/>
      <c r="K25" s="423"/>
    </row>
    <row r="26" spans="2:11">
      <c r="B26" s="56"/>
      <c r="C26" s="56"/>
      <c r="D26" s="56"/>
      <c r="E26" s="56"/>
      <c r="F26" s="55"/>
      <c r="G26" s="55"/>
      <c r="H26" s="55"/>
      <c r="I26" s="55"/>
      <c r="J26" s="55"/>
      <c r="K26" s="55"/>
    </row>
    <row r="27" spans="2:11">
      <c r="B27" s="56"/>
      <c r="C27" s="55"/>
      <c r="D27" s="56"/>
      <c r="E27" s="56"/>
      <c r="F27" s="55"/>
      <c r="G27" s="55"/>
      <c r="H27" s="55"/>
      <c r="I27" s="55"/>
      <c r="J27" s="55"/>
      <c r="K27" s="55"/>
    </row>
    <row r="28" spans="2:11">
      <c r="B28" s="56"/>
      <c r="C28" s="56"/>
      <c r="D28" s="56"/>
      <c r="E28" s="56"/>
      <c r="F28" s="55"/>
      <c r="G28" s="55"/>
      <c r="H28" s="55"/>
      <c r="I28" s="55"/>
      <c r="J28" s="55"/>
      <c r="K28" s="55"/>
    </row>
    <row r="29" spans="2:11">
      <c r="B29" s="57"/>
      <c r="C29" s="56"/>
      <c r="D29" s="56"/>
      <c r="E29" s="56"/>
      <c r="F29" s="55"/>
      <c r="G29" s="55"/>
      <c r="H29" s="57"/>
      <c r="I29" s="57"/>
      <c r="J29" s="55"/>
      <c r="K29" s="55"/>
    </row>
    <row r="30" spans="2:11">
      <c r="B30" s="58" t="s">
        <v>2302</v>
      </c>
      <c r="C30" s="56"/>
      <c r="D30" s="56"/>
      <c r="E30" s="56"/>
      <c r="F30" s="55"/>
      <c r="G30" s="55"/>
      <c r="H30" s="57"/>
      <c r="I30" s="57"/>
      <c r="J30" s="55"/>
      <c r="K30" s="55"/>
    </row>
    <row r="31" spans="2:11">
      <c r="B31" s="59" t="s">
        <v>2303</v>
      </c>
      <c r="C31" s="56"/>
      <c r="D31" s="56"/>
      <c r="E31" s="56"/>
      <c r="F31" s="55"/>
      <c r="G31" s="55"/>
      <c r="H31" s="60"/>
      <c r="I31" s="61"/>
      <c r="J31" s="55"/>
      <c r="K31" s="55"/>
    </row>
    <row r="32" spans="2:11">
      <c r="B32" s="59" t="s">
        <v>2304</v>
      </c>
      <c r="C32" s="56"/>
      <c r="D32" s="56"/>
      <c r="E32" s="56"/>
      <c r="F32" s="55"/>
      <c r="G32" s="55"/>
      <c r="H32" s="60"/>
      <c r="I32" s="61"/>
      <c r="J32" s="55"/>
      <c r="K32" s="55"/>
    </row>
    <row r="33" spans="2:11">
      <c r="B33" s="59" t="s">
        <v>2305</v>
      </c>
      <c r="C33" s="56"/>
      <c r="D33" s="56"/>
      <c r="E33" s="56"/>
      <c r="F33" s="55"/>
      <c r="G33" s="55"/>
      <c r="H33" s="60"/>
      <c r="I33" s="61"/>
      <c r="J33" s="55"/>
      <c r="K33" s="55"/>
    </row>
    <row r="34" spans="2:11">
      <c r="B34" s="59" t="s">
        <v>2306</v>
      </c>
      <c r="C34" s="56"/>
      <c r="D34" s="56"/>
      <c r="E34" s="56"/>
      <c r="F34" s="55"/>
      <c r="G34" s="55"/>
      <c r="H34" s="55"/>
      <c r="I34" s="55"/>
      <c r="J34" s="55"/>
      <c r="K34" s="55"/>
    </row>
    <row r="35" spans="2:11">
      <c r="B35" s="59" t="s">
        <v>2307</v>
      </c>
      <c r="C35" s="55"/>
      <c r="D35" s="55"/>
      <c r="E35" s="55"/>
      <c r="F35" s="55"/>
      <c r="G35" s="57"/>
      <c r="H35" s="60"/>
      <c r="I35" s="62"/>
      <c r="J35" s="55"/>
      <c r="K35" s="55"/>
    </row>
    <row r="36" spans="2:11">
      <c r="B36" s="59" t="s">
        <v>2308</v>
      </c>
      <c r="C36" s="55"/>
      <c r="D36" s="55"/>
      <c r="E36" s="55"/>
      <c r="F36" s="55"/>
      <c r="G36" s="55"/>
      <c r="H36" s="60"/>
      <c r="I36" s="63"/>
      <c r="J36" s="55"/>
      <c r="K36" s="55"/>
    </row>
    <row r="37" spans="2:11">
      <c r="B37" s="57"/>
      <c r="C37" s="57"/>
      <c r="D37" s="57"/>
      <c r="E37" s="55"/>
      <c r="F37" s="55"/>
      <c r="G37" s="57"/>
      <c r="H37" s="57"/>
      <c r="I37" s="57"/>
      <c r="J37" s="57"/>
      <c r="K37" s="55"/>
    </row>
    <row r="38" spans="2:11">
      <c r="B38" s="55"/>
      <c r="C38" s="55"/>
      <c r="D38" s="55"/>
      <c r="E38" s="55"/>
      <c r="F38" s="55"/>
      <c r="G38" s="57"/>
      <c r="H38" s="57"/>
      <c r="I38" s="57"/>
      <c r="J38" s="57"/>
      <c r="K38" s="55"/>
    </row>
    <row r="39" spans="2:11">
      <c r="B39" s="55"/>
      <c r="C39" s="55"/>
      <c r="D39" s="55"/>
      <c r="E39" s="55"/>
      <c r="F39" s="55"/>
      <c r="G39" s="57"/>
      <c r="H39" s="57"/>
      <c r="I39" s="57"/>
      <c r="J39" s="57"/>
      <c r="K39" s="55"/>
    </row>
  </sheetData>
  <mergeCells count="19">
    <mergeCell ref="C16:I16"/>
    <mergeCell ref="B9:K9"/>
    <mergeCell ref="C10:I10"/>
    <mergeCell ref="C11:F11"/>
    <mergeCell ref="G11:I11"/>
    <mergeCell ref="C12:F12"/>
    <mergeCell ref="G12:I12"/>
    <mergeCell ref="C13:F13"/>
    <mergeCell ref="G13:I13"/>
    <mergeCell ref="C14:F14"/>
    <mergeCell ref="G14:I14"/>
    <mergeCell ref="C15:I15"/>
    <mergeCell ref="B25:K25"/>
    <mergeCell ref="C17:I17"/>
    <mergeCell ref="C18:I18"/>
    <mergeCell ref="C19:I19"/>
    <mergeCell ref="C20:I20"/>
    <mergeCell ref="C21:I21"/>
    <mergeCell ref="C22:I22"/>
  </mergeCells>
  <printOptions horizontalCentered="1"/>
  <pageMargins left="0.23622047244094491" right="0.23622047244094491" top="0.74803149606299213" bottom="0.74803149606299213" header="0.31496062992125984" footer="0.31496062992125984"/>
  <pageSetup paperSize="9" scale="83" fitToHeight="0" orientation="portrait" r:id="rId1"/>
  <headerFooter>
    <oddFooter>&amp;L&amp;A&amp;CGabriela Canheski de Moura Fernandes
Engenheira Civil
CREA RNP 2218226251&amp;RPágina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
  <sheetViews>
    <sheetView showGridLines="0" view="pageBreakPreview" zoomScaleNormal="100" zoomScaleSheetLayoutView="100" workbookViewId="0">
      <selection activeCell="P17" sqref="P17"/>
    </sheetView>
  </sheetViews>
  <sheetFormatPr defaultRowHeight="15"/>
  <cols>
    <col min="1" max="1" width="6.42578125" customWidth="1"/>
    <col min="5" max="5" width="18.42578125" customWidth="1"/>
    <col min="10" max="10" width="10.7109375" customWidth="1"/>
    <col min="12" max="12" width="1.42578125" customWidth="1"/>
    <col min="13" max="13" width="8.85546875" customWidth="1"/>
  </cols>
  <sheetData>
    <row r="1" spans="2:11">
      <c r="B1" s="19"/>
      <c r="C1" s="19"/>
      <c r="D1" s="19"/>
      <c r="E1" s="19"/>
      <c r="F1" s="19"/>
      <c r="G1" s="19"/>
      <c r="H1" s="19"/>
      <c r="I1" s="19"/>
      <c r="J1" s="19"/>
      <c r="K1" s="19"/>
    </row>
    <row r="2" spans="2:11">
      <c r="B2" s="20"/>
      <c r="C2" s="21"/>
      <c r="D2" s="22"/>
      <c r="E2" s="23" t="s">
        <v>2267</v>
      </c>
      <c r="F2" s="24" t="str">
        <f>Resumo!B4</f>
        <v>Construção da Escola Municipal Geni Terezinha Forgiarini</v>
      </c>
      <c r="G2" s="19"/>
      <c r="H2" s="25"/>
      <c r="I2" s="26"/>
      <c r="J2" s="27"/>
      <c r="K2" s="28"/>
    </row>
    <row r="3" spans="2:11">
      <c r="B3" s="20"/>
      <c r="C3" s="20"/>
      <c r="D3" s="20"/>
      <c r="E3" s="23" t="s">
        <v>2268</v>
      </c>
      <c r="F3" s="24" t="str">
        <f>Resumo!B5</f>
        <v>R. Guarujá, Equip. Comunitário 01, Quadra 24, Bairro Mont Serrat</v>
      </c>
      <c r="G3" s="26"/>
      <c r="H3" s="25"/>
      <c r="I3" s="26"/>
      <c r="J3" s="29"/>
      <c r="K3" s="28"/>
    </row>
    <row r="4" spans="2:11">
      <c r="B4" s="20"/>
      <c r="C4" s="30"/>
      <c r="D4" s="30"/>
      <c r="E4" s="23" t="s">
        <v>2269</v>
      </c>
      <c r="F4" s="24" t="s">
        <v>2332</v>
      </c>
      <c r="G4" s="30"/>
      <c r="H4" s="30"/>
      <c r="I4" s="19"/>
      <c r="J4" s="30"/>
      <c r="K4" s="30"/>
    </row>
    <row r="5" spans="2:11">
      <c r="B5" s="20"/>
      <c r="C5" s="31"/>
      <c r="D5" s="20"/>
      <c r="G5" s="28"/>
      <c r="H5" s="21"/>
      <c r="I5" s="21"/>
      <c r="J5" s="20"/>
      <c r="K5" s="28"/>
    </row>
    <row r="6" spans="2:11">
      <c r="B6" s="21"/>
      <c r="C6" s="21"/>
      <c r="D6" s="22"/>
      <c r="E6" s="23"/>
      <c r="F6" s="24"/>
      <c r="G6" s="21"/>
      <c r="H6" s="28"/>
      <c r="I6" s="21"/>
      <c r="J6" s="20"/>
      <c r="K6" s="28"/>
    </row>
    <row r="7" spans="2:11">
      <c r="B7" s="21"/>
      <c r="C7" s="21"/>
      <c r="D7" s="22"/>
      <c r="E7" s="23" t="s">
        <v>2270</v>
      </c>
      <c r="F7" s="24">
        <f>Resumo!B7</f>
        <v>0</v>
      </c>
      <c r="G7" s="21"/>
      <c r="H7" s="28"/>
      <c r="I7" s="21"/>
      <c r="J7" s="20"/>
      <c r="K7" s="28"/>
    </row>
    <row r="8" spans="2:11">
      <c r="B8" s="32"/>
      <c r="C8" s="32"/>
      <c r="D8" s="33"/>
      <c r="E8" s="34"/>
      <c r="F8" s="32"/>
      <c r="G8" s="32"/>
      <c r="H8" s="35"/>
      <c r="I8" s="32"/>
      <c r="J8" s="36"/>
      <c r="K8" s="35"/>
    </row>
    <row r="9" spans="2:11" ht="18.75">
      <c r="B9" s="430" t="s">
        <v>2309</v>
      </c>
      <c r="C9" s="430"/>
      <c r="D9" s="430"/>
      <c r="E9" s="430"/>
      <c r="F9" s="430"/>
      <c r="G9" s="430"/>
      <c r="H9" s="430"/>
      <c r="I9" s="430"/>
      <c r="J9" s="430"/>
      <c r="K9" s="430"/>
    </row>
    <row r="10" spans="2:11">
      <c r="B10" s="37" t="s">
        <v>2272</v>
      </c>
      <c r="C10" s="426" t="s">
        <v>2310</v>
      </c>
      <c r="D10" s="426"/>
      <c r="E10" s="426"/>
      <c r="F10" s="426"/>
      <c r="G10" s="426"/>
      <c r="H10" s="426"/>
      <c r="I10" s="426"/>
      <c r="J10" s="38">
        <f>SUM(J11:J15)</f>
        <v>4.3900000000000002E-2</v>
      </c>
      <c r="K10" s="39"/>
    </row>
    <row r="11" spans="2:11">
      <c r="B11" s="40" t="s">
        <v>2274</v>
      </c>
      <c r="C11" s="429" t="s">
        <v>2311</v>
      </c>
      <c r="D11" s="429"/>
      <c r="E11" s="429"/>
      <c r="F11" s="429"/>
      <c r="G11" s="431"/>
      <c r="H11" s="431"/>
      <c r="I11" s="431"/>
      <c r="J11" s="41">
        <v>2.0500000000000001E-2</v>
      </c>
      <c r="K11" s="42"/>
    </row>
    <row r="12" spans="2:11">
      <c r="B12" s="43" t="s">
        <v>2277</v>
      </c>
      <c r="C12" s="424" t="s">
        <v>2312</v>
      </c>
      <c r="D12" s="424"/>
      <c r="E12" s="424"/>
      <c r="F12" s="424"/>
      <c r="G12" s="432"/>
      <c r="H12" s="432"/>
      <c r="I12" s="432"/>
      <c r="J12" s="44">
        <v>2.2000000000000001E-3</v>
      </c>
      <c r="K12" s="45"/>
    </row>
    <row r="13" spans="2:11">
      <c r="B13" s="43" t="s">
        <v>2280</v>
      </c>
      <c r="C13" s="424" t="s">
        <v>2284</v>
      </c>
      <c r="D13" s="424"/>
      <c r="E13" s="424"/>
      <c r="F13" s="424"/>
      <c r="G13" s="432"/>
      <c r="H13" s="432"/>
      <c r="I13" s="432"/>
      <c r="J13" s="44">
        <v>1.2E-2</v>
      </c>
      <c r="K13" s="45"/>
    </row>
    <row r="14" spans="2:11">
      <c r="B14" s="43" t="s">
        <v>2283</v>
      </c>
      <c r="C14" s="424" t="s">
        <v>2313</v>
      </c>
      <c r="D14" s="424"/>
      <c r="E14" s="424"/>
      <c r="F14" s="424"/>
      <c r="G14" s="432"/>
      <c r="H14" s="432"/>
      <c r="I14" s="432"/>
      <c r="J14" s="44">
        <v>4.1999999999999997E-3</v>
      </c>
      <c r="K14" s="45"/>
    </row>
    <row r="15" spans="2:11">
      <c r="B15" s="43" t="s">
        <v>2314</v>
      </c>
      <c r="C15" s="424" t="s">
        <v>1744</v>
      </c>
      <c r="D15" s="424"/>
      <c r="E15" s="424"/>
      <c r="F15" s="424"/>
      <c r="G15" s="432"/>
      <c r="H15" s="432"/>
      <c r="I15" s="432"/>
      <c r="J15" s="44">
        <v>5.0000000000000001E-3</v>
      </c>
      <c r="K15" s="45"/>
    </row>
    <row r="16" spans="2:11">
      <c r="B16" s="37" t="s">
        <v>2286</v>
      </c>
      <c r="C16" s="426" t="s">
        <v>2287</v>
      </c>
      <c r="D16" s="426"/>
      <c r="E16" s="426"/>
      <c r="F16" s="426"/>
      <c r="G16" s="426"/>
      <c r="H16" s="426"/>
      <c r="I16" s="426"/>
      <c r="J16" s="38">
        <f>SUM(J17:J19)</f>
        <v>7.1500000000000008E-2</v>
      </c>
      <c r="K16" s="39"/>
    </row>
    <row r="17" spans="2:11">
      <c r="B17" s="40" t="s">
        <v>2288</v>
      </c>
      <c r="C17" s="429" t="s">
        <v>2289</v>
      </c>
      <c r="D17" s="429"/>
      <c r="E17" s="429"/>
      <c r="F17" s="429"/>
      <c r="G17" s="429"/>
      <c r="H17" s="429"/>
      <c r="I17" s="429"/>
      <c r="J17" s="41">
        <v>6.4999999999999997E-3</v>
      </c>
      <c r="K17" s="42"/>
    </row>
    <row r="18" spans="2:11">
      <c r="B18" s="43" t="s">
        <v>2290</v>
      </c>
      <c r="C18" s="424" t="s">
        <v>2291</v>
      </c>
      <c r="D18" s="424"/>
      <c r="E18" s="424"/>
      <c r="F18" s="424"/>
      <c r="G18" s="424"/>
      <c r="H18" s="424"/>
      <c r="I18" s="424"/>
      <c r="J18" s="44">
        <v>0.03</v>
      </c>
      <c r="K18" s="45"/>
    </row>
    <row r="19" spans="2:11">
      <c r="B19" s="43" t="s">
        <v>2292</v>
      </c>
      <c r="C19" s="424" t="s">
        <v>2293</v>
      </c>
      <c r="D19" s="424"/>
      <c r="E19" s="424"/>
      <c r="F19" s="424"/>
      <c r="G19" s="424"/>
      <c r="H19" s="424"/>
      <c r="I19" s="424"/>
      <c r="J19" s="44">
        <v>3.5000000000000003E-2</v>
      </c>
      <c r="K19" s="45"/>
    </row>
    <row r="20" spans="2:11">
      <c r="B20" s="37" t="s">
        <v>2296</v>
      </c>
      <c r="C20" s="426" t="s">
        <v>2297</v>
      </c>
      <c r="D20" s="426"/>
      <c r="E20" s="426"/>
      <c r="F20" s="426"/>
      <c r="G20" s="426"/>
      <c r="H20" s="426"/>
      <c r="I20" s="426"/>
      <c r="J20" s="38">
        <f>J21</f>
        <v>3.8300000000000001E-2</v>
      </c>
      <c r="K20" s="39"/>
    </row>
    <row r="21" spans="2:11">
      <c r="B21" s="40" t="s">
        <v>2298</v>
      </c>
      <c r="C21" s="429" t="s">
        <v>2315</v>
      </c>
      <c r="D21" s="429"/>
      <c r="E21" s="429"/>
      <c r="F21" s="429"/>
      <c r="G21" s="429"/>
      <c r="H21" s="429"/>
      <c r="I21" s="429"/>
      <c r="J21" s="41">
        <v>3.8300000000000001E-2</v>
      </c>
      <c r="K21" s="42"/>
    </row>
    <row r="22" spans="2:11" ht="18.75">
      <c r="B22" s="52"/>
      <c r="C22" s="428" t="s">
        <v>2316</v>
      </c>
      <c r="D22" s="428"/>
      <c r="E22" s="428"/>
      <c r="F22" s="428"/>
      <c r="G22" s="428"/>
      <c r="H22" s="428"/>
      <c r="I22" s="428"/>
      <c r="J22" s="64">
        <f>((1-J19+J10+J20)/(1-J16))-1</f>
        <v>0.12784060312331702</v>
      </c>
      <c r="K22" s="65"/>
    </row>
    <row r="23" spans="2:11">
      <c r="B23" s="66"/>
      <c r="C23" s="66"/>
      <c r="D23" s="66"/>
      <c r="E23" s="66"/>
      <c r="F23" s="66"/>
      <c r="G23" s="66"/>
      <c r="H23" s="66"/>
      <c r="I23" s="66"/>
      <c r="J23" s="66"/>
      <c r="K23" s="66"/>
    </row>
    <row r="24" spans="2:11">
      <c r="B24" s="55"/>
      <c r="C24" s="55"/>
      <c r="D24" s="55"/>
      <c r="E24" s="55"/>
      <c r="F24" s="55"/>
      <c r="G24" s="55"/>
      <c r="H24" s="55"/>
      <c r="I24" s="55"/>
      <c r="J24" s="55"/>
      <c r="K24" s="55"/>
    </row>
    <row r="25" spans="2:11">
      <c r="B25" s="423" t="s">
        <v>2301</v>
      </c>
      <c r="C25" s="423"/>
      <c r="D25" s="423"/>
      <c r="E25" s="423"/>
      <c r="F25" s="423"/>
      <c r="G25" s="423"/>
      <c r="H25" s="423"/>
      <c r="I25" s="423"/>
      <c r="J25" s="423"/>
      <c r="K25" s="423"/>
    </row>
    <row r="26" spans="2:11">
      <c r="B26" s="56"/>
      <c r="C26" s="56"/>
      <c r="D26" s="56"/>
      <c r="E26" s="56"/>
      <c r="F26" s="55"/>
      <c r="G26" s="55"/>
      <c r="H26" s="55"/>
      <c r="I26" s="55"/>
      <c r="J26" s="55"/>
      <c r="K26" s="55"/>
    </row>
    <row r="27" spans="2:11">
      <c r="B27" s="56"/>
      <c r="C27" s="55"/>
      <c r="D27" s="55"/>
      <c r="E27" s="56"/>
      <c r="F27" s="55"/>
      <c r="G27" s="55"/>
      <c r="H27" s="55"/>
      <c r="I27" s="55"/>
      <c r="J27" s="55"/>
      <c r="K27" s="55"/>
    </row>
    <row r="28" spans="2:11">
      <c r="B28" s="56"/>
      <c r="C28" s="56"/>
      <c r="D28" s="56"/>
      <c r="E28" s="56"/>
      <c r="F28" s="55"/>
      <c r="G28" s="55"/>
      <c r="H28" s="55"/>
      <c r="I28" s="55"/>
      <c r="J28" s="55"/>
      <c r="K28" s="55"/>
    </row>
    <row r="29" spans="2:11">
      <c r="B29" s="56"/>
      <c r="C29" s="56"/>
      <c r="D29" s="56"/>
      <c r="E29" s="56"/>
      <c r="F29" s="55"/>
      <c r="G29" s="55"/>
      <c r="H29" s="55"/>
      <c r="I29" s="55"/>
      <c r="J29" s="55"/>
      <c r="K29" s="55"/>
    </row>
    <row r="30" spans="2:11">
      <c r="B30" s="67"/>
      <c r="C30" s="56"/>
      <c r="D30" s="56"/>
      <c r="E30" s="56"/>
      <c r="F30" s="55"/>
      <c r="G30" s="57"/>
      <c r="H30" s="57"/>
      <c r="I30" s="57"/>
      <c r="J30" s="55"/>
      <c r="K30" s="55"/>
    </row>
    <row r="31" spans="2:11">
      <c r="B31" s="67"/>
      <c r="C31" s="56"/>
      <c r="D31" s="56"/>
      <c r="E31" s="56"/>
      <c r="F31" s="55"/>
      <c r="G31" s="55"/>
      <c r="H31" s="60"/>
      <c r="I31" s="61"/>
      <c r="J31" s="55"/>
      <c r="K31" s="55"/>
    </row>
    <row r="32" spans="2:11">
      <c r="B32" s="67"/>
      <c r="C32" s="56"/>
      <c r="D32" s="56"/>
      <c r="E32" s="56"/>
      <c r="F32" s="55"/>
      <c r="G32" s="55"/>
      <c r="H32" s="60"/>
      <c r="I32" s="61"/>
      <c r="J32" s="55"/>
      <c r="K32" s="55"/>
    </row>
    <row r="33" spans="2:11">
      <c r="B33" s="67"/>
      <c r="C33" s="56"/>
      <c r="D33" s="56"/>
      <c r="E33" s="56"/>
      <c r="F33" s="55"/>
      <c r="G33" s="55"/>
      <c r="H33" s="60"/>
      <c r="I33" s="61"/>
      <c r="J33" s="55"/>
      <c r="K33" s="55"/>
    </row>
    <row r="34" spans="2:11">
      <c r="B34" s="67"/>
      <c r="C34" s="56"/>
      <c r="D34" s="56"/>
      <c r="E34" s="56"/>
      <c r="F34" s="55"/>
      <c r="G34" s="55"/>
      <c r="H34" s="60"/>
      <c r="I34" s="55"/>
      <c r="J34" s="55"/>
      <c r="K34" s="55"/>
    </row>
    <row r="35" spans="2:11">
      <c r="B35" s="67"/>
      <c r="C35" s="55"/>
      <c r="D35" s="55"/>
      <c r="E35" s="55"/>
      <c r="F35" s="55"/>
      <c r="G35" s="55"/>
      <c r="H35" s="60"/>
      <c r="I35" s="62"/>
      <c r="J35" s="55"/>
      <c r="K35" s="55"/>
    </row>
    <row r="36" spans="2:11">
      <c r="B36" s="55"/>
      <c r="C36" s="55"/>
      <c r="D36" s="55"/>
      <c r="E36" s="55"/>
      <c r="F36" s="55"/>
      <c r="G36" s="55"/>
      <c r="H36" s="60"/>
      <c r="I36" s="63"/>
      <c r="J36" s="55"/>
      <c r="K36" s="55"/>
    </row>
    <row r="37" spans="2:11">
      <c r="B37" s="55"/>
      <c r="C37" s="55"/>
      <c r="D37" s="55"/>
      <c r="E37" s="55"/>
      <c r="F37" s="55"/>
      <c r="G37" s="55"/>
      <c r="H37" s="55"/>
      <c r="I37" s="55"/>
      <c r="J37" s="55"/>
      <c r="K37" s="55"/>
    </row>
  </sheetData>
  <mergeCells count="20">
    <mergeCell ref="B9:K9"/>
    <mergeCell ref="C10:I10"/>
    <mergeCell ref="C11:F11"/>
    <mergeCell ref="G11:I11"/>
    <mergeCell ref="C12:F12"/>
    <mergeCell ref="G12:I12"/>
    <mergeCell ref="C13:F13"/>
    <mergeCell ref="G13:I13"/>
    <mergeCell ref="C14:F14"/>
    <mergeCell ref="G14:I14"/>
    <mergeCell ref="C15:F15"/>
    <mergeCell ref="G15:I15"/>
    <mergeCell ref="C22:I22"/>
    <mergeCell ref="B25:K25"/>
    <mergeCell ref="C16:I16"/>
    <mergeCell ref="C17:I17"/>
    <mergeCell ref="C18:I18"/>
    <mergeCell ref="C19:I19"/>
    <mergeCell ref="C20:I20"/>
    <mergeCell ref="C21:I21"/>
  </mergeCells>
  <printOptions horizontalCentered="1"/>
  <pageMargins left="0.23622047244094491" right="0.23622047244094491" top="0.74803149606299213" bottom="0.74803149606299213" header="0.31496062992125984" footer="0.31496062992125984"/>
  <pageSetup paperSize="9" scale="83" fitToHeight="0" orientation="portrait" r:id="rId1"/>
  <headerFooter>
    <oddFooter>&amp;L&amp;A&amp;CGabriela Canheski de Moura Fernandes
Engenheira Civil
CREA RNP 2218226251&amp;RPágina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9</vt:i4>
      </vt:variant>
    </vt:vector>
  </HeadingPairs>
  <TitlesOfParts>
    <vt:vector size="17" baseType="lpstr">
      <vt:lpstr>Capa</vt:lpstr>
      <vt:lpstr>Resumo</vt:lpstr>
      <vt:lpstr>Orçamento Sintético</vt:lpstr>
      <vt:lpstr>Orçamento Analítico</vt:lpstr>
      <vt:lpstr>Mapa de Cotação</vt:lpstr>
      <vt:lpstr>Cronograma Físico-Financeiro</vt:lpstr>
      <vt:lpstr>BDI-Serviços</vt:lpstr>
      <vt:lpstr>BDI-Equipamentos</vt:lpstr>
      <vt:lpstr>'BDI-Equipamentos'!Area_de_impressao</vt:lpstr>
      <vt:lpstr>'BDI-Serviços'!Area_de_impressao</vt:lpstr>
      <vt:lpstr>Capa!Area_de_impressao</vt:lpstr>
      <vt:lpstr>'Cronograma Físico-Financeiro'!Area_de_impressao</vt:lpstr>
      <vt:lpstr>'Orçamento Analítico'!Area_de_impressao</vt:lpstr>
      <vt:lpstr>'Orçamento Sintético'!Area_de_impressao</vt:lpstr>
      <vt:lpstr>'Cronograma Físico-Financeiro'!Titulos_de_impressao</vt:lpstr>
      <vt:lpstr>'Orçamento Analítico'!Titulos_de_impressao</vt:lpstr>
      <vt:lpstr>'Orçamento Sintético'!Titulos_de_impressao</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Sinapi em Excel</dc:title>
  <dc:subject>Sinapi em Excel</dc:subject>
  <dc:creator>i9orcamentos.com.br</dc:creator>
  <cp:keywords>Sinapi Excel</cp:keywords>
  <dc:description>Sinapi em Excel</dc:description>
  <cp:lastModifiedBy>RODRIGO THIBES GONSALVES</cp:lastModifiedBy>
  <cp:lastPrinted>2022-11-21T18:05:33Z</cp:lastPrinted>
  <dcterms:created xsi:type="dcterms:W3CDTF">2022-11-08T11:23:50Z</dcterms:created>
  <dcterms:modified xsi:type="dcterms:W3CDTF">2022-11-21T18:27:03Z</dcterms:modified>
  <cp:category>Sinapi Excel</cp:category>
</cp:coreProperties>
</file>