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EstaPasta_de_trabalho"/>
  <bookViews>
    <workbookView xWindow="0" yWindow="0" windowWidth="28800" windowHeight="12435" activeTab="5"/>
  </bookViews>
  <sheets>
    <sheet name="Resumo - MICRO" sheetId="2" r:id="rId1"/>
    <sheet name="Orçamento - MICRO" sheetId="1" r:id="rId2"/>
    <sheet name="Composições - MICRO" sheetId="7" r:id="rId3"/>
    <sheet name="BDI - MICRO" sheetId="4" r:id="rId4"/>
    <sheet name="Cronograma - MICRO" sheetId="9" r:id="rId5"/>
    <sheet name="Memória de Cálculo - MICRO" sheetId="15" r:id="rId6"/>
  </sheets>
  <externalReferences>
    <externalReference r:id="rId7"/>
    <externalReference r:id="rId8"/>
    <externalReference r:id="rId9"/>
    <externalReference r:id="rId10"/>
    <externalReference r:id="rId11"/>
    <externalReference r:id="rId12"/>
    <externalReference r:id="rId13"/>
  </externalReferences>
  <definedNames>
    <definedName name="_ind100">#REF!</definedName>
    <definedName name="_mem2">'[1]Mat Asf'!$H$37</definedName>
    <definedName name="_prd1">#REF!</definedName>
    <definedName name="_prt1">#REF!</definedName>
    <definedName name="_RET1">#REF!</definedName>
    <definedName name="a">#REF!</definedName>
    <definedName name="abc">'[2]Aterro PonteSul'!#REF!</definedName>
    <definedName name="_xlnm.Print_Area" localSheetId="3">'BDI - MICRO'!$B$3:$H$51</definedName>
    <definedName name="_xlnm.Print_Area" localSheetId="2">'Composições - MICRO'!$B$2:$P$58</definedName>
    <definedName name="_xlnm.Print_Area" localSheetId="4">'Cronograma - MICRO'!$B$2:$N$38</definedName>
    <definedName name="_xlnm.Print_Area" localSheetId="5">'Memória de Cálculo - MICRO'!$B$2:$M$60</definedName>
    <definedName name="_xlnm.Print_Area" localSheetId="1">'Orçamento - MICRO'!$B$2:$M$31</definedName>
    <definedName name="_xlnm.Print_Area" localSheetId="0">'Resumo - MICRO'!$B$3:$H$48</definedName>
    <definedName name="_xlnm.Print_Area">#REF!</definedName>
    <definedName name="areafog">#REF!</definedName>
    <definedName name="areatsd">#REF!</definedName>
    <definedName name="areatss">#REF!</definedName>
    <definedName name="aterro">'[2]Aterro PonteSul'!#REF!</definedName>
    <definedName name="bacia">#REF!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MPOS">[3]Plan1!$A$2:$D$4073</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ksinal">'[5]Indice de Reajuste'!#REF!</definedName>
    <definedName name="licerra">#REF!</definedName>
    <definedName name="limata">#REF!</definedName>
    <definedName name="luis">'[4]REAJU (2)'!$H$35</definedName>
    <definedName name="marco">#REF!</definedName>
    <definedName name="mds">#REF!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OAC">#REF!</definedName>
    <definedName name="OAE">#REF!</definedName>
    <definedName name="obra">#REF!</definedName>
    <definedName name="OCOM">#REF!</definedName>
    <definedName name="Orçamento">#REF!</definedName>
    <definedName name="ordem">#REF!</definedName>
    <definedName name="orlando">#REF!</definedName>
    <definedName name="pal1x1">#REF!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ro">#REF!</definedName>
    <definedName name="pz">#REF!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#REF!</definedName>
    <definedName name="subrog">#REF!</definedName>
    <definedName name="tcat">#REF!</definedName>
    <definedName name="terra">#REF!</definedName>
    <definedName name="teste">#REF!</definedName>
    <definedName name="teste2">#REF!</definedName>
    <definedName name="_xlnm.Print_Titles" localSheetId="2">'Composições - MICRO'!$2:$14</definedName>
    <definedName name="trecho">#REF!</definedName>
    <definedName name="TSD">#REF!</definedName>
    <definedName name="TSs">#REF!</definedName>
    <definedName name="valeta">#REF!</definedName>
    <definedName name="volbase">#REF!</definedName>
    <definedName name="volsub">#REF!</definedName>
    <definedName name="zebra">#REF!</definedName>
    <definedName name="zenil">#REF!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L20" i="1" s="1"/>
  <c r="M20" i="1" s="1"/>
  <c r="I30" i="1" l="1"/>
  <c r="I29" i="1"/>
  <c r="I28" i="1"/>
  <c r="I27" i="1"/>
  <c r="C58" i="15"/>
  <c r="D57" i="15"/>
  <c r="H57" i="15" s="1"/>
  <c r="D56" i="15"/>
  <c r="H56" i="15" s="1"/>
  <c r="D55" i="15"/>
  <c r="H55" i="15" s="1"/>
  <c r="D54" i="15"/>
  <c r="H54" i="15" s="1"/>
  <c r="D53" i="15"/>
  <c r="H53" i="15" s="1"/>
  <c r="D52" i="15"/>
  <c r="H52" i="15" s="1"/>
  <c r="D51" i="15"/>
  <c r="H51" i="15" s="1"/>
  <c r="F51" i="15" l="1"/>
  <c r="F53" i="15"/>
  <c r="F55" i="15"/>
  <c r="F57" i="15"/>
  <c r="H58" i="15"/>
  <c r="F52" i="15"/>
  <c r="F54" i="15"/>
  <c r="F56" i="15"/>
  <c r="D58" i="15"/>
  <c r="C46" i="15"/>
  <c r="D40" i="15"/>
  <c r="F40" i="15" s="1"/>
  <c r="D41" i="15"/>
  <c r="F41" i="15" s="1"/>
  <c r="D42" i="15"/>
  <c r="F42" i="15" s="1"/>
  <c r="D43" i="15"/>
  <c r="H43" i="15" s="1"/>
  <c r="D44" i="15"/>
  <c r="F44" i="15" s="1"/>
  <c r="D45" i="15"/>
  <c r="F45" i="15" s="1"/>
  <c r="D39" i="15"/>
  <c r="D46" i="15" s="1"/>
  <c r="E28" i="15"/>
  <c r="G28" i="15" s="1"/>
  <c r="I28" i="15" s="1"/>
  <c r="K28" i="15" s="1"/>
  <c r="E29" i="15"/>
  <c r="G29" i="15" s="1"/>
  <c r="I29" i="15" s="1"/>
  <c r="K29" i="15" s="1"/>
  <c r="E30" i="15"/>
  <c r="G30" i="15" s="1"/>
  <c r="I30" i="15" s="1"/>
  <c r="M30" i="15" s="1"/>
  <c r="E31" i="15"/>
  <c r="G31" i="15" s="1"/>
  <c r="I31" i="15" s="1"/>
  <c r="M31" i="15" s="1"/>
  <c r="E32" i="15"/>
  <c r="G32" i="15" s="1"/>
  <c r="I32" i="15" s="1"/>
  <c r="K32" i="15" s="1"/>
  <c r="E33" i="15"/>
  <c r="G33" i="15" s="1"/>
  <c r="I33" i="15" s="1"/>
  <c r="K33" i="15" s="1"/>
  <c r="E27" i="15"/>
  <c r="G27" i="15" s="1"/>
  <c r="I27" i="15" s="1"/>
  <c r="P55" i="7"/>
  <c r="E22" i="1"/>
  <c r="E47" i="7"/>
  <c r="P54" i="7"/>
  <c r="P53" i="7"/>
  <c r="P52" i="7"/>
  <c r="P51" i="7"/>
  <c r="P50" i="7"/>
  <c r="P49" i="7"/>
  <c r="P48" i="7"/>
  <c r="E16" i="15"/>
  <c r="G16" i="15" s="1"/>
  <c r="E17" i="15"/>
  <c r="I17" i="15" s="1"/>
  <c r="E18" i="15"/>
  <c r="I18" i="15" s="1"/>
  <c r="E19" i="15"/>
  <c r="G19" i="15" s="1"/>
  <c r="E20" i="15"/>
  <c r="G20" i="15" s="1"/>
  <c r="E21" i="15"/>
  <c r="I21" i="15" s="1"/>
  <c r="K26" i="1"/>
  <c r="L26" i="1" s="1"/>
  <c r="K25" i="1"/>
  <c r="L25" i="1" s="1"/>
  <c r="K24" i="1"/>
  <c r="K23" i="1"/>
  <c r="P39" i="7"/>
  <c r="P40" i="7"/>
  <c r="P42" i="7"/>
  <c r="P43" i="7" s="1"/>
  <c r="P44" i="7"/>
  <c r="P45" i="7"/>
  <c r="P46" i="7" s="1"/>
  <c r="H42" i="15" l="1"/>
  <c r="H39" i="15"/>
  <c r="F43" i="15"/>
  <c r="F39" i="15"/>
  <c r="F46" i="15" s="1"/>
  <c r="H45" i="15"/>
  <c r="H41" i="15"/>
  <c r="H44" i="15"/>
  <c r="H40" i="15"/>
  <c r="H46" i="15" s="1"/>
  <c r="F58" i="15"/>
  <c r="G18" i="15"/>
  <c r="G17" i="15"/>
  <c r="G21" i="15"/>
  <c r="I16" i="15"/>
  <c r="I19" i="15"/>
  <c r="E34" i="15"/>
  <c r="I20" i="15"/>
  <c r="K31" i="15"/>
  <c r="M29" i="15"/>
  <c r="K30" i="15"/>
  <c r="M32" i="15"/>
  <c r="M28" i="15"/>
  <c r="M33" i="15"/>
  <c r="K27" i="15"/>
  <c r="K34" i="15" s="1"/>
  <c r="I25" i="1" s="1"/>
  <c r="M25" i="1" s="1"/>
  <c r="M27" i="15"/>
  <c r="P47" i="7"/>
  <c r="P41" i="7"/>
  <c r="P32" i="7"/>
  <c r="P33" i="7" s="1"/>
  <c r="P29" i="7"/>
  <c r="P27" i="7"/>
  <c r="P28" i="7"/>
  <c r="P30" i="7"/>
  <c r="E21" i="1"/>
  <c r="E16" i="1"/>
  <c r="E26" i="7"/>
  <c r="P31" i="7" l="1"/>
  <c r="P34" i="7" s="1"/>
  <c r="D3" i="15"/>
  <c r="C3" i="15"/>
  <c r="D6" i="15"/>
  <c r="C6" i="15"/>
  <c r="D5" i="15"/>
  <c r="C5" i="15"/>
  <c r="D4" i="15"/>
  <c r="C4" i="15"/>
  <c r="C22" i="15" l="1"/>
  <c r="C34" i="15" l="1"/>
  <c r="E15" i="15" l="1"/>
  <c r="I15" i="15" s="1"/>
  <c r="I22" i="15" s="1"/>
  <c r="I24" i="1" s="1"/>
  <c r="M34" i="15" l="1"/>
  <c r="I26" i="1" s="1"/>
  <c r="M26" i="1" s="1"/>
  <c r="G34" i="15"/>
  <c r="G15" i="15"/>
  <c r="G22" i="15" s="1"/>
  <c r="I23" i="1" s="1"/>
  <c r="E22" i="15"/>
  <c r="I34" i="15"/>
  <c r="P26" i="7" l="1"/>
  <c r="E17" i="1" l="1"/>
  <c r="P25" i="7" l="1"/>
  <c r="P24" i="7"/>
  <c r="C17" i="1"/>
  <c r="E23" i="7"/>
  <c r="C16" i="1"/>
  <c r="P17" i="7"/>
  <c r="P18" i="7"/>
  <c r="P19" i="7"/>
  <c r="P20" i="7"/>
  <c r="P21" i="7"/>
  <c r="P22" i="7"/>
  <c r="P16" i="7"/>
  <c r="P23" i="7" l="1"/>
  <c r="O15" i="7"/>
  <c r="P15" i="7" s="1"/>
  <c r="B29" i="9" l="1"/>
  <c r="B28" i="9"/>
  <c r="B18" i="9"/>
  <c r="B17" i="9"/>
  <c r="J8" i="9"/>
  <c r="E8" i="9"/>
  <c r="J7" i="9"/>
  <c r="L35" i="9"/>
  <c r="F6" i="9"/>
  <c r="E6" i="9"/>
  <c r="F5" i="9"/>
  <c r="E5" i="9"/>
  <c r="M4" i="9"/>
  <c r="F4" i="9"/>
  <c r="E4" i="9"/>
  <c r="M3" i="9"/>
  <c r="F3" i="9"/>
  <c r="E3" i="9"/>
  <c r="F8" i="7" l="1"/>
  <c r="G12" i="4"/>
  <c r="G11" i="4"/>
  <c r="E11" i="4"/>
  <c r="F9" i="4"/>
  <c r="E9" i="4"/>
  <c r="F7" i="4"/>
  <c r="E7" i="4"/>
  <c r="F6" i="4"/>
  <c r="E6" i="4"/>
  <c r="F5" i="4"/>
  <c r="E5" i="4"/>
  <c r="F4" i="4"/>
  <c r="E4" i="4"/>
  <c r="E15" i="7"/>
  <c r="L8" i="7"/>
  <c r="L7" i="7"/>
  <c r="I7" i="7"/>
  <c r="F6" i="7"/>
  <c r="E6" i="7"/>
  <c r="F5" i="7"/>
  <c r="E5" i="7"/>
  <c r="L4" i="7"/>
  <c r="F4" i="7"/>
  <c r="E4" i="7"/>
  <c r="L3" i="7"/>
  <c r="F3" i="7"/>
  <c r="E3" i="7"/>
  <c r="E4" i="1"/>
  <c r="E5" i="1"/>
  <c r="E6" i="1"/>
  <c r="E3" i="1"/>
  <c r="F6" i="1"/>
  <c r="F5" i="1"/>
  <c r="F4" i="1"/>
  <c r="F3" i="1"/>
  <c r="H33" i="4"/>
  <c r="H35" i="4" s="1"/>
  <c r="H26" i="4"/>
  <c r="H22" i="4"/>
  <c r="E14" i="2" l="1"/>
  <c r="K4" i="9"/>
  <c r="J4" i="1"/>
  <c r="I4" i="7"/>
  <c r="K30" i="1" l="1"/>
  <c r="L30" i="1" s="1"/>
  <c r="M30" i="1" s="1"/>
  <c r="K29" i="1"/>
  <c r="L29" i="1" s="1"/>
  <c r="M29" i="1" s="1"/>
  <c r="K28" i="1"/>
  <c r="L28" i="1" s="1"/>
  <c r="M28" i="1" s="1"/>
  <c r="K27" i="1"/>
  <c r="L27" i="1" s="1"/>
  <c r="M27" i="1" s="1"/>
  <c r="K22" i="1"/>
  <c r="K21" i="1"/>
  <c r="L24" i="1"/>
  <c r="M24" i="1" s="1"/>
  <c r="L23" i="1"/>
  <c r="M23" i="1" s="1"/>
  <c r="L22" i="1"/>
  <c r="M22" i="1" s="1"/>
  <c r="E13" i="2" l="1"/>
  <c r="C24" i="2"/>
  <c r="C23" i="2"/>
  <c r="C29" i="9" l="1"/>
  <c r="C18" i="9"/>
  <c r="C17" i="9"/>
  <c r="C28" i="9"/>
  <c r="K19" i="1"/>
  <c r="K17" i="1"/>
  <c r="K16" i="1" l="1"/>
  <c r="K31" i="1" s="1"/>
  <c r="L21" i="1"/>
  <c r="M21" i="1" s="1"/>
  <c r="L19" i="1"/>
  <c r="M19" i="1" s="1"/>
  <c r="M18" i="1" s="1"/>
  <c r="L17" i="1"/>
  <c r="M17" i="1" s="1"/>
  <c r="L16" i="1" l="1"/>
  <c r="L31" i="1" s="1"/>
  <c r="F29" i="9" l="1"/>
  <c r="N29" i="9" s="1"/>
  <c r="M16" i="1"/>
  <c r="F18" i="9" l="1"/>
  <c r="M15" i="1"/>
  <c r="J29" i="9"/>
  <c r="H29" i="9"/>
  <c r="L29" i="9"/>
  <c r="H18" i="9" l="1"/>
  <c r="N18" i="9"/>
  <c r="L18" i="9"/>
  <c r="J18" i="9"/>
  <c r="F28" i="9"/>
  <c r="M31" i="1"/>
  <c r="F32" i="9" l="1"/>
  <c r="N28" i="9"/>
  <c r="N31" i="9" s="1"/>
  <c r="G38" i="2"/>
  <c r="F17" i="9"/>
  <c r="J28" i="9"/>
  <c r="J31" i="9" s="1"/>
  <c r="L28" i="9"/>
  <c r="L31" i="9" s="1"/>
  <c r="H28" i="9"/>
  <c r="F21" i="9" l="1"/>
  <c r="M31" i="9" s="1"/>
  <c r="N17" i="9"/>
  <c r="N20" i="9" s="1"/>
  <c r="H23" i="2"/>
  <c r="I8" i="7"/>
  <c r="L36" i="9"/>
  <c r="H24" i="2"/>
  <c r="G39" i="2"/>
  <c r="L37" i="9" s="1"/>
  <c r="H17" i="9"/>
  <c r="H20" i="9" s="1"/>
  <c r="J17" i="9"/>
  <c r="J20" i="9" s="1"/>
  <c r="I20" i="9" s="1"/>
  <c r="L17" i="9"/>
  <c r="L20" i="9" s="1"/>
  <c r="H31" i="9"/>
  <c r="H32" i="9" s="1"/>
  <c r="K20" i="9" l="1"/>
  <c r="M20" i="9"/>
  <c r="I31" i="9"/>
  <c r="K31" i="9"/>
  <c r="G20" i="9"/>
  <c r="I9" i="7"/>
  <c r="H38" i="2"/>
  <c r="H21" i="9"/>
  <c r="G21" i="9" s="1"/>
  <c r="G31" i="9"/>
  <c r="G32" i="9"/>
  <c r="J32" i="9"/>
  <c r="L32" i="9" s="1"/>
  <c r="N32" i="9" s="1"/>
  <c r="M32" i="9" s="1"/>
  <c r="J21" i="9" l="1"/>
  <c r="I21" i="9" s="1"/>
  <c r="I32" i="9"/>
  <c r="K32" i="9"/>
  <c r="L21" i="9" l="1"/>
  <c r="K21" i="9" s="1"/>
  <c r="N21" i="9" l="1"/>
  <c r="M21" i="9" s="1"/>
</calcChain>
</file>

<file path=xl/sharedStrings.xml><?xml version="1.0" encoding="utf-8"?>
<sst xmlns="http://schemas.openxmlformats.org/spreadsheetml/2006/main" count="493" uniqueCount="265">
  <si>
    <t>Código</t>
  </si>
  <si>
    <t>Item</t>
  </si>
  <si>
    <t>Especificação</t>
  </si>
  <si>
    <t>Indicador Físico</t>
  </si>
  <si>
    <t>Quantidade</t>
  </si>
  <si>
    <t>Custo Direto</t>
  </si>
  <si>
    <t>SERVIÇOS PRELIMINARES</t>
  </si>
  <si>
    <t>1.1</t>
  </si>
  <si>
    <t>1.2</t>
  </si>
  <si>
    <t>CJ</t>
  </si>
  <si>
    <t>1.3</t>
  </si>
  <si>
    <t>2.1</t>
  </si>
  <si>
    <t>2.2</t>
  </si>
  <si>
    <t>3.1</t>
  </si>
  <si>
    <t>3.2</t>
  </si>
  <si>
    <t>3.3</t>
  </si>
  <si>
    <t xml:space="preserve"> TOTAL  DO  ORÇAMENTO</t>
  </si>
  <si>
    <t>Base</t>
  </si>
  <si>
    <t>SINAPI</t>
  </si>
  <si>
    <t>COMPOSIÇÃO</t>
  </si>
  <si>
    <t>BDI (Material Asfáltico):</t>
  </si>
  <si>
    <t>BDI (Serviço):</t>
  </si>
  <si>
    <t>Unidade</t>
  </si>
  <si>
    <t xml:space="preserve">BDI </t>
  </si>
  <si>
    <t xml:space="preserve">Custo Total </t>
  </si>
  <si>
    <t xml:space="preserve">Valor Total </t>
  </si>
  <si>
    <t>Data:</t>
  </si>
  <si>
    <t>Revisão:</t>
  </si>
  <si>
    <t>Base:</t>
  </si>
  <si>
    <t>Área de Pavimentação (m²):</t>
  </si>
  <si>
    <t>Custo Total Estimado (R$):</t>
  </si>
  <si>
    <t>Custos</t>
  </si>
  <si>
    <t>Total</t>
  </si>
  <si>
    <t>Área de pavimentação (m²):</t>
  </si>
  <si>
    <t>Valor</t>
  </si>
  <si>
    <t>Discriminação</t>
  </si>
  <si>
    <t>Serviços</t>
  </si>
  <si>
    <t xml:space="preserve"> %</t>
  </si>
  <si>
    <t>Observações:</t>
  </si>
  <si>
    <t xml:space="preserve">Revisão: </t>
  </si>
  <si>
    <t>Total geral:</t>
  </si>
  <si>
    <t>Custo por metro quadrado (R$/m²):</t>
  </si>
  <si>
    <t>Custo por m² de pavimento:</t>
  </si>
  <si>
    <t>AC - Administração Central</t>
  </si>
  <si>
    <t>R - Riscos</t>
  </si>
  <si>
    <t>SUBTOTAL</t>
  </si>
  <si>
    <t>PIS</t>
  </si>
  <si>
    <t>ISSQN</t>
  </si>
  <si>
    <t>*Equivalente a 5% de 30% do total da obra.</t>
  </si>
  <si>
    <t>COMPOSIÇÃO DE PARCELA DO BDI DE SERVIÇO</t>
  </si>
  <si>
    <t>1.4</t>
  </si>
  <si>
    <t>DF - Despesas Financeiras</t>
  </si>
  <si>
    <t>COFINS</t>
  </si>
  <si>
    <t>Contribuição Previdenciária - Lei  n° 12.546/13</t>
  </si>
  <si>
    <t>S - Seguros e Garantias</t>
  </si>
  <si>
    <t>%</t>
  </si>
  <si>
    <t>3.4</t>
  </si>
  <si>
    <t>BDI DE SERVIÇOS</t>
  </si>
  <si>
    <t>I - TAXAS E IMPOSTOS</t>
  </si>
  <si>
    <t>L - Lucro/Remuneração</t>
  </si>
  <si>
    <t>CI - CUSTOS INDIRETOS</t>
  </si>
  <si>
    <t>L - LUCRO</t>
  </si>
  <si>
    <t>Segundo Acórdão 2622/2013 do Tribunal de Contas da União – TCU, o cálculo do BDI deve ser feito da seguinte maneira:</t>
  </si>
  <si>
    <t>Onde:</t>
  </si>
  <si>
    <t>AC - Administração central</t>
  </si>
  <si>
    <t>S - Seguros</t>
  </si>
  <si>
    <t>G - Garantias</t>
  </si>
  <si>
    <t>l - Incidência de Taxas e Impostos</t>
  </si>
  <si>
    <t>L - Lucro</t>
  </si>
  <si>
    <t>Obra:</t>
  </si>
  <si>
    <t>Local:</t>
  </si>
  <si>
    <t>Bairro:</t>
  </si>
  <si>
    <t>Município:</t>
  </si>
  <si>
    <t>Sorriso - MT</t>
  </si>
  <si>
    <t>1.1.1</t>
  </si>
  <si>
    <t>1.1.2</t>
  </si>
  <si>
    <t>1.1.3</t>
  </si>
  <si>
    <t>1.1.4</t>
  </si>
  <si>
    <t>1.1.5</t>
  </si>
  <si>
    <t>Custo Unitário</t>
  </si>
  <si>
    <t>Custo Total</t>
  </si>
  <si>
    <t>INSUMO</t>
  </si>
  <si>
    <t>M3</t>
  </si>
  <si>
    <t>H</t>
  </si>
  <si>
    <t>CARPINTEIRO DE FORMAS COM ENCARGOS COMPLEMENTARES</t>
  </si>
  <si>
    <t>SERVENTE COM ENCARGOS COMPLEMENTARES</t>
  </si>
  <si>
    <t>M</t>
  </si>
  <si>
    <t>Tipo</t>
  </si>
  <si>
    <t>M2</t>
  </si>
  <si>
    <t>1.2.1</t>
  </si>
  <si>
    <t>1.2.2</t>
  </si>
  <si>
    <t>Responsável Técnico:</t>
  </si>
  <si>
    <t>CRONOGRAMA FÍSICO-FINANCEIRO</t>
  </si>
  <si>
    <t>30 dias</t>
  </si>
  <si>
    <t>60 dias</t>
  </si>
  <si>
    <t>90 dias</t>
  </si>
  <si>
    <t>Faturamento Simples</t>
  </si>
  <si>
    <t>Faturamento Acumulado</t>
  </si>
  <si>
    <t>Dias consecutivos</t>
  </si>
  <si>
    <t>CRONOGRAMA FÍSICO</t>
  </si>
  <si>
    <t>CRONOGRAMA FINANCEIRO</t>
  </si>
  <si>
    <t>Descrição</t>
  </si>
  <si>
    <t>2.3</t>
  </si>
  <si>
    <t>2.4</t>
  </si>
  <si>
    <t>2.5</t>
  </si>
  <si>
    <t>2.9</t>
  </si>
  <si>
    <t>COMPOSIÇÕES - PLANILHA ORÇAMENTÁRIA</t>
  </si>
  <si>
    <t>COMP-01</t>
  </si>
  <si>
    <t>PLACA DE OBRA (PARA CONSTRUCAO CIVIL) EM CHAPA GALVANIZADA *N. 22*, ADESIVADA, DE *2,0 X 1,125* M</t>
  </si>
  <si>
    <t>PONTALETE *7,5 X 7,5* CM EM PINUS, MISTA OU EQUIVALENTE DA REGIAO - BRUTA</t>
  </si>
  <si>
    <t>KG</t>
  </si>
  <si>
    <t>SARRAFO NAO APARELHADO *2,5 X 7* CM, EM MACARANDUBA, ANGELIM OU EQUIVALENTE DA REGIAO - BRUTA</t>
  </si>
  <si>
    <t>PREGO DE ACO POLIDO COM CABECA 18 X 30 (2 3/4 X 10)</t>
  </si>
  <si>
    <t>CONCRETO MAGRO PARA LASTRO, TRAÇO 1:4,5:4,5 (CIMENTO/ AREIA MÉDIA/ BRITA 1) - PREPARO MECÂNICO COM BETONEIRA 400 L. AF_07/2016</t>
  </si>
  <si>
    <t>1.1.6</t>
  </si>
  <si>
    <t>1.1.7</t>
  </si>
  <si>
    <t>COMP-02</t>
  </si>
  <si>
    <t>ENCARREGADO GERAL COM ENCARGOS COMPLEMENTARES</t>
  </si>
  <si>
    <t>PLACA DE OBRA EM CHAPA DE ACO GALVANIZADO (REF: SINAPI 74209/1 - 01/2020)</t>
  </si>
  <si>
    <t>COMP-03</t>
  </si>
  <si>
    <t>COMP-04</t>
  </si>
  <si>
    <t>CHP</t>
  </si>
  <si>
    <t>CHI</t>
  </si>
  <si>
    <t>ADMINISTRAÇÃO LOCAL DA OBRA (REF: COMPOSIÇÃO PRÓPRIA)</t>
  </si>
  <si>
    <t>VASSOURA MECÂNICA REBOCÁVEL COM ESCOVA CILÍNDRICA, LARGURA ÚTIL DE VARRIMENTO DE 2,44 M - CHP DIURNO. AF_06/2014</t>
  </si>
  <si>
    <t>ESPARGIDOR DE ASFALTO PRESSURIZADO, TANQUE 6 M3 COM ISOLAÇÃO TÉRMICA, AQUECIDO COM 2 MAÇARICOS, COM BARRA ESPARGIDORA 3,60 M, MONTADO SOBRE CAMINHÃO TOCO, PBT 14.300 KG, POTÊNCIA 185 CV - CHP DIURNO. AF_08/2015</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</si>
  <si>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</si>
  <si>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</si>
  <si>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</si>
  <si>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ESPARGIDOR DE ASFALTO PRESSURIZADO, TANQUE 6 M3 COM ISOLAÇÃO TÉRMICA, AQUECIDO COM 2 MAÇARICOS, COM BARRA ESPARGIDORA 3,60 M, MONTADO SOBRE CAMINHÃO TOCO, PBT 14.300 KG, POTÊNCIA 185 CV - CHI DIURNO. AF_08/2015</t>
  </si>
  <si>
    <t>T</t>
  </si>
  <si>
    <t>AUXILIAR</t>
  </si>
  <si>
    <t>MÊS</t>
  </si>
  <si>
    <t>(m)</t>
  </si>
  <si>
    <t>(m²)</t>
  </si>
  <si>
    <t>Área</t>
  </si>
  <si>
    <t>Volume</t>
  </si>
  <si>
    <t>(m³)</t>
  </si>
  <si>
    <t>Espessura</t>
  </si>
  <si>
    <t>(%)</t>
  </si>
  <si>
    <t>(km)</t>
  </si>
  <si>
    <t>Trecho</t>
  </si>
  <si>
    <t>(txkm)</t>
  </si>
  <si>
    <t>(ton)</t>
  </si>
  <si>
    <t>Total - Agregados</t>
  </si>
  <si>
    <t xml:space="preserve"> (ton/m²)</t>
  </si>
  <si>
    <t>RR-2C</t>
  </si>
  <si>
    <t xml:space="preserve"> (ton)</t>
  </si>
  <si>
    <t>PAV-01</t>
  </si>
  <si>
    <t>EMULSÃO ASFÁLTICA - RR-2C</t>
  </si>
  <si>
    <t>- RR-2C</t>
  </si>
  <si>
    <t>- Agregados</t>
  </si>
  <si>
    <t>Perímetro urbano</t>
  </si>
  <si>
    <t>Diversos</t>
  </si>
  <si>
    <t xml:space="preserve"> LIMPEZA DE SUPERFÍCIE COM JATO DE ALTA PRESSÃO. AF_04/2019</t>
  </si>
  <si>
    <t>SICRO3</t>
  </si>
  <si>
    <t>E9571</t>
  </si>
  <si>
    <t>EQUIP</t>
  </si>
  <si>
    <t>2.2.1</t>
  </si>
  <si>
    <t xml:space="preserve">CAMINHÃO TANQUE COM CAPACIDADE DE 10.000L - 188 kW </t>
  </si>
  <si>
    <t>CARREGADEIRA DE PNEUS COM CAPACIDADE DE 1.53 M3 - 106 kW</t>
  </si>
  <si>
    <t xml:space="preserve">TANQUE DE ESTOCAGEM DE ASFALTO COM CAPACIDADE DE 30.000 L </t>
  </si>
  <si>
    <t>USINA MÓVEL PARA MICRO REVESTIMENTO COM CAVALO MECÂNICO COM CAPACIDADE DE 12 M3 - 86 Kw/240 kW</t>
  </si>
  <si>
    <t>CH</t>
  </si>
  <si>
    <t>COI</t>
  </si>
  <si>
    <t>COO</t>
  </si>
  <si>
    <t>Util. Op.</t>
  </si>
  <si>
    <t>Util. Imp.</t>
  </si>
  <si>
    <t>E9584</t>
  </si>
  <si>
    <t>E9558</t>
  </si>
  <si>
    <t>E9670</t>
  </si>
  <si>
    <t>2.2.2</t>
  </si>
  <si>
    <t>2.2.3</t>
  </si>
  <si>
    <t>2.2.4</t>
  </si>
  <si>
    <t>P9824</t>
  </si>
  <si>
    <t>2.2.5</t>
  </si>
  <si>
    <t>SERVENTE</t>
  </si>
  <si>
    <t>M1950</t>
  </si>
  <si>
    <t>MATERIAL</t>
  </si>
  <si>
    <t>MÃO DE OBRA</t>
  </si>
  <si>
    <t>2.2.6</t>
  </si>
  <si>
    <t>M0222</t>
  </si>
  <si>
    <t>2.2.7</t>
  </si>
  <si>
    <t>FILLER CALCÁRIO</t>
  </si>
  <si>
    <t>2.2.8</t>
  </si>
  <si>
    <t>USINAGEM DE AGREGADOS PARA MICRO REVESTIMENTO A FRIO COM ESPESSURA DE 0,8 CM ATÉ 1,5 CM - BRITA COMERCIAL</t>
  </si>
  <si>
    <t>TEMPO FIXO</t>
  </si>
  <si>
    <t>2.2.9</t>
  </si>
  <si>
    <t>TRMPO FIXO</t>
  </si>
  <si>
    <t>2.2.10</t>
  </si>
  <si>
    <t>CARGA, MANOBRA E DESCARGA DE AGREGADOS OU SOLOS EM CAMINHÃO BASCULANTE DE 10 M3 - CARGA EM USINA DE 60 t/h (PMF) E DESCARGA LIVRE</t>
  </si>
  <si>
    <t xml:space="preserve">CARGA, MANOBRA E DESCARGA DE MATERIAIS DIVERSOS EM CAMINHÃO CARROCERIA DE 9 t - CARGA E DESCARGA MANUAIS </t>
  </si>
  <si>
    <t>Custo Horário Total de Execução</t>
  </si>
  <si>
    <t>Fator de Influência da Chuva (FIC)</t>
  </si>
  <si>
    <t>Custo (FIC)</t>
  </si>
  <si>
    <t>Produção de Equipe</t>
  </si>
  <si>
    <t>Custo Unitário de Execução</t>
  </si>
  <si>
    <t>Recapeamento de vias urbanas em Microrrevestimento</t>
  </si>
  <si>
    <t>PAVIMENTAÇÃO ASFÁLTICA - MICRORREVESTIMENTO</t>
  </si>
  <si>
    <t xml:space="preserve">MICRORREVESTIMENTO A FRIO COM EMULSÃO MODIFICADA COM POLÍMERO DE 0,8 CM - BRITA COMERCIAL (REF: SICRO3 4011408 - 01/2022) </t>
  </si>
  <si>
    <t>T X KM</t>
  </si>
  <si>
    <t>2.6</t>
  </si>
  <si>
    <t>2.7</t>
  </si>
  <si>
    <t>2.8</t>
  </si>
  <si>
    <t>PLANILHA ORÇAMENTÁRIA - LOTE I - MICRORREVESTIMENTO</t>
  </si>
  <si>
    <t>RESUMO DO ORÇAMENTO - LOTE I - MICRORREVESTIMENTO</t>
  </si>
  <si>
    <t>LOTE I - SETOR 1</t>
  </si>
  <si>
    <t>LOTE I - SETOR 2</t>
  </si>
  <si>
    <t>LOTE I - SETOR 3</t>
  </si>
  <si>
    <t>LOTE I - SETOR 4</t>
  </si>
  <si>
    <t>LOTE I - SETOR 5</t>
  </si>
  <si>
    <t>LOTE I - SETOR 6</t>
  </si>
  <si>
    <t>LOTE I - SETOR 7</t>
  </si>
  <si>
    <t>PLANILHA DE CÁLCULO - RECAPEAMENTO - MICRORREVESTIMENTO</t>
  </si>
  <si>
    <t>- RR-1C</t>
  </si>
  <si>
    <t>- Transporte de material asfático e agregados</t>
  </si>
  <si>
    <t>EXECUÇÃO DE PINTURA DE LIGAÇÃO COM EMULSÃO ASFÁLTICA RR-2C. AF_11/2019 (REF: SINAPI 96402 - 04/2022)</t>
  </si>
  <si>
    <t>2.3.1</t>
  </si>
  <si>
    <t>2.3.2</t>
  </si>
  <si>
    <t>2.3.3</t>
  </si>
  <si>
    <t>2.3.4</t>
  </si>
  <si>
    <t>2.3.5</t>
  </si>
  <si>
    <t>2.3.6</t>
  </si>
  <si>
    <t>2.3.7</t>
  </si>
  <si>
    <t>2.3.8</t>
  </si>
  <si>
    <t>EMULSAO ASFALTICA CATIONICA RR-2C PARA USO EM PAVIMENTACAO ASFALTICA (COLETADO CAIXA NA ANP ACRESCIDO DE ICMS - REF: ANP/MT/04-2022)</t>
  </si>
  <si>
    <t>EMULSÃO COM POLÍMERO PARA MICRO REVESTIMENTO A FRIO (REF: ANP/MT/10-2021 - EMULSÃO ASFÁLTICA RC-1C-E)</t>
  </si>
  <si>
    <t>Total - RR-2C</t>
  </si>
  <si>
    <t>Total - RC-1C</t>
  </si>
  <si>
    <t>(ton/m³)</t>
  </si>
  <si>
    <t>RC-1C</t>
  </si>
  <si>
    <t>EMULSÃO ASFÁLTICA - RC-1C</t>
  </si>
  <si>
    <t>0,00018 t/m²</t>
  </si>
  <si>
    <t>0,012 t/m²</t>
  </si>
  <si>
    <t>Pó de Pedra (ton)</t>
  </si>
  <si>
    <t>Filler                                      (ton)</t>
  </si>
  <si>
    <t>120 dias</t>
  </si>
  <si>
    <r>
      <t>ENGENHEIRO CIVIL DE OBRA JUNIOR COM ENCARGOS COMPLEMENTARES</t>
    </r>
    <r>
      <rPr>
        <vertAlign val="superscript"/>
        <sz val="11"/>
        <rFont val="Calibri"/>
        <family val="2"/>
        <scheme val="minor"/>
      </rPr>
      <t>1</t>
    </r>
  </si>
  <si>
    <t>Item 1.2.1 considera 4h/dia -&gt; 3 dias/semana -&gt; 16 semanas = 192 h</t>
  </si>
  <si>
    <t>TRANSPORTE COM CAMINHÃO TANQUE DE TRANSPORTE DE MATERIAL ASFÁLTICO DE 30000 L, EM VIA URBANA PAVIMENTADA, DMT ATÉ 30KM (UNIDADE: TXKM). AF_07/2020 (RR-2C - DMT: 450 KM)</t>
  </si>
  <si>
    <t>TRANSPORTE COM CAMINHÃO TANQUE DE TRANSPORTE DE MATERIAL ASFÁLTICO DE 30000 L, EM VIA URBANA PAVIMENTADA, ADICIONAL PARA DMT EXCEDENTE A 30 KM (UNIDADE: TXKM). AF_07/2020 (RR-2C - DMT: 400 KM)</t>
  </si>
  <si>
    <t>TRANSPORTE COM CAMINHÃO TANQUE DE TRANSPORTE DE MATERIAL ASFÁLTICO DE 30000 L, EM VIA URBANA PAVIMENTADA, DMT ATÉ 30KM (UNIDADE: TXKM). AF_07/2020 (RC-1C - DMT: 400 KM)</t>
  </si>
  <si>
    <t>TRANSPORTE COM CAMINHÃO TANQUE DE TRANSPORTE DE MATERIAL ASFÁLTICO DE 30000 L, EM VIA URBANA PAVIMENTADA, ADICIONAL PARA DMT EXCEDENTE A 30 KM (UNIDADE: TXKM). AF_07/2020 (RC-1C - DMT: 400 KM)</t>
  </si>
  <si>
    <t xml:space="preserve">Taxa </t>
  </si>
  <si>
    <r>
      <t xml:space="preserve">DMT </t>
    </r>
    <r>
      <rPr>
        <vertAlign val="subscript"/>
        <sz val="11"/>
        <rFont val="Calibri"/>
        <family val="2"/>
        <scheme val="minor"/>
      </rPr>
      <t>até 30 km</t>
    </r>
  </si>
  <si>
    <t>Transporte de  RR-2C</t>
  </si>
  <si>
    <r>
      <t xml:space="preserve">DMT </t>
    </r>
    <r>
      <rPr>
        <vertAlign val="subscript"/>
        <sz val="11"/>
        <rFont val="Calibri"/>
        <family val="2"/>
        <scheme val="minor"/>
      </rPr>
      <t>excedente</t>
    </r>
  </si>
  <si>
    <t>Transporte de RR-2C</t>
  </si>
  <si>
    <t>Peso Específico</t>
  </si>
  <si>
    <t>Teor de RC-1C</t>
  </si>
  <si>
    <t>Transporte de RC-1C</t>
  </si>
  <si>
    <t>Transporte de  RC-1C</t>
  </si>
  <si>
    <t>Transporte de Filler</t>
  </si>
  <si>
    <t>Transporte de  Filler</t>
  </si>
  <si>
    <t>AGREGADOS - FILLER</t>
  </si>
  <si>
    <t>Transporte de Pó de Pedra</t>
  </si>
  <si>
    <t xml:space="preserve"> TRANSPORTE COM CAMINHÃO BASCULANTE DE 18 M³, EM VIA URBANA PAVIMENTADA, DMT ATÉ 30 KM (UNIDADE: TXKM). AF_07/2020 (AGREGADOS - FILLER - DMT: 270 KM)</t>
  </si>
  <si>
    <t>TRANSPORTE COM CAMINHÃO BASCULANTE DE 18 M³, EM VIA URBANA PAVIMENTADA, ADICIONAL PARA DMT EXCEDENTE A 30 KM (UNIDADE: TXKM). AF_07/2020 (AGREGADOS - FILLER - DMT: 270 KM)</t>
  </si>
  <si>
    <t>AGREGADOS - PÓ DE PEDRA</t>
  </si>
  <si>
    <t xml:space="preserve"> TRANSPORTE COM CAMINHÃO BASCULANTE DE 18 M³, EM VIA URBANA PAVIMENTADA, DMT ATÉ 30 KM (UNIDADE: TXKM). AF_07/2020 (AGREGADOS - PÓ DE PEDRA - DMT: 270 KM)</t>
  </si>
  <si>
    <t>TRANSPORTE COM CAMINHÃO BASCULANTE DE 18 M³, EM VIA URBANA PAVIMENTADA, ADICIONAL PARA DMT EXCEDENTE A 30 KM (UNIDADE: TXKM). AF_07/2020 (AGREGADOS - PÓ DE PEDRA - DMT: 270 KM)</t>
  </si>
  <si>
    <t>2.10</t>
  </si>
  <si>
    <t>2.11</t>
  </si>
  <si>
    <t>2.12</t>
  </si>
  <si>
    <t>FRESAGEM DE PAVIMENTO ASFÁLTICO (PROFUNDIDADE ATÉ 5,0 CM) - EXCLUSIVE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</si>
</sst>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R$&quot;\ * #,##0.00_-;\-&quot;R$&quot;\ * #,##0.00_-;_-&quot;R$&quot;\ * &quot;-&quot;??_-;_-@_-"/>
    <numFmt numFmtId="43" formatCode="_-* #,##0.00_-;\-* #,##0.00_-;_-* &quot;-&quot;??_-;_-@_-"/>
    <numFmt numFmtId="164" formatCode="0.000"/>
    <numFmt numFmtId="165" formatCode="_-&quot;R$&quot;\ * #,##0.000000_-;\-&quot;R$&quot;\ * #,##0.000000_-;_-&quot;R$&quot;\ * &quot;-&quot;??_-;_-@_-"/>
    <numFmt numFmtId="166" formatCode="&quot;Cr$&quot;#,##0_);\(&quot;Cr$&quot;#,##0\)"/>
    <numFmt numFmtId="167" formatCode="_(* #,##0.00_);_(* \(#,##0.00\);_(* &quot;-&quot;??_);_(@_)"/>
    <numFmt numFmtId="168" formatCode="_(* #,##0.000_);_(* \(#,##0.000\);_(* &quot;-&quot;??_);_(@_)"/>
    <numFmt numFmtId="169" formatCode="#,##0.000"/>
    <numFmt numFmtId="170" formatCode="_-&quot;R$&quot;\ * #,##0.000_-;\-&quot;R$&quot;\ * #,##0.000_-;_-&quot;R$&quot;\ * &quot;-&quot;??_-;_-@_-"/>
    <numFmt numFmtId="171" formatCode="_-&quot;R$&quot;\ * #,##0.0000_-;\-&quot;R$&quot;\ * #,##0.0000_-;_-&quot;R$&quot;\ * &quot;-&quot;??_-;_-@_-"/>
    <numFmt numFmtId="172" formatCode="_-&quot;R$&quot;\ * #,##0.00000_-;\-&quot;R$&quot;\ * #,##0.00000_-;_-&quot;R$&quot;\ * &quot;-&quot;??_-;_-@_-"/>
    <numFmt numFmtId="173" formatCode="#,##0.00000"/>
  </numFmts>
  <fonts count="17" x14ac:knownFonts="1">
    <font>
      <sz val="11"/>
      <color theme="1"/>
      <name val="Calibri"/>
      <family val="2"/>
      <scheme val="minor"/>
    </font>
    <font>
      <sz val="11"/>
      <color theme="1"/>
      <name val="Calibri"/>
      <family val="2"/>
      <scheme val="minor"/>
    </font>
    <font>
      <sz val="10"/>
      <name val="MS Sans Serif"/>
      <family val="2"/>
    </font>
    <font>
      <sz val="9"/>
      <name val="Arial"/>
      <family val="2"/>
    </font>
    <font>
      <b/>
      <sz val="16"/>
      <name val="Calibri"/>
      <family val="2"/>
      <scheme val="minor"/>
    </font>
    <font>
      <b/>
      <sz val="11"/>
      <name val="Calibri"/>
      <family val="2"/>
      <scheme val="minor"/>
    </font>
    <font>
      <sz val="11"/>
      <name val="Calibri"/>
      <family val="2"/>
      <scheme val="minor"/>
    </font>
    <font>
      <sz val="11"/>
      <color rgb="FF00B050"/>
      <name val="Calibri"/>
      <family val="2"/>
      <scheme val="minor"/>
    </font>
    <font>
      <b/>
      <sz val="11"/>
      <name val="Calibri"/>
      <family val="2"/>
    </font>
    <font>
      <sz val="16"/>
      <name val="Calibri"/>
      <family val="2"/>
      <scheme val="minor"/>
    </font>
    <font>
      <b/>
      <sz val="11"/>
      <color theme="1"/>
      <name val="Calibri"/>
      <family val="2"/>
      <scheme val="minor"/>
    </font>
    <font>
      <sz val="10"/>
      <name val="Arial"/>
      <family val="2"/>
    </font>
    <font>
      <sz val="11"/>
      <color rgb="FF000000"/>
      <name val="Calibri"/>
      <family val="2"/>
    </font>
    <font>
      <b/>
      <sz val="11"/>
      <color rgb="FFFF0000"/>
      <name val="Calibri"/>
      <family val="2"/>
      <scheme val="minor"/>
    </font>
    <font>
      <vertAlign val="superscript"/>
      <sz val="11"/>
      <name val="Calibri"/>
      <family val="2"/>
      <scheme val="minor"/>
    </font>
    <font>
      <sz val="11"/>
      <color rgb="FF002060"/>
      <name val="Calibri"/>
      <family val="2"/>
      <scheme val="minor"/>
    </font>
    <font>
      <vertAlign val="subscrip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s>
  <cellStyleXfs count="24">
    <xf numFmtId="0" fontId="0" fillId="0" borderId="0"/>
    <xf numFmtId="44" fontId="1" fillId="0" borderId="0" applyFont="0" applyFill="0" applyBorder="0" applyAlignment="0" applyProtection="0"/>
    <xf numFmtId="0" fontId="2" fillId="0" borderId="0"/>
    <xf numFmtId="0" fontId="3" fillId="0" borderId="0"/>
    <xf numFmtId="40" fontId="2" fillId="0" borderId="0" applyFont="0" applyFill="0" applyBorder="0" applyAlignment="0" applyProtection="0"/>
    <xf numFmtId="0" fontId="3" fillId="0" borderId="0"/>
    <xf numFmtId="0" fontId="3" fillId="0" borderId="0"/>
    <xf numFmtId="0" fontId="11" fillId="0" borderId="0"/>
    <xf numFmtId="0" fontId="11" fillId="0" borderId="0"/>
    <xf numFmtId="0" fontId="1" fillId="0" borderId="0"/>
    <xf numFmtId="0" fontId="12" fillId="0" borderId="0"/>
    <xf numFmtId="0" fontId="12" fillId="0" borderId="0"/>
    <xf numFmtId="0" fontId="12" fillId="0" borderId="0"/>
    <xf numFmtId="9" fontId="1"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xf numFmtId="167" fontId="3" fillId="0" borderId="0" applyFont="0" applyFill="0" applyBorder="0" applyAlignment="0" applyProtection="0"/>
    <xf numFmtId="0" fontId="12"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169" fontId="11" fillId="0" borderId="0" applyFont="0" applyFill="0" applyBorder="0" applyAlignment="0" applyProtection="0"/>
    <xf numFmtId="0" fontId="3" fillId="0" borderId="0"/>
  </cellStyleXfs>
  <cellXfs count="612">
    <xf numFmtId="0" fontId="0" fillId="0" borderId="0" xfId="0"/>
    <xf numFmtId="0" fontId="6" fillId="0" borderId="0" xfId="2" quotePrefix="1" applyFont="1" applyBorder="1" applyAlignment="1">
      <alignment horizontal="center" vertical="center"/>
    </xf>
    <xf numFmtId="0" fontId="6" fillId="0" borderId="0" xfId="2" applyFont="1" applyBorder="1" applyAlignment="1">
      <alignment vertical="center"/>
    </xf>
    <xf numFmtId="10" fontId="6" fillId="3" borderId="0" xfId="2" applyNumberFormat="1" applyFont="1" applyFill="1" applyBorder="1" applyAlignment="1">
      <alignment horizontal="center" vertical="center"/>
    </xf>
    <xf numFmtId="0" fontId="6" fillId="0" borderId="0" xfId="2" applyFont="1" applyBorder="1" applyAlignment="1">
      <alignment horizontal="center" vertical="center"/>
    </xf>
    <xf numFmtId="0" fontId="6" fillId="0" borderId="0" xfId="3" applyFont="1" applyAlignment="1" applyProtection="1">
      <alignment horizontal="center" vertical="center"/>
    </xf>
    <xf numFmtId="0" fontId="7" fillId="0" borderId="0" xfId="2" applyFont="1" applyBorder="1" applyAlignment="1">
      <alignment vertical="center"/>
    </xf>
    <xf numFmtId="0" fontId="6" fillId="0" borderId="0" xfId="2" applyFont="1" applyAlignment="1">
      <alignment horizontal="center" vertical="center"/>
    </xf>
    <xf numFmtId="0" fontId="6" fillId="0" borderId="0" xfId="2" applyFont="1" applyAlignment="1">
      <alignment vertical="center"/>
    </xf>
    <xf numFmtId="43" fontId="6" fillId="0" borderId="0" xfId="2" applyNumberFormat="1" applyFont="1" applyAlignment="1">
      <alignment horizontal="center" vertical="center"/>
    </xf>
    <xf numFmtId="0" fontId="6" fillId="0" borderId="0" xfId="0" applyFont="1" applyBorder="1" applyAlignment="1"/>
    <xf numFmtId="0" fontId="5" fillId="4" borderId="6" xfId="2" applyFont="1" applyFill="1" applyBorder="1" applyAlignment="1">
      <alignment horizontal="center" vertical="center"/>
    </xf>
    <xf numFmtId="40" fontId="6" fillId="5" borderId="13" xfId="4" applyFont="1" applyFill="1" applyBorder="1" applyAlignment="1">
      <alignment horizontal="right" vertical="center"/>
    </xf>
    <xf numFmtId="44" fontId="6" fillId="5" borderId="13" xfId="1" applyFont="1" applyFill="1" applyBorder="1" applyAlignment="1">
      <alignment horizontal="right" vertical="center"/>
    </xf>
    <xf numFmtId="0" fontId="9" fillId="0" borderId="0" xfId="2" applyFont="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6" fillId="0" borderId="0" xfId="2" applyFont="1" applyFill="1" applyBorder="1" applyAlignment="1">
      <alignment horizontal="right" vertical="center"/>
    </xf>
    <xf numFmtId="0" fontId="6" fillId="0" borderId="0" xfId="2" applyFont="1" applyFill="1" applyBorder="1" applyAlignment="1">
      <alignment vertical="center"/>
    </xf>
    <xf numFmtId="0" fontId="8" fillId="0" borderId="0" xfId="2" applyFont="1" applyFill="1" applyBorder="1" applyAlignment="1">
      <alignment vertical="center"/>
    </xf>
    <xf numFmtId="0" fontId="6" fillId="0" borderId="0" xfId="2" applyFont="1" applyFill="1" applyBorder="1" applyAlignment="1">
      <alignment horizontal="center" vertical="center"/>
    </xf>
    <xf numFmtId="2" fontId="5" fillId="0" borderId="0" xfId="2" applyNumberFormat="1" applyFont="1" applyFill="1" applyBorder="1" applyAlignment="1">
      <alignment horizontal="left" vertical="center"/>
    </xf>
    <xf numFmtId="0" fontId="0" fillId="0" borderId="2" xfId="0" applyFont="1" applyFill="1" applyBorder="1"/>
    <xf numFmtId="0" fontId="0" fillId="0" borderId="0" xfId="0" applyFont="1" applyFill="1" applyBorder="1"/>
    <xf numFmtId="0" fontId="5" fillId="0" borderId="0" xfId="7" applyFont="1" applyFill="1" applyBorder="1" applyAlignment="1">
      <alignment vertical="center"/>
    </xf>
    <xf numFmtId="0" fontId="5" fillId="0" borderId="0" xfId="7" applyFont="1" applyFill="1" applyBorder="1" applyAlignment="1">
      <alignment vertical="center" wrapText="1"/>
    </xf>
    <xf numFmtId="0" fontId="6" fillId="0" borderId="4" xfId="8" applyFont="1" applyFill="1" applyBorder="1" applyAlignment="1">
      <alignment horizontal="right" vertical="center"/>
    </xf>
    <xf numFmtId="4" fontId="5" fillId="0" borderId="0" xfId="8" applyNumberFormat="1" applyFont="1" applyFill="1" applyBorder="1" applyAlignment="1">
      <alignment horizontal="left" vertical="center"/>
    </xf>
    <xf numFmtId="0" fontId="6" fillId="0" borderId="0" xfId="7" applyFont="1" applyFill="1" applyBorder="1" applyAlignment="1">
      <alignment horizontal="right" vertical="center" wrapText="1"/>
    </xf>
    <xf numFmtId="14" fontId="5" fillId="0" borderId="0" xfId="7" applyNumberFormat="1" applyFont="1" applyFill="1" applyBorder="1" applyAlignment="1">
      <alignment horizontal="left" vertical="center" wrapText="1"/>
    </xf>
    <xf numFmtId="4" fontId="6" fillId="0" borderId="0" xfId="8" applyNumberFormat="1" applyFont="1" applyFill="1" applyBorder="1" applyAlignment="1">
      <alignment horizontal="left" vertical="center"/>
    </xf>
    <xf numFmtId="10" fontId="5" fillId="0" borderId="0" xfId="8" applyNumberFormat="1" applyFont="1" applyFill="1" applyBorder="1" applyAlignment="1">
      <alignment horizontal="left" vertical="center"/>
    </xf>
    <xf numFmtId="0" fontId="6" fillId="0" borderId="0" xfId="7" applyFont="1" applyFill="1" applyBorder="1" applyAlignment="1">
      <alignment horizontal="right" vertical="center"/>
    </xf>
    <xf numFmtId="0" fontId="6" fillId="0" borderId="0" xfId="7" applyFont="1" applyFill="1" applyBorder="1" applyAlignment="1">
      <alignment horizontal="center" vertical="center"/>
    </xf>
    <xf numFmtId="0" fontId="6" fillId="0" borderId="0" xfId="8" applyFont="1" applyFill="1" applyBorder="1" applyAlignment="1">
      <alignment horizontal="right" vertical="center"/>
    </xf>
    <xf numFmtId="0" fontId="10" fillId="0" borderId="0" xfId="0" applyFont="1"/>
    <xf numFmtId="0" fontId="0" fillId="0" borderId="0" xfId="0" applyFont="1" applyFill="1" applyBorder="1" applyAlignment="1">
      <alignment vertical="center"/>
    </xf>
    <xf numFmtId="0" fontId="0" fillId="6" borderId="0" xfId="0" applyFont="1" applyFill="1"/>
    <xf numFmtId="0" fontId="6" fillId="0" borderId="2" xfId="2" applyFont="1" applyBorder="1" applyAlignment="1">
      <alignment horizontal="center" vertical="center"/>
    </xf>
    <xf numFmtId="0" fontId="6" fillId="0" borderId="2" xfId="2" applyFont="1" applyBorder="1" applyAlignment="1">
      <alignment vertical="center"/>
    </xf>
    <xf numFmtId="0" fontId="6" fillId="0" borderId="34" xfId="2" applyFont="1" applyBorder="1" applyAlignment="1">
      <alignment vertical="center"/>
    </xf>
    <xf numFmtId="0" fontId="6" fillId="4" borderId="0" xfId="2" applyFont="1" applyFill="1" applyAlignment="1">
      <alignment vertical="center"/>
    </xf>
    <xf numFmtId="4" fontId="6" fillId="4" borderId="0" xfId="2" applyNumberFormat="1" applyFont="1" applyFill="1" applyAlignment="1">
      <alignment vertical="center"/>
    </xf>
    <xf numFmtId="0" fontId="5" fillId="4" borderId="0" xfId="2" applyFont="1" applyFill="1" applyAlignment="1">
      <alignment vertical="center"/>
    </xf>
    <xf numFmtId="0" fontId="5" fillId="0" borderId="0" xfId="2" applyFont="1" applyBorder="1" applyAlignment="1">
      <alignment horizontal="left" vertical="center"/>
    </xf>
    <xf numFmtId="0" fontId="6" fillId="0" borderId="0" xfId="0" quotePrefix="1" applyFont="1" applyBorder="1" applyAlignment="1">
      <alignment vertical="center" wrapText="1"/>
    </xf>
    <xf numFmtId="0" fontId="6" fillId="0" borderId="0" xfId="2" applyFont="1" applyBorder="1" applyAlignment="1">
      <alignment horizontal="right" vertical="center"/>
    </xf>
    <xf numFmtId="10" fontId="6" fillId="0" borderId="0" xfId="8" applyNumberFormat="1" applyFont="1" applyFill="1" applyBorder="1" applyAlignment="1">
      <alignment horizontal="left" vertical="center"/>
    </xf>
    <xf numFmtId="10" fontId="6" fillId="0" borderId="0" xfId="8" applyNumberFormat="1" applyFont="1" applyFill="1" applyBorder="1" applyAlignment="1">
      <alignment horizontal="right" vertical="center"/>
    </xf>
    <xf numFmtId="10" fontId="6" fillId="0" borderId="0" xfId="2" applyNumberFormat="1" applyFont="1" applyFill="1" applyBorder="1" applyAlignment="1">
      <alignment horizontal="right" vertical="center"/>
    </xf>
    <xf numFmtId="0" fontId="0" fillId="0" borderId="0" xfId="0" applyFont="1" applyAlignment="1">
      <alignment horizontal="center"/>
    </xf>
    <xf numFmtId="0" fontId="0" fillId="0" borderId="0" xfId="0" applyFont="1"/>
    <xf numFmtId="0" fontId="5" fillId="4" borderId="14" xfId="7" applyFont="1" applyFill="1" applyBorder="1" applyAlignment="1">
      <alignment horizontal="center" vertical="center"/>
    </xf>
    <xf numFmtId="0" fontId="5" fillId="4" borderId="16" xfId="8" applyFont="1" applyFill="1" applyBorder="1" applyAlignment="1">
      <alignment horizontal="center" vertical="center"/>
    </xf>
    <xf numFmtId="0" fontId="5" fillId="4" borderId="17" xfId="7" applyFont="1" applyFill="1" applyBorder="1" applyAlignment="1">
      <alignment horizontal="center" vertical="center"/>
    </xf>
    <xf numFmtId="0" fontId="6" fillId="0" borderId="35" xfId="7" applyFont="1" applyFill="1" applyBorder="1" applyAlignment="1">
      <alignment horizontal="center" vertical="center"/>
    </xf>
    <xf numFmtId="10" fontId="6" fillId="0" borderId="23" xfId="7" applyNumberFormat="1" applyFont="1" applyFill="1" applyBorder="1" applyAlignment="1">
      <alignment horizontal="center" vertical="center"/>
    </xf>
    <xf numFmtId="0" fontId="6" fillId="0" borderId="29" xfId="7" applyFont="1" applyFill="1" applyBorder="1" applyAlignment="1">
      <alignment horizontal="center" vertical="center"/>
    </xf>
    <xf numFmtId="10" fontId="6" fillId="0" borderId="28" xfId="7" applyNumberFormat="1" applyFont="1" applyFill="1" applyBorder="1" applyAlignment="1">
      <alignment horizontal="center" vertical="center"/>
    </xf>
    <xf numFmtId="0" fontId="6" fillId="0" borderId="58" xfId="7" applyFont="1" applyFill="1" applyBorder="1" applyAlignment="1">
      <alignment horizontal="center" vertical="center"/>
    </xf>
    <xf numFmtId="10" fontId="6" fillId="0" borderId="59" xfId="7" applyNumberFormat="1" applyFont="1" applyFill="1" applyBorder="1" applyAlignment="1">
      <alignment horizontal="center" vertical="center"/>
    </xf>
    <xf numFmtId="10" fontId="5" fillId="5" borderId="6" xfId="7" applyNumberFormat="1" applyFont="1" applyFill="1" applyBorder="1" applyAlignment="1">
      <alignment horizontal="center" vertical="center"/>
    </xf>
    <xf numFmtId="0" fontId="6" fillId="0" borderId="18" xfId="7" applyFont="1" applyFill="1" applyBorder="1" applyAlignment="1">
      <alignment horizontal="center" vertical="center"/>
    </xf>
    <xf numFmtId="10" fontId="6" fillId="0" borderId="19" xfId="7" applyNumberFormat="1" applyFont="1" applyFill="1" applyBorder="1" applyAlignment="1">
      <alignment horizontal="center" vertical="center"/>
    </xf>
    <xf numFmtId="10" fontId="5" fillId="5" borderId="48" xfId="7" applyNumberFormat="1" applyFont="1" applyFill="1" applyBorder="1" applyAlignment="1">
      <alignment horizontal="center" vertical="center"/>
    </xf>
    <xf numFmtId="0" fontId="5" fillId="0" borderId="15" xfId="7" applyFont="1" applyFill="1" applyBorder="1" applyAlignment="1">
      <alignment horizontal="right" vertical="center"/>
    </xf>
    <xf numFmtId="0" fontId="6" fillId="0" borderId="56" xfId="7" applyFont="1" applyFill="1" applyBorder="1" applyAlignment="1">
      <alignment horizontal="center" vertical="center"/>
    </xf>
    <xf numFmtId="10" fontId="6" fillId="0" borderId="57" xfId="7" applyNumberFormat="1" applyFont="1" applyFill="1" applyBorder="1" applyAlignment="1">
      <alignment horizontal="center" vertical="center"/>
    </xf>
    <xf numFmtId="10" fontId="5" fillId="5" borderId="16" xfId="7" applyNumberFormat="1" applyFont="1" applyFill="1" applyBorder="1" applyAlignment="1">
      <alignment horizontal="center" vertical="center"/>
    </xf>
    <xf numFmtId="0" fontId="5" fillId="4" borderId="10" xfId="7" applyFont="1" applyFill="1" applyBorder="1" applyAlignment="1">
      <alignment horizontal="center" vertical="center"/>
    </xf>
    <xf numFmtId="0" fontId="5" fillId="4" borderId="11"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0" borderId="20" xfId="7" applyFont="1" applyFill="1" applyBorder="1" applyAlignment="1">
      <alignment horizontal="center" vertical="center"/>
    </xf>
    <xf numFmtId="44" fontId="5" fillId="0" borderId="36" xfId="1" applyFont="1" applyFill="1" applyBorder="1" applyAlignment="1">
      <alignment vertical="center"/>
    </xf>
    <xf numFmtId="10" fontId="5" fillId="0" borderId="37" xfId="7" applyNumberFormat="1" applyFont="1" applyFill="1" applyBorder="1" applyAlignment="1">
      <alignment horizontal="right" vertical="center"/>
    </xf>
    <xf numFmtId="0" fontId="5" fillId="0" borderId="27" xfId="7" applyFont="1" applyFill="1" applyBorder="1" applyAlignment="1">
      <alignment horizontal="center" vertical="center"/>
    </xf>
    <xf numFmtId="44" fontId="5" fillId="0" borderId="38" xfId="1" applyFont="1" applyFill="1" applyBorder="1" applyAlignment="1">
      <alignment vertical="center"/>
    </xf>
    <xf numFmtId="10" fontId="5" fillId="0" borderId="39" xfId="7" applyNumberFormat="1" applyFont="1" applyFill="1" applyBorder="1" applyAlignment="1">
      <alignment horizontal="right" vertical="center"/>
    </xf>
    <xf numFmtId="4" fontId="5" fillId="0" borderId="38" xfId="7" applyNumberFormat="1" applyFont="1" applyFill="1" applyBorder="1" applyAlignment="1">
      <alignment vertical="center"/>
    </xf>
    <xf numFmtId="10" fontId="5" fillId="0" borderId="39" xfId="7" applyNumberFormat="1" applyFont="1" applyFill="1" applyBorder="1" applyAlignment="1">
      <alignment horizontal="center" vertical="center"/>
    </xf>
    <xf numFmtId="0" fontId="6" fillId="0" borderId="27" xfId="7" applyFont="1" applyFill="1" applyBorder="1"/>
    <xf numFmtId="0" fontId="6" fillId="0" borderId="38" xfId="7" applyFont="1" applyFill="1" applyBorder="1" applyAlignment="1">
      <alignment vertical="center"/>
    </xf>
    <xf numFmtId="0" fontId="6" fillId="0" borderId="39" xfId="7" applyFont="1" applyFill="1" applyBorder="1" applyAlignment="1">
      <alignment vertical="center"/>
    </xf>
    <xf numFmtId="0" fontId="6" fillId="0" borderId="40" xfId="7" applyFont="1" applyFill="1" applyBorder="1"/>
    <xf numFmtId="0" fontId="6" fillId="0" borderId="42" xfId="7" applyFont="1" applyFill="1" applyBorder="1" applyAlignment="1">
      <alignment vertical="center"/>
    </xf>
    <xf numFmtId="0" fontId="6" fillId="0" borderId="43" xfId="7" applyFont="1" applyFill="1" applyBorder="1" applyAlignment="1">
      <alignment vertical="center"/>
    </xf>
    <xf numFmtId="44" fontId="5" fillId="4" borderId="36" xfId="1" applyFont="1" applyFill="1" applyBorder="1" applyAlignment="1">
      <alignment vertical="center"/>
    </xf>
    <xf numFmtId="10" fontId="5" fillId="4" borderId="37" xfId="7" applyNumberFormat="1" applyFont="1" applyFill="1" applyBorder="1" applyAlignment="1">
      <alignment horizontal="center" vertical="center"/>
    </xf>
    <xf numFmtId="44" fontId="5" fillId="4" borderId="44" xfId="1" applyFont="1" applyFill="1" applyBorder="1" applyAlignment="1">
      <alignment vertical="center"/>
    </xf>
    <xf numFmtId="0" fontId="6" fillId="4" borderId="45" xfId="7" applyFont="1" applyFill="1" applyBorder="1" applyAlignment="1">
      <alignment vertical="center"/>
    </xf>
    <xf numFmtId="0" fontId="6" fillId="0" borderId="2" xfId="7" applyFont="1" applyFill="1" applyBorder="1" applyAlignment="1">
      <alignment vertical="center"/>
    </xf>
    <xf numFmtId="0" fontId="6" fillId="0" borderId="0" xfId="7" applyFont="1" applyFill="1" applyBorder="1" applyAlignment="1">
      <alignment vertical="center" wrapText="1"/>
    </xf>
    <xf numFmtId="0" fontId="4" fillId="0" borderId="15" xfId="2" applyFont="1" applyFill="1" applyBorder="1" applyAlignment="1">
      <alignment horizontal="center" vertical="center"/>
    </xf>
    <xf numFmtId="0" fontId="6" fillId="0" borderId="15" xfId="2" applyFont="1" applyFill="1" applyBorder="1" applyAlignment="1">
      <alignment horizontal="center" vertical="center"/>
    </xf>
    <xf numFmtId="0" fontId="5" fillId="0" borderId="34" xfId="2" applyFont="1" applyFill="1" applyBorder="1" applyAlignment="1">
      <alignment vertical="center"/>
    </xf>
    <xf numFmtId="0" fontId="6" fillId="0" borderId="34" xfId="2" applyFont="1" applyFill="1" applyBorder="1" applyAlignment="1">
      <alignment vertical="center"/>
    </xf>
    <xf numFmtId="0" fontId="5" fillId="0" borderId="34" xfId="2" applyFont="1" applyFill="1" applyBorder="1" applyAlignment="1">
      <alignment horizontal="center" vertical="center"/>
    </xf>
    <xf numFmtId="10" fontId="6" fillId="0" borderId="0" xfId="2" applyNumberFormat="1" applyFont="1" applyFill="1" applyBorder="1" applyAlignment="1">
      <alignment horizontal="center" vertical="center"/>
    </xf>
    <xf numFmtId="0" fontId="6" fillId="0" borderId="34" xfId="2" applyFont="1" applyFill="1" applyBorder="1" applyAlignment="1">
      <alignment horizontal="center" vertical="center"/>
    </xf>
    <xf numFmtId="0" fontId="5" fillId="0" borderId="0" xfId="2" applyFont="1" applyFill="1" applyBorder="1" applyAlignment="1">
      <alignment horizontal="right" vertical="center"/>
    </xf>
    <xf numFmtId="10" fontId="5" fillId="0" borderId="0" xfId="2" applyNumberFormat="1" applyFont="1" applyFill="1" applyBorder="1" applyAlignment="1">
      <alignment horizontal="center" vertical="center"/>
    </xf>
    <xf numFmtId="10" fontId="5" fillId="0" borderId="0" xfId="2" applyNumberFormat="1" applyFont="1" applyFill="1" applyBorder="1" applyAlignment="1">
      <alignment vertical="center"/>
    </xf>
    <xf numFmtId="0" fontId="6" fillId="7" borderId="25" xfId="2" applyFont="1" applyFill="1" applyBorder="1" applyAlignment="1">
      <alignment vertical="center"/>
    </xf>
    <xf numFmtId="4" fontId="6" fillId="7" borderId="4" xfId="2" applyNumberFormat="1" applyFont="1" applyFill="1" applyBorder="1" applyAlignment="1">
      <alignment vertical="center"/>
    </xf>
    <xf numFmtId="0" fontId="6" fillId="7" borderId="5" xfId="2" applyFont="1" applyFill="1" applyBorder="1" applyAlignment="1">
      <alignment vertical="center"/>
    </xf>
    <xf numFmtId="38" fontId="5" fillId="0" borderId="27" xfId="7" applyNumberFormat="1" applyFont="1" applyFill="1" applyBorder="1" applyAlignment="1">
      <alignment horizontal="center" vertical="center"/>
    </xf>
    <xf numFmtId="165" fontId="6" fillId="0" borderId="0" xfId="2" applyNumberFormat="1" applyFont="1" applyBorder="1" applyAlignment="1">
      <alignment vertical="center"/>
    </xf>
    <xf numFmtId="0" fontId="6" fillId="0" borderId="0" xfId="2" applyFont="1" applyAlignment="1">
      <alignment horizontal="left" vertical="center"/>
    </xf>
    <xf numFmtId="0" fontId="6" fillId="0" borderId="0" xfId="2" applyFont="1" applyBorder="1" applyAlignment="1">
      <alignment horizontal="left" vertical="center"/>
    </xf>
    <xf numFmtId="0" fontId="6" fillId="0" borderId="0" xfId="2" quotePrefix="1" applyFont="1" applyBorder="1" applyAlignment="1">
      <alignment horizontal="left" vertical="center"/>
    </xf>
    <xf numFmtId="0" fontId="6" fillId="0" borderId="0" xfId="2" applyFont="1" applyFill="1" applyBorder="1" applyAlignment="1">
      <alignment horizontal="left" vertical="center"/>
    </xf>
    <xf numFmtId="0" fontId="6" fillId="0" borderId="0" xfId="3" applyFont="1" applyAlignment="1" applyProtection="1">
      <alignment horizontal="left" vertical="center"/>
    </xf>
    <xf numFmtId="43" fontId="6" fillId="0" borderId="0" xfId="3" applyNumberFormat="1" applyFont="1" applyAlignment="1" applyProtection="1">
      <alignment horizontal="left" vertical="center"/>
    </xf>
    <xf numFmtId="0" fontId="9" fillId="0" borderId="0" xfId="2" applyFont="1" applyBorder="1" applyAlignment="1">
      <alignment horizontal="left" vertical="center"/>
    </xf>
    <xf numFmtId="0" fontId="5" fillId="0" borderId="0" xfId="2" applyFont="1" applyFill="1" applyBorder="1" applyAlignment="1">
      <alignment horizontal="center" vertical="center"/>
    </xf>
    <xf numFmtId="4" fontId="5" fillId="0" borderId="0" xfId="2" applyNumberFormat="1" applyFont="1" applyFill="1" applyBorder="1" applyAlignment="1">
      <alignment horizontal="left" vertical="center"/>
    </xf>
    <xf numFmtId="0" fontId="4" fillId="0" borderId="0" xfId="2" applyFont="1" applyFill="1" applyBorder="1" applyAlignment="1">
      <alignment horizontal="center" vertical="center"/>
    </xf>
    <xf numFmtId="10" fontId="6" fillId="0" borderId="0" xfId="13" applyNumberFormat="1" applyFont="1" applyFill="1" applyBorder="1" applyAlignment="1">
      <alignment horizontal="center" vertical="center"/>
    </xf>
    <xf numFmtId="0" fontId="5" fillId="2" borderId="0" xfId="5" applyNumberFormat="1" applyFont="1" applyFill="1" applyBorder="1" applyAlignment="1">
      <alignment vertical="center"/>
    </xf>
    <xf numFmtId="0" fontId="13" fillId="2" borderId="0" xfId="5" applyNumberFormat="1" applyFont="1" applyFill="1" applyBorder="1" applyAlignment="1">
      <alignment vertical="center"/>
    </xf>
    <xf numFmtId="0" fontId="4" fillId="0" borderId="0" xfId="2" applyFont="1" applyFill="1" applyBorder="1" applyAlignment="1">
      <alignment vertical="center"/>
    </xf>
    <xf numFmtId="10" fontId="5" fillId="0" borderId="0" xfId="13" applyNumberFormat="1" applyFont="1" applyFill="1" applyBorder="1" applyAlignment="1">
      <alignment horizontal="center" vertical="center"/>
    </xf>
    <xf numFmtId="44" fontId="6" fillId="0" borderId="0" xfId="2" applyNumberFormat="1" applyFont="1" applyFill="1" applyBorder="1" applyAlignment="1">
      <alignment vertical="center"/>
    </xf>
    <xf numFmtId="44" fontId="6" fillId="0" borderId="0" xfId="2" applyNumberFormat="1" applyFont="1" applyFill="1" applyBorder="1" applyAlignment="1">
      <alignment horizontal="center" vertical="center"/>
    </xf>
    <xf numFmtId="0" fontId="6" fillId="0" borderId="0" xfId="0" applyFont="1" applyFill="1" applyBorder="1" applyAlignment="1">
      <alignment horizontal="center"/>
    </xf>
    <xf numFmtId="44" fontId="5" fillId="0" borderId="0" xfId="2" applyNumberFormat="1" applyFont="1" applyFill="1" applyBorder="1" applyAlignment="1">
      <alignment vertical="center"/>
    </xf>
    <xf numFmtId="44" fontId="5" fillId="0" borderId="0" xfId="2" applyNumberFormat="1" applyFont="1" applyFill="1" applyBorder="1" applyAlignment="1">
      <alignment horizontal="center" vertical="center"/>
    </xf>
    <xf numFmtId="166" fontId="5" fillId="2" borderId="0" xfId="5" applyNumberFormat="1" applyFont="1" applyFill="1" applyBorder="1" applyAlignment="1">
      <alignment vertical="center" wrapText="1"/>
    </xf>
    <xf numFmtId="0" fontId="5" fillId="5" borderId="33" xfId="15" applyNumberFormat="1" applyFont="1" applyFill="1" applyBorder="1" applyAlignment="1">
      <alignment horizontal="right" vertical="center"/>
    </xf>
    <xf numFmtId="166" fontId="6" fillId="3" borderId="0" xfId="16" applyNumberFormat="1" applyFont="1" applyFill="1" applyBorder="1" applyAlignment="1">
      <alignment vertical="center"/>
    </xf>
    <xf numFmtId="166" fontId="6" fillId="0" borderId="0" xfId="16" applyNumberFormat="1" applyFont="1" applyBorder="1" applyAlignment="1">
      <alignment vertical="center"/>
    </xf>
    <xf numFmtId="166" fontId="6" fillId="3" borderId="0" xfId="16" quotePrefix="1" applyNumberFormat="1" applyFont="1" applyFill="1" applyBorder="1" applyAlignment="1">
      <alignment vertical="center"/>
    </xf>
    <xf numFmtId="166" fontId="5" fillId="3" borderId="0" xfId="16" applyNumberFormat="1" applyFont="1" applyFill="1" applyBorder="1" applyAlignment="1">
      <alignment horizontal="left" vertical="center"/>
    </xf>
    <xf numFmtId="169" fontId="5" fillId="3" borderId="0" xfId="15" applyNumberFormat="1" applyFont="1" applyFill="1" applyBorder="1" applyAlignment="1">
      <alignment horizontal="right" vertical="center" wrapText="1"/>
    </xf>
    <xf numFmtId="169" fontId="6" fillId="3" borderId="0" xfId="15" applyNumberFormat="1" applyFont="1" applyFill="1" applyBorder="1" applyAlignment="1">
      <alignment horizontal="right" vertical="center" wrapText="1"/>
    </xf>
    <xf numFmtId="168" fontId="6" fillId="0" borderId="0" xfId="15" applyNumberFormat="1" applyFont="1" applyAlignment="1">
      <alignment horizontal="center" vertical="center"/>
    </xf>
    <xf numFmtId="4" fontId="5" fillId="3" borderId="0" xfId="15" applyNumberFormat="1" applyFont="1" applyFill="1" applyBorder="1" applyAlignment="1">
      <alignment horizontal="center" vertical="center" wrapText="1"/>
    </xf>
    <xf numFmtId="4" fontId="6" fillId="0" borderId="0" xfId="22" applyNumberFormat="1" applyFont="1" applyBorder="1" applyAlignment="1">
      <alignment horizontal="center" vertical="center"/>
    </xf>
    <xf numFmtId="169" fontId="5" fillId="0" borderId="0" xfId="15" applyNumberFormat="1" applyFont="1" applyFill="1" applyBorder="1" applyAlignment="1">
      <alignment horizontal="center" vertical="center" wrapText="1"/>
    </xf>
    <xf numFmtId="169" fontId="6" fillId="0" borderId="28" xfId="15" applyNumberFormat="1" applyFont="1" applyFill="1" applyBorder="1" applyAlignment="1">
      <alignment vertical="center"/>
    </xf>
    <xf numFmtId="169" fontId="6" fillId="0" borderId="59" xfId="15" applyNumberFormat="1" applyFont="1" applyFill="1" applyBorder="1" applyAlignment="1">
      <alignment horizontal="center" vertical="center"/>
    </xf>
    <xf numFmtId="169" fontId="5" fillId="5" borderId="6" xfId="15" applyNumberFormat="1" applyFont="1" applyFill="1" applyBorder="1" applyAlignment="1">
      <alignment vertical="center" wrapText="1"/>
    </xf>
    <xf numFmtId="0" fontId="6" fillId="0" borderId="0" xfId="19" applyFont="1" applyAlignment="1">
      <alignment vertical="center"/>
    </xf>
    <xf numFmtId="0" fontId="5" fillId="2" borderId="0" xfId="5" applyNumberFormat="1" applyFont="1" applyFill="1" applyBorder="1" applyAlignment="1">
      <alignment horizontal="left" vertical="center"/>
    </xf>
    <xf numFmtId="0" fontId="6" fillId="2" borderId="0" xfId="5" quotePrefix="1" applyNumberFormat="1" applyFont="1" applyFill="1" applyBorder="1" applyAlignment="1">
      <alignment vertical="center"/>
    </xf>
    <xf numFmtId="0" fontId="5" fillId="3" borderId="0" xfId="15" applyNumberFormat="1" applyFont="1" applyFill="1" applyBorder="1" applyAlignment="1">
      <alignment horizontal="left" vertical="center"/>
    </xf>
    <xf numFmtId="0" fontId="6" fillId="0" borderId="0" xfId="19" applyFont="1" applyBorder="1" applyAlignment="1">
      <alignment vertical="center"/>
    </xf>
    <xf numFmtId="0" fontId="6" fillId="0" borderId="15" xfId="2" applyFont="1" applyFill="1" applyBorder="1" applyAlignment="1">
      <alignment vertical="center"/>
    </xf>
    <xf numFmtId="10" fontId="5" fillId="0" borderId="15" xfId="2" applyNumberFormat="1" applyFont="1" applyFill="1" applyBorder="1" applyAlignment="1">
      <alignment horizontal="center" vertical="center"/>
    </xf>
    <xf numFmtId="0" fontId="6" fillId="0" borderId="2" xfId="0" applyFont="1" applyBorder="1" applyAlignment="1"/>
    <xf numFmtId="0" fontId="6" fillId="0" borderId="2" xfId="0" applyFont="1" applyBorder="1" applyAlignment="1">
      <alignment horizontal="center"/>
    </xf>
    <xf numFmtId="0" fontId="6" fillId="0" borderId="34" xfId="0" applyFont="1" applyBorder="1" applyAlignment="1"/>
    <xf numFmtId="0" fontId="6" fillId="0" borderId="34" xfId="0" applyFont="1" applyBorder="1" applyAlignment="1">
      <alignment horizontal="center"/>
    </xf>
    <xf numFmtId="10" fontId="6" fillId="0" borderId="15" xfId="2" applyNumberFormat="1" applyFont="1" applyFill="1" applyBorder="1" applyAlignment="1">
      <alignment horizontal="center" vertical="center"/>
    </xf>
    <xf numFmtId="0" fontId="5" fillId="0" borderId="15" xfId="2" applyFont="1" applyFill="1" applyBorder="1" applyAlignment="1">
      <alignment vertical="center"/>
    </xf>
    <xf numFmtId="0" fontId="5" fillId="0" borderId="15" xfId="2" applyFont="1" applyFill="1" applyBorder="1" applyAlignment="1">
      <alignment horizontal="center" vertical="center"/>
    </xf>
    <xf numFmtId="0" fontId="5" fillId="0" borderId="0" xfId="2" applyFont="1" applyFill="1" applyBorder="1" applyAlignment="1">
      <alignment horizontal="center" vertical="center"/>
    </xf>
    <xf numFmtId="0" fontId="5" fillId="4" borderId="34" xfId="2" applyFont="1" applyFill="1" applyBorder="1" applyAlignment="1">
      <alignment horizontal="center" vertical="center"/>
    </xf>
    <xf numFmtId="40" fontId="5" fillId="5" borderId="13" xfId="2" applyNumberFormat="1" applyFont="1" applyFill="1" applyBorder="1" applyAlignment="1">
      <alignment horizontal="left" vertical="center" wrapText="1"/>
    </xf>
    <xf numFmtId="0" fontId="5" fillId="4" borderId="7" xfId="2" applyFont="1" applyFill="1" applyBorder="1" applyAlignment="1">
      <alignment horizontal="center" vertical="center"/>
    </xf>
    <xf numFmtId="1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5" fillId="5" borderId="13" xfId="2" applyFont="1" applyFill="1" applyBorder="1" applyAlignment="1">
      <alignment horizontal="center" vertical="center"/>
    </xf>
    <xf numFmtId="0" fontId="5" fillId="0" borderId="0" xfId="7" applyFont="1" applyFill="1" applyBorder="1" applyAlignment="1">
      <alignment horizontal="left" vertical="center"/>
    </xf>
    <xf numFmtId="4" fontId="10" fillId="0" borderId="0" xfId="8" applyNumberFormat="1" applyFont="1" applyFill="1" applyBorder="1" applyAlignment="1">
      <alignment horizontal="left" vertical="center"/>
    </xf>
    <xf numFmtId="0" fontId="5" fillId="4" borderId="17" xfId="2" applyFont="1" applyFill="1" applyBorder="1" applyAlignment="1">
      <alignment horizontal="center" vertical="center"/>
    </xf>
    <xf numFmtId="0" fontId="5" fillId="4" borderId="7" xfId="2" applyFont="1" applyFill="1" applyBorder="1" applyAlignment="1">
      <alignment vertical="center"/>
    </xf>
    <xf numFmtId="164" fontId="5" fillId="4" borderId="7" xfId="2" applyNumberFormat="1" applyFont="1" applyFill="1" applyBorder="1" applyAlignment="1">
      <alignment horizontal="center" vertical="center"/>
    </xf>
    <xf numFmtId="44" fontId="5" fillId="4" borderId="7" xfId="1" applyFont="1" applyFill="1" applyBorder="1" applyAlignment="1">
      <alignment vertical="center"/>
    </xf>
    <xf numFmtId="44" fontId="5" fillId="4" borderId="8" xfId="1" applyFont="1" applyFill="1" applyBorder="1" applyAlignment="1">
      <alignment horizontal="center" vertical="center"/>
    </xf>
    <xf numFmtId="0" fontId="6" fillId="0" borderId="56" xfId="2" applyFont="1" applyBorder="1" applyAlignment="1">
      <alignment horizontal="center" vertical="center"/>
    </xf>
    <xf numFmtId="0" fontId="6" fillId="0" borderId="29" xfId="2" applyFont="1" applyBorder="1" applyAlignment="1">
      <alignment horizontal="center" vertical="center"/>
    </xf>
    <xf numFmtId="0" fontId="6" fillId="0" borderId="71" xfId="2" applyFont="1" applyBorder="1" applyAlignment="1">
      <alignment horizontal="center" vertical="center"/>
    </xf>
    <xf numFmtId="0" fontId="6" fillId="0" borderId="29" xfId="2" applyFont="1" applyFill="1" applyBorder="1" applyAlignment="1">
      <alignment horizontal="center" vertical="center"/>
    </xf>
    <xf numFmtId="0" fontId="6" fillId="0" borderId="29" xfId="11" applyFont="1" applyFill="1" applyBorder="1" applyAlignment="1">
      <alignment horizontal="center" vertical="center"/>
    </xf>
    <xf numFmtId="0" fontId="6" fillId="0" borderId="58" xfId="11" applyFont="1" applyFill="1" applyBorder="1" applyAlignment="1">
      <alignment horizontal="center" vertical="center"/>
    </xf>
    <xf numFmtId="0" fontId="5" fillId="4" borderId="18" xfId="2" applyFont="1" applyFill="1" applyBorder="1" applyAlignment="1">
      <alignment horizontal="center" vertical="center"/>
    </xf>
    <xf numFmtId="0" fontId="5" fillId="4" borderId="13" xfId="2" applyFont="1" applyFill="1" applyBorder="1" applyAlignment="1">
      <alignment horizontal="center" vertical="center"/>
    </xf>
    <xf numFmtId="0" fontId="5" fillId="4" borderId="13" xfId="2" applyFont="1" applyFill="1" applyBorder="1" applyAlignment="1">
      <alignment vertical="center"/>
    </xf>
    <xf numFmtId="164" fontId="5" fillId="4" borderId="13" xfId="2" applyNumberFormat="1" applyFont="1" applyFill="1" applyBorder="1" applyAlignment="1">
      <alignment horizontal="center" vertical="center"/>
    </xf>
    <xf numFmtId="44" fontId="5" fillId="4" borderId="13" xfId="1" applyFont="1" applyFill="1" applyBorder="1" applyAlignment="1">
      <alignment vertical="center"/>
    </xf>
    <xf numFmtId="44" fontId="5" fillId="4" borderId="19" xfId="1" applyFont="1" applyFill="1" applyBorder="1" applyAlignment="1">
      <alignment horizontal="center" vertical="center"/>
    </xf>
    <xf numFmtId="0" fontId="6" fillId="0" borderId="56" xfId="11" applyFont="1" applyFill="1" applyBorder="1" applyAlignment="1">
      <alignment horizontal="center" vertical="center"/>
    </xf>
    <xf numFmtId="0" fontId="6" fillId="0" borderId="53" xfId="11" applyFont="1" applyFill="1" applyBorder="1" applyAlignment="1">
      <alignment horizontal="center" vertical="center" wrapText="1"/>
    </xf>
    <xf numFmtId="0" fontId="6" fillId="0" borderId="53" xfId="11" applyFont="1" applyFill="1" applyBorder="1" applyAlignment="1">
      <alignment horizontal="center" vertical="center"/>
    </xf>
    <xf numFmtId="0" fontId="6" fillId="0" borderId="53" xfId="2" applyFont="1" applyFill="1" applyBorder="1" applyAlignment="1">
      <alignment vertical="center"/>
    </xf>
    <xf numFmtId="4" fontId="6" fillId="0" borderId="53" xfId="11" applyNumberFormat="1" applyFont="1" applyFill="1" applyBorder="1" applyAlignment="1">
      <alignment horizontal="center" vertical="center"/>
    </xf>
    <xf numFmtId="164" fontId="6" fillId="0" borderId="53" xfId="11" applyNumberFormat="1" applyFont="1" applyFill="1" applyBorder="1" applyAlignment="1">
      <alignment horizontal="center" vertical="center" wrapText="1"/>
    </xf>
    <xf numFmtId="44" fontId="6" fillId="0" borderId="53" xfId="1" applyFont="1" applyFill="1" applyBorder="1" applyAlignment="1">
      <alignment vertical="center" wrapText="1"/>
    </xf>
    <xf numFmtId="44" fontId="6" fillId="0" borderId="57" xfId="1" applyFont="1" applyBorder="1" applyAlignment="1">
      <alignment horizontal="center" vertical="center"/>
    </xf>
    <xf numFmtId="0" fontId="6" fillId="0" borderId="25" xfId="11" applyFont="1" applyFill="1" applyBorder="1" applyAlignment="1">
      <alignment horizontal="center" vertical="center" wrapText="1"/>
    </xf>
    <xf numFmtId="0" fontId="6" fillId="0" borderId="25" xfId="11" applyFont="1" applyFill="1" applyBorder="1" applyAlignment="1">
      <alignment horizontal="center" vertical="center"/>
    </xf>
    <xf numFmtId="0" fontId="6" fillId="0" borderId="25" xfId="2" applyFont="1" applyFill="1" applyBorder="1" applyAlignment="1">
      <alignment vertical="center"/>
    </xf>
    <xf numFmtId="4" fontId="6" fillId="0" borderId="25" xfId="11" applyNumberFormat="1" applyFont="1" applyFill="1" applyBorder="1" applyAlignment="1">
      <alignment horizontal="center" vertical="center"/>
    </xf>
    <xf numFmtId="164" fontId="6" fillId="0" borderId="25" xfId="11" applyNumberFormat="1" applyFont="1" applyFill="1" applyBorder="1" applyAlignment="1">
      <alignment horizontal="center" vertical="center" wrapText="1"/>
    </xf>
    <xf numFmtId="44" fontId="6" fillId="0" borderId="25" xfId="1" applyFont="1" applyFill="1" applyBorder="1" applyAlignment="1">
      <alignment vertical="center" wrapText="1"/>
    </xf>
    <xf numFmtId="44" fontId="6" fillId="0" borderId="28" xfId="1" applyFont="1" applyBorder="1" applyAlignment="1">
      <alignment horizontal="center" vertical="center"/>
    </xf>
    <xf numFmtId="0" fontId="6" fillId="0" borderId="55" xfId="11" applyFont="1" applyFill="1" applyBorder="1" applyAlignment="1">
      <alignment horizontal="center" vertical="center" wrapText="1"/>
    </xf>
    <xf numFmtId="0" fontId="6" fillId="0" borderId="55" xfId="11" applyFont="1" applyFill="1" applyBorder="1" applyAlignment="1">
      <alignment horizontal="center" vertical="center"/>
    </xf>
    <xf numFmtId="0" fontId="6" fillId="0" borderId="55" xfId="2" applyFont="1" applyFill="1" applyBorder="1" applyAlignment="1">
      <alignment vertical="center"/>
    </xf>
    <xf numFmtId="4" fontId="6" fillId="0" borderId="55" xfId="11" applyNumberFormat="1" applyFont="1" applyFill="1" applyBorder="1" applyAlignment="1">
      <alignment horizontal="center" vertical="center"/>
    </xf>
    <xf numFmtId="164" fontId="6" fillId="0" borderId="55" xfId="11" applyNumberFormat="1" applyFont="1" applyFill="1" applyBorder="1" applyAlignment="1">
      <alignment horizontal="center" vertical="center" wrapText="1"/>
    </xf>
    <xf numFmtId="44" fontId="6" fillId="0" borderId="55" xfId="1" applyFont="1" applyFill="1" applyBorder="1" applyAlignment="1">
      <alignment vertical="center" wrapText="1"/>
    </xf>
    <xf numFmtId="0" fontId="6" fillId="0" borderId="68" xfId="11" applyFont="1" applyFill="1" applyBorder="1" applyAlignment="1">
      <alignment horizontal="center" vertical="center"/>
    </xf>
    <xf numFmtId="0" fontId="6" fillId="0" borderId="9" xfId="11" applyFont="1" applyFill="1" applyBorder="1" applyAlignment="1">
      <alignment horizontal="center" vertical="center" wrapText="1"/>
    </xf>
    <xf numFmtId="0" fontId="6" fillId="0" borderId="9" xfId="11" applyFont="1" applyFill="1" applyBorder="1" applyAlignment="1">
      <alignment horizontal="center" vertical="center"/>
    </xf>
    <xf numFmtId="0" fontId="6" fillId="0" borderId="9" xfId="2" applyFont="1" applyFill="1" applyBorder="1" applyAlignment="1">
      <alignment vertical="center"/>
    </xf>
    <xf numFmtId="4" fontId="6" fillId="0" borderId="9" xfId="11" applyNumberFormat="1" applyFont="1" applyFill="1" applyBorder="1" applyAlignment="1">
      <alignment horizontal="center" vertical="center"/>
    </xf>
    <xf numFmtId="164" fontId="6" fillId="0" borderId="9" xfId="11" applyNumberFormat="1" applyFont="1" applyFill="1" applyBorder="1" applyAlignment="1">
      <alignment horizontal="center" vertical="center" wrapText="1"/>
    </xf>
    <xf numFmtId="44" fontId="6" fillId="0" borderId="9" xfId="1" applyFont="1" applyFill="1" applyBorder="1" applyAlignment="1">
      <alignment vertical="center" wrapText="1"/>
    </xf>
    <xf numFmtId="44" fontId="6" fillId="0" borderId="23" xfId="1" applyFont="1" applyBorder="1" applyAlignment="1">
      <alignment horizontal="center" vertical="center"/>
    </xf>
    <xf numFmtId="0" fontId="6" fillId="0" borderId="71" xfId="11" applyFont="1" applyFill="1" applyBorder="1" applyAlignment="1">
      <alignment horizontal="center" vertical="center"/>
    </xf>
    <xf numFmtId="0" fontId="6" fillId="0" borderId="63" xfId="11" applyFont="1" applyFill="1" applyBorder="1" applyAlignment="1">
      <alignment horizontal="center" vertical="center" wrapText="1"/>
    </xf>
    <xf numFmtId="0" fontId="6" fillId="0" borderId="63" xfId="11" applyFont="1" applyFill="1" applyBorder="1" applyAlignment="1">
      <alignment horizontal="center" vertical="center"/>
    </xf>
    <xf numFmtId="0" fontId="6" fillId="0" borderId="63" xfId="2" applyFont="1" applyFill="1" applyBorder="1" applyAlignment="1">
      <alignment vertical="center"/>
    </xf>
    <xf numFmtId="4" fontId="6" fillId="0" borderId="63" xfId="11" applyNumberFormat="1" applyFont="1" applyFill="1" applyBorder="1" applyAlignment="1">
      <alignment horizontal="center" vertical="center"/>
    </xf>
    <xf numFmtId="164" fontId="6" fillId="0" borderId="63" xfId="11" applyNumberFormat="1" applyFont="1" applyFill="1" applyBorder="1" applyAlignment="1">
      <alignment horizontal="center" vertical="center" wrapText="1"/>
    </xf>
    <xf numFmtId="44" fontId="6" fillId="0" borderId="63" xfId="1" applyFont="1" applyFill="1" applyBorder="1" applyAlignment="1">
      <alignment vertical="center" wrapText="1"/>
    </xf>
    <xf numFmtId="44" fontId="6" fillId="0" borderId="72" xfId="1" applyFont="1" applyBorder="1" applyAlignment="1">
      <alignment horizontal="center" vertical="center"/>
    </xf>
    <xf numFmtId="0" fontId="6" fillId="0" borderId="4" xfId="11" applyFont="1" applyFill="1" applyBorder="1" applyAlignment="1">
      <alignment horizontal="center" vertical="center"/>
    </xf>
    <xf numFmtId="0" fontId="6" fillId="0" borderId="0" xfId="11" applyFont="1" applyFill="1" applyBorder="1" applyAlignment="1">
      <alignment horizontal="center" vertical="center" wrapText="1"/>
    </xf>
    <xf numFmtId="0" fontId="6" fillId="0" borderId="0" xfId="11" applyFont="1" applyFill="1" applyBorder="1" applyAlignment="1">
      <alignment horizontal="center" vertical="center"/>
    </xf>
    <xf numFmtId="4" fontId="6" fillId="0" borderId="0" xfId="11" applyNumberFormat="1" applyFont="1" applyFill="1" applyBorder="1" applyAlignment="1">
      <alignment horizontal="center" vertical="center"/>
    </xf>
    <xf numFmtId="164" fontId="6" fillId="0" borderId="0" xfId="11" applyNumberFormat="1" applyFont="1" applyFill="1" applyBorder="1" applyAlignment="1">
      <alignment horizontal="center" vertical="center" wrapText="1"/>
    </xf>
    <xf numFmtId="44" fontId="6" fillId="0" borderId="0" xfId="1" applyFont="1" applyFill="1" applyBorder="1" applyAlignment="1">
      <alignment vertical="center" wrapText="1"/>
    </xf>
    <xf numFmtId="44" fontId="6" fillId="0" borderId="5" xfId="1" applyFont="1" applyBorder="1" applyAlignment="1">
      <alignment horizontal="center" vertical="center"/>
    </xf>
    <xf numFmtId="0" fontId="5" fillId="8" borderId="18" xfId="2" applyFont="1" applyFill="1" applyBorder="1" applyAlignment="1">
      <alignment horizontal="center" vertical="center"/>
    </xf>
    <xf numFmtId="0" fontId="5" fillId="8" borderId="13" xfId="2" applyFont="1" applyFill="1" applyBorder="1" applyAlignment="1">
      <alignment horizontal="center" vertical="center"/>
    </xf>
    <xf numFmtId="38" fontId="5" fillId="8" borderId="13" xfId="2" applyNumberFormat="1" applyFont="1" applyFill="1" applyBorder="1" applyAlignment="1">
      <alignment vertical="center"/>
    </xf>
    <xf numFmtId="0" fontId="5" fillId="8" borderId="13" xfId="2" applyFont="1" applyFill="1" applyBorder="1" applyAlignment="1">
      <alignment horizontal="center" vertical="center" wrapText="1"/>
    </xf>
    <xf numFmtId="164" fontId="5" fillId="8" borderId="13" xfId="2" applyNumberFormat="1" applyFont="1" applyFill="1" applyBorder="1" applyAlignment="1">
      <alignment horizontal="center" vertical="center"/>
    </xf>
    <xf numFmtId="44" fontId="5" fillId="8" borderId="13" xfId="1" applyFont="1" applyFill="1" applyBorder="1" applyAlignment="1">
      <alignment vertical="center"/>
    </xf>
    <xf numFmtId="44" fontId="5" fillId="8" borderId="19" xfId="1" applyFont="1" applyFill="1" applyBorder="1" applyAlignment="1">
      <alignment horizontal="center" vertical="center"/>
    </xf>
    <xf numFmtId="44" fontId="5" fillId="8" borderId="57" xfId="1" applyFont="1" applyFill="1" applyBorder="1" applyAlignment="1">
      <alignment horizontal="center" vertical="center"/>
    </xf>
    <xf numFmtId="44" fontId="5" fillId="8" borderId="59" xfId="1" applyFont="1" applyFill="1" applyBorder="1" applyAlignment="1">
      <alignment horizontal="center" vertical="center"/>
    </xf>
    <xf numFmtId="171" fontId="6" fillId="0" borderId="28" xfId="1" applyNumberFormat="1" applyFont="1" applyBorder="1" applyAlignment="1">
      <alignment horizontal="center" vertical="center"/>
    </xf>
    <xf numFmtId="0" fontId="6" fillId="0" borderId="35" xfId="11" applyFont="1" applyFill="1" applyBorder="1" applyAlignment="1">
      <alignment horizontal="center" vertical="center"/>
    </xf>
    <xf numFmtId="0" fontId="6" fillId="0" borderId="21" xfId="11" applyFont="1" applyFill="1" applyBorder="1" applyAlignment="1">
      <alignment horizontal="center" vertical="center" wrapText="1"/>
    </xf>
    <xf numFmtId="0" fontId="6" fillId="0" borderId="21" xfId="11" applyFont="1" applyFill="1" applyBorder="1" applyAlignment="1">
      <alignment horizontal="center" vertical="center"/>
    </xf>
    <xf numFmtId="0" fontId="6" fillId="0" borderId="21" xfId="2" applyFont="1" applyFill="1" applyBorder="1" applyAlignment="1">
      <alignment vertical="center"/>
    </xf>
    <xf numFmtId="4" fontId="6" fillId="0" borderId="21" xfId="11" applyNumberFormat="1" applyFont="1" applyFill="1" applyBorder="1" applyAlignment="1">
      <alignment horizontal="center" vertical="center"/>
    </xf>
    <xf numFmtId="164" fontId="6" fillId="0" borderId="21" xfId="11" applyNumberFormat="1" applyFont="1" applyFill="1" applyBorder="1" applyAlignment="1">
      <alignment horizontal="center" vertical="center" wrapText="1"/>
    </xf>
    <xf numFmtId="44" fontId="6" fillId="0" borderId="21" xfId="1" applyFont="1" applyFill="1" applyBorder="1" applyAlignment="1">
      <alignment vertical="center" wrapText="1"/>
    </xf>
    <xf numFmtId="170" fontId="6" fillId="0" borderId="23" xfId="1" applyNumberFormat="1" applyFont="1" applyBorder="1" applyAlignment="1">
      <alignment horizontal="center" vertical="center"/>
    </xf>
    <xf numFmtId="171" fontId="6" fillId="0" borderId="59" xfId="1" applyNumberFormat="1" applyFont="1" applyBorder="1" applyAlignment="1">
      <alignment horizontal="center" vertical="center"/>
    </xf>
    <xf numFmtId="0" fontId="6" fillId="0" borderId="53" xfId="0" applyFont="1" applyBorder="1" applyAlignment="1">
      <alignment horizontal="center" vertical="center"/>
    </xf>
    <xf numFmtId="0" fontId="6" fillId="0" borderId="25" xfId="0" applyFont="1" applyBorder="1" applyAlignment="1">
      <alignment horizontal="center" vertical="center"/>
    </xf>
    <xf numFmtId="0" fontId="6" fillId="0" borderId="63" xfId="0" applyFont="1" applyBorder="1" applyAlignment="1">
      <alignment horizontal="center" vertical="center"/>
    </xf>
    <xf numFmtId="0" fontId="6" fillId="0" borderId="0" xfId="0" applyFont="1" applyBorder="1" applyAlignment="1">
      <alignment horizontal="left" vertical="center"/>
    </xf>
    <xf numFmtId="0" fontId="6" fillId="0" borderId="55" xfId="0" applyFont="1" applyBorder="1" applyAlignment="1">
      <alignment horizontal="left" vertical="center"/>
    </xf>
    <xf numFmtId="0" fontId="6" fillId="0" borderId="13" xfId="0" applyFont="1" applyBorder="1" applyAlignment="1">
      <alignment horizontal="left" vertical="center"/>
    </xf>
    <xf numFmtId="0" fontId="6" fillId="0" borderId="53" xfId="0" applyFont="1" applyBorder="1" applyAlignment="1">
      <alignment horizontal="left" vertical="center"/>
    </xf>
    <xf numFmtId="0" fontId="6" fillId="0" borderId="25" xfId="2" applyFont="1" applyFill="1" applyBorder="1" applyAlignment="1">
      <alignment horizontal="center" vertical="center"/>
    </xf>
    <xf numFmtId="40" fontId="6" fillId="0" borderId="25" xfId="2" applyNumberFormat="1" applyFont="1" applyFill="1" applyBorder="1" applyAlignment="1">
      <alignment horizontal="center" vertical="center"/>
    </xf>
    <xf numFmtId="40" fontId="6" fillId="0" borderId="25" xfId="4" applyFont="1" applyFill="1" applyBorder="1" applyAlignment="1">
      <alignment horizontal="right" vertical="center"/>
    </xf>
    <xf numFmtId="44" fontId="6" fillId="0" borderId="25" xfId="1" applyFont="1" applyFill="1" applyBorder="1" applyAlignment="1">
      <alignment horizontal="right" vertical="center"/>
    </xf>
    <xf numFmtId="44" fontId="6" fillId="0" borderId="28" xfId="1" applyFont="1" applyFill="1" applyBorder="1" applyAlignment="1">
      <alignment horizontal="right" vertical="center"/>
    </xf>
    <xf numFmtId="0" fontId="5" fillId="4" borderId="19" xfId="2" applyFont="1" applyFill="1" applyBorder="1" applyAlignment="1">
      <alignment horizontal="center" vertical="center"/>
    </xf>
    <xf numFmtId="0" fontId="5" fillId="4" borderId="67" xfId="2" applyFont="1" applyFill="1" applyBorder="1" applyAlignment="1">
      <alignment horizontal="center" vertical="center"/>
    </xf>
    <xf numFmtId="0" fontId="5" fillId="4" borderId="69" xfId="2" applyFont="1" applyFill="1" applyBorder="1" applyAlignment="1">
      <alignment horizontal="center" vertical="center"/>
    </xf>
    <xf numFmtId="0" fontId="5" fillId="5" borderId="18" xfId="2" applyFont="1" applyFill="1" applyBorder="1" applyAlignment="1">
      <alignment horizontal="center" vertical="center"/>
    </xf>
    <xf numFmtId="0" fontId="5" fillId="5" borderId="13" xfId="2" applyFont="1" applyFill="1" applyBorder="1" applyAlignment="1">
      <alignment horizontal="left" vertical="center"/>
    </xf>
    <xf numFmtId="4" fontId="5" fillId="5" borderId="13" xfId="2" applyNumberFormat="1" applyFont="1" applyFill="1" applyBorder="1" applyAlignment="1">
      <alignment horizontal="center" vertical="center"/>
    </xf>
    <xf numFmtId="4" fontId="6" fillId="5" borderId="13" xfId="4" applyNumberFormat="1" applyFont="1" applyFill="1" applyBorder="1" applyAlignment="1">
      <alignment horizontal="right" vertical="center"/>
    </xf>
    <xf numFmtId="4" fontId="6" fillId="5" borderId="13" xfId="2" applyNumberFormat="1" applyFont="1" applyFill="1" applyBorder="1" applyAlignment="1">
      <alignment horizontal="right" vertical="center"/>
    </xf>
    <xf numFmtId="44" fontId="5" fillId="5" borderId="19" xfId="1" applyFont="1" applyFill="1" applyBorder="1" applyAlignment="1">
      <alignment horizontal="right" vertical="center"/>
    </xf>
    <xf numFmtId="38" fontId="6" fillId="5" borderId="18" xfId="2" applyNumberFormat="1" applyFont="1" applyFill="1" applyBorder="1" applyAlignment="1">
      <alignment horizontal="center" vertical="center"/>
    </xf>
    <xf numFmtId="38" fontId="6" fillId="5" borderId="13" xfId="2" applyNumberFormat="1" applyFont="1" applyFill="1" applyBorder="1" applyAlignment="1">
      <alignment horizontal="center" vertical="center"/>
    </xf>
    <xf numFmtId="38" fontId="5" fillId="5" borderId="13" xfId="2" applyNumberFormat="1" applyFont="1" applyFill="1" applyBorder="1" applyAlignment="1">
      <alignment horizontal="center" vertical="center"/>
    </xf>
    <xf numFmtId="40" fontId="6" fillId="5" borderId="13" xfId="2" applyNumberFormat="1" applyFont="1" applyFill="1" applyBorder="1" applyAlignment="1">
      <alignment horizontal="center" vertical="center"/>
    </xf>
    <xf numFmtId="0" fontId="6" fillId="0" borderId="71" xfId="2" applyFont="1" applyFill="1" applyBorder="1" applyAlignment="1">
      <alignment horizontal="center" vertical="center"/>
    </xf>
    <xf numFmtId="0" fontId="6" fillId="0" borderId="63" xfId="2" applyFont="1" applyFill="1" applyBorder="1" applyAlignment="1">
      <alignment horizontal="center" vertical="center"/>
    </xf>
    <xf numFmtId="40" fontId="6" fillId="0" borderId="63" xfId="4" applyFont="1" applyFill="1" applyBorder="1" applyAlignment="1">
      <alignment horizontal="right" vertical="center"/>
    </xf>
    <xf numFmtId="44" fontId="6" fillId="0" borderId="63" xfId="1" applyFont="1" applyFill="1" applyBorder="1" applyAlignment="1">
      <alignment horizontal="right" vertical="center"/>
    </xf>
    <xf numFmtId="44" fontId="6" fillId="0" borderId="72" xfId="1" applyFont="1" applyFill="1" applyBorder="1" applyAlignment="1">
      <alignment horizontal="right" vertical="center"/>
    </xf>
    <xf numFmtId="44" fontId="5" fillId="5" borderId="34" xfId="1" applyFont="1" applyFill="1" applyBorder="1" applyAlignment="1">
      <alignment vertical="center"/>
    </xf>
    <xf numFmtId="44" fontId="5" fillId="5" borderId="6" xfId="1" applyFont="1" applyFill="1" applyBorder="1" applyAlignment="1">
      <alignment horizontal="center" vertical="center"/>
    </xf>
    <xf numFmtId="0" fontId="6" fillId="0" borderId="58" xfId="2" applyFont="1" applyFill="1" applyBorder="1" applyAlignment="1">
      <alignment horizontal="center" vertical="center"/>
    </xf>
    <xf numFmtId="0" fontId="6" fillId="0" borderId="55" xfId="2" applyFont="1" applyFill="1" applyBorder="1" applyAlignment="1">
      <alignment horizontal="center" vertical="center"/>
    </xf>
    <xf numFmtId="40" fontId="6" fillId="0" borderId="55" xfId="2" applyNumberFormat="1" applyFont="1" applyFill="1" applyBorder="1" applyAlignment="1">
      <alignment horizontal="center" vertical="center"/>
    </xf>
    <xf numFmtId="40" fontId="6" fillId="0" borderId="55" xfId="4" applyFont="1" applyFill="1" applyBorder="1" applyAlignment="1">
      <alignment horizontal="right" vertical="center"/>
    </xf>
    <xf numFmtId="44" fontId="6" fillId="0" borderId="55" xfId="1" applyFont="1" applyFill="1" applyBorder="1" applyAlignment="1">
      <alignment horizontal="right" vertical="center"/>
    </xf>
    <xf numFmtId="44" fontId="6" fillId="0" borderId="59" xfId="1" applyFont="1" applyFill="1" applyBorder="1" applyAlignment="1">
      <alignment horizontal="right" vertical="center"/>
    </xf>
    <xf numFmtId="166" fontId="6" fillId="0" borderId="56" xfId="5" applyNumberFormat="1" applyFont="1" applyFill="1" applyBorder="1" applyAlignment="1">
      <alignment horizontal="left" vertical="center"/>
    </xf>
    <xf numFmtId="4" fontId="6" fillId="0" borderId="53" xfId="16" applyNumberFormat="1" applyFont="1" applyBorder="1" applyAlignment="1">
      <alignment horizontal="center" vertical="center"/>
    </xf>
    <xf numFmtId="4" fontId="6" fillId="3" borderId="53" xfId="20" applyNumberFormat="1" applyFont="1" applyFill="1" applyBorder="1" applyAlignment="1">
      <alignment horizontal="center" vertical="center"/>
    </xf>
    <xf numFmtId="4" fontId="6" fillId="3" borderId="53" xfId="21" applyNumberFormat="1" applyFont="1" applyFill="1" applyBorder="1" applyAlignment="1">
      <alignment horizontal="center" vertical="center"/>
    </xf>
    <xf numFmtId="166" fontId="6" fillId="0" borderId="29" xfId="5" applyNumberFormat="1" applyFont="1" applyFill="1" applyBorder="1" applyAlignment="1">
      <alignment horizontal="left" vertical="center"/>
    </xf>
    <xf numFmtId="4" fontId="6" fillId="0" borderId="25" xfId="16" applyNumberFormat="1" applyFont="1" applyBorder="1" applyAlignment="1">
      <alignment horizontal="center" vertical="center"/>
    </xf>
    <xf numFmtId="4" fontId="6" fillId="3" borderId="25" xfId="20" applyNumberFormat="1" applyFont="1" applyFill="1" applyBorder="1" applyAlignment="1">
      <alignment horizontal="center" vertical="center"/>
    </xf>
    <xf numFmtId="4" fontId="6" fillId="3" borderId="25" xfId="21" applyNumberFormat="1" applyFont="1" applyFill="1" applyBorder="1" applyAlignment="1">
      <alignment horizontal="center" vertical="center"/>
    </xf>
    <xf numFmtId="169" fontId="6" fillId="0" borderId="25" xfId="15" applyNumberFormat="1" applyFont="1" applyFill="1" applyBorder="1" applyAlignment="1">
      <alignment vertical="center"/>
    </xf>
    <xf numFmtId="166" fontId="6" fillId="0" borderId="58" xfId="5" applyNumberFormat="1" applyFont="1" applyFill="1" applyBorder="1" applyAlignment="1">
      <alignment horizontal="left" vertical="center"/>
    </xf>
    <xf numFmtId="4" fontId="6" fillId="0" borderId="55" xfId="16" applyNumberFormat="1" applyFont="1" applyBorder="1" applyAlignment="1">
      <alignment horizontal="center" vertical="center"/>
    </xf>
    <xf numFmtId="4" fontId="6" fillId="3" borderId="55" xfId="20" applyNumberFormat="1" applyFont="1" applyFill="1" applyBorder="1" applyAlignment="1">
      <alignment horizontal="center" vertical="center"/>
    </xf>
    <xf numFmtId="4" fontId="6" fillId="3" borderId="55" xfId="21" applyNumberFormat="1" applyFont="1" applyFill="1" applyBorder="1" applyAlignment="1">
      <alignment horizontal="center" vertical="center"/>
    </xf>
    <xf numFmtId="169" fontId="6" fillId="0" borderId="55" xfId="15" applyNumberFormat="1" applyFont="1" applyFill="1" applyBorder="1" applyAlignment="1">
      <alignment horizontal="center" vertical="center"/>
    </xf>
    <xf numFmtId="4" fontId="5" fillId="5" borderId="34" xfId="15" applyNumberFormat="1" applyFont="1" applyFill="1" applyBorder="1" applyAlignment="1">
      <alignment horizontal="center" vertical="center" wrapText="1"/>
    </xf>
    <xf numFmtId="4" fontId="6" fillId="5" borderId="34" xfId="22" applyNumberFormat="1" applyFont="1" applyFill="1" applyBorder="1" applyAlignment="1">
      <alignment horizontal="center" vertical="center"/>
    </xf>
    <xf numFmtId="169" fontId="5" fillId="5" borderId="34" xfId="15" applyNumberFormat="1" applyFont="1" applyFill="1" applyBorder="1" applyAlignment="1">
      <alignment vertical="center" wrapText="1"/>
    </xf>
    <xf numFmtId="0" fontId="6" fillId="0" borderId="30" xfId="11" applyFont="1" applyFill="1" applyBorder="1" applyAlignment="1">
      <alignment horizontal="center" vertical="center"/>
    </xf>
    <xf numFmtId="169" fontId="6" fillId="0" borderId="53" xfId="16" applyNumberFormat="1" applyFont="1" applyBorder="1" applyAlignment="1">
      <alignment horizontal="center" vertical="center"/>
    </xf>
    <xf numFmtId="4" fontId="6" fillId="0" borderId="53" xfId="22" applyNumberFormat="1" applyFont="1" applyBorder="1" applyAlignment="1">
      <alignment horizontal="center" vertical="center"/>
    </xf>
    <xf numFmtId="4" fontId="6" fillId="3" borderId="53" xfId="15" applyNumberFormat="1" applyFont="1" applyFill="1" applyBorder="1" applyAlignment="1">
      <alignment horizontal="center" vertical="center"/>
    </xf>
    <xf numFmtId="4" fontId="6" fillId="3" borderId="57" xfId="15" applyNumberFormat="1" applyFont="1" applyFill="1" applyBorder="1" applyAlignment="1">
      <alignment horizontal="center" vertical="center"/>
    </xf>
    <xf numFmtId="169" fontId="6" fillId="0" borderId="25" xfId="16" applyNumberFormat="1" applyFont="1" applyBorder="1" applyAlignment="1">
      <alignment horizontal="center" vertical="center"/>
    </xf>
    <xf numFmtId="4" fontId="6" fillId="0" borderId="25" xfId="22" applyNumberFormat="1" applyFont="1" applyBorder="1" applyAlignment="1">
      <alignment horizontal="center" vertical="center"/>
    </xf>
    <xf numFmtId="4" fontId="6" fillId="3" borderId="25" xfId="15" applyNumberFormat="1" applyFont="1" applyFill="1" applyBorder="1" applyAlignment="1">
      <alignment horizontal="center" vertical="center"/>
    </xf>
    <xf numFmtId="4" fontId="6" fillId="3" borderId="28" xfId="15" applyNumberFormat="1" applyFont="1" applyFill="1" applyBorder="1" applyAlignment="1">
      <alignment horizontal="center" vertical="center"/>
    </xf>
    <xf numFmtId="169" fontId="6" fillId="0" borderId="55" xfId="16" applyNumberFormat="1" applyFont="1" applyBorder="1" applyAlignment="1">
      <alignment horizontal="center" vertical="center"/>
    </xf>
    <xf numFmtId="4" fontId="6" fillId="0" borderId="55" xfId="22" applyNumberFormat="1" applyFont="1" applyBorder="1" applyAlignment="1">
      <alignment horizontal="center" vertical="center"/>
    </xf>
    <xf numFmtId="4" fontId="6" fillId="3" borderId="55" xfId="15" applyNumberFormat="1" applyFont="1" applyFill="1" applyBorder="1" applyAlignment="1">
      <alignment horizontal="center" vertical="center"/>
    </xf>
    <xf numFmtId="4" fontId="6" fillId="3" borderId="59" xfId="15" applyNumberFormat="1" applyFont="1" applyFill="1" applyBorder="1" applyAlignment="1">
      <alignment horizontal="center" vertical="center"/>
    </xf>
    <xf numFmtId="0" fontId="5" fillId="5" borderId="46" xfId="15" applyNumberFormat="1" applyFont="1" applyFill="1" applyBorder="1" applyAlignment="1">
      <alignment horizontal="right" vertical="center"/>
    </xf>
    <xf numFmtId="4" fontId="5" fillId="5" borderId="47" xfId="15" applyNumberFormat="1" applyFont="1" applyFill="1" applyBorder="1" applyAlignment="1">
      <alignment horizontal="center" vertical="center" wrapText="1"/>
    </xf>
    <xf numFmtId="169" fontId="6" fillId="5" borderId="47" xfId="15" applyNumberFormat="1" applyFont="1" applyFill="1" applyBorder="1" applyAlignment="1">
      <alignment horizontal="right" vertical="center" wrapText="1"/>
    </xf>
    <xf numFmtId="4" fontId="5" fillId="5" borderId="48" xfId="15" applyNumberFormat="1" applyFont="1" applyFill="1" applyBorder="1" applyAlignment="1">
      <alignment horizontal="center" vertical="center" wrapText="1"/>
    </xf>
    <xf numFmtId="164" fontId="6" fillId="0" borderId="53" xfId="19" applyNumberFormat="1" applyFont="1" applyBorder="1" applyAlignment="1">
      <alignment horizontal="center" vertical="center"/>
    </xf>
    <xf numFmtId="164" fontId="6" fillId="0" borderId="25" xfId="19" applyNumberFormat="1" applyFont="1" applyBorder="1" applyAlignment="1">
      <alignment horizontal="center" vertical="center"/>
    </xf>
    <xf numFmtId="164" fontId="6" fillId="0" borderId="55" xfId="19" applyNumberFormat="1" applyFont="1" applyBorder="1" applyAlignment="1">
      <alignment horizontal="center" vertical="center"/>
    </xf>
    <xf numFmtId="2" fontId="6" fillId="0" borderId="53" xfId="19" applyNumberFormat="1" applyFont="1" applyBorder="1" applyAlignment="1">
      <alignment horizontal="center" vertical="center"/>
    </xf>
    <xf numFmtId="2" fontId="6" fillId="0" borderId="25" xfId="19" applyNumberFormat="1" applyFont="1" applyBorder="1" applyAlignment="1">
      <alignment horizontal="center" vertical="center"/>
    </xf>
    <xf numFmtId="2" fontId="6" fillId="0" borderId="55" xfId="19" applyNumberFormat="1" applyFont="1" applyBorder="1" applyAlignment="1">
      <alignment horizontal="center" vertical="center"/>
    </xf>
    <xf numFmtId="4" fontId="6" fillId="0" borderId="53" xfId="19" applyNumberFormat="1" applyFont="1" applyBorder="1" applyAlignment="1">
      <alignment horizontal="center" vertical="center"/>
    </xf>
    <xf numFmtId="4" fontId="6" fillId="0" borderId="25" xfId="19" applyNumberFormat="1" applyFont="1" applyBorder="1" applyAlignment="1">
      <alignment horizontal="center" vertical="center"/>
    </xf>
    <xf numFmtId="4" fontId="6" fillId="0" borderId="55" xfId="19" applyNumberFormat="1" applyFont="1" applyBorder="1" applyAlignment="1">
      <alignment horizontal="center" vertical="center"/>
    </xf>
    <xf numFmtId="169" fontId="5" fillId="5" borderId="47" xfId="15" applyNumberFormat="1" applyFont="1" applyFill="1" applyBorder="1" applyAlignment="1">
      <alignment horizontal="center" vertical="center" wrapText="1"/>
    </xf>
    <xf numFmtId="0" fontId="6" fillId="5" borderId="47" xfId="19" applyFont="1" applyFill="1" applyBorder="1" applyAlignment="1">
      <alignment vertical="center"/>
    </xf>
    <xf numFmtId="10" fontId="6" fillId="0" borderId="31" xfId="13" applyNumberFormat="1" applyFont="1" applyFill="1" applyBorder="1" applyAlignment="1">
      <alignment horizontal="center" vertical="center"/>
    </xf>
    <xf numFmtId="44" fontId="5" fillId="5" borderId="31" xfId="2" applyNumberFormat="1" applyFont="1" applyFill="1" applyBorder="1" applyAlignment="1">
      <alignment vertical="center"/>
    </xf>
    <xf numFmtId="44" fontId="5" fillId="5" borderId="73" xfId="2" applyNumberFormat="1" applyFont="1" applyFill="1" applyBorder="1" applyAlignment="1">
      <alignment vertical="center"/>
    </xf>
    <xf numFmtId="44" fontId="6" fillId="0" borderId="53" xfId="2" applyNumberFormat="1" applyFont="1" applyBorder="1" applyAlignment="1">
      <alignment vertical="center"/>
    </xf>
    <xf numFmtId="10" fontId="5" fillId="5" borderId="53" xfId="13" applyNumberFormat="1" applyFont="1" applyFill="1" applyBorder="1" applyAlignment="1">
      <alignment horizontal="center" vertical="center"/>
    </xf>
    <xf numFmtId="44" fontId="6" fillId="0" borderId="57" xfId="2" applyNumberFormat="1" applyFont="1" applyBorder="1" applyAlignment="1">
      <alignment vertical="center"/>
    </xf>
    <xf numFmtId="0" fontId="6" fillId="0" borderId="30" xfId="2" applyFont="1" applyBorder="1" applyAlignment="1">
      <alignment horizontal="center" vertical="center"/>
    </xf>
    <xf numFmtId="44" fontId="6" fillId="0" borderId="31" xfId="2" applyNumberFormat="1" applyFont="1" applyBorder="1" applyAlignment="1">
      <alignment vertical="center"/>
    </xf>
    <xf numFmtId="10" fontId="5" fillId="5" borderId="31" xfId="13" applyNumberFormat="1" applyFont="1" applyFill="1" applyBorder="1" applyAlignment="1">
      <alignment horizontal="center" vertical="center"/>
    </xf>
    <xf numFmtId="44" fontId="6" fillId="0" borderId="73" xfId="2" applyNumberFormat="1" applyFont="1" applyBorder="1" applyAlignment="1">
      <alignment vertical="center"/>
    </xf>
    <xf numFmtId="10" fontId="6" fillId="0" borderId="53" xfId="13" applyNumberFormat="1" applyFont="1" applyFill="1" applyBorder="1" applyAlignment="1">
      <alignment horizontal="center" vertical="center"/>
    </xf>
    <xf numFmtId="44" fontId="5" fillId="5" borderId="53" xfId="2" applyNumberFormat="1" applyFont="1" applyFill="1" applyBorder="1" applyAlignment="1">
      <alignment vertical="center"/>
    </xf>
    <xf numFmtId="44" fontId="5" fillId="5" borderId="57" xfId="2" applyNumberFormat="1" applyFont="1" applyFill="1" applyBorder="1" applyAlignment="1">
      <alignment vertical="center"/>
    </xf>
    <xf numFmtId="0" fontId="6" fillId="0" borderId="65" xfId="2" applyFont="1" applyBorder="1" applyAlignment="1">
      <alignment vertical="center"/>
    </xf>
    <xf numFmtId="10" fontId="6" fillId="0" borderId="65" xfId="13" applyNumberFormat="1" applyFont="1" applyFill="1" applyBorder="1" applyAlignment="1">
      <alignment horizontal="center" vertical="center"/>
    </xf>
    <xf numFmtId="44" fontId="5" fillId="5" borderId="65" xfId="2" applyNumberFormat="1" applyFont="1" applyFill="1" applyBorder="1" applyAlignment="1">
      <alignment vertical="center"/>
    </xf>
    <xf numFmtId="44" fontId="5" fillId="5" borderId="74" xfId="2" applyNumberFormat="1" applyFont="1" applyFill="1" applyBorder="1" applyAlignment="1">
      <alignment vertical="center"/>
    </xf>
    <xf numFmtId="44" fontId="5" fillId="5" borderId="31" xfId="2" applyNumberFormat="1" applyFont="1" applyFill="1" applyBorder="1" applyAlignment="1">
      <alignment horizontal="center" vertical="center"/>
    </xf>
    <xf numFmtId="44" fontId="5" fillId="5" borderId="73" xfId="2" applyNumberFormat="1" applyFont="1" applyFill="1" applyBorder="1" applyAlignment="1">
      <alignment horizontal="center" vertical="center"/>
    </xf>
    <xf numFmtId="10" fontId="5" fillId="5" borderId="65" xfId="13" applyNumberFormat="1" applyFont="1" applyFill="1" applyBorder="1" applyAlignment="1">
      <alignment horizontal="center" vertical="center"/>
    </xf>
    <xf numFmtId="44" fontId="6" fillId="0" borderId="65" xfId="2" applyNumberFormat="1" applyFont="1" applyBorder="1" applyAlignment="1">
      <alignment vertical="center"/>
    </xf>
    <xf numFmtId="44" fontId="6" fillId="0" borderId="74" xfId="2" applyNumberFormat="1" applyFont="1" applyBorder="1" applyAlignment="1">
      <alignment vertical="center"/>
    </xf>
    <xf numFmtId="44" fontId="6" fillId="0" borderId="31" xfId="2" applyNumberFormat="1" applyFont="1" applyBorder="1" applyAlignment="1">
      <alignment horizontal="center" vertical="center"/>
    </xf>
    <xf numFmtId="44" fontId="6" fillId="0" borderId="73" xfId="2" applyNumberFormat="1" applyFont="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xf numFmtId="0" fontId="6" fillId="0" borderId="34" xfId="0" applyFont="1" applyFill="1" applyBorder="1" applyAlignment="1">
      <alignment horizontal="center"/>
    </xf>
    <xf numFmtId="0" fontId="6" fillId="0" borderId="34" xfId="0" applyFont="1" applyFill="1" applyBorder="1" applyAlignment="1"/>
    <xf numFmtId="0" fontId="6" fillId="4" borderId="13" xfId="2" applyFont="1" applyFill="1" applyBorder="1" applyAlignment="1">
      <alignment horizontal="center" vertical="center"/>
    </xf>
    <xf numFmtId="0" fontId="6" fillId="4" borderId="19" xfId="2" applyFont="1" applyFill="1" applyBorder="1" applyAlignment="1">
      <alignment horizontal="center" vertical="center"/>
    </xf>
    <xf numFmtId="0" fontId="6" fillId="0" borderId="25" xfId="2" applyFont="1" applyBorder="1" applyAlignment="1">
      <alignment horizontal="center" vertical="center"/>
    </xf>
    <xf numFmtId="0" fontId="6" fillId="0" borderId="25" xfId="2" applyFont="1" applyBorder="1" applyAlignment="1">
      <alignment vertical="center"/>
    </xf>
    <xf numFmtId="164" fontId="6" fillId="0" borderId="25" xfId="2" applyNumberFormat="1" applyFont="1" applyBorder="1" applyAlignment="1">
      <alignment horizontal="center" vertical="center"/>
    </xf>
    <xf numFmtId="44" fontId="6" fillId="0" borderId="25" xfId="1" applyFont="1" applyBorder="1" applyAlignment="1">
      <alignment vertical="center"/>
    </xf>
    <xf numFmtId="164" fontId="6" fillId="0" borderId="25" xfId="2" applyNumberFormat="1" applyFont="1" applyFill="1" applyBorder="1" applyAlignment="1">
      <alignment horizontal="center" vertical="center"/>
    </xf>
    <xf numFmtId="44" fontId="6" fillId="0" borderId="25" xfId="1" applyFont="1" applyFill="1" applyBorder="1" applyAlignment="1">
      <alignment vertical="center"/>
    </xf>
    <xf numFmtId="0" fontId="6" fillId="0" borderId="31" xfId="11" applyFont="1" applyFill="1" applyBorder="1" applyAlignment="1">
      <alignment horizontal="center" vertical="center" wrapText="1"/>
    </xf>
    <xf numFmtId="0" fontId="6" fillId="0" borderId="31" xfId="11" applyFont="1" applyFill="1" applyBorder="1" applyAlignment="1">
      <alignment horizontal="center" vertical="center"/>
    </xf>
    <xf numFmtId="0" fontId="6" fillId="0" borderId="31" xfId="2" applyFont="1" applyBorder="1" applyAlignment="1">
      <alignment vertical="center"/>
    </xf>
    <xf numFmtId="4" fontId="6" fillId="0" borderId="31" xfId="11" applyNumberFormat="1" applyFont="1" applyFill="1" applyBorder="1" applyAlignment="1">
      <alignment horizontal="center" vertical="center"/>
    </xf>
    <xf numFmtId="164" fontId="6" fillId="0" borderId="31" xfId="11" applyNumberFormat="1" applyFont="1" applyFill="1" applyBorder="1" applyAlignment="1">
      <alignment horizontal="center" vertical="center" wrapText="1"/>
    </xf>
    <xf numFmtId="44" fontId="6" fillId="0" borderId="31" xfId="1" applyFont="1" applyFill="1" applyBorder="1" applyAlignment="1">
      <alignment vertical="center" wrapText="1"/>
    </xf>
    <xf numFmtId="44" fontId="6" fillId="0" borderId="73" xfId="1" applyFont="1" applyBorder="1" applyAlignment="1">
      <alignment horizontal="center" vertical="center"/>
    </xf>
    <xf numFmtId="44" fontId="6" fillId="0" borderId="59" xfId="1" applyFont="1" applyBorder="1" applyAlignment="1">
      <alignment horizontal="center" vertical="center"/>
    </xf>
    <xf numFmtId="0" fontId="6" fillId="0" borderId="63" xfId="2" applyFont="1" applyBorder="1" applyAlignment="1">
      <alignment horizontal="center" vertical="center"/>
    </xf>
    <xf numFmtId="0" fontId="6" fillId="0" borderId="63" xfId="2" applyFont="1" applyBorder="1" applyAlignment="1">
      <alignment vertical="center"/>
    </xf>
    <xf numFmtId="164" fontId="6" fillId="0" borderId="63" xfId="2" applyNumberFormat="1" applyFont="1" applyBorder="1" applyAlignment="1">
      <alignment horizontal="center" vertical="center"/>
    </xf>
    <xf numFmtId="44" fontId="6" fillId="0" borderId="63" xfId="1" applyFont="1" applyBorder="1" applyAlignment="1">
      <alignment vertical="center"/>
    </xf>
    <xf numFmtId="0" fontId="6" fillId="0" borderId="53" xfId="2" applyFont="1" applyBorder="1" applyAlignment="1">
      <alignment horizontal="center" vertical="center"/>
    </xf>
    <xf numFmtId="0" fontId="6" fillId="0" borderId="53" xfId="2" applyFont="1" applyBorder="1" applyAlignment="1">
      <alignment vertical="center"/>
    </xf>
    <xf numFmtId="164" fontId="6" fillId="0" borderId="53" xfId="2" applyNumberFormat="1" applyFont="1" applyBorder="1" applyAlignment="1">
      <alignment horizontal="center" vertical="center"/>
    </xf>
    <xf numFmtId="44" fontId="6" fillId="0" borderId="53" xfId="1" applyFont="1" applyBorder="1" applyAlignment="1">
      <alignment vertical="center"/>
    </xf>
    <xf numFmtId="44" fontId="6" fillId="8" borderId="28" xfId="1" applyFont="1" applyFill="1" applyBorder="1" applyAlignment="1">
      <alignment horizontal="center" vertical="center"/>
    </xf>
    <xf numFmtId="172" fontId="6" fillId="8" borderId="28" xfId="1" applyNumberFormat="1" applyFont="1" applyFill="1" applyBorder="1" applyAlignment="1">
      <alignment horizontal="right" vertical="center"/>
    </xf>
    <xf numFmtId="0" fontId="6" fillId="0" borderId="63" xfId="2" applyFont="1" applyFill="1" applyBorder="1" applyAlignment="1">
      <alignment horizontal="left" vertical="center" wrapText="1"/>
    </xf>
    <xf numFmtId="0" fontId="5" fillId="0" borderId="0" xfId="7"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0" xfId="7" applyFont="1" applyFill="1" applyBorder="1" applyAlignment="1">
      <alignment horizontal="center" vertical="center"/>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5" fillId="4" borderId="68" xfId="2" applyFont="1" applyFill="1" applyBorder="1" applyAlignment="1">
      <alignment horizontal="center" vertical="center"/>
    </xf>
    <xf numFmtId="0" fontId="5" fillId="4" borderId="9" xfId="2" applyFont="1" applyFill="1" applyBorder="1" applyAlignment="1">
      <alignment horizontal="center" vertical="center"/>
    </xf>
    <xf numFmtId="0" fontId="15" fillId="0" borderId="56" xfId="11" applyFont="1" applyFill="1" applyBorder="1" applyAlignment="1">
      <alignment horizontal="center" vertical="center"/>
    </xf>
    <xf numFmtId="0" fontId="15" fillId="0" borderId="53" xfId="11" applyFont="1" applyFill="1" applyBorder="1" applyAlignment="1">
      <alignment horizontal="center" vertical="center" wrapText="1"/>
    </xf>
    <xf numFmtId="0" fontId="15" fillId="0" borderId="53" xfId="11" applyFont="1" applyFill="1" applyBorder="1" applyAlignment="1">
      <alignment horizontal="center" vertical="center"/>
    </xf>
    <xf numFmtId="0" fontId="15" fillId="0" borderId="53" xfId="2" applyFont="1" applyFill="1" applyBorder="1" applyAlignment="1">
      <alignment vertical="center"/>
    </xf>
    <xf numFmtId="0" fontId="15" fillId="0" borderId="53" xfId="0" applyFont="1" applyBorder="1" applyAlignment="1">
      <alignment horizontal="left" vertical="center"/>
    </xf>
    <xf numFmtId="4" fontId="15" fillId="0" borderId="53" xfId="11" applyNumberFormat="1" applyFont="1" applyFill="1" applyBorder="1" applyAlignment="1">
      <alignment horizontal="center" vertical="center"/>
    </xf>
    <xf numFmtId="164" fontId="15" fillId="0" borderId="53" xfId="11" applyNumberFormat="1" applyFont="1" applyFill="1" applyBorder="1" applyAlignment="1">
      <alignment horizontal="center" vertical="center" wrapText="1"/>
    </xf>
    <xf numFmtId="44" fontId="15" fillId="0" borderId="53" xfId="1" applyFont="1" applyFill="1" applyBorder="1" applyAlignment="1">
      <alignment vertical="center" wrapText="1"/>
    </xf>
    <xf numFmtId="171" fontId="15" fillId="0" borderId="57" xfId="1" applyNumberFormat="1" applyFont="1" applyBorder="1" applyAlignment="1">
      <alignment horizontal="center" vertical="center"/>
    </xf>
    <xf numFmtId="0" fontId="15" fillId="0" borderId="56" xfId="2" applyFont="1" applyBorder="1" applyAlignment="1">
      <alignment horizontal="center" vertical="center"/>
    </xf>
    <xf numFmtId="0" fontId="15" fillId="0" borderId="53" xfId="2" applyFont="1" applyBorder="1" applyAlignment="1">
      <alignment horizontal="center" vertical="center"/>
    </xf>
    <xf numFmtId="0" fontId="15" fillId="0" borderId="53" xfId="2" applyFont="1" applyBorder="1" applyAlignment="1">
      <alignment vertical="center"/>
    </xf>
    <xf numFmtId="164" fontId="15" fillId="0" borderId="53" xfId="2" applyNumberFormat="1" applyFont="1" applyBorder="1" applyAlignment="1">
      <alignment horizontal="center" vertical="center"/>
    </xf>
    <xf numFmtId="44" fontId="15" fillId="0" borderId="53" xfId="1" applyFont="1" applyBorder="1" applyAlignment="1">
      <alignment vertical="center"/>
    </xf>
    <xf numFmtId="44" fontId="15" fillId="0" borderId="57" xfId="1" applyFont="1" applyBorder="1" applyAlignment="1">
      <alignment horizontal="center" vertical="center"/>
    </xf>
    <xf numFmtId="0" fontId="6" fillId="0" borderId="35"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21" xfId="2" applyFont="1" applyFill="1" applyBorder="1" applyAlignment="1">
      <alignment horizontal="left" vertical="center" wrapText="1"/>
    </xf>
    <xf numFmtId="40" fontId="6" fillId="0" borderId="21" xfId="4" applyFont="1" applyFill="1" applyBorder="1" applyAlignment="1">
      <alignment horizontal="right" vertical="center"/>
    </xf>
    <xf numFmtId="44" fontId="6" fillId="0" borderId="21" xfId="1" applyFont="1" applyFill="1" applyBorder="1" applyAlignment="1">
      <alignment horizontal="right" vertical="center"/>
    </xf>
    <xf numFmtId="44" fontId="6" fillId="0" borderId="23" xfId="1" applyFont="1" applyFill="1" applyBorder="1" applyAlignment="1">
      <alignment horizontal="right" vertical="center"/>
    </xf>
    <xf numFmtId="0" fontId="6" fillId="0" borderId="56" xfId="2" applyFont="1" applyFill="1" applyBorder="1" applyAlignment="1">
      <alignment horizontal="center" vertical="center"/>
    </xf>
    <xf numFmtId="0" fontId="6" fillId="0" borderId="53" xfId="2" applyFont="1" applyFill="1" applyBorder="1" applyAlignment="1">
      <alignment horizontal="center" vertical="center"/>
    </xf>
    <xf numFmtId="40" fontId="6" fillId="0" borderId="53" xfId="2" applyNumberFormat="1" applyFont="1" applyFill="1" applyBorder="1" applyAlignment="1">
      <alignment horizontal="center" vertical="center"/>
    </xf>
    <xf numFmtId="40" fontId="6" fillId="0" borderId="53" xfId="4" applyFont="1" applyFill="1" applyBorder="1" applyAlignment="1">
      <alignment horizontal="right" vertical="center"/>
    </xf>
    <xf numFmtId="44" fontId="6" fillId="0" borderId="53" xfId="1" applyFont="1" applyFill="1" applyBorder="1" applyAlignment="1">
      <alignment horizontal="right" vertical="center"/>
    </xf>
    <xf numFmtId="44" fontId="6" fillId="0" borderId="57" xfId="1" applyFont="1" applyFill="1" applyBorder="1" applyAlignment="1">
      <alignment horizontal="right" vertical="center"/>
    </xf>
    <xf numFmtId="173" fontId="6" fillId="3" borderId="25" xfId="20" applyNumberFormat="1" applyFont="1" applyFill="1" applyBorder="1" applyAlignment="1">
      <alignment horizontal="center" vertical="center"/>
    </xf>
    <xf numFmtId="173" fontId="6" fillId="3" borderId="55" xfId="20" applyNumberFormat="1" applyFont="1" applyFill="1" applyBorder="1" applyAlignment="1">
      <alignment horizontal="center" vertical="center"/>
    </xf>
    <xf numFmtId="166" fontId="6" fillId="5" borderId="53" xfId="16" applyNumberFormat="1" applyFont="1" applyFill="1" applyBorder="1" applyAlignment="1">
      <alignment horizontal="center" vertical="center"/>
    </xf>
    <xf numFmtId="166" fontId="6" fillId="5" borderId="53" xfId="16" applyNumberFormat="1" applyFont="1" applyFill="1" applyBorder="1" applyAlignment="1">
      <alignment horizontal="center" vertical="center" wrapText="1"/>
    </xf>
    <xf numFmtId="166" fontId="6" fillId="5" borderId="57" xfId="16" applyNumberFormat="1" applyFont="1" applyFill="1" applyBorder="1" applyAlignment="1">
      <alignment horizontal="center" vertical="center" wrapText="1"/>
    </xf>
    <xf numFmtId="166" fontId="6" fillId="5" borderId="55" xfId="16" applyNumberFormat="1" applyFont="1" applyFill="1" applyBorder="1" applyAlignment="1">
      <alignment horizontal="center" vertical="center" wrapText="1"/>
    </xf>
    <xf numFmtId="0" fontId="6" fillId="0" borderId="0" xfId="19" applyFont="1" applyFill="1" applyBorder="1" applyAlignment="1">
      <alignment vertical="center"/>
    </xf>
    <xf numFmtId="0" fontId="5" fillId="0" borderId="0" xfId="15" applyNumberFormat="1" applyFont="1" applyFill="1" applyBorder="1" applyAlignment="1">
      <alignment horizontal="right" vertical="center"/>
    </xf>
    <xf numFmtId="4" fontId="5" fillId="0" borderId="0" xfId="15" applyNumberFormat="1" applyFont="1" applyFill="1" applyBorder="1" applyAlignment="1">
      <alignment horizontal="center" vertical="center" wrapText="1"/>
    </xf>
    <xf numFmtId="166" fontId="6" fillId="5" borderId="53" xfId="23" applyNumberFormat="1" applyFont="1" applyFill="1" applyBorder="1" applyAlignment="1">
      <alignment horizontal="center" vertical="center" wrapText="1"/>
    </xf>
    <xf numFmtId="166" fontId="6" fillId="5" borderId="55" xfId="23" applyNumberFormat="1" applyFont="1" applyFill="1" applyBorder="1" applyAlignment="1">
      <alignment horizontal="center" vertical="center" wrapText="1"/>
    </xf>
    <xf numFmtId="166" fontId="6" fillId="5" borderId="59" xfId="16" applyNumberFormat="1" applyFont="1" applyFill="1" applyBorder="1" applyAlignment="1">
      <alignment horizontal="center" vertical="center" wrapText="1"/>
    </xf>
    <xf numFmtId="0" fontId="5" fillId="2" borderId="34" xfId="5" applyNumberFormat="1" applyFont="1" applyFill="1" applyBorder="1" applyAlignment="1">
      <alignment horizontal="left" vertical="center"/>
    </xf>
    <xf numFmtId="0" fontId="13" fillId="2" borderId="34" xfId="5" applyNumberFormat="1" applyFont="1" applyFill="1" applyBorder="1" applyAlignment="1">
      <alignment vertical="center"/>
    </xf>
    <xf numFmtId="166" fontId="6" fillId="0" borderId="35" xfId="5" applyNumberFormat="1" applyFont="1" applyFill="1" applyBorder="1" applyAlignment="1">
      <alignment horizontal="left" vertical="center"/>
    </xf>
    <xf numFmtId="4" fontId="6" fillId="0" borderId="21" xfId="16" applyNumberFormat="1" applyFont="1" applyBorder="1" applyAlignment="1">
      <alignment horizontal="center" vertical="center"/>
    </xf>
    <xf numFmtId="4" fontId="6" fillId="3" borderId="21" xfId="20" applyNumberFormat="1" applyFont="1" applyFill="1" applyBorder="1" applyAlignment="1">
      <alignment horizontal="center" vertical="center"/>
    </xf>
    <xf numFmtId="0" fontId="6" fillId="5" borderId="34" xfId="19" applyFont="1" applyFill="1" applyBorder="1" applyAlignment="1">
      <alignment vertical="center"/>
    </xf>
    <xf numFmtId="0" fontId="6" fillId="5" borderId="53" xfId="19" applyFont="1" applyFill="1" applyBorder="1" applyAlignment="1">
      <alignment vertical="center"/>
    </xf>
    <xf numFmtId="166" fontId="6" fillId="5" borderId="53" xfId="16" applyNumberFormat="1" applyFont="1" applyFill="1" applyBorder="1" applyAlignment="1">
      <alignment vertical="center" wrapText="1"/>
    </xf>
    <xf numFmtId="166" fontId="6" fillId="5" borderId="57" xfId="16" applyNumberFormat="1" applyFont="1" applyFill="1" applyBorder="1" applyAlignment="1">
      <alignment vertical="center" wrapText="1"/>
    </xf>
    <xf numFmtId="166" fontId="6" fillId="5" borderId="25" xfId="16" applyNumberFormat="1" applyFont="1" applyFill="1" applyBorder="1" applyAlignment="1">
      <alignment horizontal="center" vertical="center" wrapText="1"/>
    </xf>
    <xf numFmtId="0" fontId="6" fillId="5" borderId="25" xfId="19" applyFont="1" applyFill="1" applyBorder="1" applyAlignment="1">
      <alignment vertical="center"/>
    </xf>
    <xf numFmtId="166" fontId="6" fillId="5" borderId="25" xfId="16" applyNumberFormat="1" applyFont="1" applyFill="1" applyBorder="1" applyAlignment="1">
      <alignment vertical="center" wrapText="1"/>
    </xf>
    <xf numFmtId="166" fontId="6" fillId="5" borderId="28" xfId="16" applyNumberFormat="1" applyFont="1" applyFill="1" applyBorder="1" applyAlignment="1">
      <alignment vertical="center" wrapText="1"/>
    </xf>
    <xf numFmtId="0" fontId="6" fillId="0" borderId="25" xfId="19" applyFont="1" applyFill="1" applyBorder="1" applyAlignment="1">
      <alignment vertical="center"/>
    </xf>
    <xf numFmtId="0" fontId="6" fillId="0" borderId="55" xfId="19" applyFont="1" applyFill="1" applyBorder="1" applyAlignment="1">
      <alignment vertical="center"/>
    </xf>
    <xf numFmtId="4" fontId="6" fillId="0" borderId="21" xfId="22" applyNumberFormat="1" applyFont="1" applyBorder="1" applyAlignment="1">
      <alignment horizontal="center" vertical="center"/>
    </xf>
    <xf numFmtId="4" fontId="6" fillId="0" borderId="21" xfId="19" applyNumberFormat="1" applyFont="1" applyBorder="1" applyAlignment="1">
      <alignment horizontal="center" vertical="center"/>
    </xf>
    <xf numFmtId="2" fontId="6" fillId="0" borderId="21" xfId="19" applyNumberFormat="1" applyFont="1" applyBorder="1" applyAlignment="1">
      <alignment horizontal="center" vertical="center"/>
    </xf>
    <xf numFmtId="0" fontId="6" fillId="0" borderId="21" xfId="19" applyFont="1" applyFill="1" applyBorder="1" applyAlignment="1">
      <alignment vertical="center"/>
    </xf>
    <xf numFmtId="169" fontId="6" fillId="0" borderId="21" xfId="15" applyNumberFormat="1" applyFont="1" applyFill="1" applyBorder="1" applyAlignment="1">
      <alignment vertical="center"/>
    </xf>
    <xf numFmtId="0" fontId="6" fillId="5" borderId="55" xfId="19" applyFont="1" applyFill="1" applyBorder="1" applyAlignment="1">
      <alignment vertical="center"/>
    </xf>
    <xf numFmtId="166" fontId="6" fillId="5" borderId="55" xfId="16" applyNumberFormat="1" applyFont="1" applyFill="1" applyBorder="1" applyAlignment="1">
      <alignment vertical="center" wrapText="1"/>
    </xf>
    <xf numFmtId="0" fontId="6" fillId="5" borderId="57" xfId="19" applyFont="1" applyFill="1" applyBorder="1" applyAlignment="1">
      <alignment vertical="center"/>
    </xf>
    <xf numFmtId="0" fontId="6" fillId="5" borderId="59" xfId="19" applyFont="1" applyFill="1" applyBorder="1" applyAlignment="1">
      <alignment vertical="center"/>
    </xf>
    <xf numFmtId="0" fontId="6" fillId="0" borderId="23" xfId="19" applyFont="1" applyFill="1" applyBorder="1" applyAlignment="1">
      <alignment vertical="center"/>
    </xf>
    <xf numFmtId="0" fontId="6" fillId="0" borderId="28" xfId="19" applyFont="1" applyFill="1" applyBorder="1" applyAlignment="1">
      <alignment vertical="center"/>
    </xf>
    <xf numFmtId="0" fontId="6" fillId="0" borderId="59" xfId="19" applyFont="1" applyFill="1" applyBorder="1" applyAlignment="1">
      <alignment vertical="center"/>
    </xf>
    <xf numFmtId="166" fontId="6" fillId="5" borderId="47" xfId="16" applyNumberFormat="1" applyFont="1" applyFill="1" applyBorder="1" applyAlignment="1">
      <alignment vertical="center" wrapText="1"/>
    </xf>
    <xf numFmtId="0" fontId="6" fillId="5" borderId="48" xfId="19" applyFont="1" applyFill="1" applyBorder="1" applyAlignment="1">
      <alignment vertical="center"/>
    </xf>
    <xf numFmtId="0" fontId="0" fillId="0" borderId="0" xfId="0" applyFont="1" applyBorder="1" applyAlignment="1">
      <alignment horizontal="right"/>
    </xf>
    <xf numFmtId="0" fontId="6" fillId="0" borderId="0" xfId="8" applyFont="1" applyFill="1" applyBorder="1" applyAlignment="1">
      <alignment horizontal="left" vertical="center"/>
    </xf>
    <xf numFmtId="0" fontId="5" fillId="0" borderId="34" xfId="7" applyFont="1" applyFill="1" applyBorder="1" applyAlignment="1">
      <alignment vertical="center" wrapText="1"/>
    </xf>
    <xf numFmtId="0" fontId="6" fillId="0" borderId="0" xfId="8" applyFont="1" applyFill="1" applyBorder="1" applyAlignment="1">
      <alignment horizontal="center" vertical="center"/>
    </xf>
    <xf numFmtId="0" fontId="5" fillId="0" borderId="34" xfId="7" applyFont="1" applyFill="1" applyBorder="1" applyAlignment="1">
      <alignment horizontal="center" vertical="center" wrapText="1"/>
    </xf>
    <xf numFmtId="0" fontId="0" fillId="0" borderId="0" xfId="0" applyFont="1" applyFill="1" applyBorder="1" applyAlignment="1">
      <alignment horizontal="center"/>
    </xf>
    <xf numFmtId="10" fontId="5" fillId="0" borderId="15" xfId="7" applyNumberFormat="1" applyFont="1" applyFill="1" applyBorder="1" applyAlignment="1">
      <alignment horizontal="center" vertical="center"/>
    </xf>
    <xf numFmtId="0" fontId="6" fillId="0" borderId="2" xfId="2" applyFont="1" applyBorder="1" applyAlignment="1">
      <alignment horizontal="right" vertical="center"/>
    </xf>
    <xf numFmtId="0" fontId="6" fillId="0" borderId="0" xfId="2" applyFont="1" applyBorder="1" applyAlignment="1">
      <alignment horizontal="right"/>
    </xf>
    <xf numFmtId="0" fontId="5" fillId="4" borderId="9" xfId="2" applyFont="1" applyFill="1" applyBorder="1" applyAlignment="1">
      <alignment vertical="center"/>
    </xf>
    <xf numFmtId="164" fontId="5" fillId="4" borderId="9" xfId="2" applyNumberFormat="1" applyFont="1" applyFill="1" applyBorder="1" applyAlignment="1">
      <alignment horizontal="center" vertical="center"/>
    </xf>
    <xf numFmtId="44" fontId="5" fillId="4" borderId="9" xfId="1" applyFont="1" applyFill="1" applyBorder="1" applyAlignment="1">
      <alignment vertical="center"/>
    </xf>
    <xf numFmtId="44" fontId="5" fillId="4" borderId="70" xfId="1" applyFont="1" applyFill="1" applyBorder="1" applyAlignment="1">
      <alignment horizontal="center" vertical="center"/>
    </xf>
    <xf numFmtId="0" fontId="4" fillId="4" borderId="60" xfId="2" applyFont="1" applyFill="1" applyBorder="1" applyAlignment="1">
      <alignment horizontal="center" vertical="center"/>
    </xf>
    <xf numFmtId="0" fontId="4" fillId="4" borderId="61" xfId="2" applyFont="1" applyFill="1" applyBorder="1" applyAlignment="1">
      <alignment horizontal="center" vertical="center"/>
    </xf>
    <xf numFmtId="0" fontId="4" fillId="4" borderId="62" xfId="2" applyFont="1" applyFill="1" applyBorder="1" applyAlignment="1">
      <alignment horizontal="center" vertical="center"/>
    </xf>
    <xf numFmtId="0" fontId="5" fillId="4" borderId="49" xfId="7" applyFont="1" applyFill="1" applyBorder="1" applyAlignment="1">
      <alignment horizontal="center" vertical="center"/>
    </xf>
    <xf numFmtId="0" fontId="5" fillId="4" borderId="50" xfId="7" applyFont="1" applyFill="1" applyBorder="1" applyAlignment="1">
      <alignment horizontal="center" vertical="center"/>
    </xf>
    <xf numFmtId="0" fontId="5" fillId="4" borderId="11" xfId="7" applyFont="1" applyFill="1" applyBorder="1" applyAlignment="1">
      <alignment horizontal="center" vertical="center"/>
    </xf>
    <xf numFmtId="0" fontId="5" fillId="0" borderId="54" xfId="7" applyFont="1" applyFill="1" applyBorder="1" applyAlignment="1">
      <alignment horizontal="center" vertical="center"/>
    </xf>
    <xf numFmtId="0" fontId="5" fillId="0" borderId="55" xfId="7" applyFont="1" applyFill="1" applyBorder="1" applyAlignment="1">
      <alignment horizontal="center" vertical="center"/>
    </xf>
    <xf numFmtId="0" fontId="5" fillId="0" borderId="41" xfId="7" applyFont="1" applyFill="1" applyBorder="1" applyAlignment="1">
      <alignment horizontal="center" vertical="center"/>
    </xf>
    <xf numFmtId="0" fontId="5" fillId="0" borderId="24" xfId="7" applyFont="1" applyFill="1" applyBorder="1" applyAlignment="1">
      <alignment horizontal="center" vertical="center"/>
    </xf>
    <xf numFmtId="0" fontId="5" fillId="0" borderId="25" xfId="7" applyFont="1" applyFill="1" applyBorder="1" applyAlignment="1">
      <alignment horizontal="center" vertical="center"/>
    </xf>
    <xf numFmtId="0" fontId="5" fillId="0" borderId="26" xfId="7" applyFont="1" applyFill="1" applyBorder="1" applyAlignment="1">
      <alignment horizontal="center" vertical="center"/>
    </xf>
    <xf numFmtId="0" fontId="5" fillId="4" borderId="50" xfId="8" applyFont="1" applyFill="1" applyBorder="1" applyAlignment="1">
      <alignment horizontal="center" vertical="center"/>
    </xf>
    <xf numFmtId="0" fontId="5" fillId="4" borderId="51" xfId="8" applyFont="1" applyFill="1" applyBorder="1" applyAlignment="1">
      <alignment horizontal="center" vertical="center"/>
    </xf>
    <xf numFmtId="0" fontId="0" fillId="0" borderId="2" xfId="0" applyFont="1" applyFill="1" applyBorder="1" applyAlignment="1">
      <alignment horizontal="left"/>
    </xf>
    <xf numFmtId="0" fontId="5" fillId="0" borderId="15" xfId="2" applyFont="1" applyFill="1" applyBorder="1" applyAlignment="1">
      <alignment horizontal="center" vertical="center"/>
    </xf>
    <xf numFmtId="40" fontId="5" fillId="0" borderId="24" xfId="8" applyNumberFormat="1" applyFont="1" applyFill="1" applyBorder="1" applyAlignment="1">
      <alignment horizontal="center" vertical="center"/>
    </xf>
    <xf numFmtId="40" fontId="5" fillId="0" borderId="25" xfId="8" applyNumberFormat="1" applyFont="1" applyFill="1" applyBorder="1" applyAlignment="1">
      <alignment horizontal="center" vertical="center"/>
    </xf>
    <xf numFmtId="40" fontId="5" fillId="0" borderId="26" xfId="8" applyNumberFormat="1" applyFont="1" applyFill="1" applyBorder="1" applyAlignment="1">
      <alignment horizontal="center" vertical="center"/>
    </xf>
    <xf numFmtId="4" fontId="5" fillId="0" borderId="24" xfId="8" applyNumberFormat="1" applyFont="1" applyFill="1" applyBorder="1" applyAlignment="1">
      <alignment horizontal="left" vertical="center"/>
    </xf>
    <xf numFmtId="4" fontId="5" fillId="0" borderId="25" xfId="8" applyNumberFormat="1" applyFont="1" applyFill="1" applyBorder="1" applyAlignment="1">
      <alignment horizontal="left" vertical="center"/>
    </xf>
    <xf numFmtId="4" fontId="5" fillId="0" borderId="26" xfId="8" applyNumberFormat="1" applyFont="1" applyFill="1" applyBorder="1" applyAlignment="1">
      <alignment horizontal="left" vertical="center"/>
    </xf>
    <xf numFmtId="40" fontId="5" fillId="0" borderId="24" xfId="8" applyNumberFormat="1" applyFont="1" applyFill="1" applyBorder="1" applyAlignment="1">
      <alignment horizontal="left" vertical="center"/>
    </xf>
    <xf numFmtId="40" fontId="5" fillId="0" borderId="25" xfId="8" applyNumberFormat="1" applyFont="1" applyFill="1" applyBorder="1" applyAlignment="1">
      <alignment horizontal="left" vertical="center"/>
    </xf>
    <xf numFmtId="40" fontId="5" fillId="0" borderId="26" xfId="8" applyNumberFormat="1" applyFont="1" applyFill="1" applyBorder="1" applyAlignment="1">
      <alignment horizontal="left" vertical="center"/>
    </xf>
    <xf numFmtId="40" fontId="5" fillId="0" borderId="52" xfId="8" applyNumberFormat="1" applyFont="1" applyFill="1" applyBorder="1" applyAlignment="1">
      <alignment horizontal="left" vertical="center"/>
    </xf>
    <xf numFmtId="40" fontId="5" fillId="0" borderId="53" xfId="8" applyNumberFormat="1" applyFont="1" applyFill="1" applyBorder="1" applyAlignment="1">
      <alignment horizontal="left" vertical="center"/>
    </xf>
    <xf numFmtId="40" fontId="5" fillId="0" borderId="22" xfId="8" applyNumberFormat="1" applyFont="1" applyFill="1" applyBorder="1" applyAlignment="1">
      <alignment horizontal="left" vertical="center"/>
    </xf>
    <xf numFmtId="0" fontId="5" fillId="4" borderId="30" xfId="7" applyFont="1" applyFill="1" applyBorder="1" applyAlignment="1">
      <alignment horizontal="right" vertical="center"/>
    </xf>
    <xf numFmtId="0" fontId="5" fillId="4" borderId="31" xfId="7" applyFont="1" applyFill="1" applyBorder="1" applyAlignment="1">
      <alignment horizontal="right" vertical="center"/>
    </xf>
    <xf numFmtId="0" fontId="5" fillId="4" borderId="32" xfId="7" applyFont="1" applyFill="1" applyBorder="1" applyAlignment="1">
      <alignment horizontal="right" vertical="center"/>
    </xf>
    <xf numFmtId="0" fontId="5" fillId="4" borderId="56" xfId="7" applyFont="1" applyFill="1" applyBorder="1" applyAlignment="1">
      <alignment horizontal="right" vertical="center"/>
    </xf>
    <xf numFmtId="0" fontId="5" fillId="4" borderId="53" xfId="7" applyFont="1" applyFill="1" applyBorder="1" applyAlignment="1">
      <alignment horizontal="right" vertical="center"/>
    </xf>
    <xf numFmtId="0" fontId="5" fillId="4" borderId="22" xfId="7" applyFont="1" applyFill="1" applyBorder="1" applyAlignment="1">
      <alignment horizontal="right" vertical="center"/>
    </xf>
    <xf numFmtId="0" fontId="5" fillId="0" borderId="24" xfId="8" applyFont="1" applyFill="1" applyBorder="1" applyAlignment="1">
      <alignment horizontal="center" vertical="center"/>
    </xf>
    <xf numFmtId="0" fontId="5" fillId="0" borderId="25" xfId="8" applyFont="1" applyFill="1" applyBorder="1" applyAlignment="1">
      <alignment horizontal="center" vertical="center"/>
    </xf>
    <xf numFmtId="0" fontId="5" fillId="0" borderId="26" xfId="8" applyFont="1" applyFill="1" applyBorder="1" applyAlignment="1">
      <alignment horizontal="center" vertical="center"/>
    </xf>
    <xf numFmtId="4" fontId="5" fillId="0" borderId="24" xfId="8" applyNumberFormat="1" applyFont="1" applyFill="1" applyBorder="1" applyAlignment="1">
      <alignment horizontal="center" vertical="center"/>
    </xf>
    <xf numFmtId="4" fontId="5" fillId="0" borderId="25" xfId="8" applyNumberFormat="1" applyFont="1" applyFill="1" applyBorder="1" applyAlignment="1">
      <alignment horizontal="center" vertical="center"/>
    </xf>
    <xf numFmtId="4" fontId="5" fillId="0" borderId="26" xfId="8" applyNumberFormat="1" applyFont="1" applyFill="1" applyBorder="1" applyAlignment="1">
      <alignment horizontal="center" vertical="center"/>
    </xf>
    <xf numFmtId="40" fontId="5" fillId="5" borderId="33" xfId="2" applyNumberFormat="1" applyFont="1" applyFill="1" applyBorder="1" applyAlignment="1">
      <alignment horizontal="right" vertical="center"/>
    </xf>
    <xf numFmtId="40" fontId="5" fillId="5" borderId="34" xfId="2" applyNumberFormat="1" applyFont="1" applyFill="1" applyBorder="1" applyAlignment="1">
      <alignment horizontal="right" vertical="center"/>
    </xf>
    <xf numFmtId="0" fontId="5" fillId="5" borderId="13" xfId="2" applyFont="1" applyFill="1" applyBorder="1" applyAlignment="1">
      <alignment horizontal="left" vertical="center"/>
    </xf>
    <xf numFmtId="0" fontId="6" fillId="0" borderId="63"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5" fillId="4" borderId="7" xfId="2" applyFont="1" applyFill="1" applyBorder="1" applyAlignment="1">
      <alignment horizontal="center" vertical="center"/>
    </xf>
    <xf numFmtId="0" fontId="5" fillId="4" borderId="67" xfId="2" applyFont="1" applyFill="1" applyBorder="1" applyAlignment="1">
      <alignment horizontal="center" vertical="center"/>
    </xf>
    <xf numFmtId="40" fontId="5" fillId="5" borderId="13" xfId="2" applyNumberFormat="1" applyFont="1" applyFill="1" applyBorder="1" applyAlignment="1">
      <alignment horizontal="left" vertical="center" wrapText="1"/>
    </xf>
    <xf numFmtId="0" fontId="6" fillId="0" borderId="53"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55" xfId="2" applyFont="1" applyFill="1" applyBorder="1" applyAlignment="1">
      <alignment horizontal="left" vertical="center" wrapText="1"/>
    </xf>
    <xf numFmtId="0" fontId="5" fillId="4" borderId="2" xfId="2" applyFont="1" applyFill="1" applyBorder="1" applyAlignment="1">
      <alignment horizontal="center" vertical="center"/>
    </xf>
    <xf numFmtId="0" fontId="5" fillId="4" borderId="0" xfId="2" applyFont="1" applyFill="1" applyBorder="1" applyAlignment="1">
      <alignment horizontal="center" vertical="center"/>
    </xf>
    <xf numFmtId="0" fontId="4" fillId="4" borderId="14" xfId="2" applyFont="1" applyFill="1" applyBorder="1" applyAlignment="1">
      <alignment horizontal="center" vertical="center"/>
    </xf>
    <xf numFmtId="0" fontId="4" fillId="4" borderId="15" xfId="2" applyFont="1" applyFill="1" applyBorder="1" applyAlignment="1">
      <alignment horizontal="center" vertical="center"/>
    </xf>
    <xf numFmtId="0" fontId="4" fillId="4" borderId="16"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66" xfId="2" applyFont="1" applyFill="1" applyBorder="1" applyAlignment="1">
      <alignment horizontal="center" vertical="center"/>
    </xf>
    <xf numFmtId="0" fontId="5" fillId="4" borderId="8" xfId="2" applyFont="1" applyFill="1" applyBorder="1" applyAlignment="1">
      <alignment horizontal="center" vertical="center"/>
    </xf>
    <xf numFmtId="0" fontId="6" fillId="0" borderId="53" xfId="2" applyFont="1" applyFill="1" applyBorder="1" applyAlignment="1">
      <alignment horizontal="left" vertical="center"/>
    </xf>
    <xf numFmtId="0" fontId="5" fillId="8" borderId="18" xfId="11" applyFont="1" applyFill="1" applyBorder="1" applyAlignment="1">
      <alignment horizontal="right" vertical="center"/>
    </xf>
    <xf numFmtId="0" fontId="5" fillId="8" borderId="13" xfId="11" applyFont="1" applyFill="1" applyBorder="1" applyAlignment="1">
      <alignment horizontal="right" vertical="center"/>
    </xf>
    <xf numFmtId="0" fontId="5" fillId="4" borderId="13" xfId="2" applyFont="1" applyFill="1" applyBorder="1" applyAlignment="1">
      <alignment horizontal="left" vertical="center"/>
    </xf>
    <xf numFmtId="0" fontId="6" fillId="0" borderId="55" xfId="2" applyFont="1" applyFill="1" applyBorder="1" applyAlignment="1">
      <alignment horizontal="left" vertical="center"/>
    </xf>
    <xf numFmtId="0" fontId="6" fillId="0" borderId="31" xfId="2" applyFont="1" applyFill="1" applyBorder="1" applyAlignment="1">
      <alignment horizontal="left" vertical="center" wrapText="1"/>
    </xf>
    <xf numFmtId="0" fontId="15" fillId="2" borderId="53" xfId="10" applyFont="1" applyFill="1" applyBorder="1" applyAlignment="1">
      <alignment horizontal="left" vertical="center" wrapText="1"/>
    </xf>
    <xf numFmtId="0" fontId="5" fillId="8" borderId="13" xfId="2" applyFont="1" applyFill="1" applyBorder="1" applyAlignment="1">
      <alignment horizontal="left" vertical="center" wrapText="1"/>
    </xf>
    <xf numFmtId="0" fontId="6" fillId="0" borderId="53" xfId="0" applyFont="1" applyBorder="1" applyAlignment="1">
      <alignment horizontal="left" vertical="center" wrapText="1"/>
    </xf>
    <xf numFmtId="0" fontId="6" fillId="0" borderId="25" xfId="0" applyFont="1" applyBorder="1" applyAlignment="1">
      <alignment horizontal="left" vertical="center" wrapText="1"/>
    </xf>
    <xf numFmtId="0" fontId="5" fillId="4" borderId="9" xfId="2" applyFont="1" applyFill="1" applyBorder="1" applyAlignment="1">
      <alignment horizontal="left" vertical="center"/>
    </xf>
    <xf numFmtId="0" fontId="6" fillId="2" borderId="25" xfId="10" applyFont="1" applyFill="1" applyBorder="1" applyAlignment="1">
      <alignment horizontal="left" vertical="center" wrapText="1"/>
    </xf>
    <xf numFmtId="0" fontId="6" fillId="0" borderId="25" xfId="10" applyFont="1" applyFill="1" applyBorder="1" applyAlignment="1">
      <alignment horizontal="left" vertical="center" wrapText="1"/>
    </xf>
    <xf numFmtId="0" fontId="6" fillId="0" borderId="0" xfId="2" applyFont="1" applyBorder="1" applyAlignment="1">
      <alignment horizontal="left"/>
    </xf>
    <xf numFmtId="0" fontId="5" fillId="4" borderId="7" xfId="2" applyFont="1" applyFill="1" applyBorder="1" applyAlignment="1">
      <alignment horizontal="left" vertical="center"/>
    </xf>
    <xf numFmtId="0" fontId="6" fillId="0" borderId="63" xfId="0" applyFont="1" applyBorder="1" applyAlignment="1">
      <alignment horizontal="left" vertical="center" wrapText="1"/>
    </xf>
    <xf numFmtId="0" fontId="5" fillId="8" borderId="56" xfId="11" applyFont="1" applyFill="1" applyBorder="1" applyAlignment="1">
      <alignment horizontal="right" vertical="center"/>
    </xf>
    <xf numFmtId="0" fontId="5" fillId="8" borderId="53" xfId="11" applyFont="1" applyFill="1" applyBorder="1" applyAlignment="1">
      <alignment horizontal="right" vertical="center"/>
    </xf>
    <xf numFmtId="0" fontId="5" fillId="8" borderId="58" xfId="11" applyFont="1" applyFill="1" applyBorder="1" applyAlignment="1">
      <alignment horizontal="right" vertical="center"/>
    </xf>
    <xf numFmtId="0" fontId="5" fillId="8" borderId="55" xfId="11" applyFont="1" applyFill="1" applyBorder="1" applyAlignment="1">
      <alignment horizontal="right" vertical="center"/>
    </xf>
    <xf numFmtId="0" fontId="6" fillId="8" borderId="29" xfId="11" applyFont="1" applyFill="1" applyBorder="1" applyAlignment="1">
      <alignment horizontal="right" vertical="center"/>
    </xf>
    <xf numFmtId="0" fontId="6" fillId="8" borderId="25" xfId="11" applyFont="1" applyFill="1" applyBorder="1" applyAlignment="1">
      <alignment horizontal="right" vertical="center"/>
    </xf>
    <xf numFmtId="0" fontId="6" fillId="2" borderId="63" xfId="10" applyFont="1" applyFill="1" applyBorder="1" applyAlignment="1">
      <alignment horizontal="left" vertical="center" wrapText="1"/>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6" fillId="2" borderId="53" xfId="10" applyFont="1" applyFill="1" applyBorder="1" applyAlignment="1">
      <alignment horizontal="left" vertical="center" wrapText="1"/>
    </xf>
    <xf numFmtId="0" fontId="5" fillId="4" borderId="1" xfId="2" applyFont="1" applyFill="1" applyBorder="1" applyAlignment="1">
      <alignment horizontal="center" vertical="center"/>
    </xf>
    <xf numFmtId="0" fontId="5" fillId="4" borderId="33" xfId="2" applyFont="1" applyFill="1" applyBorder="1" applyAlignment="1">
      <alignment horizontal="center" vertical="center"/>
    </xf>
    <xf numFmtId="0" fontId="5" fillId="4" borderId="34" xfId="2" applyFont="1" applyFill="1" applyBorder="1" applyAlignment="1">
      <alignment horizontal="center" vertical="center"/>
    </xf>
    <xf numFmtId="40" fontId="6" fillId="0" borderId="21" xfId="8" applyNumberFormat="1" applyFont="1" applyFill="1" applyBorder="1" applyAlignment="1">
      <alignment horizontal="left" vertical="center"/>
    </xf>
    <xf numFmtId="0" fontId="0" fillId="0" borderId="2" xfId="0" applyFont="1" applyFill="1" applyBorder="1" applyAlignment="1">
      <alignment horizontal="left" vertical="center"/>
    </xf>
    <xf numFmtId="4" fontId="6" fillId="0" borderId="55" xfId="8" applyNumberFormat="1" applyFont="1" applyFill="1" applyBorder="1" applyAlignment="1">
      <alignment horizontal="left" vertical="center"/>
    </xf>
    <xf numFmtId="40" fontId="6" fillId="0" borderId="25" xfId="8" applyNumberFormat="1" applyFont="1" applyFill="1" applyBorder="1" applyAlignment="1">
      <alignment horizontal="left" vertical="center"/>
    </xf>
    <xf numFmtId="4" fontId="5" fillId="5" borderId="33" xfId="7" applyNumberFormat="1" applyFont="1" applyFill="1" applyBorder="1" applyAlignment="1">
      <alignment horizontal="right" vertical="center"/>
    </xf>
    <xf numFmtId="4" fontId="5" fillId="5" borderId="34" xfId="7" applyNumberFormat="1" applyFont="1" applyFill="1" applyBorder="1" applyAlignment="1">
      <alignment horizontal="right" vertical="center"/>
    </xf>
    <xf numFmtId="0" fontId="5" fillId="5" borderId="46" xfId="7" applyFont="1" applyFill="1" applyBorder="1" applyAlignment="1">
      <alignment horizontal="right" vertical="center"/>
    </xf>
    <xf numFmtId="0" fontId="5" fillId="5" borderId="47" xfId="7" applyFont="1" applyFill="1" applyBorder="1" applyAlignment="1">
      <alignment horizontal="right" vertical="center"/>
    </xf>
    <xf numFmtId="0" fontId="5" fillId="5" borderId="14" xfId="7" applyFont="1" applyFill="1" applyBorder="1" applyAlignment="1">
      <alignment horizontal="right" vertical="center"/>
    </xf>
    <xf numFmtId="0" fontId="5" fillId="5" borderId="15" xfId="7" applyFont="1" applyFill="1" applyBorder="1" applyAlignment="1">
      <alignment horizontal="right" vertical="center"/>
    </xf>
    <xf numFmtId="0" fontId="0" fillId="0" borderId="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5" fillId="0" borderId="0" xfId="7"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xf>
    <xf numFmtId="0" fontId="5" fillId="0" borderId="15" xfId="7" applyFont="1" applyFill="1" applyBorder="1" applyAlignment="1">
      <alignment horizontal="center" vertical="center"/>
    </xf>
    <xf numFmtId="0" fontId="4" fillId="0" borderId="15" xfId="2" applyFont="1" applyFill="1" applyBorder="1" applyAlignment="1">
      <alignment horizontal="center" vertical="center"/>
    </xf>
    <xf numFmtId="4" fontId="5" fillId="0" borderId="15" xfId="7" applyNumberFormat="1" applyFont="1" applyFill="1" applyBorder="1" applyAlignment="1">
      <alignment horizontal="center" vertical="center"/>
    </xf>
    <xf numFmtId="0" fontId="5" fillId="4" borderId="15" xfId="7" applyFont="1" applyFill="1" applyBorder="1" applyAlignment="1">
      <alignment horizontal="center" vertical="center"/>
    </xf>
    <xf numFmtId="0" fontId="6" fillId="0" borderId="13" xfId="8" applyFont="1" applyFill="1" applyBorder="1" applyAlignment="1">
      <alignment horizontal="left" vertical="center"/>
    </xf>
    <xf numFmtId="0" fontId="6" fillId="0" borderId="55" xfId="7" applyFont="1" applyFill="1" applyBorder="1" applyAlignment="1">
      <alignment horizontal="left" vertical="center"/>
    </xf>
    <xf numFmtId="0" fontId="6" fillId="0" borderId="25" xfId="7" applyFont="1" applyFill="1" applyBorder="1" applyAlignment="1">
      <alignment horizontal="left" vertical="center"/>
    </xf>
    <xf numFmtId="0" fontId="6" fillId="0" borderId="53" xfId="7" applyFont="1" applyFill="1" applyBorder="1" applyAlignment="1">
      <alignment horizontal="left" vertical="center"/>
    </xf>
    <xf numFmtId="0" fontId="5" fillId="4" borderId="7" xfId="7" applyFont="1" applyFill="1" applyBorder="1" applyAlignment="1">
      <alignment horizontal="left" vertical="center"/>
    </xf>
    <xf numFmtId="0" fontId="5" fillId="4" borderId="8" xfId="7" applyFont="1" applyFill="1" applyBorder="1" applyAlignment="1">
      <alignment horizontal="left" vertical="center"/>
    </xf>
    <xf numFmtId="4" fontId="5" fillId="4" borderId="7" xfId="8" applyNumberFormat="1" applyFont="1" applyFill="1" applyBorder="1" applyAlignment="1">
      <alignment horizontal="left" vertical="center"/>
    </xf>
    <xf numFmtId="4" fontId="5" fillId="4" borderId="8" xfId="8" applyNumberFormat="1" applyFont="1" applyFill="1" applyBorder="1" applyAlignment="1">
      <alignment horizontal="left" vertical="center"/>
    </xf>
    <xf numFmtId="0" fontId="5" fillId="4" borderId="7" xfId="8" applyFont="1" applyFill="1" applyBorder="1" applyAlignment="1">
      <alignment horizontal="left" vertical="center"/>
    </xf>
    <xf numFmtId="0" fontId="5" fillId="4" borderId="8" xfId="8" applyFont="1" applyFill="1" applyBorder="1" applyAlignment="1">
      <alignment horizontal="left" vertical="center"/>
    </xf>
    <xf numFmtId="0" fontId="5" fillId="4" borderId="13" xfId="2" applyFont="1" applyFill="1" applyBorder="1" applyAlignment="1">
      <alignment horizontal="center" vertical="center"/>
    </xf>
    <xf numFmtId="0" fontId="6" fillId="0" borderId="30" xfId="2" applyFont="1" applyBorder="1" applyAlignment="1">
      <alignment horizontal="right" vertical="center"/>
    </xf>
    <xf numFmtId="0" fontId="6" fillId="0" borderId="31" xfId="2" applyFont="1" applyBorder="1" applyAlignment="1">
      <alignment horizontal="right" vertical="center"/>
    </xf>
    <xf numFmtId="0" fontId="6" fillId="0" borderId="64" xfId="2" applyFont="1" applyBorder="1" applyAlignment="1">
      <alignment horizontal="right" vertical="center"/>
    </xf>
    <xf numFmtId="0" fontId="6" fillId="0" borderId="65" xfId="2" applyFont="1" applyBorder="1" applyAlignment="1">
      <alignment horizontal="right" vertical="center"/>
    </xf>
    <xf numFmtId="0" fontId="5" fillId="4" borderId="9" xfId="2" applyFont="1" applyFill="1" applyBorder="1" applyAlignment="1">
      <alignment horizontal="center" vertical="center"/>
    </xf>
    <xf numFmtId="0" fontId="5" fillId="4" borderId="68" xfId="2" applyFont="1" applyFill="1" applyBorder="1" applyAlignment="1">
      <alignment horizontal="center" vertical="center"/>
    </xf>
    <xf numFmtId="0" fontId="5" fillId="4" borderId="18" xfId="2" applyFont="1" applyFill="1" applyBorder="1" applyAlignment="1">
      <alignment horizontal="center" vertical="center"/>
    </xf>
    <xf numFmtId="0" fontId="5" fillId="4" borderId="19" xfId="2" applyFont="1" applyFill="1" applyBorder="1" applyAlignment="1">
      <alignment horizontal="center" vertical="center"/>
    </xf>
    <xf numFmtId="0" fontId="5" fillId="0" borderId="0" xfId="2" applyFont="1" applyFill="1" applyBorder="1" applyAlignment="1">
      <alignment horizontal="center" vertical="center"/>
    </xf>
    <xf numFmtId="40" fontId="6" fillId="0" borderId="53" xfId="2" applyNumberFormat="1" applyFont="1" applyBorder="1" applyAlignment="1">
      <alignment horizontal="left" vertical="center"/>
    </xf>
    <xf numFmtId="40" fontId="6" fillId="0" borderId="31" xfId="2" applyNumberFormat="1" applyFont="1" applyBorder="1" applyAlignment="1">
      <alignment horizontal="left" vertical="center" wrapText="1"/>
    </xf>
    <xf numFmtId="0" fontId="5" fillId="4" borderId="5" xfId="2" applyFont="1" applyFill="1" applyBorder="1" applyAlignment="1">
      <alignment horizontal="center" vertical="center"/>
    </xf>
    <xf numFmtId="0" fontId="5" fillId="5" borderId="1" xfId="16" applyNumberFormat="1" applyFont="1" applyFill="1" applyBorder="1" applyAlignment="1">
      <alignment horizontal="center" vertical="center"/>
    </xf>
    <xf numFmtId="0" fontId="5" fillId="5" borderId="2" xfId="16" applyNumberFormat="1" applyFont="1" applyFill="1" applyBorder="1" applyAlignment="1">
      <alignment horizontal="center" vertical="center"/>
    </xf>
    <xf numFmtId="0" fontId="5" fillId="5" borderId="3" xfId="16" applyNumberFormat="1" applyFont="1" applyFill="1" applyBorder="1" applyAlignment="1">
      <alignment horizontal="center" vertical="center"/>
    </xf>
    <xf numFmtId="166" fontId="6" fillId="5" borderId="18" xfId="16" applyNumberFormat="1" applyFont="1" applyFill="1" applyBorder="1" applyAlignment="1">
      <alignment horizontal="center" vertical="center"/>
    </xf>
    <xf numFmtId="166" fontId="6" fillId="5" borderId="56" xfId="16" applyNumberFormat="1" applyFont="1" applyFill="1" applyBorder="1" applyAlignment="1">
      <alignment horizontal="center" vertical="center"/>
    </xf>
    <xf numFmtId="166" fontId="6" fillId="5" borderId="29" xfId="16" applyNumberFormat="1" applyFont="1" applyFill="1" applyBorder="1" applyAlignment="1">
      <alignment horizontal="center" vertical="center"/>
    </xf>
    <xf numFmtId="0" fontId="5" fillId="5" borderId="17" xfId="16" applyNumberFormat="1" applyFont="1" applyFill="1" applyBorder="1" applyAlignment="1">
      <alignment horizontal="center" vertical="center"/>
    </xf>
    <xf numFmtId="0" fontId="5" fillId="5" borderId="7" xfId="16" applyNumberFormat="1" applyFont="1" applyFill="1" applyBorder="1" applyAlignment="1">
      <alignment horizontal="center" vertical="center"/>
    </xf>
    <xf numFmtId="0" fontId="5" fillId="5" borderId="8" xfId="16" applyNumberFormat="1" applyFont="1" applyFill="1" applyBorder="1" applyAlignment="1">
      <alignment horizontal="center" vertical="center"/>
    </xf>
  </cellXfs>
  <cellStyles count="24">
    <cellStyle name="Moeda" xfId="1" builtinId="4"/>
    <cellStyle name="Normal" xfId="0" builtinId="0"/>
    <cellStyle name="Normal 10" xfId="12"/>
    <cellStyle name="Normal 11 2" xfId="19"/>
    <cellStyle name="Normal 13 2" xfId="16"/>
    <cellStyle name="Normal 17" xfId="18"/>
    <cellStyle name="Normal 2" xfId="2"/>
    <cellStyle name="Normal 2 2" xfId="7"/>
    <cellStyle name="Normal 2 2 2" xfId="8"/>
    <cellStyle name="Normal 3 2" xfId="9"/>
    <cellStyle name="Normal 5" xfId="5"/>
    <cellStyle name="Normal 6" xfId="6"/>
    <cellStyle name="Normal 7" xfId="3"/>
    <cellStyle name="Normal 8 2 2" xfId="23"/>
    <cellStyle name="Normal 9" xfId="11"/>
    <cellStyle name="Normal_Pesquisa no referencial 10 de maio de 2013" xfId="10"/>
    <cellStyle name="Porcentagem" xfId="13" builtinId="5"/>
    <cellStyle name="Porcentagem 2" xfId="14"/>
    <cellStyle name="Porcentagem 4 3" xfId="20"/>
    <cellStyle name="Separador de milhares 2" xfId="4"/>
    <cellStyle name="Separador de milhares 4" xfId="15"/>
    <cellStyle name="Separador de milhares_Soltec 2 2" xfId="22"/>
    <cellStyle name="Vírgula 2" xfId="17"/>
    <cellStyle name="Vírgula 2 3" xfId="21"/>
  </cellStyles>
  <dxfs count="0"/>
  <tableStyles count="0" defaultTableStyle="TableStyleMedium2" defaultPivotStyle="PivotStyleLight16"/>
  <colors>
    <mruColors>
      <color rgb="FFE4EEF8"/>
      <color rgb="FFAF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14350"/>
          <a:ext cx="1638300" cy="485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437066</xdr:colOff>
      <xdr:row>5</xdr:row>
      <xdr:rowOff>86711</xdr:rowOff>
    </xdr:to>
    <xdr:pic>
      <xdr:nvPicPr>
        <xdr:cNvPr id="3"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693" y="489142"/>
          <a:ext cx="1896279"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115597</xdr:colOff>
      <xdr:row>5</xdr:row>
      <xdr:rowOff>86711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455" y="486761"/>
          <a:ext cx="188913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6</xdr:row>
      <xdr:rowOff>54515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045" y="716756"/>
          <a:ext cx="1633537" cy="492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388144</xdr:colOff>
      <xdr:row>37</xdr:row>
      <xdr:rowOff>155970</xdr:rowOff>
    </xdr:from>
    <xdr:ext cx="3283591" cy="358560"/>
    <mc:AlternateContent xmlns:mc="http://schemas.openxmlformats.org/markup-compatibility/2006" xmlns:a14="http://schemas.microsoft.com/office/drawing/2010/main">
      <mc:Choice Requires="a14">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panose="02040503050406030204" pitchFamily="18" charset="0"/>
                      </a:rPr>
                      <m:t>𝐵𝐷𝐼</m:t>
                    </m:r>
                    <m:r>
                      <a:rPr lang="pt-BR" sz="1100" b="0" i="1">
                        <a:latin typeface="Cambria Math" panose="02040503050406030204" pitchFamily="18" charset="0"/>
                      </a:rPr>
                      <m:t>=</m:t>
                    </m:r>
                    <m:f>
                      <m:fPr>
                        <m:ctrlPr>
                          <a:rPr lang="pt-BR" sz="1100" b="0" i="1">
                            <a:latin typeface="Cambria Math"/>
                          </a:rPr>
                        </m:ctrlPr>
                      </m:fPr>
                      <m:num>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𝐴𝐶</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𝑆</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𝑅</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𝐺</m:t>
                            </m:r>
                          </m:e>
                        </m:d>
                        <m:r>
                          <a:rPr lang="pt-BR" sz="1100" b="0" i="1">
                            <a:solidFill>
                              <a:schemeClr val="tx1"/>
                            </a:solidFill>
                            <a:effectLst/>
                            <a:latin typeface="Cambria Math" panose="02040503050406030204" pitchFamily="18" charset="0"/>
                            <a:ea typeface="+mn-ea"/>
                            <a:cs typeface="+mn-cs"/>
                          </a:rPr>
                          <m:t>∗</m:t>
                        </m:r>
                        <m:d>
                          <m:dPr>
                            <m:ctrlPr>
                              <a:rPr lang="pt-BR" sz="1100" b="0" i="1">
                                <a:solidFill>
                                  <a:schemeClr val="tx1"/>
                                </a:solidFill>
                                <a:effectLst/>
                                <a:latin typeface="Cambria Math"/>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𝐷𝐹</m:t>
                            </m:r>
                          </m:e>
                        </m:d>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𝐿</m:t>
                        </m:r>
                        <m:r>
                          <a:rPr lang="pt-BR" sz="1100" b="0" i="1">
                            <a:solidFill>
                              <a:schemeClr val="tx1"/>
                            </a:solidFill>
                            <a:effectLst/>
                            <a:latin typeface="Cambria Math" panose="02040503050406030204" pitchFamily="18" charset="0"/>
                            <a:ea typeface="+mn-ea"/>
                            <a:cs typeface="+mn-cs"/>
                          </a:rPr>
                          <m:t>)</m:t>
                        </m:r>
                        <m:r>
                          <m:rPr>
                            <m:nor/>
                          </m:rPr>
                          <a:rPr lang="pt-BR">
                            <a:effectLst/>
                          </a:rPr>
                          <m:t> </m:t>
                        </m:r>
                      </m:num>
                      <m:den>
                        <m:r>
                          <a:rPr lang="pt-BR" sz="1100" b="0" i="1">
                            <a:latin typeface="Cambria Math" panose="02040503050406030204" pitchFamily="18" charset="0"/>
                          </a:rPr>
                          <m:t>(1−</m:t>
                        </m:r>
                        <m:r>
                          <a:rPr lang="pt-BR" sz="1100" b="0" i="1">
                            <a:latin typeface="Cambria Math" panose="02040503050406030204" pitchFamily="18" charset="0"/>
                          </a:rPr>
                          <m:t>𝐼</m:t>
                        </m:r>
                        <m:r>
                          <a:rPr lang="pt-BR" sz="1100" b="0" i="1">
                            <a:latin typeface="Cambria Math" panose="02040503050406030204" pitchFamily="18" charset="0"/>
                          </a:rPr>
                          <m:t>)</m:t>
                        </m:r>
                      </m:den>
                    </m:f>
                    <m:r>
                      <a:rPr lang="pt-BR" sz="1100" b="0" i="1">
                        <a:latin typeface="Cambria Math" panose="02040503050406030204" pitchFamily="18" charset="0"/>
                      </a:rPr>
                      <m:t>−1</m:t>
                    </m:r>
                  </m:oMath>
                </m:oMathPara>
              </a14:m>
              <a:endParaRPr lang="pt-BR" sz="1100"/>
            </a:p>
          </xdr:txBody>
        </xdr:sp>
      </mc:Choice>
      <mc:Fallback xmlns="">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0" i="0">
                  <a:latin typeface="Cambria Math" panose="02040503050406030204" pitchFamily="18" charset="0"/>
                </a:rPr>
                <a:t>𝐵𝐷𝐼=(</a:t>
              </a:r>
              <a:r>
                <a:rPr lang="pt-BR" sz="1100" b="0" i="0">
                  <a:solidFill>
                    <a:schemeClr val="tx1"/>
                  </a:solidFill>
                  <a:effectLst/>
                  <a:latin typeface="+mn-lt"/>
                  <a:ea typeface="+mn-ea"/>
                  <a:cs typeface="+mn-cs"/>
                </a:rPr>
                <a:t>(1+𝐴𝐶+𝑆+𝑅+𝐺)∗(1+𝐷𝐹)∗(1+𝐿)"</a:t>
              </a:r>
              <a:r>
                <a:rPr lang="pt-BR" i="0">
                  <a:effectLst/>
                </a:rPr>
                <a:t> </a:t>
              </a:r>
              <a:r>
                <a:rPr lang="pt-BR" sz="1100" b="0" i="0">
                  <a:effectLst/>
                  <a:latin typeface="Cambria Math" panose="02040503050406030204" pitchFamily="18" charset="0"/>
                </a:rPr>
                <a:t>" )/(</a:t>
              </a:r>
              <a:r>
                <a:rPr lang="pt-BR" sz="1100" b="0" i="0">
                  <a:latin typeface="Cambria Math" panose="02040503050406030204" pitchFamily="18" charset="0"/>
                </a:rPr>
                <a:t>(1−𝐼))−1</a:t>
              </a:r>
              <a:endParaRPr lang="pt-BR"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322755</xdr:colOff>
      <xdr:row>2</xdr:row>
      <xdr:rowOff>22153</xdr:rowOff>
    </xdr:from>
    <xdr:to>
      <xdr:col>3</xdr:col>
      <xdr:colOff>897441</xdr:colOff>
      <xdr:row>5</xdr:row>
      <xdr:rowOff>12628</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338" y="413736"/>
          <a:ext cx="189760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369094</xdr:colOff>
      <xdr:row>2</xdr:row>
      <xdr:rowOff>83343</xdr:rowOff>
    </xdr:from>
    <xdr:to>
      <xdr:col>1</xdr:col>
      <xdr:colOff>2269344</xdr:colOff>
      <xdr:row>5</xdr:row>
      <xdr:rowOff>88106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64343"/>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9\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9\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ar\MEUS%20DOCUMEN\Documents%20and%20Settings\fabiano\Configura&#231;&#245;es%20locais\Temp\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RELATÓRIO"/>
      <sheetName val="REAJU (2)"/>
    </sheetNames>
    <sheetDataSet>
      <sheetData sheetId="0"/>
      <sheetData sheetId="1"/>
      <sheetData sheetId="2"/>
      <sheetData sheetId="3"/>
      <sheetData sheetId="4"/>
      <sheetData sheetId="5"/>
      <sheetData sheetId="6">
        <row r="2">
          <cell r="A2" t="str">
            <v/>
          </cell>
          <cell r="B2" t="str">
            <v>S U M Á R I O</v>
          </cell>
          <cell r="C2" t="str">
            <v/>
          </cell>
          <cell r="D2" t="str">
            <v/>
          </cell>
        </row>
        <row r="3">
          <cell r="A3" t="str">
            <v>DADOS DO RELAT</v>
          </cell>
          <cell r="B3" t="str">
            <v>RIO</v>
          </cell>
          <cell r="C3" t="str">
            <v/>
          </cell>
          <cell r="D3" t="str">
            <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t="str">
            <v/>
          </cell>
          <cell r="D6" t="str">
            <v/>
          </cell>
        </row>
        <row r="7">
          <cell r="A7" t="str">
            <v>| VERSÃO</v>
          </cell>
          <cell r="B7" t="str">
            <v>00</v>
          </cell>
          <cell r="C7" t="str">
            <v/>
          </cell>
          <cell r="D7" t="str">
            <v/>
          </cell>
        </row>
        <row r="8">
          <cell r="A8" t="str">
            <v>+-------------</v>
          </cell>
          <cell r="B8" t="str">
            <v>----------------------------------------------------------------------</v>
          </cell>
          <cell r="C8" t="str">
            <v>--------------------</v>
          </cell>
          <cell r="D8" t="str">
            <v>----------------------</v>
          </cell>
        </row>
        <row r="9">
          <cell r="A9" t="str">
            <v>DADOS DA SOLIC</v>
          </cell>
          <cell r="B9" t="str">
            <v>TAÇÃO</v>
          </cell>
          <cell r="C9" t="str">
            <v/>
          </cell>
          <cell r="D9" t="str">
            <v/>
          </cell>
        </row>
        <row r="10">
          <cell r="A10" t="str">
            <v>+-------------</v>
          </cell>
          <cell r="B10" t="str">
            <v>----------------------------------------------------------------------</v>
          </cell>
          <cell r="C10" t="str">
            <v>--------------------</v>
          </cell>
          <cell r="D10" t="str">
            <v>----------------------</v>
          </cell>
        </row>
        <row r="11">
          <cell r="A11" t="str">
            <v>| PROTOCOLO</v>
          </cell>
          <cell r="B11" t="str">
            <v>000123658</v>
          </cell>
          <cell r="C11" t="str">
            <v/>
          </cell>
          <cell r="D11" t="str">
            <v/>
          </cell>
        </row>
        <row r="12">
          <cell r="A12" t="str">
            <v>| USUÁRIO</v>
          </cell>
          <cell r="B12" t="str">
            <v>C111995 - LUCIANO KANACILO</v>
          </cell>
          <cell r="C12" t="str">
            <v/>
          </cell>
          <cell r="D12" t="str">
            <v/>
          </cell>
        </row>
        <row r="13">
          <cell r="A13" t="str">
            <v>| LOTAÇÃO</v>
          </cell>
          <cell r="B13" t="str">
            <v>NACIONAL</v>
          </cell>
          <cell r="C13" t="str">
            <v/>
          </cell>
          <cell r="D13" t="str">
            <v/>
          </cell>
        </row>
        <row r="14">
          <cell r="A14" t="str">
            <v>| PARÂMETROS</v>
          </cell>
          <cell r="B14" t="str">
            <v/>
          </cell>
          <cell r="C14" t="str">
            <v/>
          </cell>
          <cell r="D14" t="str">
            <v/>
          </cell>
        </row>
        <row r="15">
          <cell r="A15" t="str">
            <v>|</v>
          </cell>
          <cell r="B15" t="str">
            <v>ABRANGÊNCIA : NACIONAL</v>
          </cell>
          <cell r="C15" t="str">
            <v/>
          </cell>
          <cell r="D15" t="str">
            <v/>
          </cell>
        </row>
        <row r="16">
          <cell r="A16" t="str">
            <v>|</v>
          </cell>
          <cell r="B16" t="str">
            <v>LOCALIDADE : CUIABA</v>
          </cell>
          <cell r="C16" t="str">
            <v/>
          </cell>
          <cell r="D16" t="str">
            <v/>
          </cell>
        </row>
        <row r="17">
          <cell r="A17" t="str">
            <v>|</v>
          </cell>
          <cell r="B17" t="str">
            <v>VÍNCULO : CAIXA REFERENCIAL</v>
          </cell>
          <cell r="C17" t="str">
            <v/>
          </cell>
          <cell r="D17" t="str">
            <v/>
          </cell>
        </row>
        <row r="18">
          <cell r="A18" t="str">
            <v>|</v>
          </cell>
          <cell r="B18" t="str">
            <v>DATA DE PREÇO : 07/2011</v>
          </cell>
          <cell r="C18" t="str">
            <v/>
          </cell>
          <cell r="D18" t="str">
            <v/>
          </cell>
        </row>
        <row r="19">
          <cell r="A19" t="str">
            <v>|</v>
          </cell>
          <cell r="B19" t="str">
            <v>DATA DE RT : 01/07/2011</v>
          </cell>
          <cell r="C19" t="str">
            <v/>
          </cell>
          <cell r="D19" t="str">
            <v/>
          </cell>
        </row>
        <row r="20">
          <cell r="A20" t="str">
            <v>|</v>
          </cell>
          <cell r="B20" t="str">
            <v>NÍVEL DE PREÇO : MEDIANO</v>
          </cell>
          <cell r="C20" t="str">
            <v/>
          </cell>
          <cell r="D20" t="str">
            <v/>
          </cell>
        </row>
        <row r="21">
          <cell r="A21" t="str">
            <v>|</v>
          </cell>
          <cell r="B21" t="str">
            <v>ENCARGOS : S</v>
          </cell>
          <cell r="C21" t="str">
            <v/>
          </cell>
          <cell r="D21" t="str">
            <v/>
          </cell>
        </row>
        <row r="22">
          <cell r="A22" t="str">
            <v>|</v>
          </cell>
          <cell r="B22" t="str">
            <v>CLASSES A SUPRIMIR : NENHUMA</v>
          </cell>
          <cell r="C22" t="str">
            <v/>
          </cell>
          <cell r="D22" t="str">
            <v/>
          </cell>
        </row>
        <row r="23">
          <cell r="A23" t="str">
            <v>|</v>
          </cell>
          <cell r="B23" t="str">
            <v/>
          </cell>
          <cell r="C23" t="str">
            <v/>
          </cell>
          <cell r="D23" t="str">
            <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t="str">
            <v/>
          </cell>
          <cell r="D26" t="str">
            <v/>
          </cell>
        </row>
        <row r="27">
          <cell r="A27" t="str">
            <v>ABRANGÊNCIA :</v>
          </cell>
          <cell r="B27" t="str">
            <v>ACIONAL LOCALIDADE : CUI</v>
          </cell>
          <cell r="C27" t="str">
            <v>ABA</v>
          </cell>
          <cell r="D27" t="str">
            <v/>
          </cell>
        </row>
        <row r="28">
          <cell r="A28" t="str">
            <v>REF.COLETA : M</v>
          </cell>
          <cell r="B28" t="str">
            <v>DIANO</v>
          </cell>
          <cell r="C28" t="str">
            <v>DATA DE</v>
          </cell>
          <cell r="D28" t="str">
            <v>REÇO : 07/2011</v>
          </cell>
        </row>
        <row r="29">
          <cell r="A29" t="str">
            <v>ASTU</v>
          </cell>
          <cell r="B29" t="str">
            <v>ASSENTAMENTO DE TUBOS E PECAS</v>
          </cell>
          <cell r="C29" t="str">
            <v/>
          </cell>
          <cell r="D29" t="str">
            <v/>
          </cell>
        </row>
        <row r="30">
          <cell r="A30">
            <v>45</v>
          </cell>
          <cell r="B30" t="str">
            <v>FORNEC E/OU ASSENT DE TUBO DE FERRO FUNDIDO JUNTA ELASTICA</v>
          </cell>
          <cell r="C30" t="str">
            <v/>
          </cell>
          <cell r="D30" t="str">
            <v/>
          </cell>
        </row>
        <row r="31">
          <cell r="A31">
            <v>73887</v>
          </cell>
          <cell r="B31" t="str">
            <v>ASSENTAMENTO DE TUBO DE FERRO FUNDIDO COM JUNTA ELASTICA</v>
          </cell>
          <cell r="C31" t="str">
            <v/>
          </cell>
          <cell r="D31" t="str">
            <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t="str">
            <v/>
          </cell>
          <cell r="D49" t="str">
            <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t="str">
            <v/>
          </cell>
          <cell r="D51" t="str">
            <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t="str">
            <v/>
          </cell>
          <cell r="D54" t="str">
            <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t="str">
            <v/>
          </cell>
          <cell r="D56" t="str">
            <v/>
          </cell>
        </row>
        <row r="57">
          <cell r="A57">
            <v>73840</v>
          </cell>
          <cell r="B57" t="str">
            <v>ASSENTAMENTO TUBO PVC, RPVC, PVC DEFOFO, PRFV P/ESGOTO COM JE</v>
          </cell>
          <cell r="C57" t="str">
            <v/>
          </cell>
          <cell r="D57" t="str">
            <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t="str">
            <v/>
          </cell>
          <cell r="D64" t="str">
            <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t="str">
            <v/>
          </cell>
          <cell r="D80" t="str">
            <v/>
          </cell>
        </row>
        <row r="81">
          <cell r="A81">
            <v>73812</v>
          </cell>
          <cell r="B81" t="str">
            <v>ASSENTAMENTO DE MANILHAS E CONEXOES CERAMICAS</v>
          </cell>
          <cell r="C81" t="str">
            <v/>
          </cell>
          <cell r="D81" t="str">
            <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t="str">
            <v/>
          </cell>
          <cell r="D83" t="str">
            <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t="str">
            <v/>
          </cell>
          <cell r="D85" t="str">
            <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t="str">
            <v/>
          </cell>
          <cell r="D92" t="str">
            <v/>
          </cell>
        </row>
        <row r="93">
          <cell r="A93">
            <v>73879</v>
          </cell>
          <cell r="B93" t="str">
            <v>ASSENTAMENTO DE TUBOS DE CONCRETO COM ANEL DE BORRACHA</v>
          </cell>
          <cell r="C93" t="str">
            <v/>
          </cell>
          <cell r="D93" t="str">
            <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t="str">
            <v/>
          </cell>
          <cell r="D103" t="str">
            <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t="str">
            <v/>
          </cell>
          <cell r="D106" t="str">
            <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t="str">
            <v/>
          </cell>
          <cell r="D107" t="str">
            <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t="str">
            <v/>
          </cell>
          <cell r="D111" t="str">
            <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t="str">
            <v/>
          </cell>
          <cell r="D113" t="str">
            <v/>
          </cell>
        </row>
        <row r="114">
          <cell r="A114">
            <v>73884</v>
          </cell>
          <cell r="B114" t="str">
            <v>INSTALACAO DE VALVULA OU REGISTRO C/JUNTA FLANGEADA</v>
          </cell>
          <cell r="C114" t="str">
            <v/>
          </cell>
          <cell r="D114" t="str">
            <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t="str">
            <v/>
          </cell>
          <cell r="D131" t="str">
            <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t="str">
            <v/>
          </cell>
          <cell r="D144" t="str">
            <v/>
          </cell>
        </row>
        <row r="145">
          <cell r="A145">
            <v>73839</v>
          </cell>
          <cell r="B145" t="str">
            <v>ASSENTAMENTO DE TUBO DE ACO COM JUNTA ELASTICA - COMP = 6,0 M</v>
          </cell>
          <cell r="C145" t="str">
            <v/>
          </cell>
          <cell r="D145" t="str">
            <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t="str">
            <v/>
          </cell>
          <cell r="D161" t="str">
            <v/>
          </cell>
        </row>
        <row r="162">
          <cell r="A162">
            <v>1</v>
          </cell>
          <cell r="B162" t="str">
            <v>CONSTRUCAO DO CANTEIRO</v>
          </cell>
          <cell r="C162" t="str">
            <v/>
          </cell>
          <cell r="D162" t="str">
            <v/>
          </cell>
        </row>
        <row r="163">
          <cell r="A163">
            <v>73752</v>
          </cell>
          <cell r="B163" t="str">
            <v>SANITARIO C/VASO/CHUVEIRO PARA PESSOAL DE OBRA</v>
          </cell>
          <cell r="C163" t="str">
            <v/>
          </cell>
          <cell r="D163" t="str">
            <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t="str">
            <v/>
          </cell>
          <cell r="D165" t="str">
            <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t="str">
            <v/>
          </cell>
          <cell r="D167" t="str">
            <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t="str">
            <v/>
          </cell>
          <cell r="D169" t="str">
            <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t="str">
            <v/>
          </cell>
          <cell r="D171" t="str">
            <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t="str">
            <v/>
          </cell>
          <cell r="D173" t="str">
            <v/>
          </cell>
        </row>
        <row r="174">
          <cell r="A174">
            <v>74209</v>
          </cell>
          <cell r="B174" t="str">
            <v>AQUISICAO E ASSENTAMENTO PLACA DE OBRA</v>
          </cell>
          <cell r="C174" t="str">
            <v/>
          </cell>
          <cell r="D174" t="str">
            <v/>
          </cell>
        </row>
        <row r="175">
          <cell r="A175" t="str">
            <v>74209/001</v>
          </cell>
          <cell r="B175" t="str">
            <v>PLACA DE OBRA EM CHAPA DE ACO GALVANIZADO</v>
          </cell>
          <cell r="C175" t="str">
            <v>M2</v>
          </cell>
          <cell r="D175">
            <v>167.96</v>
          </cell>
        </row>
        <row r="176">
          <cell r="A176">
            <v>4</v>
          </cell>
          <cell r="B176" t="str">
            <v>MOBILIZACAO E DESMOBILIZACAO</v>
          </cell>
          <cell r="C176" t="str">
            <v/>
          </cell>
          <cell r="D176" t="str">
            <v/>
          </cell>
        </row>
        <row r="177">
          <cell r="A177">
            <v>73756</v>
          </cell>
          <cell r="B177" t="str">
            <v>MONTAGEM E DESMONTAGEM USINA DE CONCRETO</v>
          </cell>
          <cell r="C177" t="str">
            <v/>
          </cell>
          <cell r="D177" t="str">
            <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t="str">
            <v/>
          </cell>
          <cell r="D179" t="str">
            <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t="str">
            <v/>
          </cell>
          <cell r="D185" t="str">
            <v/>
          </cell>
        </row>
        <row r="186">
          <cell r="A186">
            <v>73</v>
          </cell>
          <cell r="B186" t="str">
            <v>MADEIRAMENTO</v>
          </cell>
          <cell r="C186" t="str">
            <v/>
          </cell>
          <cell r="D186" t="str">
            <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t="str">
            <v/>
          </cell>
          <cell r="D192" t="str">
            <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t="str">
            <v/>
          </cell>
          <cell r="D196" t="str">
            <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t="str">
            <v/>
          </cell>
          <cell r="D217" t="str">
            <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t="str">
            <v/>
          </cell>
          <cell r="D222" t="str">
            <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t="str">
            <v/>
          </cell>
          <cell r="D230" t="str">
            <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t="str">
            <v/>
          </cell>
          <cell r="D232" t="str">
            <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t="str">
            <v/>
          </cell>
          <cell r="D238" t="str">
            <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t="str">
            <v/>
          </cell>
          <cell r="D240" t="str">
            <v/>
          </cell>
        </row>
        <row r="241">
          <cell r="A241">
            <v>73866</v>
          </cell>
          <cell r="B241" t="str">
            <v>ESTRUTURA DE ACO</v>
          </cell>
          <cell r="C241" t="str">
            <v/>
          </cell>
          <cell r="D241" t="str">
            <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t="str">
            <v/>
          </cell>
          <cell r="D251" t="str">
            <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t="str">
            <v/>
          </cell>
          <cell r="D257" t="str">
            <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t="str">
            <v/>
          </cell>
          <cell r="D259" t="str">
            <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t="str">
            <v/>
          </cell>
          <cell r="D265" t="str">
            <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t="str">
            <v/>
          </cell>
          <cell r="D269" t="str">
            <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t="str">
            <v/>
          </cell>
          <cell r="D274" t="str">
            <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t="str">
            <v/>
          </cell>
          <cell r="D276" t="str">
            <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t="str">
            <v/>
          </cell>
          <cell r="D278" t="str">
            <v/>
          </cell>
        </row>
        <row r="279">
          <cell r="A279">
            <v>73744</v>
          </cell>
          <cell r="B279" t="str">
            <v>CUMIEIRA DE FIBROCIMENTO</v>
          </cell>
          <cell r="C279" t="str">
            <v/>
          </cell>
          <cell r="D279" t="str">
            <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t="str">
            <v/>
          </cell>
          <cell r="D281" t="str">
            <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t="str">
            <v/>
          </cell>
          <cell r="D284" t="str">
            <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t="str">
            <v/>
          </cell>
          <cell r="D287" t="str">
            <v/>
          </cell>
        </row>
        <row r="288">
          <cell r="A288" t="str">
            <v>74158/001</v>
          </cell>
          <cell r="B288" t="str">
            <v>CONSERVACAO DE CALHAS METALICAS</v>
          </cell>
          <cell r="C288" t="str">
            <v>M</v>
          </cell>
          <cell r="D288">
            <v>7.41</v>
          </cell>
        </row>
        <row r="289">
          <cell r="A289">
            <v>86</v>
          </cell>
          <cell r="B289" t="str">
            <v>RUFO METALICO</v>
          </cell>
          <cell r="C289" t="str">
            <v/>
          </cell>
          <cell r="D289" t="str">
            <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t="str">
            <v/>
          </cell>
          <cell r="D294" t="str">
            <v/>
          </cell>
        </row>
        <row r="295">
          <cell r="A295">
            <v>73868</v>
          </cell>
          <cell r="B295" t="str">
            <v>RUFOS PARA COBERTURAS EM TELHAS FIBROCIMENTO</v>
          </cell>
          <cell r="C295" t="str">
            <v/>
          </cell>
          <cell r="D295" t="str">
            <v/>
          </cell>
        </row>
        <row r="296">
          <cell r="A296" t="str">
            <v>73868/001</v>
          </cell>
          <cell r="B296" t="str">
            <v>RUFO EM FIBROCIMENTO, INCLUSO ACESSORIOS DE FIXACAO E VEDACAO</v>
          </cell>
          <cell r="C296" t="str">
            <v>M</v>
          </cell>
          <cell r="D296">
            <v>28.32</v>
          </cell>
        </row>
        <row r="297">
          <cell r="A297">
            <v>88</v>
          </cell>
          <cell r="B297" t="str">
            <v>RUFO EM CONCRETO</v>
          </cell>
          <cell r="C297" t="str">
            <v/>
          </cell>
          <cell r="D297" t="str">
            <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t="str">
            <v/>
          </cell>
          <cell r="D299" t="str">
            <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t="str">
            <v/>
          </cell>
          <cell r="D301" t="str">
            <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t="str">
            <v/>
          </cell>
          <cell r="D303" t="str">
            <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t="str">
            <v/>
          </cell>
          <cell r="D309" t="str">
            <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t="str">
            <v/>
          </cell>
          <cell r="D312" t="str">
            <v/>
          </cell>
        </row>
        <row r="313">
          <cell r="A313">
            <v>26</v>
          </cell>
          <cell r="B313" t="str">
            <v>ESGOTAMENTO COM BOMBA</v>
          </cell>
          <cell r="C313" t="str">
            <v/>
          </cell>
          <cell r="D313" t="str">
            <v/>
          </cell>
        </row>
        <row r="314">
          <cell r="A314">
            <v>73891</v>
          </cell>
          <cell r="B314" t="str">
            <v>ESGOTAMENTO COM BOMBAS</v>
          </cell>
          <cell r="C314" t="str">
            <v/>
          </cell>
          <cell r="D314" t="str">
            <v/>
          </cell>
        </row>
        <row r="315">
          <cell r="A315" t="str">
            <v>73891/001</v>
          </cell>
          <cell r="B315" t="str">
            <v>ESGOTAMENTO COM MOTO-BOMBA AUTOESCOVANTE</v>
          </cell>
          <cell r="C315" t="str">
            <v>H</v>
          </cell>
          <cell r="D315">
            <v>4.53</v>
          </cell>
        </row>
        <row r="316">
          <cell r="A316">
            <v>27</v>
          </cell>
          <cell r="B316" t="str">
            <v>REBAIXAMENTO DO LENCOL FREATICO</v>
          </cell>
          <cell r="C316" t="str">
            <v/>
          </cell>
          <cell r="D316" t="str">
            <v/>
          </cell>
        </row>
        <row r="317">
          <cell r="A317">
            <v>73882</v>
          </cell>
          <cell r="B317" t="str">
            <v>MEIA CANA DE CONCRETO</v>
          </cell>
          <cell r="C317" t="str">
            <v/>
          </cell>
          <cell r="D317" t="str">
            <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t="str">
            <v/>
          </cell>
          <cell r="D323" t="str">
            <v/>
          </cell>
        </row>
        <row r="324">
          <cell r="A324" t="str">
            <v>73893/001</v>
          </cell>
          <cell r="B324" t="str">
            <v>REBAIXAMENTO DE LENCOL FREATICO COM TUBO DE CONCRETO CA-1 DN 800</v>
          </cell>
          <cell r="C324" t="str">
            <v>M</v>
          </cell>
          <cell r="D324">
            <v>86.88</v>
          </cell>
        </row>
        <row r="325">
          <cell r="A325">
            <v>28</v>
          </cell>
          <cell r="B325" t="str">
            <v>DRENOS</v>
          </cell>
          <cell r="C325" t="str">
            <v/>
          </cell>
          <cell r="D325" t="str">
            <v/>
          </cell>
        </row>
        <row r="326">
          <cell r="A326">
            <v>73816</v>
          </cell>
          <cell r="B326" t="str">
            <v>DRENAGEM SUBTERRANEA</v>
          </cell>
          <cell r="C326" t="str">
            <v/>
          </cell>
          <cell r="D326" t="str">
            <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t="str">
            <v/>
          </cell>
          <cell r="D329" t="str">
            <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t="str">
            <v/>
          </cell>
          <cell r="D333" t="str">
            <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t="str">
            <v/>
          </cell>
          <cell r="D337" t="str">
            <v/>
          </cell>
        </row>
        <row r="338">
          <cell r="A338" t="str">
            <v>73902/001</v>
          </cell>
          <cell r="B338" t="str">
            <v>CAMADA DRENANTE COM BRITA NUM 3</v>
          </cell>
          <cell r="C338" t="str">
            <v>M3</v>
          </cell>
          <cell r="D338">
            <v>117.17</v>
          </cell>
        </row>
        <row r="339">
          <cell r="A339">
            <v>73968</v>
          </cell>
          <cell r="B339" t="str">
            <v>COLOCACAO DE MANTA - MMA</v>
          </cell>
          <cell r="C339" t="str">
            <v/>
          </cell>
          <cell r="D339" t="str">
            <v/>
          </cell>
        </row>
        <row r="340">
          <cell r="A340" t="str">
            <v>73968/001</v>
          </cell>
          <cell r="B340" t="str">
            <v>COLOCACAO MANTA IMPERMEABILIZANTE</v>
          </cell>
          <cell r="C340" t="str">
            <v>M2</v>
          </cell>
          <cell r="D340">
            <v>30.88</v>
          </cell>
        </row>
        <row r="341">
          <cell r="A341">
            <v>73969</v>
          </cell>
          <cell r="B341" t="str">
            <v>DRENOS DE CHORUME EM TUBOS DRENANTES - MMA</v>
          </cell>
          <cell r="C341" t="str">
            <v/>
          </cell>
          <cell r="D341" t="str">
            <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t="str">
            <v/>
          </cell>
          <cell r="D343" t="str">
            <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t="str">
            <v/>
          </cell>
          <cell r="D346" t="str">
            <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t="str">
            <v/>
          </cell>
          <cell r="D348" t="str">
            <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t="str">
            <v/>
          </cell>
          <cell r="D350" t="str">
            <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t="str">
            <v/>
          </cell>
          <cell r="D356" t="str">
            <v/>
          </cell>
        </row>
        <row r="357">
          <cell r="A357">
            <v>73890</v>
          </cell>
          <cell r="B357" t="str">
            <v>ENSECADEIRA DE MADEIRA</v>
          </cell>
          <cell r="C357" t="str">
            <v/>
          </cell>
          <cell r="D357" t="str">
            <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t="str">
            <v/>
          </cell>
          <cell r="D360" t="str">
            <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t="str">
            <v/>
          </cell>
          <cell r="D362" t="str">
            <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t="str">
            <v/>
          </cell>
          <cell r="D366" t="str">
            <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t="str">
            <v/>
          </cell>
          <cell r="D369" t="str">
            <v/>
          </cell>
        </row>
        <row r="370">
          <cell r="A370">
            <v>73843</v>
          </cell>
          <cell r="B370" t="str">
            <v>MURO DE ARRIMO DE CONCRETO</v>
          </cell>
          <cell r="C370" t="str">
            <v/>
          </cell>
          <cell r="D370" t="str">
            <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t="str">
            <v/>
          </cell>
          <cell r="D372" t="str">
            <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t="str">
            <v/>
          </cell>
          <cell r="D375" t="str">
            <v/>
          </cell>
        </row>
        <row r="376">
          <cell r="A376">
            <v>74150</v>
          </cell>
          <cell r="B376" t="str">
            <v>VALETA E SAIDAS LATERAIS D AGU</v>
          </cell>
          <cell r="C376" t="str">
            <v/>
          </cell>
          <cell r="D376" t="str">
            <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t="str">
            <v/>
          </cell>
          <cell r="D378" t="str">
            <v/>
          </cell>
        </row>
        <row r="379">
          <cell r="A379">
            <v>73772</v>
          </cell>
          <cell r="B379" t="str">
            <v>BUEIRO TUBULAR DE CONCRETO ARMADO</v>
          </cell>
          <cell r="C379" t="str">
            <v/>
          </cell>
          <cell r="D379" t="str">
            <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t="str">
            <v/>
          </cell>
          <cell r="D381" t="str">
            <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t="str">
            <v/>
          </cell>
          <cell r="D383" t="str">
            <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t="str">
            <v/>
          </cell>
          <cell r="D399" t="str">
            <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t="str">
            <v/>
          </cell>
          <cell r="D401" t="str">
            <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t="str">
            <v/>
          </cell>
          <cell r="D450" t="str">
            <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t="str">
            <v/>
          </cell>
          <cell r="D459" t="str">
            <v/>
          </cell>
        </row>
        <row r="460">
          <cell r="A460" t="str">
            <v>74162/001</v>
          </cell>
          <cell r="B460" t="str">
            <v>CAIXA DE CONCRETO, ALTURA = 1,00 METRO, DIAMETRO REGISTRO &lt; 150 MM</v>
          </cell>
          <cell r="C460" t="str">
            <v>UN</v>
          </cell>
          <cell r="D460">
            <v>65.06</v>
          </cell>
        </row>
        <row r="461">
          <cell r="A461">
            <v>74206</v>
          </cell>
          <cell r="B461" t="str">
            <v>CAIXAS COLETORAS</v>
          </cell>
          <cell r="C461" t="str">
            <v/>
          </cell>
          <cell r="D461" t="str">
            <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t="str">
            <v/>
          </cell>
          <cell r="D464" t="str">
            <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t="str">
            <v/>
          </cell>
          <cell r="D466" t="str">
            <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t="str">
            <v/>
          </cell>
          <cell r="D469" t="str">
            <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t="str">
            <v/>
          </cell>
          <cell r="D471" t="str">
            <v/>
          </cell>
        </row>
        <row r="472">
          <cell r="A472">
            <v>73763</v>
          </cell>
          <cell r="B472" t="str">
            <v>SARJETA E MEIO FIO CONJUGADOS</v>
          </cell>
          <cell r="C472" t="str">
            <v/>
          </cell>
          <cell r="D472" t="str">
            <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t="str">
            <v/>
          </cell>
          <cell r="D478" t="str">
            <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t="str">
            <v/>
          </cell>
          <cell r="D481" t="str">
            <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t="str">
            <v/>
          </cell>
          <cell r="D483" t="str">
            <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t="str">
            <v/>
          </cell>
          <cell r="D485" t="str">
            <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t="str">
            <v/>
          </cell>
          <cell r="D487" t="str">
            <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t="str">
            <v/>
          </cell>
          <cell r="D490" t="str">
            <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t="str">
            <v/>
          </cell>
          <cell r="D492" t="str">
            <v/>
          </cell>
        </row>
        <row r="493">
          <cell r="A493">
            <v>74239</v>
          </cell>
          <cell r="B493" t="str">
            <v>CONSTRUCAO DE SUMIDOURO</v>
          </cell>
          <cell r="C493" t="str">
            <v/>
          </cell>
          <cell r="D493" t="str">
            <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t="str">
            <v/>
          </cell>
          <cell r="D495" t="str">
            <v/>
          </cell>
        </row>
        <row r="496">
          <cell r="A496" t="str">
            <v>74240/001</v>
          </cell>
          <cell r="B496" t="str">
            <v>D INT = 200 CM, H INT = 240 CM</v>
          </cell>
          <cell r="C496" t="str">
            <v>UN</v>
          </cell>
          <cell r="D496">
            <v>2936.8</v>
          </cell>
        </row>
        <row r="497">
          <cell r="A497" t="str">
            <v>ESCO</v>
          </cell>
          <cell r="B497" t="str">
            <v>ESCORAMENTO</v>
          </cell>
          <cell r="C497" t="str">
            <v/>
          </cell>
          <cell r="D497" t="str">
            <v/>
          </cell>
        </row>
        <row r="498">
          <cell r="A498">
            <v>24</v>
          </cell>
          <cell r="B498" t="str">
            <v>ESCORAMENTO METALICO EM VALAS OU POCOS</v>
          </cell>
          <cell r="C498" t="str">
            <v/>
          </cell>
          <cell r="D498" t="str">
            <v/>
          </cell>
        </row>
        <row r="499">
          <cell r="A499">
            <v>73877</v>
          </cell>
          <cell r="B499" t="str">
            <v>ESCORAMENTO DE VALAS COM PRANCHOES METALICOS E QUADROS UTILIZANDO LON-GARINAS DE MADEIRA DE 3X5", INCLUSIVE POSTERIOR RETIRADA</v>
          </cell>
          <cell r="C499" t="str">
            <v/>
          </cell>
          <cell r="D499" t="str">
            <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t="str">
            <v/>
          </cell>
          <cell r="D502" t="str">
            <v/>
          </cell>
        </row>
        <row r="503">
          <cell r="A503">
            <v>89</v>
          </cell>
          <cell r="B503" t="str">
            <v>PORTA DE MADEIRA</v>
          </cell>
          <cell r="C503" t="str">
            <v/>
          </cell>
          <cell r="D503" t="str">
            <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t="str">
            <v/>
          </cell>
          <cell r="D511" t="str">
            <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t="str">
            <v/>
          </cell>
          <cell r="D513" t="str">
            <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t="str">
            <v/>
          </cell>
          <cell r="D516" t="str">
            <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t="str">
            <v/>
          </cell>
          <cell r="D523" t="str">
            <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t="str">
            <v/>
          </cell>
          <cell r="D535" t="str">
            <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t="str">
            <v/>
          </cell>
          <cell r="D539" t="str">
            <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t="str">
            <v/>
          </cell>
          <cell r="D542" t="str">
            <v/>
          </cell>
        </row>
        <row r="543">
          <cell r="A543">
            <v>73773</v>
          </cell>
          <cell r="B543" t="str">
            <v>DIVERSOS</v>
          </cell>
          <cell r="C543" t="str">
            <v/>
          </cell>
          <cell r="D543" t="str">
            <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t="str">
            <v/>
          </cell>
          <cell r="D545" t="str">
            <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t="str">
            <v/>
          </cell>
          <cell r="D547" t="str">
            <v/>
          </cell>
        </row>
        <row r="548">
          <cell r="A548">
            <v>73668</v>
          </cell>
          <cell r="B548" t="str">
            <v>GUARDA CORPO EM MADEIRA 1A SERRADA APARELHADA</v>
          </cell>
          <cell r="C548" t="str">
            <v>M</v>
          </cell>
          <cell r="D548">
            <v>71.83</v>
          </cell>
        </row>
        <row r="549">
          <cell r="A549">
            <v>92</v>
          </cell>
          <cell r="B549" t="str">
            <v>PORTA E/OU TAMPA DE FERRO</v>
          </cell>
          <cell r="C549" t="str">
            <v/>
          </cell>
          <cell r="D549" t="str">
            <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t="str">
            <v/>
          </cell>
          <cell r="D553" t="str">
            <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t="str">
            <v/>
          </cell>
          <cell r="D558" t="str">
            <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t="str">
            <v/>
          </cell>
          <cell r="D561" t="str">
            <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t="str">
            <v/>
          </cell>
          <cell r="D565" t="str">
            <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t="str">
            <v/>
          </cell>
          <cell r="D567" t="str">
            <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t="str">
            <v/>
          </cell>
          <cell r="D573" t="str">
            <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t="str">
            <v/>
          </cell>
          <cell r="D575" t="str">
            <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t="str">
            <v/>
          </cell>
          <cell r="D577" t="str">
            <v/>
          </cell>
        </row>
        <row r="578">
          <cell r="A578" t="str">
            <v>73961/001</v>
          </cell>
          <cell r="B578" t="str">
            <v>JANELA MAXIM AIR CHAPA DOBRADA</v>
          </cell>
          <cell r="C578" t="str">
            <v>M2</v>
          </cell>
          <cell r="D578">
            <v>293.24</v>
          </cell>
        </row>
        <row r="579">
          <cell r="A579">
            <v>73984</v>
          </cell>
          <cell r="B579" t="str">
            <v>JANELA DE FERRO, DE CORRER (SEM VIDRO E PINTURA)</v>
          </cell>
          <cell r="C579" t="str">
            <v/>
          </cell>
          <cell r="D579" t="str">
            <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t="str">
            <v/>
          </cell>
          <cell r="D582" t="str">
            <v/>
          </cell>
        </row>
        <row r="583">
          <cell r="A583">
            <v>73932</v>
          </cell>
          <cell r="B583" t="str">
            <v>GRADE DE FERRO, BARRA CHATA</v>
          </cell>
          <cell r="C583" t="str">
            <v/>
          </cell>
          <cell r="D583" t="str">
            <v/>
          </cell>
        </row>
        <row r="584">
          <cell r="A584" t="str">
            <v>73932/001</v>
          </cell>
          <cell r="B584" t="str">
            <v>GRADE DE FERRO EM BARRA CHATA 3/16"</v>
          </cell>
          <cell r="C584" t="str">
            <v>M2</v>
          </cell>
          <cell r="D584">
            <v>231.55</v>
          </cell>
        </row>
        <row r="585">
          <cell r="A585">
            <v>95</v>
          </cell>
          <cell r="B585" t="str">
            <v>GUARDA-CORPO DE FERRO</v>
          </cell>
          <cell r="C585" t="str">
            <v/>
          </cell>
          <cell r="D585" t="str">
            <v/>
          </cell>
        </row>
        <row r="586">
          <cell r="A586">
            <v>73631</v>
          </cell>
          <cell r="B586" t="str">
            <v>GUARDA-CORPO EM TUBO DE ACO GALVANIZADO 1 1/2"</v>
          </cell>
          <cell r="C586" t="str">
            <v>M2</v>
          </cell>
          <cell r="D586">
            <v>197.03</v>
          </cell>
        </row>
        <row r="587">
          <cell r="A587">
            <v>74195</v>
          </cell>
          <cell r="B587" t="str">
            <v>GUARDA-CORPO</v>
          </cell>
          <cell r="C587" t="str">
            <v/>
          </cell>
          <cell r="D587" t="str">
            <v/>
          </cell>
        </row>
        <row r="588">
          <cell r="A588" t="str">
            <v>74195/001</v>
          </cell>
          <cell r="B588" t="str">
            <v>GUARDA-CORPO COM CORRIMAO EM FERRO BARRA CHATA 3/16"</v>
          </cell>
          <cell r="C588" t="str">
            <v>M</v>
          </cell>
          <cell r="D588">
            <v>270.79000000000002</v>
          </cell>
        </row>
        <row r="589">
          <cell r="A589">
            <v>97</v>
          </cell>
          <cell r="B589" t="str">
            <v>ESCADAS/CORRIMAOS</v>
          </cell>
          <cell r="C589" t="str">
            <v/>
          </cell>
          <cell r="D589" t="str">
            <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t="str">
            <v/>
          </cell>
          <cell r="D592" t="str">
            <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t="str">
            <v/>
          </cell>
          <cell r="D596" t="str">
            <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t="str">
            <v/>
          </cell>
          <cell r="D598" t="str">
            <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t="str">
            <v/>
          </cell>
          <cell r="D600" t="str">
            <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t="str">
            <v/>
          </cell>
          <cell r="D602" t="str">
            <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t="str">
            <v/>
          </cell>
          <cell r="D605" t="str">
            <v/>
          </cell>
        </row>
        <row r="606">
          <cell r="A606">
            <v>73737</v>
          </cell>
          <cell r="B606" t="str">
            <v>GRADIL ALUMINIO P/VARANDA</v>
          </cell>
          <cell r="C606" t="str">
            <v/>
          </cell>
          <cell r="D606" t="str">
            <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t="str">
            <v/>
          </cell>
          <cell r="D610" t="str">
            <v/>
          </cell>
        </row>
        <row r="611">
          <cell r="A611">
            <v>73736</v>
          </cell>
          <cell r="B611" t="str">
            <v>FORNECIMENTO E ASSENTAMENTO DE FERRAGENS</v>
          </cell>
          <cell r="C611" t="str">
            <v/>
          </cell>
          <cell r="D611" t="str">
            <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t="str">
            <v/>
          </cell>
          <cell r="D613" t="str">
            <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t="str">
            <v/>
          </cell>
          <cell r="D620" t="str">
            <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t="str">
            <v/>
          </cell>
          <cell r="D623" t="str">
            <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t="str">
            <v/>
          </cell>
          <cell r="D627" t="str">
            <v/>
          </cell>
        </row>
        <row r="628">
          <cell r="A628">
            <v>74046</v>
          </cell>
          <cell r="B628" t="str">
            <v>TARJETA</v>
          </cell>
          <cell r="C628" t="str">
            <v/>
          </cell>
          <cell r="D628" t="str">
            <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t="str">
            <v/>
          </cell>
          <cell r="D631" t="str">
            <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t="str">
            <v/>
          </cell>
          <cell r="D640" t="str">
            <v/>
          </cell>
        </row>
        <row r="641">
          <cell r="A641" t="str">
            <v>74084/001</v>
          </cell>
          <cell r="B641" t="str">
            <v>PORTA CADEADO COM CADEADO DE ACO 45MM</v>
          </cell>
          <cell r="C641" t="str">
            <v>UN</v>
          </cell>
          <cell r="D641">
            <v>30.59</v>
          </cell>
        </row>
        <row r="642">
          <cell r="A642">
            <v>103</v>
          </cell>
          <cell r="B642" t="str">
            <v>VIDROS/ESPELHOS</v>
          </cell>
          <cell r="C642" t="str">
            <v/>
          </cell>
          <cell r="D642" t="str">
            <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t="str">
            <v/>
          </cell>
          <cell r="D651" t="str">
            <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t="str">
            <v/>
          </cell>
          <cell r="D653" t="str">
            <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t="str">
            <v/>
          </cell>
          <cell r="D656" t="str">
            <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t="str">
            <v/>
          </cell>
          <cell r="D658" t="str">
            <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t="str">
            <v/>
          </cell>
          <cell r="D660" t="str">
            <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t="str">
            <v/>
          </cell>
          <cell r="D663" t="str">
            <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t="str">
            <v/>
          </cell>
          <cell r="D665" t="str">
            <v/>
          </cell>
        </row>
        <row r="666">
          <cell r="A666" t="str">
            <v>73809/001</v>
          </cell>
          <cell r="B666" t="str">
            <v>JANELA DE ALUMINIO TIPO MAXIM-AIR, SERIE 25</v>
          </cell>
          <cell r="C666" t="str">
            <v>M2</v>
          </cell>
          <cell r="D666">
            <v>590.97</v>
          </cell>
        </row>
        <row r="667">
          <cell r="A667">
            <v>74067</v>
          </cell>
          <cell r="B667" t="str">
            <v>JANELA DE ALUMÍNIO, DE CORRER</v>
          </cell>
          <cell r="C667" t="str">
            <v/>
          </cell>
          <cell r="D667" t="str">
            <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t="str">
            <v/>
          </cell>
          <cell r="D672" t="str">
            <v/>
          </cell>
        </row>
        <row r="673">
          <cell r="A673">
            <v>73908</v>
          </cell>
          <cell r="B673" t="str">
            <v>CANTONEIRA DE ALUMÍNIO</v>
          </cell>
          <cell r="C673" t="str">
            <v/>
          </cell>
          <cell r="D673" t="str">
            <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t="str">
            <v/>
          </cell>
          <cell r="D676" t="str">
            <v/>
          </cell>
        </row>
        <row r="677">
          <cell r="A677">
            <v>284</v>
          </cell>
          <cell r="B677" t="str">
            <v>FORNEC. DE MAT. BRITADO C/OU S/CARGA, DESCARGA E TRANSPORTE</v>
          </cell>
          <cell r="C677" t="str">
            <v/>
          </cell>
          <cell r="D677" t="str">
            <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t="str">
            <v/>
          </cell>
          <cell r="D679" t="str">
            <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t="str">
            <v/>
          </cell>
          <cell r="D681" t="str">
            <v/>
          </cell>
        </row>
        <row r="682">
          <cell r="A682">
            <v>38</v>
          </cell>
          <cell r="B682" t="str">
            <v>TUBULOES</v>
          </cell>
          <cell r="C682" t="str">
            <v/>
          </cell>
          <cell r="D682" t="str">
            <v/>
          </cell>
        </row>
        <row r="683">
          <cell r="A683">
            <v>73761</v>
          </cell>
          <cell r="B683" t="str">
            <v>ARRASAMENTO DE TUBULAO DE CONCRETO ARMADO</v>
          </cell>
          <cell r="C683" t="str">
            <v/>
          </cell>
          <cell r="D683" t="str">
            <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t="str">
            <v/>
          </cell>
          <cell r="D689" t="str">
            <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t="str">
            <v/>
          </cell>
          <cell r="D693" t="str">
            <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t="str">
            <v/>
          </cell>
          <cell r="D696" t="str">
            <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t="str">
            <v/>
          </cell>
          <cell r="D698" t="str">
            <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t="str">
            <v/>
          </cell>
          <cell r="D700" t="str">
            <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t="str">
            <v/>
          </cell>
          <cell r="D704" t="str">
            <v/>
          </cell>
        </row>
        <row r="705">
          <cell r="A705">
            <v>73894</v>
          </cell>
          <cell r="B705" t="str">
            <v>LASTRO DE PEDRA MARROADA - 50.620</v>
          </cell>
          <cell r="C705" t="str">
            <v/>
          </cell>
          <cell r="D705" t="str">
            <v/>
          </cell>
        </row>
        <row r="706">
          <cell r="A706" t="str">
            <v>73894/001</v>
          </cell>
          <cell r="B706" t="str">
            <v>LASTRO DE PEDRA MARROADA - 50620</v>
          </cell>
          <cell r="C706" t="str">
            <v>M3</v>
          </cell>
          <cell r="D706">
            <v>102.75</v>
          </cell>
        </row>
        <row r="707">
          <cell r="A707">
            <v>74164</v>
          </cell>
          <cell r="B707" t="str">
            <v>LASTRO DE PEDRA BRITADA E FUNDACOES EM BALDRAME</v>
          </cell>
          <cell r="C707" t="str">
            <v/>
          </cell>
          <cell r="D707" t="str">
            <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t="str">
            <v/>
          </cell>
          <cell r="D712" t="str">
            <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t="str">
            <v/>
          </cell>
          <cell r="D724" t="str">
            <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t="str">
            <v/>
          </cell>
          <cell r="D726" t="str">
            <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t="str">
            <v/>
          </cell>
          <cell r="D728" t="str">
            <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t="str">
            <v/>
          </cell>
          <cell r="D730" t="str">
            <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t="str">
            <v/>
          </cell>
          <cell r="D735" t="str">
            <v/>
          </cell>
        </row>
        <row r="736">
          <cell r="A736" t="str">
            <v>73989/001</v>
          </cell>
          <cell r="B736" t="str">
            <v>FORMA PLANA EM CHAPA COMPENSADA RESINADA, ESTRUTURAL, E = 14 MM.</v>
          </cell>
          <cell r="C736" t="str">
            <v>M2</v>
          </cell>
          <cell r="D736">
            <v>44.79</v>
          </cell>
        </row>
        <row r="737">
          <cell r="A737">
            <v>73993</v>
          </cell>
          <cell r="B737" t="str">
            <v>FORMAS E CIMBRAMENTO</v>
          </cell>
          <cell r="C737" t="str">
            <v/>
          </cell>
          <cell r="D737" t="str">
            <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t="str">
            <v/>
          </cell>
          <cell r="D739" t="str">
            <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t="str">
            <v/>
          </cell>
          <cell r="D742" t="str">
            <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t="str">
            <v/>
          </cell>
          <cell r="D747" t="str">
            <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t="str">
            <v/>
          </cell>
          <cell r="D755" t="str">
            <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t="str">
            <v/>
          </cell>
          <cell r="D759" t="str">
            <v/>
          </cell>
        </row>
        <row r="760">
          <cell r="A760" t="str">
            <v>74107/001</v>
          </cell>
          <cell r="B760" t="str">
            <v>ESCORAMENTO DE LAJE PRE-MOLDADA</v>
          </cell>
          <cell r="C760" t="str">
            <v>M2</v>
          </cell>
          <cell r="D760">
            <v>14.1</v>
          </cell>
        </row>
        <row r="761">
          <cell r="A761">
            <v>42</v>
          </cell>
          <cell r="B761" t="str">
            <v>ARMADURAS</v>
          </cell>
          <cell r="C761" t="str">
            <v/>
          </cell>
          <cell r="D761" t="str">
            <v/>
          </cell>
        </row>
        <row r="762">
          <cell r="A762">
            <v>73771</v>
          </cell>
          <cell r="B762" t="str">
            <v>TIRANTES</v>
          </cell>
          <cell r="C762" t="str">
            <v/>
          </cell>
          <cell r="D762" t="str">
            <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t="str">
            <v/>
          </cell>
          <cell r="D764" t="str">
            <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t="str">
            <v/>
          </cell>
          <cell r="D767" t="str">
            <v/>
          </cell>
        </row>
        <row r="768">
          <cell r="A768" t="str">
            <v>73990/001</v>
          </cell>
          <cell r="B768" t="str">
            <v>ARMACAO ACO CA-50 P/1,0M3 DE CONCRETO</v>
          </cell>
          <cell r="C768" t="str">
            <v>UN</v>
          </cell>
          <cell r="D768">
            <v>417.55</v>
          </cell>
        </row>
        <row r="769">
          <cell r="A769">
            <v>73994</v>
          </cell>
          <cell r="B769" t="str">
            <v>ARMACAO EM TELA SOLDADA</v>
          </cell>
          <cell r="C769" t="str">
            <v/>
          </cell>
          <cell r="D769" t="str">
            <v/>
          </cell>
        </row>
        <row r="770">
          <cell r="A770" t="str">
            <v>73994/001</v>
          </cell>
          <cell r="B770" t="str">
            <v>ARMACAO EM TELA SOLDADA Q-138 (ACO CA-60 4,2MM C/10CM)</v>
          </cell>
          <cell r="C770" t="str">
            <v>KG</v>
          </cell>
          <cell r="D770">
            <v>6.34</v>
          </cell>
        </row>
        <row r="771">
          <cell r="A771">
            <v>74024</v>
          </cell>
          <cell r="B771" t="str">
            <v>ARMAÇÃO PARA ESTACAS</v>
          </cell>
          <cell r="C771" t="str">
            <v/>
          </cell>
          <cell r="D771" t="str">
            <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t="str">
            <v/>
          </cell>
          <cell r="D773" t="str">
            <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t="str">
            <v/>
          </cell>
          <cell r="D778" t="str">
            <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t="str">
            <v/>
          </cell>
          <cell r="D797" t="str">
            <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t="str">
            <v/>
          </cell>
          <cell r="D799" t="str">
            <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t="str">
            <v/>
          </cell>
          <cell r="D802" t="str">
            <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t="str">
            <v/>
          </cell>
          <cell r="D805" t="str">
            <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t="str">
            <v/>
          </cell>
          <cell r="D813" t="str">
            <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t="str">
            <v/>
          </cell>
          <cell r="D815" t="str">
            <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t="str">
            <v/>
          </cell>
          <cell r="D818" t="str">
            <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t="str">
            <v/>
          </cell>
          <cell r="D820" t="str">
            <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t="str">
            <v/>
          </cell>
          <cell r="D822" t="str">
            <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t="str">
            <v/>
          </cell>
          <cell r="D827" t="str">
            <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t="str">
            <v/>
          </cell>
          <cell r="D829" t="str">
            <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t="str">
            <v/>
          </cell>
          <cell r="D834" t="str">
            <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t="str">
            <v/>
          </cell>
          <cell r="D843" t="str">
            <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t="str">
            <v/>
          </cell>
          <cell r="D848" t="str">
            <v/>
          </cell>
        </row>
        <row r="849">
          <cell r="A849" t="str">
            <v>74251/001</v>
          </cell>
          <cell r="B849" t="str">
            <v>TRATAMENTO DE SUP. CONC. APARENTE C/VERNIZ</v>
          </cell>
          <cell r="C849" t="str">
            <v>M2</v>
          </cell>
          <cell r="D849">
            <v>6.01</v>
          </cell>
        </row>
        <row r="850">
          <cell r="A850">
            <v>44</v>
          </cell>
          <cell r="B850" t="str">
            <v>LAJE PRE-FABRICADA</v>
          </cell>
          <cell r="C850" t="str">
            <v/>
          </cell>
          <cell r="D850" t="str">
            <v/>
          </cell>
        </row>
        <row r="851">
          <cell r="A851">
            <v>74141</v>
          </cell>
          <cell r="B851" t="str">
            <v>LAJE PRE-MOLDADA</v>
          </cell>
          <cell r="C851" t="str">
            <v/>
          </cell>
          <cell r="D851" t="str">
            <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t="str">
            <v/>
          </cell>
          <cell r="D853" t="str">
            <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t="str">
            <v/>
          </cell>
          <cell r="D856" t="str">
            <v/>
          </cell>
        </row>
        <row r="857">
          <cell r="A857">
            <v>6122</v>
          </cell>
          <cell r="B857" t="str">
            <v>EMBASAMENTO C/PEDRA ARGAMASSADA UTILIZANDO ARG.CIM/AREIA 1:4</v>
          </cell>
          <cell r="C857" t="str">
            <v>M3</v>
          </cell>
          <cell r="D857">
            <v>262.23</v>
          </cell>
        </row>
        <row r="858">
          <cell r="A858">
            <v>73817</v>
          </cell>
          <cell r="B858" t="str">
            <v>EMBASAMENTO DE MATERIAL GRANULAR</v>
          </cell>
          <cell r="C858" t="str">
            <v/>
          </cell>
          <cell r="D858" t="str">
            <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t="str">
            <v/>
          </cell>
          <cell r="D861" t="str">
            <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t="str">
            <v/>
          </cell>
          <cell r="D864" t="str">
            <v/>
          </cell>
        </row>
        <row r="865">
          <cell r="A865">
            <v>73995</v>
          </cell>
          <cell r="B865" t="str">
            <v>CINTAS CONCRETO</v>
          </cell>
          <cell r="C865" t="str">
            <v/>
          </cell>
          <cell r="D865" t="str">
            <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t="str">
            <v/>
          </cell>
          <cell r="D867" t="str">
            <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t="str">
            <v/>
          </cell>
          <cell r="D869" t="str">
            <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t="str">
            <v/>
          </cell>
          <cell r="D871" t="str">
            <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t="str">
            <v/>
          </cell>
          <cell r="D873" t="str">
            <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t="str">
            <v/>
          </cell>
          <cell r="D875" t="str">
            <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t="str">
            <v/>
          </cell>
          <cell r="D877" t="str">
            <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t="str">
            <v/>
          </cell>
          <cell r="D880" t="str">
            <v/>
          </cell>
        </row>
        <row r="881">
          <cell r="A881">
            <v>138</v>
          </cell>
          <cell r="B881" t="str">
            <v>IMPERMEABILIZACAO COM ARGAMASSA</v>
          </cell>
          <cell r="C881" t="str">
            <v/>
          </cell>
          <cell r="D881" t="str">
            <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t="str">
            <v/>
          </cell>
          <cell r="D884" t="str">
            <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t="str">
            <v/>
          </cell>
          <cell r="D886" t="str">
            <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t="str">
            <v/>
          </cell>
          <cell r="D888" t="str">
            <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t="str">
            <v/>
          </cell>
          <cell r="D891" t="str">
            <v/>
          </cell>
        </row>
        <row r="892">
          <cell r="A892" t="str">
            <v>73971/001</v>
          </cell>
          <cell r="B892" t="str">
            <v>IMPERMEABILIZACAO COM MANTA ASFALTICA 4MM</v>
          </cell>
          <cell r="C892" t="str">
            <v>M2</v>
          </cell>
          <cell r="D892">
            <v>33.56</v>
          </cell>
        </row>
        <row r="893">
          <cell r="A893">
            <v>74031</v>
          </cell>
          <cell r="B893" t="str">
            <v>MANTA GEOTEXTIL TP BIDIM</v>
          </cell>
          <cell r="C893" t="str">
            <v/>
          </cell>
          <cell r="D893" t="str">
            <v/>
          </cell>
        </row>
        <row r="894">
          <cell r="A894" t="str">
            <v>74031/001</v>
          </cell>
          <cell r="B894" t="str">
            <v>MANTA GEOTEXTIL NÃO-TECIDO 100% POLIESTER</v>
          </cell>
          <cell r="C894" t="str">
            <v>M2</v>
          </cell>
          <cell r="D894">
            <v>17.66</v>
          </cell>
        </row>
        <row r="895">
          <cell r="A895">
            <v>74033</v>
          </cell>
          <cell r="B895" t="str">
            <v>ESTABILIZAÇÃO DE SOLO COM GEOMEMBRANA</v>
          </cell>
          <cell r="C895" t="str">
            <v/>
          </cell>
          <cell r="D895" t="str">
            <v/>
          </cell>
        </row>
        <row r="896">
          <cell r="A896" t="str">
            <v>74033/001</v>
          </cell>
          <cell r="B896" t="str">
            <v>GEOMEMBRANA LISA PEAD ESPESSURA 2MM</v>
          </cell>
          <cell r="C896" t="str">
            <v>M2</v>
          </cell>
          <cell r="D896">
            <v>27.22</v>
          </cell>
        </row>
        <row r="897">
          <cell r="A897">
            <v>144</v>
          </cell>
          <cell r="B897" t="str">
            <v>IMPERMEABILIZACAO COM CIMENTO CRISTALIZADO</v>
          </cell>
          <cell r="C897" t="str">
            <v/>
          </cell>
          <cell r="D897" t="str">
            <v/>
          </cell>
        </row>
        <row r="898">
          <cell r="A898">
            <v>73929</v>
          </cell>
          <cell r="B898" t="str">
            <v>CIMENTO ESPECIAL CRISTALIZANTE DENVERLIT C/EMULSAO ADESIVA DENVERFIX -DENVER-1 DEMAO P/SUB SOLO/BALDRAMES/GALERIAS/JARDINEIRAS/ETC</v>
          </cell>
          <cell r="C898" t="str">
            <v/>
          </cell>
          <cell r="D898" t="str">
            <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t="str">
            <v/>
          </cell>
          <cell r="D903" t="str">
            <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t="str">
            <v/>
          </cell>
          <cell r="D905" t="str">
            <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t="str">
            <v/>
          </cell>
          <cell r="D910" t="str">
            <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t="str">
            <v/>
          </cell>
          <cell r="D912" t="str">
            <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t="str">
            <v/>
          </cell>
          <cell r="D915" t="str">
            <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t="str">
            <v/>
          </cell>
          <cell r="D917" t="str">
            <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t="str">
            <v/>
          </cell>
          <cell r="D919" t="str">
            <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t="str">
            <v/>
          </cell>
          <cell r="D921" t="str">
            <v/>
          </cell>
        </row>
        <row r="922">
          <cell r="A922">
            <v>73872</v>
          </cell>
          <cell r="B922" t="str">
            <v>IMPERMEABILIZACAO COM RESINA EPOXI</v>
          </cell>
          <cell r="C922" t="str">
            <v/>
          </cell>
          <cell r="D922" t="str">
            <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t="str">
            <v/>
          </cell>
          <cell r="D925" t="str">
            <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t="str">
            <v/>
          </cell>
          <cell r="D927" t="str">
            <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t="str">
            <v/>
          </cell>
          <cell r="D929" t="str">
            <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t="str">
            <v/>
          </cell>
          <cell r="D931" t="str">
            <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t="str">
            <v/>
          </cell>
          <cell r="D933" t="str">
            <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t="str">
            <v/>
          </cell>
          <cell r="D935" t="str">
            <v/>
          </cell>
        </row>
        <row r="936">
          <cell r="A936">
            <v>165</v>
          </cell>
          <cell r="B936" t="str">
            <v>ELETRODUTOS/CALHAS PARA LEITO DE CABOS</v>
          </cell>
          <cell r="C936" t="str">
            <v/>
          </cell>
          <cell r="D936" t="str">
            <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t="str">
            <v/>
          </cell>
          <cell r="D965" t="str">
            <v/>
          </cell>
        </row>
        <row r="966">
          <cell r="A966" t="str">
            <v>73740/001</v>
          </cell>
          <cell r="B966" t="str">
            <v>ELETRODUTO FERRO GALVANIZADO 1/2"</v>
          </cell>
          <cell r="C966" t="str">
            <v>M</v>
          </cell>
          <cell r="D966">
            <v>6.43</v>
          </cell>
        </row>
        <row r="967">
          <cell r="A967">
            <v>73798</v>
          </cell>
          <cell r="B967" t="str">
            <v>DUTOS DE POLIESTER DE ALTA DENSIDADE(PEAD)</v>
          </cell>
          <cell r="C967" t="str">
            <v/>
          </cell>
          <cell r="D967" t="str">
            <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t="str">
            <v/>
          </cell>
          <cell r="D972" t="str">
            <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t="str">
            <v/>
          </cell>
          <cell r="D975" t="str">
            <v/>
          </cell>
        </row>
        <row r="976">
          <cell r="A976" t="str">
            <v>74252/001</v>
          </cell>
          <cell r="B976" t="str">
            <v>ELETRODUTO DE PVC RIGIDO ROSCAVEL 25MM (1"), FORNECIMENTO E INSTALACAO</v>
          </cell>
          <cell r="C976" t="str">
            <v>M</v>
          </cell>
          <cell r="D976">
            <v>9</v>
          </cell>
        </row>
        <row r="977">
          <cell r="A977">
            <v>166</v>
          </cell>
          <cell r="B977" t="str">
            <v>CONEXOES</v>
          </cell>
          <cell r="C977" t="str">
            <v/>
          </cell>
          <cell r="D977" t="str">
            <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t="str">
            <v/>
          </cell>
          <cell r="D997" t="str">
            <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t="str">
            <v/>
          </cell>
          <cell r="D1012" t="str">
            <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t="str">
            <v/>
          </cell>
          <cell r="D1029" t="str">
            <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t="str">
            <v/>
          </cell>
          <cell r="D1031" t="str">
            <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t="str">
            <v/>
          </cell>
          <cell r="D1033" t="str">
            <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t="str">
            <v/>
          </cell>
          <cell r="D1035" t="str">
            <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t="str">
            <v/>
          </cell>
          <cell r="D1038" t="str">
            <v/>
          </cell>
        </row>
        <row r="1039">
          <cell r="A1039">
            <v>73861</v>
          </cell>
          <cell r="B1039" t="str">
            <v>CONDULETES</v>
          </cell>
          <cell r="C1039" t="str">
            <v/>
          </cell>
          <cell r="D1039" t="str">
            <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t="str">
            <v/>
          </cell>
          <cell r="D1061" t="str">
            <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t="str">
            <v/>
          </cell>
          <cell r="D1066" t="str">
            <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t="str">
            <v/>
          </cell>
          <cell r="D1068" t="str">
            <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t="str">
            <v/>
          </cell>
          <cell r="D1075" t="str">
            <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t="str">
            <v/>
          </cell>
          <cell r="D1079" t="str">
            <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t="str">
            <v/>
          </cell>
          <cell r="D1085" t="str">
            <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t="str">
            <v/>
          </cell>
          <cell r="D1096" t="str">
            <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t="str">
            <v/>
          </cell>
          <cell r="D1105" t="str">
            <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t="str">
            <v/>
          </cell>
          <cell r="D1107" t="str">
            <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t="str">
            <v/>
          </cell>
          <cell r="D1111" t="str">
            <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t="str">
            <v/>
          </cell>
          <cell r="D1120" t="str">
            <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t="str">
            <v/>
          </cell>
          <cell r="D1128" t="str">
            <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t="str">
            <v/>
          </cell>
          <cell r="D1130" t="str">
            <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t="str">
            <v/>
          </cell>
          <cell r="D1140" t="str">
            <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t="str">
            <v/>
          </cell>
          <cell r="D1143" t="str">
            <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t="str">
            <v/>
          </cell>
          <cell r="D1145" t="str">
            <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t="str">
            <v/>
          </cell>
          <cell r="D1147" t="str">
            <v/>
          </cell>
        </row>
        <row r="1148">
          <cell r="A1148">
            <v>73767</v>
          </cell>
          <cell r="B1148" t="str">
            <v>FORNEC/COLOC DE CONECTORES/LACO DE ROLDANA E ALCA P/ILUM PUBLICA</v>
          </cell>
          <cell r="C1148" t="str">
            <v/>
          </cell>
          <cell r="D1148" t="str">
            <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t="str">
            <v/>
          </cell>
          <cell r="D1155" t="str">
            <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t="str">
            <v/>
          </cell>
          <cell r="D1164" t="str">
            <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t="str">
            <v/>
          </cell>
          <cell r="D1168" t="str">
            <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t="str">
            <v/>
          </cell>
          <cell r="D1173" t="str">
            <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t="str">
            <v/>
          </cell>
          <cell r="D1175" t="str">
            <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t="str">
            <v/>
          </cell>
          <cell r="D1193" t="str">
            <v/>
          </cell>
        </row>
        <row r="1194">
          <cell r="A1194" t="str">
            <v>76454/001</v>
          </cell>
          <cell r="B1194" t="str">
            <v>ENTRADA DE ENERGIA EM BT TRIFASICA 70 A (QUADRA DESCOBERTA)</v>
          </cell>
          <cell r="C1194" t="str">
            <v>UN</v>
          </cell>
          <cell r="D1194">
            <v>1809.35</v>
          </cell>
        </row>
        <row r="1195">
          <cell r="A1195">
            <v>174</v>
          </cell>
          <cell r="B1195" t="str">
            <v>POSTE METALICO</v>
          </cell>
          <cell r="C1195" t="str">
            <v/>
          </cell>
          <cell r="D1195" t="str">
            <v/>
          </cell>
        </row>
        <row r="1196">
          <cell r="A1196">
            <v>73769</v>
          </cell>
          <cell r="B1196" t="str">
            <v>POSTES DE ACO FORNECIMENTO E ASSENTAMENTO</v>
          </cell>
          <cell r="C1196" t="str">
            <v/>
          </cell>
          <cell r="D1196" t="str">
            <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t="str">
            <v/>
          </cell>
          <cell r="D1201" t="str">
            <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t="str">
            <v/>
          </cell>
          <cell r="D1203" t="str">
            <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t="str">
            <v/>
          </cell>
          <cell r="D1206" t="str">
            <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t="str">
            <v/>
          </cell>
          <cell r="D1216" t="str">
            <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t="str">
            <v/>
          </cell>
          <cell r="D1218" t="str">
            <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t="str">
            <v/>
          </cell>
          <cell r="D1220" t="str">
            <v/>
          </cell>
        </row>
        <row r="1221">
          <cell r="A1221">
            <v>73857</v>
          </cell>
          <cell r="B1221" t="str">
            <v>TRANSFORMADORES DE DISTRIBUICAO</v>
          </cell>
          <cell r="C1221" t="str">
            <v/>
          </cell>
          <cell r="D1221" t="str">
            <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t="str">
            <v/>
          </cell>
          <cell r="D1232" t="str">
            <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t="str">
            <v/>
          </cell>
          <cell r="D1234" t="str">
            <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t="str">
            <v/>
          </cell>
          <cell r="D1237" t="str">
            <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t="str">
            <v/>
          </cell>
          <cell r="D1244" t="str">
            <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t="str">
            <v/>
          </cell>
          <cell r="D1258" t="str">
            <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t="str">
            <v/>
          </cell>
          <cell r="D1266" t="str">
            <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t="str">
            <v/>
          </cell>
          <cell r="D1270" t="str">
            <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t="str">
            <v/>
          </cell>
          <cell r="D1274" t="str">
            <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t="str">
            <v/>
          </cell>
          <cell r="D1277" t="str">
            <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t="str">
            <v/>
          </cell>
          <cell r="D1279" t="str">
            <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t="str">
            <v/>
          </cell>
          <cell r="D1281" t="str">
            <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t="str">
            <v/>
          </cell>
          <cell r="D1283" t="str">
            <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t="str">
            <v/>
          </cell>
          <cell r="D1308" t="str">
            <v/>
          </cell>
        </row>
        <row r="1309">
          <cell r="A1309">
            <v>74027</v>
          </cell>
          <cell r="B1309" t="str">
            <v>GRUPO GERADOR 150/170 KVA - MOTOR DIESEL</v>
          </cell>
          <cell r="C1309" t="str">
            <v/>
          </cell>
          <cell r="D1309" t="str">
            <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t="str">
            <v/>
          </cell>
          <cell r="D1315" t="str">
            <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t="str">
            <v/>
          </cell>
          <cell r="D1320" t="str">
            <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t="str">
            <v/>
          </cell>
          <cell r="D1329" t="str">
            <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t="str">
            <v/>
          </cell>
          <cell r="D1335" t="str">
            <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t="str">
            <v/>
          </cell>
          <cell r="D1341" t="str">
            <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t="str">
            <v/>
          </cell>
          <cell r="D1346" t="str">
            <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t="str">
            <v/>
          </cell>
          <cell r="D1350" t="str">
            <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t="str">
            <v/>
          </cell>
          <cell r="D1356" t="str">
            <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t="str">
            <v/>
          </cell>
          <cell r="D1361" t="str">
            <v/>
          </cell>
        </row>
        <row r="1362">
          <cell r="A1362">
            <v>186</v>
          </cell>
          <cell r="B1362" t="str">
            <v>INCENDIO</v>
          </cell>
          <cell r="C1362" t="str">
            <v/>
          </cell>
          <cell r="D1362" t="str">
            <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t="str">
            <v/>
          </cell>
          <cell r="D1368" t="str">
            <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t="str">
            <v/>
          </cell>
          <cell r="D1371" t="str">
            <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t="str">
            <v/>
          </cell>
          <cell r="D1373" t="str">
            <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t="str">
            <v/>
          </cell>
          <cell r="D1377" t="str">
            <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t="str">
            <v/>
          </cell>
          <cell r="D1392" t="str">
            <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t="str">
            <v/>
          </cell>
          <cell r="D1394" t="str">
            <v/>
          </cell>
        </row>
        <row r="1395">
          <cell r="A1395">
            <v>8260</v>
          </cell>
          <cell r="B1395" t="str">
            <v>INSTALACAO PARA-RAIOS P/RESERVATORIO</v>
          </cell>
          <cell r="C1395" t="str">
            <v>UN</v>
          </cell>
          <cell r="D1395">
            <v>1737.3</v>
          </cell>
        </row>
        <row r="1396">
          <cell r="A1396">
            <v>274</v>
          </cell>
          <cell r="B1396" t="str">
            <v>GAS</v>
          </cell>
          <cell r="C1396" t="str">
            <v/>
          </cell>
          <cell r="D1396" t="str">
            <v/>
          </cell>
        </row>
        <row r="1397">
          <cell r="A1397">
            <v>74003</v>
          </cell>
          <cell r="B1397" t="str">
            <v>INSTALACAO GAS</v>
          </cell>
          <cell r="C1397" t="str">
            <v/>
          </cell>
          <cell r="D1397" t="str">
            <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t="str">
            <v/>
          </cell>
          <cell r="D1399" t="str">
            <v/>
          </cell>
        </row>
        <row r="1400">
          <cell r="A1400">
            <v>179</v>
          </cell>
          <cell r="B1400" t="str">
            <v>FORNEC. E ASSENTAMENTO DE TUBOS P/INSTALACAO DOMICILIAR</v>
          </cell>
          <cell r="C1400" t="str">
            <v/>
          </cell>
          <cell r="D1400" t="str">
            <v/>
          </cell>
        </row>
        <row r="1401">
          <cell r="A1401">
            <v>73777</v>
          </cell>
          <cell r="B1401" t="str">
            <v>TUBULAÇÃO EM PVC ROSCAVEL S/ CONEXOES P/ AGUA FRIA</v>
          </cell>
          <cell r="C1401" t="str">
            <v/>
          </cell>
          <cell r="D1401" t="str">
            <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t="str">
            <v/>
          </cell>
          <cell r="D1410" t="str">
            <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t="str">
            <v/>
          </cell>
          <cell r="D1414" t="str">
            <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t="str">
            <v/>
          </cell>
          <cell r="D1424" t="str">
            <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t="str">
            <v/>
          </cell>
          <cell r="D1435" t="str">
            <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t="str">
            <v/>
          </cell>
          <cell r="D1445" t="str">
            <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t="str">
            <v/>
          </cell>
          <cell r="D1447" t="str">
            <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t="str">
            <v/>
          </cell>
          <cell r="D1450" t="str">
            <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t="str">
            <v/>
          </cell>
          <cell r="D1455" t="str">
            <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t="str">
            <v/>
          </cell>
          <cell r="D1458" t="str">
            <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t="str">
            <v/>
          </cell>
          <cell r="D1464" t="str">
            <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t="str">
            <v/>
          </cell>
          <cell r="D1471" t="str">
            <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t="str">
            <v/>
          </cell>
          <cell r="D1479" t="str">
            <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t="str">
            <v/>
          </cell>
          <cell r="D1483" t="str">
            <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t="str">
            <v/>
          </cell>
          <cell r="D1491" t="str">
            <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t="str">
            <v/>
          </cell>
          <cell r="D1777" t="str">
            <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t="str">
            <v/>
          </cell>
          <cell r="D1780" t="str">
            <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t="str">
            <v/>
          </cell>
          <cell r="D1785" t="str">
            <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t="str">
            <v/>
          </cell>
          <cell r="D1787" t="str">
            <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t="str">
            <v/>
          </cell>
          <cell r="D1790" t="str">
            <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t="str">
            <v/>
          </cell>
          <cell r="D1793" t="str">
            <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t="str">
            <v/>
          </cell>
          <cell r="D1796" t="str">
            <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t="str">
            <v/>
          </cell>
          <cell r="D1801" t="str">
            <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t="str">
            <v/>
          </cell>
          <cell r="D1803" t="str">
            <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t="str">
            <v/>
          </cell>
          <cell r="D1806" t="str">
            <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t="str">
            <v/>
          </cell>
          <cell r="D1808" t="str">
            <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t="str">
            <v/>
          </cell>
          <cell r="D1813" t="str">
            <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t="str">
            <v/>
          </cell>
          <cell r="D1827" t="str">
            <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t="str">
            <v/>
          </cell>
          <cell r="D1830" t="str">
            <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t="str">
            <v/>
          </cell>
          <cell r="D1832" t="str">
            <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t="str">
            <v/>
          </cell>
          <cell r="D1845" t="str">
            <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t="str">
            <v/>
          </cell>
          <cell r="D1855" t="str">
            <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t="str">
            <v/>
          </cell>
          <cell r="D1858" t="str">
            <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t="str">
            <v/>
          </cell>
          <cell r="D1862" t="str">
            <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t="str">
            <v/>
          </cell>
          <cell r="D1864" t="str">
            <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t="str">
            <v/>
          </cell>
          <cell r="D1866" t="str">
            <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t="str">
            <v/>
          </cell>
          <cell r="D1869" t="str">
            <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t="str">
            <v/>
          </cell>
          <cell r="D1874" t="str">
            <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t="str">
            <v/>
          </cell>
          <cell r="D1877" t="str">
            <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t="str">
            <v/>
          </cell>
          <cell r="D1880" t="str">
            <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t="str">
            <v/>
          </cell>
          <cell r="D1884" t="str">
            <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t="str">
            <v/>
          </cell>
          <cell r="D1887" t="str">
            <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t="str">
            <v/>
          </cell>
          <cell r="D1889" t="str">
            <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t="str">
            <v/>
          </cell>
          <cell r="D1891" t="str">
            <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t="str">
            <v/>
          </cell>
          <cell r="D1895" t="str">
            <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t="str">
            <v/>
          </cell>
          <cell r="D1898" t="str">
            <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t="str">
            <v/>
          </cell>
          <cell r="D1902" t="str">
            <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t="str">
            <v/>
          </cell>
          <cell r="D1906" t="str">
            <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t="str">
            <v/>
          </cell>
          <cell r="D1910" t="str">
            <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t="str">
            <v/>
          </cell>
          <cell r="D1916" t="str">
            <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t="str">
            <v/>
          </cell>
          <cell r="D1918" t="str">
            <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t="str">
            <v/>
          </cell>
          <cell r="D1920" t="str">
            <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t="str">
            <v/>
          </cell>
          <cell r="D1922" t="str">
            <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t="str">
            <v/>
          </cell>
          <cell r="D1924" t="str">
            <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t="str">
            <v/>
          </cell>
          <cell r="D1926" t="str">
            <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t="str">
            <v/>
          </cell>
          <cell r="D1928" t="str">
            <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t="str">
            <v/>
          </cell>
          <cell r="D1930" t="str">
            <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t="str">
            <v/>
          </cell>
          <cell r="D1932" t="str">
            <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t="str">
            <v/>
          </cell>
          <cell r="D1934" t="str">
            <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t="str">
            <v/>
          </cell>
          <cell r="D1936" t="str">
            <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t="str">
            <v/>
          </cell>
          <cell r="D1939" t="str">
            <v/>
          </cell>
        </row>
        <row r="1940">
          <cell r="A1940">
            <v>73958</v>
          </cell>
          <cell r="B1940" t="str">
            <v>PONTO ESGOTO</v>
          </cell>
          <cell r="C1940" t="str">
            <v/>
          </cell>
          <cell r="D1940" t="str">
            <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t="str">
            <v/>
          </cell>
          <cell r="D1942" t="str">
            <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t="str">
            <v/>
          </cell>
          <cell r="D1946" t="str">
            <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t="str">
            <v/>
          </cell>
          <cell r="D1951" t="str">
            <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t="str">
            <v/>
          </cell>
          <cell r="D1967" t="str">
            <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t="str">
            <v/>
          </cell>
          <cell r="D1975" t="str">
            <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t="str">
            <v/>
          </cell>
          <cell r="D1977" t="str">
            <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t="str">
            <v/>
          </cell>
          <cell r="D1984" t="str">
            <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t="str">
            <v/>
          </cell>
          <cell r="D1986" t="str">
            <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t="str">
            <v/>
          </cell>
          <cell r="D1988" t="str">
            <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t="str">
            <v/>
          </cell>
          <cell r="D1990" t="str">
            <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t="str">
            <v/>
          </cell>
          <cell r="D1992" t="str">
            <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t="str">
            <v/>
          </cell>
          <cell r="D1994" t="str">
            <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t="str">
            <v/>
          </cell>
          <cell r="D1996" t="str">
            <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t="str">
            <v/>
          </cell>
          <cell r="D1998" t="str">
            <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t="str">
            <v/>
          </cell>
          <cell r="D2000" t="str">
            <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t="str">
            <v/>
          </cell>
          <cell r="D2002" t="str">
            <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t="str">
            <v/>
          </cell>
          <cell r="D2004" t="str">
            <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t="str">
            <v/>
          </cell>
          <cell r="D2006" t="str">
            <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t="str">
            <v/>
          </cell>
          <cell r="D2008" t="str">
            <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t="str">
            <v/>
          </cell>
          <cell r="D2010" t="str">
            <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t="str">
            <v/>
          </cell>
          <cell r="D2012" t="str">
            <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t="str">
            <v/>
          </cell>
          <cell r="D2014" t="str">
            <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t="str">
            <v/>
          </cell>
          <cell r="D2016" t="str">
            <v/>
          </cell>
        </row>
        <row r="2017">
          <cell r="A2017">
            <v>74026</v>
          </cell>
          <cell r="B2017" t="str">
            <v>COLUNA DE VENTILAÇÃO</v>
          </cell>
          <cell r="C2017" t="str">
            <v/>
          </cell>
          <cell r="D2017" t="str">
            <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t="str">
            <v/>
          </cell>
          <cell r="D2019" t="str">
            <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t="str">
            <v/>
          </cell>
          <cell r="D2026" t="str">
            <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t="str">
            <v/>
          </cell>
          <cell r="D2028" t="str">
            <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t="str">
            <v/>
          </cell>
          <cell r="D2030" t="str">
            <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t="str">
            <v/>
          </cell>
          <cell r="D2032" t="str">
            <v/>
          </cell>
        </row>
        <row r="2033">
          <cell r="A2033">
            <v>232</v>
          </cell>
          <cell r="B2033" t="str">
            <v>INSTALACAO DE BOMBAS EM GERAL</v>
          </cell>
          <cell r="C2033" t="str">
            <v/>
          </cell>
          <cell r="D2033" t="str">
            <v/>
          </cell>
        </row>
        <row r="2034">
          <cell r="A2034">
            <v>73826</v>
          </cell>
          <cell r="B2034" t="str">
            <v>INSTALACAO DE COMPRESSOR DE AR OU SOPRADOR</v>
          </cell>
          <cell r="C2034" t="str">
            <v/>
          </cell>
          <cell r="D2034" t="str">
            <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t="str">
            <v/>
          </cell>
          <cell r="D2037" t="str">
            <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t="str">
            <v/>
          </cell>
          <cell r="D2042" t="str">
            <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t="str">
            <v/>
          </cell>
          <cell r="D2046" t="str">
            <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t="str">
            <v/>
          </cell>
          <cell r="D2051" t="str">
            <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t="str">
            <v/>
          </cell>
          <cell r="D2055" t="str">
            <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t="str">
            <v/>
          </cell>
          <cell r="D2062" t="str">
            <v/>
          </cell>
        </row>
        <row r="2063">
          <cell r="A2063" t="str">
            <v>73824/001</v>
          </cell>
          <cell r="B2063" t="str">
            <v>INSTALACAO DE MISTURADOR VERTICAL</v>
          </cell>
          <cell r="C2063" t="str">
            <v>UN</v>
          </cell>
          <cell r="D2063">
            <v>188.32</v>
          </cell>
        </row>
        <row r="2064">
          <cell r="A2064">
            <v>73825</v>
          </cell>
          <cell r="B2064" t="str">
            <v>VERTEDORES</v>
          </cell>
          <cell r="C2064" t="str">
            <v/>
          </cell>
          <cell r="D2064" t="str">
            <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t="str">
            <v/>
          </cell>
          <cell r="D2067" t="str">
            <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t="str">
            <v/>
          </cell>
          <cell r="D2073" t="str">
            <v/>
          </cell>
        </row>
        <row r="2074">
          <cell r="A2074">
            <v>58</v>
          </cell>
          <cell r="B2074" t="str">
            <v>LIGACOES PREDIAIS DE AGUA</v>
          </cell>
          <cell r="C2074" t="str">
            <v/>
          </cell>
          <cell r="D2074" t="str">
            <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t="str">
            <v/>
          </cell>
          <cell r="D2076" t="str">
            <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t="str">
            <v/>
          </cell>
          <cell r="D2078" t="str">
            <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t="str">
            <v/>
          </cell>
          <cell r="D2082" t="str">
            <v/>
          </cell>
        </row>
        <row r="2083">
          <cell r="A2083" t="str">
            <v>74218/001</v>
          </cell>
          <cell r="B2083" t="str">
            <v>KIT CAVALETE PVC COM REGISTRO 3/4" - FORNECIMENTO E INSTALACAO</v>
          </cell>
          <cell r="C2083" t="str">
            <v>UN</v>
          </cell>
          <cell r="D2083">
            <v>43.44</v>
          </cell>
        </row>
        <row r="2084">
          <cell r="A2084">
            <v>74253</v>
          </cell>
          <cell r="B2084" t="str">
            <v>RAMAL PREDIAL</v>
          </cell>
          <cell r="C2084" t="str">
            <v/>
          </cell>
          <cell r="D2084" t="str">
            <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t="str">
            <v/>
          </cell>
          <cell r="D2086" t="str">
            <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t="str">
            <v/>
          </cell>
          <cell r="D2088" t="str">
            <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t="str">
            <v/>
          </cell>
          <cell r="D2091" t="str">
            <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t="str">
            <v/>
          </cell>
          <cell r="D2095" t="str">
            <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t="str">
            <v/>
          </cell>
          <cell r="D2098" t="str">
            <v/>
          </cell>
        </row>
        <row r="2099">
          <cell r="A2099">
            <v>17</v>
          </cell>
          <cell r="B2099" t="str">
            <v>DRAGAGEM</v>
          </cell>
          <cell r="C2099" t="str">
            <v/>
          </cell>
          <cell r="D2099" t="str">
            <v/>
          </cell>
        </row>
        <row r="2100">
          <cell r="A2100">
            <v>76451</v>
          </cell>
          <cell r="B2100" t="str">
            <v>ESCAVACAO SUBMERSA</v>
          </cell>
          <cell r="C2100" t="str">
            <v/>
          </cell>
          <cell r="D2100" t="str">
            <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t="str">
            <v/>
          </cell>
          <cell r="D2102" t="str">
            <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t="str">
            <v/>
          </cell>
          <cell r="D2104" t="str">
            <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t="str">
            <v/>
          </cell>
          <cell r="D2107" t="str">
            <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t="str">
            <v/>
          </cell>
          <cell r="D2109" t="str">
            <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t="str">
            <v/>
          </cell>
          <cell r="D2111" t="str">
            <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t="str">
            <v/>
          </cell>
          <cell r="D2113" t="str">
            <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t="str">
            <v/>
          </cell>
          <cell r="D2116" t="str">
            <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t="str">
            <v/>
          </cell>
          <cell r="D2118" t="str">
            <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t="str">
            <v/>
          </cell>
          <cell r="D2120" t="str">
            <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t="str">
            <v/>
          </cell>
          <cell r="D2122" t="str">
            <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t="str">
            <v/>
          </cell>
          <cell r="D2124" t="str">
            <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t="str">
            <v/>
          </cell>
          <cell r="D2130" t="str">
            <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t="str">
            <v/>
          </cell>
          <cell r="D2134" t="str">
            <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t="str">
            <v/>
          </cell>
          <cell r="D2150" t="str">
            <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t="str">
            <v/>
          </cell>
          <cell r="D2152" t="str">
            <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t="str">
            <v/>
          </cell>
          <cell r="D2154" t="str">
            <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t="str">
            <v/>
          </cell>
          <cell r="D2161" t="str">
            <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t="str">
            <v/>
          </cell>
          <cell r="D2164" t="str">
            <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t="str">
            <v/>
          </cell>
          <cell r="D2167" t="str">
            <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t="str">
            <v/>
          </cell>
          <cell r="D2169" t="str">
            <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t="str">
            <v/>
          </cell>
          <cell r="D2172" t="str">
            <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t="str">
            <v/>
          </cell>
          <cell r="D2179" t="str">
            <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t="str">
            <v/>
          </cell>
          <cell r="D2181" t="str">
            <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t="str">
            <v/>
          </cell>
          <cell r="D2183" t="str">
            <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t="str">
            <v/>
          </cell>
          <cell r="D2186" t="str">
            <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t="str">
            <v/>
          </cell>
          <cell r="D2252" t="str">
            <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t="str">
            <v/>
          </cell>
          <cell r="D2254" t="str">
            <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t="str">
            <v/>
          </cell>
          <cell r="D2256" t="str">
            <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t="str">
            <v/>
          </cell>
          <cell r="D2260" t="str">
            <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t="str">
            <v/>
          </cell>
          <cell r="D2262" t="str">
            <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t="str">
            <v/>
          </cell>
          <cell r="D2264" t="str">
            <v/>
          </cell>
        </row>
        <row r="2265">
          <cell r="A2265" t="str">
            <v>74207/001</v>
          </cell>
          <cell r="B2265" t="str">
            <v>TRANSPORTE DE MATERIAL - BOTA-FORA, D.M.T = 10,0 KM</v>
          </cell>
          <cell r="C2265" t="str">
            <v>M3</v>
          </cell>
          <cell r="D2265">
            <v>11.34</v>
          </cell>
        </row>
        <row r="2266">
          <cell r="A2266">
            <v>74241</v>
          </cell>
          <cell r="B2266" t="str">
            <v>EMPILHAMENTO DE SOLO ORGANICO</v>
          </cell>
          <cell r="C2266" t="str">
            <v/>
          </cell>
          <cell r="D2266" t="str">
            <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t="str">
            <v/>
          </cell>
          <cell r="D2268" t="str">
            <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t="str">
            <v/>
          </cell>
          <cell r="D2272" t="str">
            <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t="str">
            <v/>
          </cell>
          <cell r="D2274" t="str">
            <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t="str">
            <v/>
          </cell>
          <cell r="D2277" t="str">
            <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t="str">
            <v/>
          </cell>
          <cell r="D2282" t="str">
            <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t="str">
            <v/>
          </cell>
          <cell r="D2285" t="str">
            <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t="str">
            <v/>
          </cell>
          <cell r="D2287" t="str">
            <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t="str">
            <v/>
          </cell>
          <cell r="D2289" t="str">
            <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t="str">
            <v/>
          </cell>
          <cell r="D2291" t="str">
            <v/>
          </cell>
        </row>
        <row r="2292">
          <cell r="A2292">
            <v>63</v>
          </cell>
          <cell r="B2292" t="str">
            <v>ALVENARIA DE TIJOLOS CERAMICOS</v>
          </cell>
          <cell r="C2292" t="str">
            <v/>
          </cell>
          <cell r="D2292" t="str">
            <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t="str">
            <v/>
          </cell>
          <cell r="D2305" t="str">
            <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t="str">
            <v/>
          </cell>
          <cell r="D2307" t="str">
            <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t="str">
            <v/>
          </cell>
          <cell r="D2313" t="str">
            <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t="str">
            <v/>
          </cell>
          <cell r="D2315" t="str">
            <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t="str">
            <v/>
          </cell>
          <cell r="D2317" t="str">
            <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t="str">
            <v/>
          </cell>
          <cell r="D2319" t="str">
            <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t="str">
            <v/>
          </cell>
          <cell r="D2322" t="str">
            <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t="str">
            <v/>
          </cell>
          <cell r="D2324" t="str">
            <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t="str">
            <v/>
          </cell>
          <cell r="D2326" t="str">
            <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t="str">
            <v/>
          </cell>
          <cell r="D2330" t="str">
            <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t="str">
            <v/>
          </cell>
          <cell r="D2332" t="str">
            <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t="str">
            <v/>
          </cell>
          <cell r="D2334" t="str">
            <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t="str">
            <v/>
          </cell>
          <cell r="D2345" t="str">
            <v/>
          </cell>
        </row>
        <row r="2346">
          <cell r="A2346">
            <v>73937</v>
          </cell>
          <cell r="B2346" t="str">
            <v>ALVENARIA ELEMENTO VAZADO CONCRETO (COBOGO)</v>
          </cell>
          <cell r="C2346" t="str">
            <v/>
          </cell>
          <cell r="D2346" t="str">
            <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t="str">
            <v/>
          </cell>
          <cell r="D2352" t="str">
            <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t="str">
            <v/>
          </cell>
          <cell r="D2354" t="str">
            <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t="str">
            <v/>
          </cell>
          <cell r="D2356" t="str">
            <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t="str">
            <v/>
          </cell>
          <cell r="D2361" t="str">
            <v/>
          </cell>
        </row>
        <row r="2362">
          <cell r="A2362">
            <v>74053</v>
          </cell>
          <cell r="B2362" t="str">
            <v>ALVENARIA EM PEDRA RACHAO</v>
          </cell>
          <cell r="C2362" t="str">
            <v/>
          </cell>
          <cell r="D2362" t="str">
            <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t="str">
            <v/>
          </cell>
          <cell r="D2366" t="str">
            <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t="str">
            <v/>
          </cell>
          <cell r="D2372" t="str">
            <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t="str">
            <v/>
          </cell>
          <cell r="D2374" t="str">
            <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t="str">
            <v/>
          </cell>
          <cell r="D2389" t="str">
            <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t="str">
            <v/>
          </cell>
          <cell r="D2391" t="str">
            <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t="str">
            <v/>
          </cell>
          <cell r="D2393" t="str">
            <v/>
          </cell>
        </row>
        <row r="2394">
          <cell r="A2394">
            <v>73863</v>
          </cell>
          <cell r="B2394" t="str">
            <v>ALVENARIA DE BLOCOS DE CONCRETO CELULAR</v>
          </cell>
          <cell r="C2394" t="str">
            <v/>
          </cell>
          <cell r="D2394" t="str">
            <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t="str">
            <v/>
          </cell>
          <cell r="D2397" t="str">
            <v/>
          </cell>
        </row>
        <row r="2398">
          <cell r="A2398">
            <v>68079</v>
          </cell>
          <cell r="B2398" t="str">
            <v>PAREDE DE ADOBE PARA FORNOS</v>
          </cell>
          <cell r="C2398" t="str">
            <v>M3</v>
          </cell>
          <cell r="D2398">
            <v>345.25</v>
          </cell>
        </row>
        <row r="2399">
          <cell r="A2399" t="str">
            <v>PAVI</v>
          </cell>
          <cell r="B2399" t="str">
            <v>PAVIMENTACAO</v>
          </cell>
          <cell r="C2399" t="str">
            <v/>
          </cell>
          <cell r="D2399" t="str">
            <v/>
          </cell>
        </row>
        <row r="2400">
          <cell r="A2400">
            <v>54</v>
          </cell>
          <cell r="B2400" t="str">
            <v>RECOMPOSICAO DE PAVIMENTACAO</v>
          </cell>
          <cell r="C2400" t="str">
            <v/>
          </cell>
          <cell r="D2400" t="str">
            <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t="str">
            <v/>
          </cell>
          <cell r="D2403" t="str">
            <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t="str">
            <v/>
          </cell>
          <cell r="D2408" t="str">
            <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t="str">
            <v/>
          </cell>
          <cell r="D2410" t="str">
            <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t="str">
            <v/>
          </cell>
          <cell r="D2412" t="str">
            <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t="str">
            <v/>
          </cell>
          <cell r="D2426" t="str">
            <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t="str">
            <v/>
          </cell>
          <cell r="D2428" t="str">
            <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t="str">
            <v/>
          </cell>
          <cell r="D2453" t="str">
            <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t="str">
            <v/>
          </cell>
          <cell r="D2455" t="str">
            <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t="str">
            <v/>
          </cell>
          <cell r="D2457" t="str">
            <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t="str">
            <v/>
          </cell>
          <cell r="D2464" t="str">
            <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t="str">
            <v/>
          </cell>
          <cell r="D2467" t="str">
            <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t="str">
            <v/>
          </cell>
          <cell r="D2470" t="str">
            <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t="str">
            <v/>
          </cell>
          <cell r="D2473" t="str">
            <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t="str">
            <v/>
          </cell>
          <cell r="D2475" t="str">
            <v/>
          </cell>
        </row>
        <row r="2476">
          <cell r="A2476">
            <v>73770</v>
          </cell>
          <cell r="B2476" t="str">
            <v>BARREIRA PRE-MOLDADA CONCR ARMADO/MURETA DIVISORIA DE TRAFEGO</v>
          </cell>
          <cell r="C2476" t="str">
            <v/>
          </cell>
          <cell r="D2476" t="str">
            <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t="str">
            <v/>
          </cell>
          <cell r="D2482" t="str">
            <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t="str">
            <v/>
          </cell>
          <cell r="D2487" t="str">
            <v/>
          </cell>
        </row>
        <row r="2488">
          <cell r="A2488">
            <v>155</v>
          </cell>
          <cell r="B2488" t="str">
            <v>PINTURA DE PAREDE</v>
          </cell>
          <cell r="C2488" t="str">
            <v/>
          </cell>
          <cell r="D2488" t="str">
            <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t="str">
            <v/>
          </cell>
          <cell r="D2492" t="str">
            <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t="str">
            <v/>
          </cell>
          <cell r="D2494" t="str">
            <v/>
          </cell>
        </row>
        <row r="2495">
          <cell r="A2495" t="str">
            <v>73750/001</v>
          </cell>
          <cell r="B2495" t="str">
            <v>PINTURA LATEX PVA AMBIENTES INTERNOS, DUAS DEMAOS</v>
          </cell>
          <cell r="C2495" t="str">
            <v>M2</v>
          </cell>
          <cell r="D2495">
            <v>6.01</v>
          </cell>
        </row>
        <row r="2496">
          <cell r="A2496">
            <v>73751</v>
          </cell>
          <cell r="B2496" t="str">
            <v>SELADOR P/ PAREDE</v>
          </cell>
          <cell r="C2496" t="str">
            <v/>
          </cell>
          <cell r="D2496" t="str">
            <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t="str">
            <v/>
          </cell>
          <cell r="D2498" t="str">
            <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t="str">
            <v/>
          </cell>
          <cell r="D2500" t="str">
            <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t="str">
            <v/>
          </cell>
          <cell r="D2503" t="str">
            <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t="str">
            <v/>
          </cell>
          <cell r="D2507" t="str">
            <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t="str">
            <v/>
          </cell>
          <cell r="D2510" t="str">
            <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t="str">
            <v/>
          </cell>
          <cell r="D2512" t="str">
            <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t="str">
            <v/>
          </cell>
          <cell r="D2515" t="str">
            <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t="str">
            <v/>
          </cell>
          <cell r="D2518" t="str">
            <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t="str">
            <v/>
          </cell>
          <cell r="D2520" t="str">
            <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t="str">
            <v/>
          </cell>
          <cell r="D2523" t="str">
            <v/>
          </cell>
        </row>
        <row r="2524">
          <cell r="A2524" t="str">
            <v>73739/001</v>
          </cell>
          <cell r="B2524" t="str">
            <v>PINTURA ESMALTE ACETINADO EM MADEIRA, DUAS DEMAOS</v>
          </cell>
          <cell r="C2524" t="str">
            <v>M2</v>
          </cell>
          <cell r="D2524">
            <v>9.58</v>
          </cell>
        </row>
        <row r="2525">
          <cell r="A2525">
            <v>73832</v>
          </cell>
          <cell r="B2525" t="str">
            <v>EMASSAMENTO MADEIRA</v>
          </cell>
          <cell r="C2525" t="str">
            <v/>
          </cell>
          <cell r="D2525" t="str">
            <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t="str">
            <v/>
          </cell>
          <cell r="D2527" t="str">
            <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t="str">
            <v/>
          </cell>
          <cell r="D2531" t="str">
            <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t="str">
            <v/>
          </cell>
          <cell r="D2536" t="str">
            <v/>
          </cell>
        </row>
        <row r="2537">
          <cell r="A2537" t="str">
            <v>73794/001</v>
          </cell>
          <cell r="B2537" t="str">
            <v>PINTURA COM TINTA GRAFITE ESMALTE EM FERRO</v>
          </cell>
          <cell r="C2537" t="str">
            <v>M2</v>
          </cell>
          <cell r="D2537">
            <v>15.31</v>
          </cell>
        </row>
        <row r="2538">
          <cell r="A2538">
            <v>73865</v>
          </cell>
          <cell r="B2538" t="str">
            <v>PRIMER EPOXI</v>
          </cell>
          <cell r="C2538" t="str">
            <v/>
          </cell>
          <cell r="D2538" t="str">
            <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t="str">
            <v/>
          </cell>
          <cell r="D2540" t="str">
            <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t="str">
            <v/>
          </cell>
          <cell r="D2544" t="str">
            <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t="str">
            <v/>
          </cell>
          <cell r="D2547" t="str">
            <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t="str">
            <v/>
          </cell>
          <cell r="D2549" t="str">
            <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t="str">
            <v/>
          </cell>
          <cell r="D2551" t="str">
            <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t="str">
            <v/>
          </cell>
          <cell r="D2555" t="str">
            <v/>
          </cell>
        </row>
        <row r="2556">
          <cell r="A2556">
            <v>74109</v>
          </cell>
          <cell r="B2556" t="str">
            <v>PINTURA IMUNIZANTE</v>
          </cell>
          <cell r="C2556" t="str">
            <v/>
          </cell>
          <cell r="D2556" t="str">
            <v/>
          </cell>
        </row>
        <row r="2557">
          <cell r="A2557" t="str">
            <v>74109/001</v>
          </cell>
          <cell r="B2557" t="str">
            <v>PINTURA IMUNIZANTE PARA MADEIRA, DUAS DEMAOS</v>
          </cell>
          <cell r="C2557" t="str">
            <v>M2</v>
          </cell>
          <cell r="D2557">
            <v>11.8</v>
          </cell>
        </row>
        <row r="2558">
          <cell r="A2558">
            <v>161</v>
          </cell>
          <cell r="B2558" t="str">
            <v>PINTURA PARA PISO</v>
          </cell>
          <cell r="C2558" t="str">
            <v/>
          </cell>
          <cell r="D2558" t="str">
            <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t="str">
            <v/>
          </cell>
          <cell r="D2560" t="str">
            <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t="str">
            <v/>
          </cell>
          <cell r="D2562" t="str">
            <v/>
          </cell>
        </row>
        <row r="2563">
          <cell r="A2563" t="str">
            <v>74245/001</v>
          </cell>
          <cell r="B2563" t="str">
            <v>PINTURA COM TINTA ACRILICA PARA PISOS EM QUADRAS POLIESPORTIVAS</v>
          </cell>
          <cell r="C2563" t="str">
            <v>M2</v>
          </cell>
          <cell r="D2563">
            <v>6.13</v>
          </cell>
        </row>
        <row r="2564">
          <cell r="A2564" t="str">
            <v>PISO</v>
          </cell>
          <cell r="B2564" t="str">
            <v>PISOS</v>
          </cell>
          <cell r="C2564" t="str">
            <v/>
          </cell>
          <cell r="D2564" t="str">
            <v/>
          </cell>
        </row>
        <row r="2565">
          <cell r="A2565">
            <v>111</v>
          </cell>
          <cell r="B2565" t="str">
            <v>PISO CIMENTADO</v>
          </cell>
          <cell r="C2565" t="str">
            <v/>
          </cell>
          <cell r="D2565" t="str">
            <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t="str">
            <v/>
          </cell>
          <cell r="D2568" t="str">
            <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t="str">
            <v/>
          </cell>
          <cell r="D2574" t="str">
            <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t="str">
            <v/>
          </cell>
          <cell r="D2578" t="str">
            <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t="str">
            <v/>
          </cell>
          <cell r="D2580" t="str">
            <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t="str">
            <v/>
          </cell>
          <cell r="D2585" t="str">
            <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t="str">
            <v/>
          </cell>
          <cell r="D2588" t="str">
            <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t="str">
            <v/>
          </cell>
          <cell r="D2590" t="str">
            <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t="str">
            <v/>
          </cell>
          <cell r="D2594" t="str">
            <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t="str">
            <v/>
          </cell>
          <cell r="D2599" t="str">
            <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t="str">
            <v/>
          </cell>
          <cell r="D2601" t="str">
            <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t="str">
            <v/>
          </cell>
          <cell r="D2604" t="str">
            <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t="str">
            <v/>
          </cell>
          <cell r="D2606" t="str">
            <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t="str">
            <v/>
          </cell>
          <cell r="D2608" t="str">
            <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t="str">
            <v/>
          </cell>
          <cell r="D2610" t="str">
            <v/>
          </cell>
        </row>
        <row r="2611">
          <cell r="A2611">
            <v>73743</v>
          </cell>
          <cell r="B2611" t="str">
            <v>PISO EM PEDRA</v>
          </cell>
          <cell r="C2611" t="str">
            <v/>
          </cell>
          <cell r="D2611" t="str">
            <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t="str">
            <v/>
          </cell>
          <cell r="D2613" t="str">
            <v/>
          </cell>
        </row>
        <row r="2614">
          <cell r="A2614" t="str">
            <v>73818/001</v>
          </cell>
          <cell r="B2614" t="str">
            <v>PAVIMENTACAO EM PEDRISCO, ESPESSURA 5CM</v>
          </cell>
          <cell r="C2614" t="str">
            <v>M2</v>
          </cell>
          <cell r="D2614">
            <v>6.57</v>
          </cell>
        </row>
        <row r="2615">
          <cell r="A2615">
            <v>73921</v>
          </cell>
          <cell r="B2615" t="str">
            <v>PISO PEDRA</v>
          </cell>
          <cell r="C2615" t="str">
            <v/>
          </cell>
          <cell r="D2615" t="str">
            <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t="str">
            <v/>
          </cell>
          <cell r="D2618" t="str">
            <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t="str">
            <v/>
          </cell>
          <cell r="D2620" t="str">
            <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t="str">
            <v/>
          </cell>
          <cell r="D2622" t="str">
            <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t="str">
            <v/>
          </cell>
          <cell r="D2624" t="str">
            <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t="str">
            <v/>
          </cell>
          <cell r="D2629" t="str">
            <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t="str">
            <v/>
          </cell>
          <cell r="D2631" t="str">
            <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t="str">
            <v/>
          </cell>
          <cell r="D2635" t="str">
            <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t="str">
            <v/>
          </cell>
          <cell r="D2637" t="str">
            <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t="str">
            <v/>
          </cell>
          <cell r="D2639" t="str">
            <v/>
          </cell>
        </row>
        <row r="2640">
          <cell r="A2640">
            <v>74159</v>
          </cell>
          <cell r="B2640" t="str">
            <v>SOLEIRA DE ARDOSIA</v>
          </cell>
          <cell r="C2640" t="str">
            <v/>
          </cell>
          <cell r="D2640" t="str">
            <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t="str">
            <v/>
          </cell>
          <cell r="D2642" t="str">
            <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t="str">
            <v/>
          </cell>
          <cell r="D2644" t="str">
            <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t="str">
            <v/>
          </cell>
          <cell r="D2646" t="str">
            <v/>
          </cell>
        </row>
        <row r="2647">
          <cell r="A2647">
            <v>74111</v>
          </cell>
          <cell r="B2647" t="str">
            <v>SOLEIRA MARMORE BRANCO</v>
          </cell>
          <cell r="C2647" t="str">
            <v/>
          </cell>
          <cell r="D2647" t="str">
            <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t="str">
            <v/>
          </cell>
          <cell r="D2649" t="str">
            <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t="str">
            <v/>
          </cell>
          <cell r="D2651" t="str">
            <v/>
          </cell>
        </row>
        <row r="2652">
          <cell r="A2652" t="str">
            <v>73886/001</v>
          </cell>
          <cell r="B2652" t="str">
            <v>RODAPE EM MADEIRA, ALTURA 7CM, FIXADO EM PECAS DE MADEIRA</v>
          </cell>
          <cell r="C2652" t="str">
            <v>M</v>
          </cell>
          <cell r="D2652">
            <v>9.93</v>
          </cell>
        </row>
        <row r="2653">
          <cell r="A2653">
            <v>131</v>
          </cell>
          <cell r="B2653" t="str">
            <v>RODAPE CERAMICO</v>
          </cell>
          <cell r="C2653" t="str">
            <v/>
          </cell>
          <cell r="D2653" t="str">
            <v/>
          </cell>
        </row>
        <row r="2654">
          <cell r="A2654">
            <v>73985</v>
          </cell>
          <cell r="B2654" t="str">
            <v>RODAPE CERAMICA ESMALTADA</v>
          </cell>
          <cell r="C2654" t="str">
            <v/>
          </cell>
          <cell r="D2654" t="str">
            <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t="str">
            <v/>
          </cell>
          <cell r="D2656" t="str">
            <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t="str">
            <v/>
          </cell>
          <cell r="D2660" t="str">
            <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t="str">
            <v/>
          </cell>
          <cell r="D2662" t="str">
            <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t="str">
            <v/>
          </cell>
          <cell r="D2664" t="str">
            <v/>
          </cell>
        </row>
        <row r="2665">
          <cell r="A2665" t="str">
            <v>73850/001</v>
          </cell>
          <cell r="B2665" t="str">
            <v>RODAPE EM MARMORITE, ALTURA 10CM</v>
          </cell>
          <cell r="C2665" t="str">
            <v>M</v>
          </cell>
          <cell r="D2665">
            <v>12.64</v>
          </cell>
        </row>
        <row r="2666">
          <cell r="A2666">
            <v>258</v>
          </cell>
          <cell r="B2666" t="str">
            <v>PISO CONCRETO</v>
          </cell>
          <cell r="C2666" t="str">
            <v/>
          </cell>
          <cell r="D2666" t="str">
            <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t="str">
            <v/>
          </cell>
          <cell r="D2673" t="str">
            <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t="str">
            <v/>
          </cell>
          <cell r="D2675" t="str">
            <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t="str">
            <v/>
          </cell>
          <cell r="D2677" t="str">
            <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t="str">
            <v/>
          </cell>
          <cell r="D2684" t="str">
            <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t="str">
            <v/>
          </cell>
          <cell r="D2687" t="str">
            <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t="str">
            <v/>
          </cell>
          <cell r="D2689" t="str">
            <v/>
          </cell>
        </row>
        <row r="2690">
          <cell r="A2690">
            <v>73907</v>
          </cell>
          <cell r="B2690" t="str">
            <v>CONTRAPISO/LASTRO CONCRETO</v>
          </cell>
          <cell r="C2690" t="str">
            <v/>
          </cell>
          <cell r="D2690" t="str">
            <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t="str">
            <v/>
          </cell>
          <cell r="D2703" t="str">
            <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t="str">
            <v/>
          </cell>
          <cell r="D2715" t="str">
            <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t="str">
            <v/>
          </cell>
          <cell r="D2719" t="str">
            <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t="str">
            <v/>
          </cell>
          <cell r="D2729" t="str">
            <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t="str">
            <v/>
          </cell>
          <cell r="D2731" t="str">
            <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t="str">
            <v/>
          </cell>
          <cell r="D2734" t="str">
            <v/>
          </cell>
        </row>
        <row r="2735">
          <cell r="A2735">
            <v>106</v>
          </cell>
          <cell r="B2735" t="str">
            <v>CHAPISCO</v>
          </cell>
          <cell r="C2735" t="str">
            <v/>
          </cell>
          <cell r="D2735" t="str">
            <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t="str">
            <v/>
          </cell>
          <cell r="D2738" t="str">
            <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t="str">
            <v/>
          </cell>
          <cell r="D2746" t="str">
            <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t="str">
            <v/>
          </cell>
          <cell r="D2748" t="str">
            <v/>
          </cell>
        </row>
        <row r="2749">
          <cell r="A2749" t="str">
            <v>74199/001</v>
          </cell>
          <cell r="B2749" t="str">
            <v>CHAPISCO RUSTICO TRACO 1:3 (CIMENTO E AREIA), ESPESSURA 2CM, PREPARO MANUAL</v>
          </cell>
          <cell r="C2749" t="str">
            <v>M2</v>
          </cell>
          <cell r="D2749">
            <v>22.2</v>
          </cell>
        </row>
        <row r="2750">
          <cell r="A2750">
            <v>107</v>
          </cell>
          <cell r="B2750" t="str">
            <v>EMBOCO</v>
          </cell>
          <cell r="C2750" t="str">
            <v/>
          </cell>
          <cell r="D2750" t="str">
            <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t="str">
            <v/>
          </cell>
          <cell r="D2764" t="str">
            <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t="str">
            <v/>
          </cell>
          <cell r="D2766" t="str">
            <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t="str">
            <v/>
          </cell>
          <cell r="D2778" t="str">
            <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t="str">
            <v/>
          </cell>
          <cell r="D2783" t="str">
            <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t="str">
            <v/>
          </cell>
          <cell r="D2785" t="str">
            <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t="str">
            <v/>
          </cell>
          <cell r="D2794" t="str">
            <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t="str">
            <v/>
          </cell>
          <cell r="D2797" t="str">
            <v/>
          </cell>
        </row>
        <row r="2798">
          <cell r="A2798" t="str">
            <v>74105/001</v>
          </cell>
          <cell r="B2798" t="str">
            <v>REVESTIMENTO DE TETOS COM GESSO CORRIDO DISTORCIDO</v>
          </cell>
          <cell r="C2798" t="str">
            <v>M2</v>
          </cell>
          <cell r="D2798">
            <v>7.79</v>
          </cell>
        </row>
        <row r="2799">
          <cell r="A2799">
            <v>74201</v>
          </cell>
          <cell r="B2799" t="str">
            <v>REBOCO EXTERNO</v>
          </cell>
          <cell r="C2799" t="str">
            <v/>
          </cell>
          <cell r="D2799" t="str">
            <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t="str">
            <v/>
          </cell>
          <cell r="D2802" t="str">
            <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t="str">
            <v/>
          </cell>
          <cell r="D2805" t="str">
            <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t="str">
            <v/>
          </cell>
          <cell r="D2808" t="str">
            <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t="str">
            <v/>
          </cell>
          <cell r="D2811" t="str">
            <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t="str">
            <v/>
          </cell>
          <cell r="D2814" t="str">
            <v/>
          </cell>
        </row>
        <row r="2815">
          <cell r="A2815">
            <v>74087</v>
          </cell>
          <cell r="B2815" t="str">
            <v>PEITORIL EM ARDOSIA</v>
          </cell>
          <cell r="C2815" t="str">
            <v/>
          </cell>
          <cell r="D2815" t="str">
            <v/>
          </cell>
        </row>
        <row r="2816">
          <cell r="A2816" t="str">
            <v>74087/001</v>
          </cell>
          <cell r="B2816" t="str">
            <v>PEITORIL EM ARDOSIA, LARGURA 15CM</v>
          </cell>
          <cell r="C2816" t="str">
            <v>M</v>
          </cell>
          <cell r="D2816">
            <v>8.42</v>
          </cell>
        </row>
        <row r="2817">
          <cell r="A2817">
            <v>129</v>
          </cell>
          <cell r="B2817" t="str">
            <v>PEITORIL DE CONCRETO</v>
          </cell>
          <cell r="C2817" t="str">
            <v/>
          </cell>
          <cell r="D2817" t="str">
            <v/>
          </cell>
        </row>
        <row r="2818">
          <cell r="A2818">
            <v>40675</v>
          </cell>
          <cell r="B2818" t="str">
            <v>ASSENTAMENTO DE PEITORIL DE CIMENTO, INCLUSO ADITIVO IMPERMEABILIZANTE</v>
          </cell>
          <cell r="C2818" t="str">
            <v>M</v>
          </cell>
          <cell r="D2818">
            <v>2.4</v>
          </cell>
        </row>
        <row r="2819">
          <cell r="A2819">
            <v>133</v>
          </cell>
          <cell r="B2819" t="str">
            <v>FORRO DE MADEIRA</v>
          </cell>
          <cell r="C2819" t="str">
            <v/>
          </cell>
          <cell r="D2819" t="str">
            <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t="str">
            <v/>
          </cell>
          <cell r="D2821" t="str">
            <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t="str">
            <v/>
          </cell>
          <cell r="D2824" t="str">
            <v/>
          </cell>
        </row>
        <row r="2825">
          <cell r="A2825">
            <v>72197</v>
          </cell>
          <cell r="B2825" t="str">
            <v>SANCA DE GESSO, ALTURA 15CM, MOLDADA NA OBRA</v>
          </cell>
          <cell r="C2825" t="str">
            <v>M</v>
          </cell>
          <cell r="D2825">
            <v>13.66</v>
          </cell>
        </row>
        <row r="2826">
          <cell r="A2826">
            <v>73792</v>
          </cell>
          <cell r="B2826" t="str">
            <v>FORRO DE GESSO</v>
          </cell>
          <cell r="C2826" t="str">
            <v/>
          </cell>
          <cell r="D2826" t="str">
            <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t="str">
            <v/>
          </cell>
          <cell r="D2828" t="str">
            <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t="str">
            <v/>
          </cell>
          <cell r="D2830" t="str">
            <v/>
          </cell>
        </row>
        <row r="2831">
          <cell r="A2831">
            <v>73778</v>
          </cell>
          <cell r="B2831" t="str">
            <v>FORROS TIPO PACOTE</v>
          </cell>
          <cell r="C2831" t="str">
            <v/>
          </cell>
          <cell r="D2831" t="str">
            <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t="str">
            <v/>
          </cell>
          <cell r="D2836" t="str">
            <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t="str">
            <v/>
          </cell>
          <cell r="D2838" t="str">
            <v/>
          </cell>
        </row>
        <row r="2839">
          <cell r="A2839">
            <v>73807</v>
          </cell>
          <cell r="B2839" t="str">
            <v>CORRIMAO DE GRANITO ARTIFICIAL (MARMORITE) COM 15 CM DE LARGURA</v>
          </cell>
          <cell r="C2839" t="str">
            <v/>
          </cell>
          <cell r="D2839" t="str">
            <v/>
          </cell>
        </row>
        <row r="2840">
          <cell r="A2840" t="str">
            <v>73807/001</v>
          </cell>
          <cell r="B2840" t="str">
            <v>CORRIMAO EM MARMORITE, LARGURA 15CM</v>
          </cell>
          <cell r="C2840" t="str">
            <v>M</v>
          </cell>
          <cell r="D2840">
            <v>44.19</v>
          </cell>
        </row>
        <row r="2841">
          <cell r="A2841">
            <v>311</v>
          </cell>
          <cell r="B2841" t="str">
            <v>FORRO METALICO/PVC</v>
          </cell>
          <cell r="C2841" t="str">
            <v/>
          </cell>
          <cell r="D2841" t="str">
            <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t="str">
            <v/>
          </cell>
          <cell r="D2844" t="str">
            <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t="str">
            <v/>
          </cell>
          <cell r="D2846" t="str">
            <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t="str">
            <v/>
          </cell>
          <cell r="D2848" t="str">
            <v/>
          </cell>
        </row>
        <row r="2849">
          <cell r="A2849">
            <v>148</v>
          </cell>
          <cell r="B2849" t="str">
            <v>JUNTA ELASTICA</v>
          </cell>
          <cell r="C2849" t="str">
            <v/>
          </cell>
          <cell r="D2849" t="str">
            <v/>
          </cell>
        </row>
        <row r="2850">
          <cell r="A2850">
            <v>73754</v>
          </cell>
          <cell r="B2850" t="str">
            <v>JUNTA DE DILATACAO E VEDACAO</v>
          </cell>
          <cell r="C2850" t="str">
            <v/>
          </cell>
          <cell r="D2850" t="str">
            <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t="str">
            <v/>
          </cell>
          <cell r="D2852" t="str">
            <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t="str">
            <v/>
          </cell>
          <cell r="D2854" t="str">
            <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t="str">
            <v/>
          </cell>
          <cell r="D2859" t="str">
            <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t="str">
            <v/>
          </cell>
          <cell r="D2861" t="str">
            <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t="str">
            <v/>
          </cell>
          <cell r="D2887" t="str">
            <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t="str">
            <v/>
          </cell>
          <cell r="D2891" t="str">
            <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t="str">
            <v/>
          </cell>
          <cell r="D2896" t="str">
            <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t="str">
            <v/>
          </cell>
          <cell r="D2907" t="str">
            <v/>
          </cell>
        </row>
        <row r="2908">
          <cell r="A2908">
            <v>9537</v>
          </cell>
          <cell r="B2908" t="str">
            <v>LIMPEZA FINAL DA OBRA</v>
          </cell>
          <cell r="C2908" t="str">
            <v>M2</v>
          </cell>
          <cell r="D2908">
            <v>1.1100000000000001</v>
          </cell>
        </row>
        <row r="2909">
          <cell r="A2909">
            <v>73745</v>
          </cell>
          <cell r="B2909" t="str">
            <v>LIMPEZAS DE SUPERFICIES</v>
          </cell>
          <cell r="C2909" t="str">
            <v/>
          </cell>
          <cell r="D2909" t="str">
            <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t="str">
            <v/>
          </cell>
          <cell r="D2911" t="str">
            <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t="str">
            <v/>
          </cell>
          <cell r="D2913" t="str">
            <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t="str">
            <v/>
          </cell>
          <cell r="D2915" t="str">
            <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t="str">
            <v/>
          </cell>
          <cell r="D2932" t="str">
            <v/>
          </cell>
        </row>
        <row r="2933">
          <cell r="A2933" t="str">
            <v>74086/001</v>
          </cell>
          <cell r="B2933" t="str">
            <v>LIMPEZA LOUCAS E METAIS</v>
          </cell>
          <cell r="C2933" t="str">
            <v>UN</v>
          </cell>
          <cell r="D2933">
            <v>11.51</v>
          </cell>
        </row>
        <row r="2934">
          <cell r="A2934">
            <v>74243</v>
          </cell>
          <cell r="B2934" t="str">
            <v>LIMPEZA GERAL DE QUADRA POLIESPORTIVA</v>
          </cell>
          <cell r="C2934" t="str">
            <v/>
          </cell>
          <cell r="D2934" t="str">
            <v/>
          </cell>
        </row>
        <row r="2935">
          <cell r="A2935" t="str">
            <v>74243/001</v>
          </cell>
          <cell r="B2935" t="str">
            <v>LIMPEZA GERAL DE QUADRA POLIESPORTIVA</v>
          </cell>
          <cell r="C2935" t="str">
            <v>M2</v>
          </cell>
          <cell r="D2935">
            <v>0.96</v>
          </cell>
        </row>
        <row r="2936">
          <cell r="A2936">
            <v>215</v>
          </cell>
          <cell r="B2936" t="str">
            <v>ABERTURA DE POCO | CISTERNA OU CACIMBA |</v>
          </cell>
          <cell r="C2936" t="str">
            <v/>
          </cell>
          <cell r="D2936" t="str">
            <v/>
          </cell>
        </row>
        <row r="2937">
          <cell r="A2937">
            <v>74163</v>
          </cell>
          <cell r="B2937" t="str">
            <v>PERFURACAO DE POCO</v>
          </cell>
          <cell r="C2937" t="str">
            <v/>
          </cell>
          <cell r="D2937" t="str">
            <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t="str">
            <v/>
          </cell>
          <cell r="D2940" t="str">
            <v/>
          </cell>
        </row>
        <row r="2941">
          <cell r="A2941">
            <v>40841</v>
          </cell>
          <cell r="B2941" t="str">
            <v>ABRACADEIRA P/POCOS PROFUNDOS</v>
          </cell>
          <cell r="C2941" t="str">
            <v>UN</v>
          </cell>
          <cell r="D2941">
            <v>63.51</v>
          </cell>
        </row>
        <row r="2942">
          <cell r="A2942">
            <v>318</v>
          </cell>
          <cell r="B2942" t="str">
            <v>OUTROS</v>
          </cell>
          <cell r="C2942" t="str">
            <v/>
          </cell>
          <cell r="D2942" t="str">
            <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t="str">
            <v/>
          </cell>
          <cell r="D2948" t="str">
            <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t="str">
            <v/>
          </cell>
          <cell r="D2952" t="str">
            <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t="str">
            <v/>
          </cell>
          <cell r="D2955" t="str">
            <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t="str">
            <v/>
          </cell>
          <cell r="D2958" t="str">
            <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t="str">
            <v/>
          </cell>
          <cell r="D2961" t="str">
            <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t="str">
            <v/>
          </cell>
          <cell r="D2963" t="str">
            <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t="str">
            <v/>
          </cell>
          <cell r="D2966" t="str">
            <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t="str">
            <v/>
          </cell>
          <cell r="D2970" t="str">
            <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t="str">
            <v/>
          </cell>
          <cell r="D2973" t="str">
            <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t="str">
            <v/>
          </cell>
          <cell r="D3825" t="str">
            <v/>
          </cell>
        </row>
        <row r="3826">
          <cell r="A3826">
            <v>10</v>
          </cell>
          <cell r="B3826" t="str">
            <v>PREPARO DO TERRENO</v>
          </cell>
          <cell r="C3826" t="str">
            <v/>
          </cell>
          <cell r="D3826" t="str">
            <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t="str">
            <v/>
          </cell>
          <cell r="D3829" t="str">
            <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t="str">
            <v/>
          </cell>
          <cell r="D3832" t="str">
            <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t="str">
            <v/>
          </cell>
          <cell r="D3835" t="str">
            <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t="str">
            <v/>
          </cell>
          <cell r="D3840" t="str">
            <v/>
          </cell>
        </row>
        <row r="3841">
          <cell r="A3841">
            <v>74220</v>
          </cell>
          <cell r="B3841" t="str">
            <v>TAPUME DE VEDACAO</v>
          </cell>
          <cell r="C3841" t="str">
            <v/>
          </cell>
          <cell r="D3841" t="str">
            <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t="str">
            <v/>
          </cell>
          <cell r="D3843" t="str">
            <v/>
          </cell>
        </row>
        <row r="3844">
          <cell r="A3844" t="str">
            <v>74221/001</v>
          </cell>
          <cell r="B3844" t="str">
            <v>SINALIZACAO DE TRANSITO - NOTURNA</v>
          </cell>
          <cell r="C3844" t="str">
            <v>M</v>
          </cell>
          <cell r="D3844">
            <v>1.23</v>
          </cell>
        </row>
        <row r="3845">
          <cell r="A3845">
            <v>12</v>
          </cell>
          <cell r="B3845" t="str">
            <v>ACESSOS/PASSADICOS</v>
          </cell>
          <cell r="C3845" t="str">
            <v/>
          </cell>
          <cell r="D3845" t="str">
            <v/>
          </cell>
        </row>
        <row r="3846">
          <cell r="A3846">
            <v>74219</v>
          </cell>
          <cell r="B3846" t="str">
            <v>PASSADICOS E TRAVESSIAS - MONTAGEM, MANUTENCAO E REMOCAO</v>
          </cell>
          <cell r="C3846" t="str">
            <v/>
          </cell>
          <cell r="D3846" t="str">
            <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t="str">
            <v/>
          </cell>
          <cell r="D3849" t="str">
            <v/>
          </cell>
        </row>
        <row r="3850">
          <cell r="A3850">
            <v>73875</v>
          </cell>
          <cell r="B3850" t="str">
            <v>LOCACAO DE ANDAIMES</v>
          </cell>
          <cell r="C3850" t="str">
            <v/>
          </cell>
          <cell r="D3850" t="str">
            <v/>
          </cell>
        </row>
        <row r="3851">
          <cell r="A3851" t="str">
            <v>73875/001</v>
          </cell>
          <cell r="B3851" t="str">
            <v>LOCACAO DE ANDAIME METALICO TUBULAR TIPO TORRE</v>
          </cell>
          <cell r="C3851" t="str">
            <v>M/MES</v>
          </cell>
          <cell r="D3851">
            <v>14.43</v>
          </cell>
        </row>
        <row r="3852">
          <cell r="A3852">
            <v>14</v>
          </cell>
          <cell r="B3852" t="str">
            <v>DEMOLICOES/RETIRADAS</v>
          </cell>
          <cell r="C3852" t="str">
            <v/>
          </cell>
          <cell r="D3852" t="str">
            <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t="str">
            <v/>
          </cell>
          <cell r="D3888" t="str">
            <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t="str">
            <v/>
          </cell>
          <cell r="D3891" t="str">
            <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t="str">
            <v/>
          </cell>
          <cell r="D3893" t="str">
            <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t="str">
            <v/>
          </cell>
          <cell r="D3895" t="str">
            <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t="str">
            <v/>
          </cell>
          <cell r="D3897" t="str">
            <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t="str">
            <v/>
          </cell>
          <cell r="D3899" t="str">
            <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t="str">
            <v/>
          </cell>
          <cell r="D3902" t="str">
            <v/>
          </cell>
        </row>
        <row r="3903">
          <cell r="A3903">
            <v>73960</v>
          </cell>
          <cell r="B3903" t="str">
            <v>LIGACOES PROVISORIAS AGUA/ESGOTO</v>
          </cell>
          <cell r="C3903" t="str">
            <v/>
          </cell>
          <cell r="D3903" t="str">
            <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t="str">
            <v/>
          </cell>
          <cell r="D3905" t="str">
            <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t="str">
            <v/>
          </cell>
          <cell r="D3907" t="str">
            <v/>
          </cell>
        </row>
        <row r="3908">
          <cell r="A3908">
            <v>6</v>
          </cell>
          <cell r="B3908" t="str">
            <v>CONTROLE TECNOLOGICO</v>
          </cell>
          <cell r="C3908" t="str">
            <v/>
          </cell>
          <cell r="D3908" t="str">
            <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t="str">
            <v/>
          </cell>
          <cell r="D3911" t="str">
            <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t="str">
            <v/>
          </cell>
          <cell r="D3924" t="str">
            <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t="str">
            <v/>
          </cell>
          <cell r="D3927" t="str">
            <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t="str">
            <v/>
          </cell>
          <cell r="D3936" t="str">
            <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t="str">
            <v/>
          </cell>
          <cell r="D3995" t="str">
            <v/>
          </cell>
        </row>
        <row r="3996">
          <cell r="A3996">
            <v>72733</v>
          </cell>
          <cell r="B3996" t="str">
            <v>MOBILIZACAO E DESMOBILIZACAO DE EQUIPAMENTO DE SONDAGEM A PERCUSSAO</v>
          </cell>
          <cell r="C3996" t="str">
            <v>UN</v>
          </cell>
          <cell r="D3996">
            <v>398.44</v>
          </cell>
        </row>
        <row r="3997">
          <cell r="A3997">
            <v>8</v>
          </cell>
          <cell r="B3997" t="str">
            <v>LOCACAO</v>
          </cell>
          <cell r="C3997" t="str">
            <v/>
          </cell>
          <cell r="D3997" t="str">
            <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t="str">
            <v/>
          </cell>
          <cell r="D4002" t="str">
            <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t="str">
            <v/>
          </cell>
          <cell r="D4004" t="str">
            <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t="str">
            <v/>
          </cell>
          <cell r="D4008" t="str">
            <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t="str">
            <v/>
          </cell>
          <cell r="D4012" t="str">
            <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t="str">
            <v/>
          </cell>
          <cell r="D4014" t="str">
            <v/>
          </cell>
        </row>
        <row r="4015">
          <cell r="A4015">
            <v>201</v>
          </cell>
          <cell r="B4015" t="str">
            <v>PORTAO</v>
          </cell>
          <cell r="C4015" t="str">
            <v/>
          </cell>
          <cell r="D4015" t="str">
            <v/>
          </cell>
        </row>
        <row r="4016">
          <cell r="A4016">
            <v>73814</v>
          </cell>
          <cell r="B4016" t="str">
            <v>PORTAO DE FERRO GALVANIZADO</v>
          </cell>
          <cell r="C4016" t="str">
            <v/>
          </cell>
          <cell r="D4016" t="str">
            <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t="str">
            <v/>
          </cell>
          <cell r="D4019" t="str">
            <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t="str">
            <v/>
          </cell>
          <cell r="D4022" t="str">
            <v/>
          </cell>
        </row>
        <row r="4023">
          <cell r="A4023">
            <v>74038</v>
          </cell>
          <cell r="B4023" t="str">
            <v>PORTÃO PARA CERCA</v>
          </cell>
          <cell r="C4023" t="str">
            <v/>
          </cell>
          <cell r="D4023" t="str">
            <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t="str">
            <v/>
          </cell>
          <cell r="D4025" t="str">
            <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t="str">
            <v/>
          </cell>
          <cell r="D4027" t="str">
            <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t="str">
            <v/>
          </cell>
          <cell r="D4029" t="str">
            <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t="str">
            <v/>
          </cell>
          <cell r="D4034" t="str">
            <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t="str">
            <v/>
          </cell>
          <cell r="D4037" t="str">
            <v/>
          </cell>
        </row>
        <row r="4038">
          <cell r="A4038">
            <v>73787</v>
          </cell>
          <cell r="B4038" t="str">
            <v>ALAMBRADO</v>
          </cell>
          <cell r="C4038" t="str">
            <v/>
          </cell>
          <cell r="D4038" t="str">
            <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t="str">
            <v/>
          </cell>
          <cell r="D4040" t="str">
            <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t="str">
            <v/>
          </cell>
          <cell r="D4042" t="str">
            <v/>
          </cell>
        </row>
        <row r="4043">
          <cell r="A4043">
            <v>73788</v>
          </cell>
          <cell r="B4043" t="str">
            <v>PLANTIO DE ARVORES E ARBUSTOS</v>
          </cell>
          <cell r="C4043" t="str">
            <v/>
          </cell>
          <cell r="D4043" t="str">
            <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t="str">
            <v/>
          </cell>
          <cell r="D4046" t="str">
            <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t="str">
            <v/>
          </cell>
          <cell r="D4052" t="str">
            <v/>
          </cell>
        </row>
        <row r="4053">
          <cell r="A4053">
            <v>74236</v>
          </cell>
          <cell r="B4053" t="str">
            <v>PLANTIO DE GRAMA</v>
          </cell>
          <cell r="C4053" t="str">
            <v/>
          </cell>
          <cell r="D4053" t="str">
            <v/>
          </cell>
        </row>
        <row r="4054">
          <cell r="A4054" t="str">
            <v>74236/001</v>
          </cell>
          <cell r="B4054" t="str">
            <v>GRAMA BATATAIS EM PLACAS</v>
          </cell>
          <cell r="C4054" t="str">
            <v>M2</v>
          </cell>
          <cell r="D4054">
            <v>7.16</v>
          </cell>
        </row>
        <row r="4055">
          <cell r="A4055">
            <v>207</v>
          </cell>
          <cell r="B4055" t="str">
            <v>PASSEIO</v>
          </cell>
          <cell r="C4055" t="str">
            <v/>
          </cell>
          <cell r="D4055" t="str">
            <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t="str">
            <v/>
          </cell>
          <cell r="D4057" t="str">
            <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t="str">
            <v/>
          </cell>
          <cell r="D4060" t="str">
            <v/>
          </cell>
        </row>
        <row r="4061">
          <cell r="A4061">
            <v>73864</v>
          </cell>
          <cell r="B4061" t="str">
            <v>NIVELAMENTO DE SOLO</v>
          </cell>
          <cell r="C4061" t="str">
            <v/>
          </cell>
          <cell r="D4061" t="str">
            <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t="str">
            <v/>
          </cell>
          <cell r="D4063" t="str">
            <v/>
          </cell>
        </row>
        <row r="4064">
          <cell r="A4064">
            <v>74228</v>
          </cell>
          <cell r="B4064" t="str">
            <v>BANCOS DE CONCRETO P/JARDIM</v>
          </cell>
          <cell r="C4064" t="str">
            <v/>
          </cell>
          <cell r="D4064" t="str">
            <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t="str">
            <v/>
          </cell>
          <cell r="D4066" t="str">
            <v/>
          </cell>
        </row>
        <row r="4067">
          <cell r="A4067" t="str">
            <v>TOTAIS DO VIN</v>
          </cell>
          <cell r="B4067" t="str">
            <v>ULO - AGRUPADORES: 525 COMPOSIÇÕES: 3.288</v>
          </cell>
          <cell r="C4067" t="str">
            <v/>
          </cell>
          <cell r="D4067" t="str">
            <v/>
          </cell>
        </row>
        <row r="4068">
          <cell r="A4068" t="str">
            <v>-------------</v>
          </cell>
          <cell r="B4068" t="str">
            <v>---------------------------------------------------</v>
          </cell>
          <cell r="C4068" t="str">
            <v/>
          </cell>
          <cell r="D4068" t="str">
            <v/>
          </cell>
        </row>
        <row r="4069">
          <cell r="A4069" t="str">
            <v>TOTALIZAÇÃO</v>
          </cell>
          <cell r="B4069" t="str">
            <v>E COMPOSIÇOES</v>
          </cell>
          <cell r="C4069" t="str">
            <v/>
          </cell>
          <cell r="D4069" t="str">
            <v/>
          </cell>
        </row>
        <row r="4070">
          <cell r="A4070" t="str">
            <v>-------------</v>
          </cell>
          <cell r="B4070" t="str">
            <v>---------------------------------------------------AGRUPADOR COMPOSIÇÃO</v>
          </cell>
          <cell r="C4070" t="str">
            <v/>
          </cell>
          <cell r="D4070" t="str">
            <v/>
          </cell>
        </row>
        <row r="4071">
          <cell r="A4071" t="str">
            <v>-------------</v>
          </cell>
          <cell r="B4071" t="str">
            <v>---------------------------------------------------</v>
          </cell>
          <cell r="C4071" t="str">
            <v/>
          </cell>
          <cell r="D4071" t="str">
            <v/>
          </cell>
        </row>
        <row r="4072">
          <cell r="A4072" t="str">
            <v>TOTAL GERAL .</v>
          </cell>
          <cell r="B4072" t="str">
            <v>...... 525 3.288</v>
          </cell>
          <cell r="C4072" t="str">
            <v/>
          </cell>
          <cell r="D4072" t="str">
            <v/>
          </cell>
        </row>
        <row r="4073">
          <cell r="A4073" t="str">
            <v>im de arquivo</v>
          </cell>
          <cell r="B4073" t="str">
            <v/>
          </cell>
          <cell r="C4073" t="str">
            <v/>
          </cell>
          <cell r="D4073" t="str">
            <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RELATÓRIO"/>
      <sheetName val="REAJU (2)"/>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4" tint="0.79998168889431442"/>
    <pageSetUpPr fitToPage="1"/>
  </sheetPr>
  <dimension ref="B3:H49"/>
  <sheetViews>
    <sheetView showGridLines="0" view="pageBreakPreview" zoomScale="80" zoomScaleNormal="100" zoomScaleSheetLayoutView="80" workbookViewId="0">
      <selection activeCell="G24" sqref="G24"/>
    </sheetView>
  </sheetViews>
  <sheetFormatPr defaultRowHeight="15" x14ac:dyDescent="0.25"/>
  <cols>
    <col min="1" max="2" width="9.140625" style="51"/>
    <col min="3" max="3" width="10.5703125" style="51" customWidth="1"/>
    <col min="4" max="4" width="9.140625" style="51"/>
    <col min="5" max="5" width="15" style="51" customWidth="1"/>
    <col min="6" max="6" width="29.140625" style="51" customWidth="1"/>
    <col min="7" max="7" width="23.7109375" style="51" customWidth="1"/>
    <col min="8" max="8" width="11.140625" style="51" customWidth="1"/>
    <col min="9" max="16384" width="9.140625" style="51"/>
  </cols>
  <sheetData>
    <row r="3" spans="2:8" x14ac:dyDescent="0.25">
      <c r="B3" s="23"/>
      <c r="C3" s="23"/>
      <c r="D3" s="23"/>
      <c r="E3" s="23"/>
      <c r="F3" s="23"/>
      <c r="G3" s="23"/>
      <c r="H3" s="23"/>
    </row>
    <row r="4" spans="2:8" x14ac:dyDescent="0.25">
      <c r="B4" s="24"/>
      <c r="C4" s="23"/>
      <c r="D4" s="23"/>
      <c r="E4" s="459" t="s">
        <v>69</v>
      </c>
      <c r="F4" s="15" t="s">
        <v>197</v>
      </c>
      <c r="G4" s="24"/>
      <c r="H4" s="24"/>
    </row>
    <row r="5" spans="2:8" x14ac:dyDescent="0.25">
      <c r="B5" s="24"/>
      <c r="C5" s="23"/>
      <c r="D5" s="23"/>
      <c r="E5" s="459" t="s">
        <v>70</v>
      </c>
      <c r="F5" s="15" t="s">
        <v>152</v>
      </c>
      <c r="G5" s="24"/>
      <c r="H5" s="24"/>
    </row>
    <row r="6" spans="2:8" x14ac:dyDescent="0.25">
      <c r="B6" s="24"/>
      <c r="C6" s="23"/>
      <c r="D6" s="23"/>
      <c r="E6" s="459" t="s">
        <v>71</v>
      </c>
      <c r="F6" s="15" t="s">
        <v>153</v>
      </c>
      <c r="G6" s="24"/>
      <c r="H6" s="24"/>
    </row>
    <row r="7" spans="2:8" x14ac:dyDescent="0.25">
      <c r="B7" s="25"/>
      <c r="C7" s="23"/>
      <c r="D7" s="23"/>
      <c r="E7" s="459" t="s">
        <v>72</v>
      </c>
      <c r="F7" s="15" t="s">
        <v>73</v>
      </c>
      <c r="G7" s="25"/>
      <c r="H7" s="25"/>
    </row>
    <row r="8" spans="2:8" x14ac:dyDescent="0.25">
      <c r="B8" s="25"/>
      <c r="C8" s="23"/>
      <c r="D8" s="23"/>
      <c r="E8" s="15"/>
      <c r="F8" s="25"/>
      <c r="G8" s="25"/>
      <c r="H8" s="25"/>
    </row>
    <row r="9" spans="2:8" x14ac:dyDescent="0.25">
      <c r="B9" s="25"/>
      <c r="C9" s="23"/>
      <c r="D9" s="23"/>
      <c r="E9" s="15"/>
      <c r="F9" s="23"/>
      <c r="G9" s="23"/>
      <c r="H9" s="23"/>
    </row>
    <row r="10" spans="2:8" x14ac:dyDescent="0.25">
      <c r="B10" s="23"/>
      <c r="C10" s="23"/>
      <c r="D10" s="26" t="s">
        <v>33</v>
      </c>
      <c r="E10" s="164"/>
      <c r="F10" s="28" t="s">
        <v>26</v>
      </c>
      <c r="G10" s="29"/>
      <c r="H10" s="25"/>
    </row>
    <row r="11" spans="2:8" x14ac:dyDescent="0.25">
      <c r="B11" s="460"/>
      <c r="C11" s="23"/>
      <c r="D11" s="23"/>
      <c r="E11" s="30"/>
      <c r="F11" s="28" t="s">
        <v>39</v>
      </c>
      <c r="G11" s="25"/>
      <c r="H11" s="23"/>
    </row>
    <row r="12" spans="2:8" x14ac:dyDescent="0.25">
      <c r="B12" s="23"/>
      <c r="C12" s="23"/>
      <c r="D12" s="34"/>
      <c r="E12" s="31"/>
      <c r="F12" s="23"/>
      <c r="G12" s="23"/>
      <c r="H12" s="23"/>
    </row>
    <row r="13" spans="2:8" x14ac:dyDescent="0.25">
      <c r="B13" s="23"/>
      <c r="C13" s="23"/>
      <c r="D13" s="26" t="s">
        <v>20</v>
      </c>
      <c r="E13" s="31">
        <f>'Orçamento - MICRO'!J3</f>
        <v>0.15</v>
      </c>
      <c r="F13" s="32" t="s">
        <v>28</v>
      </c>
      <c r="G13" s="16"/>
      <c r="H13" s="25"/>
    </row>
    <row r="14" spans="2:8" x14ac:dyDescent="0.25">
      <c r="B14" s="23"/>
      <c r="C14" s="23"/>
      <c r="D14" s="26" t="s">
        <v>21</v>
      </c>
      <c r="E14" s="31">
        <f>'BDI - MICRO'!H35</f>
        <v>0.20702738941176513</v>
      </c>
      <c r="F14" s="33"/>
      <c r="G14" s="16"/>
      <c r="H14" s="25"/>
    </row>
    <row r="15" spans="2:8" x14ac:dyDescent="0.25">
      <c r="B15" s="23"/>
      <c r="C15" s="23"/>
      <c r="D15" s="34"/>
      <c r="E15" s="31"/>
      <c r="F15" s="33"/>
      <c r="G15" s="16"/>
      <c r="H15" s="25"/>
    </row>
    <row r="16" spans="2:8" x14ac:dyDescent="0.25">
      <c r="B16" s="23"/>
      <c r="C16" s="23"/>
      <c r="D16" s="34"/>
      <c r="E16" s="31"/>
      <c r="F16" s="33"/>
      <c r="G16" s="16"/>
      <c r="H16" s="25"/>
    </row>
    <row r="17" spans="2:8" x14ac:dyDescent="0.25">
      <c r="B17" s="23"/>
      <c r="C17" s="23"/>
      <c r="D17" s="34"/>
      <c r="E17" s="48" t="s">
        <v>91</v>
      </c>
      <c r="F17" s="163"/>
      <c r="G17" s="16"/>
      <c r="H17" s="25"/>
    </row>
    <row r="18" spans="2:8" ht="15.75" thickBot="1" x14ac:dyDescent="0.3">
      <c r="B18" s="461"/>
      <c r="C18" s="94"/>
      <c r="D18" s="461"/>
      <c r="E18" s="461"/>
      <c r="F18" s="461"/>
      <c r="G18" s="461"/>
      <c r="H18" s="461"/>
    </row>
    <row r="19" spans="2:8" ht="32.1" customHeight="1" thickBot="1" x14ac:dyDescent="0.3">
      <c r="B19" s="472" t="s">
        <v>205</v>
      </c>
      <c r="C19" s="473"/>
      <c r="D19" s="473"/>
      <c r="E19" s="473"/>
      <c r="F19" s="473"/>
      <c r="G19" s="473"/>
      <c r="H19" s="474"/>
    </row>
    <row r="20" spans="2:8" ht="15" customHeight="1" thickBot="1" x14ac:dyDescent="0.3">
      <c r="B20" s="487"/>
      <c r="C20" s="487"/>
      <c r="D20" s="487"/>
      <c r="E20" s="487"/>
      <c r="F20" s="487"/>
      <c r="G20" s="487"/>
      <c r="H20" s="487"/>
    </row>
    <row r="21" spans="2:8" ht="27" customHeight="1" x14ac:dyDescent="0.25">
      <c r="B21" s="475" t="s">
        <v>35</v>
      </c>
      <c r="C21" s="476"/>
      <c r="D21" s="476"/>
      <c r="E21" s="476"/>
      <c r="F21" s="476"/>
      <c r="G21" s="484" t="s">
        <v>34</v>
      </c>
      <c r="H21" s="485"/>
    </row>
    <row r="22" spans="2:8" ht="23.25" customHeight="1" x14ac:dyDescent="0.25">
      <c r="B22" s="69" t="s">
        <v>1</v>
      </c>
      <c r="C22" s="477" t="s">
        <v>36</v>
      </c>
      <c r="D22" s="477"/>
      <c r="E22" s="477"/>
      <c r="F22" s="477"/>
      <c r="G22" s="70" t="s">
        <v>32</v>
      </c>
      <c r="H22" s="71" t="s">
        <v>37</v>
      </c>
    </row>
    <row r="23" spans="2:8" ht="21.95" customHeight="1" x14ac:dyDescent="0.25">
      <c r="B23" s="72">
        <v>1</v>
      </c>
      <c r="C23" s="497" t="str">
        <f>'Orçamento - MICRO'!E15</f>
        <v>SERVIÇOS PRELIMINARES</v>
      </c>
      <c r="D23" s="498"/>
      <c r="E23" s="498"/>
      <c r="F23" s="499"/>
      <c r="G23" s="73"/>
      <c r="H23" s="74" t="e">
        <f>G23/$G$38</f>
        <v>#DIV/0!</v>
      </c>
    </row>
    <row r="24" spans="2:8" ht="21.95" customHeight="1" x14ac:dyDescent="0.25">
      <c r="B24" s="75">
        <v>2</v>
      </c>
      <c r="C24" s="494" t="str">
        <f>'Orçamento - MICRO'!E18</f>
        <v>PAVIMENTAÇÃO ASFÁLTICA - MICRORREVESTIMENTO</v>
      </c>
      <c r="D24" s="495"/>
      <c r="E24" s="495"/>
      <c r="F24" s="496"/>
      <c r="G24" s="76"/>
      <c r="H24" s="77" t="e">
        <f t="shared" ref="H24" si="0">G24/$G$38</f>
        <v>#DIV/0!</v>
      </c>
    </row>
    <row r="25" spans="2:8" ht="21.95" customHeight="1" x14ac:dyDescent="0.25">
      <c r="B25" s="75"/>
      <c r="C25" s="494"/>
      <c r="D25" s="495"/>
      <c r="E25" s="495"/>
      <c r="F25" s="496"/>
      <c r="G25" s="76"/>
      <c r="H25" s="77"/>
    </row>
    <row r="26" spans="2:8" ht="21.95" customHeight="1" x14ac:dyDescent="0.25">
      <c r="B26" s="105"/>
      <c r="C26" s="491"/>
      <c r="D26" s="492"/>
      <c r="E26" s="492"/>
      <c r="F26" s="493"/>
      <c r="G26" s="76"/>
      <c r="H26" s="77"/>
    </row>
    <row r="27" spans="2:8" ht="21.95" customHeight="1" x14ac:dyDescent="0.25">
      <c r="B27" s="75"/>
      <c r="C27" s="488"/>
      <c r="D27" s="489"/>
      <c r="E27" s="489"/>
      <c r="F27" s="490"/>
      <c r="G27" s="78"/>
      <c r="H27" s="79"/>
    </row>
    <row r="28" spans="2:8" ht="21.95" customHeight="1" x14ac:dyDescent="0.25">
      <c r="B28" s="75"/>
      <c r="C28" s="509"/>
      <c r="D28" s="510"/>
      <c r="E28" s="510"/>
      <c r="F28" s="511"/>
      <c r="G28" s="78"/>
      <c r="H28" s="79"/>
    </row>
    <row r="29" spans="2:8" ht="21.95" customHeight="1" x14ac:dyDescent="0.25">
      <c r="B29" s="80"/>
      <c r="C29" s="506"/>
      <c r="D29" s="507"/>
      <c r="E29" s="507"/>
      <c r="F29" s="508"/>
      <c r="G29" s="78"/>
      <c r="H29" s="79"/>
    </row>
    <row r="30" spans="2:8" ht="21.95" customHeight="1" x14ac:dyDescent="0.25">
      <c r="B30" s="80"/>
      <c r="C30" s="506"/>
      <c r="D30" s="507"/>
      <c r="E30" s="507"/>
      <c r="F30" s="508"/>
      <c r="G30" s="78"/>
      <c r="H30" s="79"/>
    </row>
    <row r="31" spans="2:8" ht="21.95" customHeight="1" x14ac:dyDescent="0.25">
      <c r="B31" s="80"/>
      <c r="C31" s="506"/>
      <c r="D31" s="507"/>
      <c r="E31" s="507"/>
      <c r="F31" s="508"/>
      <c r="G31" s="78"/>
      <c r="H31" s="79"/>
    </row>
    <row r="32" spans="2:8" ht="21.95" customHeight="1" x14ac:dyDescent="0.25">
      <c r="B32" s="80"/>
      <c r="C32" s="481"/>
      <c r="D32" s="482"/>
      <c r="E32" s="482"/>
      <c r="F32" s="483"/>
      <c r="G32" s="78"/>
      <c r="H32" s="79"/>
    </row>
    <row r="33" spans="2:8" ht="21.95" customHeight="1" x14ac:dyDescent="0.25">
      <c r="B33" s="80"/>
      <c r="C33" s="481"/>
      <c r="D33" s="482"/>
      <c r="E33" s="482"/>
      <c r="F33" s="483"/>
      <c r="G33" s="78"/>
      <c r="H33" s="79"/>
    </row>
    <row r="34" spans="2:8" ht="21.95" customHeight="1" x14ac:dyDescent="0.25">
      <c r="B34" s="80"/>
      <c r="C34" s="481"/>
      <c r="D34" s="482"/>
      <c r="E34" s="482"/>
      <c r="F34" s="483"/>
      <c r="G34" s="78"/>
      <c r="H34" s="79"/>
    </row>
    <row r="35" spans="2:8" ht="21.95" customHeight="1" x14ac:dyDescent="0.25">
      <c r="B35" s="80"/>
      <c r="C35" s="481"/>
      <c r="D35" s="482"/>
      <c r="E35" s="482"/>
      <c r="F35" s="483"/>
      <c r="G35" s="78"/>
      <c r="H35" s="79"/>
    </row>
    <row r="36" spans="2:8" ht="21.95" customHeight="1" x14ac:dyDescent="0.25">
      <c r="B36" s="80"/>
      <c r="C36" s="481"/>
      <c r="D36" s="482"/>
      <c r="E36" s="482"/>
      <c r="F36" s="483"/>
      <c r="G36" s="81"/>
      <c r="H36" s="82"/>
    </row>
    <row r="37" spans="2:8" ht="21.95" customHeight="1" x14ac:dyDescent="0.25">
      <c r="B37" s="83"/>
      <c r="C37" s="478"/>
      <c r="D37" s="479"/>
      <c r="E37" s="479"/>
      <c r="F37" s="480"/>
      <c r="G37" s="84"/>
      <c r="H37" s="85"/>
    </row>
    <row r="38" spans="2:8" ht="21" customHeight="1" x14ac:dyDescent="0.25">
      <c r="B38" s="503" t="s">
        <v>40</v>
      </c>
      <c r="C38" s="504"/>
      <c r="D38" s="504"/>
      <c r="E38" s="504"/>
      <c r="F38" s="505"/>
      <c r="G38" s="86">
        <f>SUM(G23:G37)</f>
        <v>0</v>
      </c>
      <c r="H38" s="87" t="e">
        <f>SUM(H23:H37)</f>
        <v>#DIV/0!</v>
      </c>
    </row>
    <row r="39" spans="2:8" ht="18.75" customHeight="1" thickBot="1" x14ac:dyDescent="0.3">
      <c r="B39" s="500" t="s">
        <v>42</v>
      </c>
      <c r="C39" s="501"/>
      <c r="D39" s="501"/>
      <c r="E39" s="501"/>
      <c r="F39" s="502"/>
      <c r="G39" s="88" t="e">
        <f>G38/E10</f>
        <v>#DIV/0!</v>
      </c>
      <c r="H39" s="89"/>
    </row>
    <row r="40" spans="2:8" ht="18.75" customHeight="1" x14ac:dyDescent="0.25">
      <c r="B40" s="486" t="s">
        <v>38</v>
      </c>
      <c r="C40" s="486"/>
      <c r="D40" s="22"/>
      <c r="E40" s="22"/>
      <c r="F40" s="22"/>
      <c r="G40" s="90"/>
      <c r="H40" s="90"/>
    </row>
    <row r="41" spans="2:8" x14ac:dyDescent="0.25">
      <c r="B41" s="23"/>
      <c r="C41" s="23"/>
      <c r="D41" s="23"/>
      <c r="E41" s="30"/>
      <c r="F41" s="23"/>
      <c r="G41" s="23"/>
      <c r="H41" s="23"/>
    </row>
    <row r="42" spans="2:8" x14ac:dyDescent="0.25">
      <c r="B42" s="23"/>
      <c r="C42" s="23"/>
      <c r="D42" s="23"/>
      <c r="E42" s="23"/>
      <c r="F42" s="23"/>
      <c r="G42" s="23"/>
      <c r="H42" s="23"/>
    </row>
    <row r="43" spans="2:8" x14ac:dyDescent="0.25">
      <c r="B43" s="23"/>
      <c r="C43" s="23"/>
      <c r="D43" s="23"/>
      <c r="E43" s="31"/>
      <c r="F43" s="31"/>
      <c r="G43" s="91"/>
      <c r="H43" s="91"/>
    </row>
    <row r="44" spans="2:8" x14ac:dyDescent="0.25">
      <c r="B44" s="23"/>
      <c r="C44" s="23"/>
      <c r="D44" s="23"/>
      <c r="E44" s="31"/>
      <c r="F44" s="31"/>
      <c r="G44" s="91"/>
      <c r="H44" s="91"/>
    </row>
    <row r="45" spans="2:8" x14ac:dyDescent="0.25">
      <c r="B45" s="23"/>
      <c r="C45" s="23"/>
      <c r="D45" s="23"/>
      <c r="E45" s="31"/>
      <c r="F45" s="31"/>
      <c r="G45" s="23"/>
      <c r="H45" s="23"/>
    </row>
    <row r="46" spans="2:8" x14ac:dyDescent="0.25">
      <c r="B46" s="23"/>
      <c r="C46" s="23"/>
      <c r="D46" s="23"/>
      <c r="E46" s="23"/>
      <c r="F46" s="23"/>
      <c r="G46" s="23"/>
      <c r="H46" s="23"/>
    </row>
    <row r="47" spans="2:8" x14ac:dyDescent="0.25">
      <c r="B47" s="23"/>
      <c r="C47" s="23"/>
      <c r="D47" s="23"/>
      <c r="E47" s="23"/>
      <c r="F47" s="23"/>
      <c r="G47" s="23"/>
      <c r="H47" s="23"/>
    </row>
    <row r="48" spans="2:8" x14ac:dyDescent="0.25">
      <c r="B48" s="23"/>
      <c r="C48" s="23"/>
      <c r="D48" s="23"/>
      <c r="E48" s="23"/>
      <c r="F48" s="23"/>
      <c r="G48" s="23"/>
      <c r="H48" s="23"/>
    </row>
    <row r="49" spans="2:8" x14ac:dyDescent="0.25">
      <c r="B49" s="37"/>
      <c r="C49" s="37"/>
      <c r="D49" s="37"/>
      <c r="E49" s="37"/>
      <c r="F49" s="37"/>
      <c r="G49" s="37"/>
      <c r="H49" s="37"/>
    </row>
  </sheetData>
  <mergeCells count="23">
    <mergeCell ref="B40:C40"/>
    <mergeCell ref="B20:H20"/>
    <mergeCell ref="C27:F27"/>
    <mergeCell ref="C26:F26"/>
    <mergeCell ref="C25:F25"/>
    <mergeCell ref="C24:F24"/>
    <mergeCell ref="C23:F23"/>
    <mergeCell ref="B39:F39"/>
    <mergeCell ref="B38:F38"/>
    <mergeCell ref="C33:F33"/>
    <mergeCell ref="C32:F32"/>
    <mergeCell ref="C31:F31"/>
    <mergeCell ref="C30:F30"/>
    <mergeCell ref="C29:F29"/>
    <mergeCell ref="C28:F28"/>
    <mergeCell ref="B19:H19"/>
    <mergeCell ref="B21:F21"/>
    <mergeCell ref="C22:F22"/>
    <mergeCell ref="C37:F37"/>
    <mergeCell ref="C36:F36"/>
    <mergeCell ref="C35:F35"/>
    <mergeCell ref="C34:F34"/>
    <mergeCell ref="G21:H21"/>
  </mergeCells>
  <printOptions horizontalCentered="1"/>
  <pageMargins left="0.51181102362204722" right="0.51181102362204722" top="0.78740157480314965" bottom="0.78740157480314965" header="0.31496062992125984" footer="0.31496062992125984"/>
  <pageSetup paperSize="9" scale="85" orientation="portrait" horizontalDpi="360" verticalDpi="360" r:id="rId1"/>
  <headerFooter>
    <oddFooter>&amp;L&amp;A&amp;C&amp;"-,Itálico"Rodrigo Thibes Gonsalves
Engenheiro Civil 
CREA-MT 033947&amp;R&amp;P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4" tint="0.79998168889431442"/>
    <outlinePr summaryBelow="0"/>
    <pageSetUpPr fitToPage="1"/>
  </sheetPr>
  <dimension ref="B2:R43"/>
  <sheetViews>
    <sheetView showGridLines="0" view="pageBreakPreview" topLeftCell="B1" zoomScale="80" zoomScaleNormal="87" zoomScaleSheetLayoutView="80" workbookViewId="0">
      <pane ySplit="14" topLeftCell="A15" activePane="bottomLeft" state="frozen"/>
      <selection pane="bottomLeft" activeCell="K21" sqref="K21"/>
    </sheetView>
  </sheetViews>
  <sheetFormatPr defaultColWidth="11.42578125" defaultRowHeight="15" x14ac:dyDescent="0.25"/>
  <cols>
    <col min="1" max="1" width="4" style="8" customWidth="1"/>
    <col min="2" max="2" width="13.85546875" style="7" customWidth="1"/>
    <col min="3" max="3" width="10.85546875" style="7" customWidth="1"/>
    <col min="4" max="5" width="9.85546875" style="8" customWidth="1"/>
    <col min="6" max="6" width="84.7109375" style="8" customWidth="1"/>
    <col min="7" max="7" width="15.42578125" style="8" customWidth="1"/>
    <col min="8" max="8" width="10.85546875" style="7" customWidth="1"/>
    <col min="9" max="9" width="13.140625" style="8" customWidth="1"/>
    <col min="10" max="10" width="17.42578125" style="8" customWidth="1"/>
    <col min="11" max="12" width="15.85546875" style="7" customWidth="1"/>
    <col min="13" max="13" width="19.140625" style="7" customWidth="1"/>
    <col min="14" max="14" width="11.42578125" style="107" customWidth="1"/>
    <col min="15" max="17" width="11.42578125" style="8"/>
    <col min="18" max="18" width="19.42578125" style="8" customWidth="1"/>
    <col min="19" max="259" width="11.42578125" style="8"/>
    <col min="260" max="260" width="20.28515625" style="8" bestFit="1" customWidth="1"/>
    <col min="261" max="261" width="9.85546875" style="8" customWidth="1"/>
    <col min="262" max="262" width="86.5703125" style="8" customWidth="1"/>
    <col min="263" max="263" width="8.7109375" style="8" customWidth="1"/>
    <col min="264" max="264" width="14.28515625" style="8" bestFit="1" customWidth="1"/>
    <col min="265" max="265" width="19.140625" style="8" customWidth="1"/>
    <col min="266" max="266" width="16.5703125" style="8" customWidth="1"/>
    <col min="267" max="267" width="17.5703125" style="8" customWidth="1"/>
    <col min="268" max="268" width="26" style="8" customWidth="1"/>
    <col min="269" max="269" width="96.7109375" style="8" customWidth="1"/>
    <col min="270" max="270" width="11.42578125" style="8" customWidth="1"/>
    <col min="271" max="515" width="11.42578125" style="8"/>
    <col min="516" max="516" width="20.28515625" style="8" bestFit="1" customWidth="1"/>
    <col min="517" max="517" width="9.85546875" style="8" customWidth="1"/>
    <col min="518" max="518" width="86.5703125" style="8" customWidth="1"/>
    <col min="519" max="519" width="8.7109375" style="8" customWidth="1"/>
    <col min="520" max="520" width="14.28515625" style="8" bestFit="1" customWidth="1"/>
    <col min="521" max="521" width="19.140625" style="8" customWidth="1"/>
    <col min="522" max="522" width="16.5703125" style="8" customWidth="1"/>
    <col min="523" max="523" width="17.5703125" style="8" customWidth="1"/>
    <col min="524" max="524" width="26" style="8" customWidth="1"/>
    <col min="525" max="525" width="96.7109375" style="8" customWidth="1"/>
    <col min="526" max="526" width="11.42578125" style="8" customWidth="1"/>
    <col min="527" max="771" width="11.42578125" style="8"/>
    <col min="772" max="772" width="20.28515625" style="8" bestFit="1" customWidth="1"/>
    <col min="773" max="773" width="9.85546875" style="8" customWidth="1"/>
    <col min="774" max="774" width="86.5703125" style="8" customWidth="1"/>
    <col min="775" max="775" width="8.7109375" style="8" customWidth="1"/>
    <col min="776" max="776" width="14.28515625" style="8" bestFit="1" customWidth="1"/>
    <col min="777" max="777" width="19.140625" style="8" customWidth="1"/>
    <col min="778" max="778" width="16.5703125" style="8" customWidth="1"/>
    <col min="779" max="779" width="17.5703125" style="8" customWidth="1"/>
    <col min="780" max="780" width="26" style="8" customWidth="1"/>
    <col min="781" max="781" width="96.7109375" style="8" customWidth="1"/>
    <col min="782" max="782" width="11.42578125" style="8" customWidth="1"/>
    <col min="783" max="1027" width="11.42578125" style="8"/>
    <col min="1028" max="1028" width="20.28515625" style="8" bestFit="1" customWidth="1"/>
    <col min="1029" max="1029" width="9.85546875" style="8" customWidth="1"/>
    <col min="1030" max="1030" width="86.5703125" style="8" customWidth="1"/>
    <col min="1031" max="1031" width="8.7109375" style="8" customWidth="1"/>
    <col min="1032" max="1032" width="14.28515625" style="8" bestFit="1" customWidth="1"/>
    <col min="1033" max="1033" width="19.140625" style="8" customWidth="1"/>
    <col min="1034" max="1034" width="16.5703125" style="8" customWidth="1"/>
    <col min="1035" max="1035" width="17.5703125" style="8" customWidth="1"/>
    <col min="1036" max="1036" width="26" style="8" customWidth="1"/>
    <col min="1037" max="1037" width="96.7109375" style="8" customWidth="1"/>
    <col min="1038" max="1038" width="11.42578125" style="8" customWidth="1"/>
    <col min="1039" max="1283" width="11.42578125" style="8"/>
    <col min="1284" max="1284" width="20.28515625" style="8" bestFit="1" customWidth="1"/>
    <col min="1285" max="1285" width="9.85546875" style="8" customWidth="1"/>
    <col min="1286" max="1286" width="86.5703125" style="8" customWidth="1"/>
    <col min="1287" max="1287" width="8.7109375" style="8" customWidth="1"/>
    <col min="1288" max="1288" width="14.28515625" style="8" bestFit="1" customWidth="1"/>
    <col min="1289" max="1289" width="19.140625" style="8" customWidth="1"/>
    <col min="1290" max="1290" width="16.5703125" style="8" customWidth="1"/>
    <col min="1291" max="1291" width="17.5703125" style="8" customWidth="1"/>
    <col min="1292" max="1292" width="26" style="8" customWidth="1"/>
    <col min="1293" max="1293" width="96.7109375" style="8" customWidth="1"/>
    <col min="1294" max="1294" width="11.42578125" style="8" customWidth="1"/>
    <col min="1295" max="1539" width="11.42578125" style="8"/>
    <col min="1540" max="1540" width="20.28515625" style="8" bestFit="1" customWidth="1"/>
    <col min="1541" max="1541" width="9.85546875" style="8" customWidth="1"/>
    <col min="1542" max="1542" width="86.5703125" style="8" customWidth="1"/>
    <col min="1543" max="1543" width="8.7109375" style="8" customWidth="1"/>
    <col min="1544" max="1544" width="14.28515625" style="8" bestFit="1" customWidth="1"/>
    <col min="1545" max="1545" width="19.140625" style="8" customWidth="1"/>
    <col min="1546" max="1546" width="16.5703125" style="8" customWidth="1"/>
    <col min="1547" max="1547" width="17.5703125" style="8" customWidth="1"/>
    <col min="1548" max="1548" width="26" style="8" customWidth="1"/>
    <col min="1549" max="1549" width="96.7109375" style="8" customWidth="1"/>
    <col min="1550" max="1550" width="11.42578125" style="8" customWidth="1"/>
    <col min="1551" max="1795" width="11.42578125" style="8"/>
    <col min="1796" max="1796" width="20.28515625" style="8" bestFit="1" customWidth="1"/>
    <col min="1797" max="1797" width="9.85546875" style="8" customWidth="1"/>
    <col min="1798" max="1798" width="86.5703125" style="8" customWidth="1"/>
    <col min="1799" max="1799" width="8.7109375" style="8" customWidth="1"/>
    <col min="1800" max="1800" width="14.28515625" style="8" bestFit="1" customWidth="1"/>
    <col min="1801" max="1801" width="19.140625" style="8" customWidth="1"/>
    <col min="1802" max="1802" width="16.5703125" style="8" customWidth="1"/>
    <col min="1803" max="1803" width="17.5703125" style="8" customWidth="1"/>
    <col min="1804" max="1804" width="26" style="8" customWidth="1"/>
    <col min="1805" max="1805" width="96.7109375" style="8" customWidth="1"/>
    <col min="1806" max="1806" width="11.42578125" style="8" customWidth="1"/>
    <col min="1807" max="2051" width="11.42578125" style="8"/>
    <col min="2052" max="2052" width="20.28515625" style="8" bestFit="1" customWidth="1"/>
    <col min="2053" max="2053" width="9.85546875" style="8" customWidth="1"/>
    <col min="2054" max="2054" width="86.5703125" style="8" customWidth="1"/>
    <col min="2055" max="2055" width="8.7109375" style="8" customWidth="1"/>
    <col min="2056" max="2056" width="14.28515625" style="8" bestFit="1" customWidth="1"/>
    <col min="2057" max="2057" width="19.140625" style="8" customWidth="1"/>
    <col min="2058" max="2058" width="16.5703125" style="8" customWidth="1"/>
    <col min="2059" max="2059" width="17.5703125" style="8" customWidth="1"/>
    <col min="2060" max="2060" width="26" style="8" customWidth="1"/>
    <col min="2061" max="2061" width="96.7109375" style="8" customWidth="1"/>
    <col min="2062" max="2062" width="11.42578125" style="8" customWidth="1"/>
    <col min="2063" max="2307" width="11.42578125" style="8"/>
    <col min="2308" max="2308" width="20.28515625" style="8" bestFit="1" customWidth="1"/>
    <col min="2309" max="2309" width="9.85546875" style="8" customWidth="1"/>
    <col min="2310" max="2310" width="86.5703125" style="8" customWidth="1"/>
    <col min="2311" max="2311" width="8.7109375" style="8" customWidth="1"/>
    <col min="2312" max="2312" width="14.28515625" style="8" bestFit="1" customWidth="1"/>
    <col min="2313" max="2313" width="19.140625" style="8" customWidth="1"/>
    <col min="2314" max="2314" width="16.5703125" style="8" customWidth="1"/>
    <col min="2315" max="2315" width="17.5703125" style="8" customWidth="1"/>
    <col min="2316" max="2316" width="26" style="8" customWidth="1"/>
    <col min="2317" max="2317" width="96.7109375" style="8" customWidth="1"/>
    <col min="2318" max="2318" width="11.42578125" style="8" customWidth="1"/>
    <col min="2319" max="2563" width="11.42578125" style="8"/>
    <col min="2564" max="2564" width="20.28515625" style="8" bestFit="1" customWidth="1"/>
    <col min="2565" max="2565" width="9.85546875" style="8" customWidth="1"/>
    <col min="2566" max="2566" width="86.5703125" style="8" customWidth="1"/>
    <col min="2567" max="2567" width="8.7109375" style="8" customWidth="1"/>
    <col min="2568" max="2568" width="14.28515625" style="8" bestFit="1" customWidth="1"/>
    <col min="2569" max="2569" width="19.140625" style="8" customWidth="1"/>
    <col min="2570" max="2570" width="16.5703125" style="8" customWidth="1"/>
    <col min="2571" max="2571" width="17.5703125" style="8" customWidth="1"/>
    <col min="2572" max="2572" width="26" style="8" customWidth="1"/>
    <col min="2573" max="2573" width="96.7109375" style="8" customWidth="1"/>
    <col min="2574" max="2574" width="11.42578125" style="8" customWidth="1"/>
    <col min="2575" max="2819" width="11.42578125" style="8"/>
    <col min="2820" max="2820" width="20.28515625" style="8" bestFit="1" customWidth="1"/>
    <col min="2821" max="2821" width="9.85546875" style="8" customWidth="1"/>
    <col min="2822" max="2822" width="86.5703125" style="8" customWidth="1"/>
    <col min="2823" max="2823" width="8.7109375" style="8" customWidth="1"/>
    <col min="2824" max="2824" width="14.28515625" style="8" bestFit="1" customWidth="1"/>
    <col min="2825" max="2825" width="19.140625" style="8" customWidth="1"/>
    <col min="2826" max="2826" width="16.5703125" style="8" customWidth="1"/>
    <col min="2827" max="2827" width="17.5703125" style="8" customWidth="1"/>
    <col min="2828" max="2828" width="26" style="8" customWidth="1"/>
    <col min="2829" max="2829" width="96.7109375" style="8" customWidth="1"/>
    <col min="2830" max="2830" width="11.42578125" style="8" customWidth="1"/>
    <col min="2831" max="3075" width="11.42578125" style="8"/>
    <col min="3076" max="3076" width="20.28515625" style="8" bestFit="1" customWidth="1"/>
    <col min="3077" max="3077" width="9.85546875" style="8" customWidth="1"/>
    <col min="3078" max="3078" width="86.5703125" style="8" customWidth="1"/>
    <col min="3079" max="3079" width="8.7109375" style="8" customWidth="1"/>
    <col min="3080" max="3080" width="14.28515625" style="8" bestFit="1" customWidth="1"/>
    <col min="3081" max="3081" width="19.140625" style="8" customWidth="1"/>
    <col min="3082" max="3082" width="16.5703125" style="8" customWidth="1"/>
    <col min="3083" max="3083" width="17.5703125" style="8" customWidth="1"/>
    <col min="3084" max="3084" width="26" style="8" customWidth="1"/>
    <col min="3085" max="3085" width="96.7109375" style="8" customWidth="1"/>
    <col min="3086" max="3086" width="11.42578125" style="8" customWidth="1"/>
    <col min="3087" max="3331" width="11.42578125" style="8"/>
    <col min="3332" max="3332" width="20.28515625" style="8" bestFit="1" customWidth="1"/>
    <col min="3333" max="3333" width="9.85546875" style="8" customWidth="1"/>
    <col min="3334" max="3334" width="86.5703125" style="8" customWidth="1"/>
    <col min="3335" max="3335" width="8.7109375" style="8" customWidth="1"/>
    <col min="3336" max="3336" width="14.28515625" style="8" bestFit="1" customWidth="1"/>
    <col min="3337" max="3337" width="19.140625" style="8" customWidth="1"/>
    <col min="3338" max="3338" width="16.5703125" style="8" customWidth="1"/>
    <col min="3339" max="3339" width="17.5703125" style="8" customWidth="1"/>
    <col min="3340" max="3340" width="26" style="8" customWidth="1"/>
    <col min="3341" max="3341" width="96.7109375" style="8" customWidth="1"/>
    <col min="3342" max="3342" width="11.42578125" style="8" customWidth="1"/>
    <col min="3343" max="3587" width="11.42578125" style="8"/>
    <col min="3588" max="3588" width="20.28515625" style="8" bestFit="1" customWidth="1"/>
    <col min="3589" max="3589" width="9.85546875" style="8" customWidth="1"/>
    <col min="3590" max="3590" width="86.5703125" style="8" customWidth="1"/>
    <col min="3591" max="3591" width="8.7109375" style="8" customWidth="1"/>
    <col min="3592" max="3592" width="14.28515625" style="8" bestFit="1" customWidth="1"/>
    <col min="3593" max="3593" width="19.140625" style="8" customWidth="1"/>
    <col min="3594" max="3594" width="16.5703125" style="8" customWidth="1"/>
    <col min="3595" max="3595" width="17.5703125" style="8" customWidth="1"/>
    <col min="3596" max="3596" width="26" style="8" customWidth="1"/>
    <col min="3597" max="3597" width="96.7109375" style="8" customWidth="1"/>
    <col min="3598" max="3598" width="11.42578125" style="8" customWidth="1"/>
    <col min="3599" max="3843" width="11.42578125" style="8"/>
    <col min="3844" max="3844" width="20.28515625" style="8" bestFit="1" customWidth="1"/>
    <col min="3845" max="3845" width="9.85546875" style="8" customWidth="1"/>
    <col min="3846" max="3846" width="86.5703125" style="8" customWidth="1"/>
    <col min="3847" max="3847" width="8.7109375" style="8" customWidth="1"/>
    <col min="3848" max="3848" width="14.28515625" style="8" bestFit="1" customWidth="1"/>
    <col min="3849" max="3849" width="19.140625" style="8" customWidth="1"/>
    <col min="3850" max="3850" width="16.5703125" style="8" customWidth="1"/>
    <col min="3851" max="3851" width="17.5703125" style="8" customWidth="1"/>
    <col min="3852" max="3852" width="26" style="8" customWidth="1"/>
    <col min="3853" max="3853" width="96.7109375" style="8" customWidth="1"/>
    <col min="3854" max="3854" width="11.42578125" style="8" customWidth="1"/>
    <col min="3855" max="4099" width="11.42578125" style="8"/>
    <col min="4100" max="4100" width="20.28515625" style="8" bestFit="1" customWidth="1"/>
    <col min="4101" max="4101" width="9.85546875" style="8" customWidth="1"/>
    <col min="4102" max="4102" width="86.5703125" style="8" customWidth="1"/>
    <col min="4103" max="4103" width="8.7109375" style="8" customWidth="1"/>
    <col min="4104" max="4104" width="14.28515625" style="8" bestFit="1" customWidth="1"/>
    <col min="4105" max="4105" width="19.140625" style="8" customWidth="1"/>
    <col min="4106" max="4106" width="16.5703125" style="8" customWidth="1"/>
    <col min="4107" max="4107" width="17.5703125" style="8" customWidth="1"/>
    <col min="4108" max="4108" width="26" style="8" customWidth="1"/>
    <col min="4109" max="4109" width="96.7109375" style="8" customWidth="1"/>
    <col min="4110" max="4110" width="11.42578125" style="8" customWidth="1"/>
    <col min="4111" max="4355" width="11.42578125" style="8"/>
    <col min="4356" max="4356" width="20.28515625" style="8" bestFit="1" customWidth="1"/>
    <col min="4357" max="4357" width="9.85546875" style="8" customWidth="1"/>
    <col min="4358" max="4358" width="86.5703125" style="8" customWidth="1"/>
    <col min="4359" max="4359" width="8.7109375" style="8" customWidth="1"/>
    <col min="4360" max="4360" width="14.28515625" style="8" bestFit="1" customWidth="1"/>
    <col min="4361" max="4361" width="19.140625" style="8" customWidth="1"/>
    <col min="4362" max="4362" width="16.5703125" style="8" customWidth="1"/>
    <col min="4363" max="4363" width="17.5703125" style="8" customWidth="1"/>
    <col min="4364" max="4364" width="26" style="8" customWidth="1"/>
    <col min="4365" max="4365" width="96.7109375" style="8" customWidth="1"/>
    <col min="4366" max="4366" width="11.42578125" style="8" customWidth="1"/>
    <col min="4367" max="4611" width="11.42578125" style="8"/>
    <col min="4612" max="4612" width="20.28515625" style="8" bestFit="1" customWidth="1"/>
    <col min="4613" max="4613" width="9.85546875" style="8" customWidth="1"/>
    <col min="4614" max="4614" width="86.5703125" style="8" customWidth="1"/>
    <col min="4615" max="4615" width="8.7109375" style="8" customWidth="1"/>
    <col min="4616" max="4616" width="14.28515625" style="8" bestFit="1" customWidth="1"/>
    <col min="4617" max="4617" width="19.140625" style="8" customWidth="1"/>
    <col min="4618" max="4618" width="16.5703125" style="8" customWidth="1"/>
    <col min="4619" max="4619" width="17.5703125" style="8" customWidth="1"/>
    <col min="4620" max="4620" width="26" style="8" customWidth="1"/>
    <col min="4621" max="4621" width="96.7109375" style="8" customWidth="1"/>
    <col min="4622" max="4622" width="11.42578125" style="8" customWidth="1"/>
    <col min="4623" max="4867" width="11.42578125" style="8"/>
    <col min="4868" max="4868" width="20.28515625" style="8" bestFit="1" customWidth="1"/>
    <col min="4869" max="4869" width="9.85546875" style="8" customWidth="1"/>
    <col min="4870" max="4870" width="86.5703125" style="8" customWidth="1"/>
    <col min="4871" max="4871" width="8.7109375" style="8" customWidth="1"/>
    <col min="4872" max="4872" width="14.28515625" style="8" bestFit="1" customWidth="1"/>
    <col min="4873" max="4873" width="19.140625" style="8" customWidth="1"/>
    <col min="4874" max="4874" width="16.5703125" style="8" customWidth="1"/>
    <col min="4875" max="4875" width="17.5703125" style="8" customWidth="1"/>
    <col min="4876" max="4876" width="26" style="8" customWidth="1"/>
    <col min="4877" max="4877" width="96.7109375" style="8" customWidth="1"/>
    <col min="4878" max="4878" width="11.42578125" style="8" customWidth="1"/>
    <col min="4879" max="5123" width="11.42578125" style="8"/>
    <col min="5124" max="5124" width="20.28515625" style="8" bestFit="1" customWidth="1"/>
    <col min="5125" max="5125" width="9.85546875" style="8" customWidth="1"/>
    <col min="5126" max="5126" width="86.5703125" style="8" customWidth="1"/>
    <col min="5127" max="5127" width="8.7109375" style="8" customWidth="1"/>
    <col min="5128" max="5128" width="14.28515625" style="8" bestFit="1" customWidth="1"/>
    <col min="5129" max="5129" width="19.140625" style="8" customWidth="1"/>
    <col min="5130" max="5130" width="16.5703125" style="8" customWidth="1"/>
    <col min="5131" max="5131" width="17.5703125" style="8" customWidth="1"/>
    <col min="5132" max="5132" width="26" style="8" customWidth="1"/>
    <col min="5133" max="5133" width="96.7109375" style="8" customWidth="1"/>
    <col min="5134" max="5134" width="11.42578125" style="8" customWidth="1"/>
    <col min="5135" max="5379" width="11.42578125" style="8"/>
    <col min="5380" max="5380" width="20.28515625" style="8" bestFit="1" customWidth="1"/>
    <col min="5381" max="5381" width="9.85546875" style="8" customWidth="1"/>
    <col min="5382" max="5382" width="86.5703125" style="8" customWidth="1"/>
    <col min="5383" max="5383" width="8.7109375" style="8" customWidth="1"/>
    <col min="5384" max="5384" width="14.28515625" style="8" bestFit="1" customWidth="1"/>
    <col min="5385" max="5385" width="19.140625" style="8" customWidth="1"/>
    <col min="5386" max="5386" width="16.5703125" style="8" customWidth="1"/>
    <col min="5387" max="5387" width="17.5703125" style="8" customWidth="1"/>
    <col min="5388" max="5388" width="26" style="8" customWidth="1"/>
    <col min="5389" max="5389" width="96.7109375" style="8" customWidth="1"/>
    <col min="5390" max="5390" width="11.42578125" style="8" customWidth="1"/>
    <col min="5391" max="5635" width="11.42578125" style="8"/>
    <col min="5636" max="5636" width="20.28515625" style="8" bestFit="1" customWidth="1"/>
    <col min="5637" max="5637" width="9.85546875" style="8" customWidth="1"/>
    <col min="5638" max="5638" width="86.5703125" style="8" customWidth="1"/>
    <col min="5639" max="5639" width="8.7109375" style="8" customWidth="1"/>
    <col min="5640" max="5640" width="14.28515625" style="8" bestFit="1" customWidth="1"/>
    <col min="5641" max="5641" width="19.140625" style="8" customWidth="1"/>
    <col min="5642" max="5642" width="16.5703125" style="8" customWidth="1"/>
    <col min="5643" max="5643" width="17.5703125" style="8" customWidth="1"/>
    <col min="5644" max="5644" width="26" style="8" customWidth="1"/>
    <col min="5645" max="5645" width="96.7109375" style="8" customWidth="1"/>
    <col min="5646" max="5646" width="11.42578125" style="8" customWidth="1"/>
    <col min="5647" max="5891" width="11.42578125" style="8"/>
    <col min="5892" max="5892" width="20.28515625" style="8" bestFit="1" customWidth="1"/>
    <col min="5893" max="5893" width="9.85546875" style="8" customWidth="1"/>
    <col min="5894" max="5894" width="86.5703125" style="8" customWidth="1"/>
    <col min="5895" max="5895" width="8.7109375" style="8" customWidth="1"/>
    <col min="5896" max="5896" width="14.28515625" style="8" bestFit="1" customWidth="1"/>
    <col min="5897" max="5897" width="19.140625" style="8" customWidth="1"/>
    <col min="5898" max="5898" width="16.5703125" style="8" customWidth="1"/>
    <col min="5899" max="5899" width="17.5703125" style="8" customWidth="1"/>
    <col min="5900" max="5900" width="26" style="8" customWidth="1"/>
    <col min="5901" max="5901" width="96.7109375" style="8" customWidth="1"/>
    <col min="5902" max="5902" width="11.42578125" style="8" customWidth="1"/>
    <col min="5903" max="6147" width="11.42578125" style="8"/>
    <col min="6148" max="6148" width="20.28515625" style="8" bestFit="1" customWidth="1"/>
    <col min="6149" max="6149" width="9.85546875" style="8" customWidth="1"/>
    <col min="6150" max="6150" width="86.5703125" style="8" customWidth="1"/>
    <col min="6151" max="6151" width="8.7109375" style="8" customWidth="1"/>
    <col min="6152" max="6152" width="14.28515625" style="8" bestFit="1" customWidth="1"/>
    <col min="6153" max="6153" width="19.140625" style="8" customWidth="1"/>
    <col min="6154" max="6154" width="16.5703125" style="8" customWidth="1"/>
    <col min="6155" max="6155" width="17.5703125" style="8" customWidth="1"/>
    <col min="6156" max="6156" width="26" style="8" customWidth="1"/>
    <col min="6157" max="6157" width="96.7109375" style="8" customWidth="1"/>
    <col min="6158" max="6158" width="11.42578125" style="8" customWidth="1"/>
    <col min="6159" max="6403" width="11.42578125" style="8"/>
    <col min="6404" max="6404" width="20.28515625" style="8" bestFit="1" customWidth="1"/>
    <col min="6405" max="6405" width="9.85546875" style="8" customWidth="1"/>
    <col min="6406" max="6406" width="86.5703125" style="8" customWidth="1"/>
    <col min="6407" max="6407" width="8.7109375" style="8" customWidth="1"/>
    <col min="6408" max="6408" width="14.28515625" style="8" bestFit="1" customWidth="1"/>
    <col min="6409" max="6409" width="19.140625" style="8" customWidth="1"/>
    <col min="6410" max="6410" width="16.5703125" style="8" customWidth="1"/>
    <col min="6411" max="6411" width="17.5703125" style="8" customWidth="1"/>
    <col min="6412" max="6412" width="26" style="8" customWidth="1"/>
    <col min="6413" max="6413" width="96.7109375" style="8" customWidth="1"/>
    <col min="6414" max="6414" width="11.42578125" style="8" customWidth="1"/>
    <col min="6415" max="6659" width="11.42578125" style="8"/>
    <col min="6660" max="6660" width="20.28515625" style="8" bestFit="1" customWidth="1"/>
    <col min="6661" max="6661" width="9.85546875" style="8" customWidth="1"/>
    <col min="6662" max="6662" width="86.5703125" style="8" customWidth="1"/>
    <col min="6663" max="6663" width="8.7109375" style="8" customWidth="1"/>
    <col min="6664" max="6664" width="14.28515625" style="8" bestFit="1" customWidth="1"/>
    <col min="6665" max="6665" width="19.140625" style="8" customWidth="1"/>
    <col min="6666" max="6666" width="16.5703125" style="8" customWidth="1"/>
    <col min="6667" max="6667" width="17.5703125" style="8" customWidth="1"/>
    <col min="6668" max="6668" width="26" style="8" customWidth="1"/>
    <col min="6669" max="6669" width="96.7109375" style="8" customWidth="1"/>
    <col min="6670" max="6670" width="11.42578125" style="8" customWidth="1"/>
    <col min="6671" max="6915" width="11.42578125" style="8"/>
    <col min="6916" max="6916" width="20.28515625" style="8" bestFit="1" customWidth="1"/>
    <col min="6917" max="6917" width="9.85546875" style="8" customWidth="1"/>
    <col min="6918" max="6918" width="86.5703125" style="8" customWidth="1"/>
    <col min="6919" max="6919" width="8.7109375" style="8" customWidth="1"/>
    <col min="6920" max="6920" width="14.28515625" style="8" bestFit="1" customWidth="1"/>
    <col min="6921" max="6921" width="19.140625" style="8" customWidth="1"/>
    <col min="6922" max="6922" width="16.5703125" style="8" customWidth="1"/>
    <col min="6923" max="6923" width="17.5703125" style="8" customWidth="1"/>
    <col min="6924" max="6924" width="26" style="8" customWidth="1"/>
    <col min="6925" max="6925" width="96.7109375" style="8" customWidth="1"/>
    <col min="6926" max="6926" width="11.42578125" style="8" customWidth="1"/>
    <col min="6927" max="7171" width="11.42578125" style="8"/>
    <col min="7172" max="7172" width="20.28515625" style="8" bestFit="1" customWidth="1"/>
    <col min="7173" max="7173" width="9.85546875" style="8" customWidth="1"/>
    <col min="7174" max="7174" width="86.5703125" style="8" customWidth="1"/>
    <col min="7175" max="7175" width="8.7109375" style="8" customWidth="1"/>
    <col min="7176" max="7176" width="14.28515625" style="8" bestFit="1" customWidth="1"/>
    <col min="7177" max="7177" width="19.140625" style="8" customWidth="1"/>
    <col min="7178" max="7178" width="16.5703125" style="8" customWidth="1"/>
    <col min="7179" max="7179" width="17.5703125" style="8" customWidth="1"/>
    <col min="7180" max="7180" width="26" style="8" customWidth="1"/>
    <col min="7181" max="7181" width="96.7109375" style="8" customWidth="1"/>
    <col min="7182" max="7182" width="11.42578125" style="8" customWidth="1"/>
    <col min="7183" max="7427" width="11.42578125" style="8"/>
    <col min="7428" max="7428" width="20.28515625" style="8" bestFit="1" customWidth="1"/>
    <col min="7429" max="7429" width="9.85546875" style="8" customWidth="1"/>
    <col min="7430" max="7430" width="86.5703125" style="8" customWidth="1"/>
    <col min="7431" max="7431" width="8.7109375" style="8" customWidth="1"/>
    <col min="7432" max="7432" width="14.28515625" style="8" bestFit="1" customWidth="1"/>
    <col min="7433" max="7433" width="19.140625" style="8" customWidth="1"/>
    <col min="7434" max="7434" width="16.5703125" style="8" customWidth="1"/>
    <col min="7435" max="7435" width="17.5703125" style="8" customWidth="1"/>
    <col min="7436" max="7436" width="26" style="8" customWidth="1"/>
    <col min="7437" max="7437" width="96.7109375" style="8" customWidth="1"/>
    <col min="7438" max="7438" width="11.42578125" style="8" customWidth="1"/>
    <col min="7439" max="7683" width="11.42578125" style="8"/>
    <col min="7684" max="7684" width="20.28515625" style="8" bestFit="1" customWidth="1"/>
    <col min="7685" max="7685" width="9.85546875" style="8" customWidth="1"/>
    <col min="7686" max="7686" width="86.5703125" style="8" customWidth="1"/>
    <col min="7687" max="7687" width="8.7109375" style="8" customWidth="1"/>
    <col min="7688" max="7688" width="14.28515625" style="8" bestFit="1" customWidth="1"/>
    <col min="7689" max="7689" width="19.140625" style="8" customWidth="1"/>
    <col min="7690" max="7690" width="16.5703125" style="8" customWidth="1"/>
    <col min="7691" max="7691" width="17.5703125" style="8" customWidth="1"/>
    <col min="7692" max="7692" width="26" style="8" customWidth="1"/>
    <col min="7693" max="7693" width="96.7109375" style="8" customWidth="1"/>
    <col min="7694" max="7694" width="11.42578125" style="8" customWidth="1"/>
    <col min="7695" max="7939" width="11.42578125" style="8"/>
    <col min="7940" max="7940" width="20.28515625" style="8" bestFit="1" customWidth="1"/>
    <col min="7941" max="7941" width="9.85546875" style="8" customWidth="1"/>
    <col min="7942" max="7942" width="86.5703125" style="8" customWidth="1"/>
    <col min="7943" max="7943" width="8.7109375" style="8" customWidth="1"/>
    <col min="7944" max="7944" width="14.28515625" style="8" bestFit="1" customWidth="1"/>
    <col min="7945" max="7945" width="19.140625" style="8" customWidth="1"/>
    <col min="7946" max="7946" width="16.5703125" style="8" customWidth="1"/>
    <col min="7947" max="7947" width="17.5703125" style="8" customWidth="1"/>
    <col min="7948" max="7948" width="26" style="8" customWidth="1"/>
    <col min="7949" max="7949" width="96.7109375" style="8" customWidth="1"/>
    <col min="7950" max="7950" width="11.42578125" style="8" customWidth="1"/>
    <col min="7951" max="8195" width="11.42578125" style="8"/>
    <col min="8196" max="8196" width="20.28515625" style="8" bestFit="1" customWidth="1"/>
    <col min="8197" max="8197" width="9.85546875" style="8" customWidth="1"/>
    <col min="8198" max="8198" width="86.5703125" style="8" customWidth="1"/>
    <col min="8199" max="8199" width="8.7109375" style="8" customWidth="1"/>
    <col min="8200" max="8200" width="14.28515625" style="8" bestFit="1" customWidth="1"/>
    <col min="8201" max="8201" width="19.140625" style="8" customWidth="1"/>
    <col min="8202" max="8202" width="16.5703125" style="8" customWidth="1"/>
    <col min="8203" max="8203" width="17.5703125" style="8" customWidth="1"/>
    <col min="8204" max="8204" width="26" style="8" customWidth="1"/>
    <col min="8205" max="8205" width="96.7109375" style="8" customWidth="1"/>
    <col min="8206" max="8206" width="11.42578125" style="8" customWidth="1"/>
    <col min="8207" max="8451" width="11.42578125" style="8"/>
    <col min="8452" max="8452" width="20.28515625" style="8" bestFit="1" customWidth="1"/>
    <col min="8453" max="8453" width="9.85546875" style="8" customWidth="1"/>
    <col min="8454" max="8454" width="86.5703125" style="8" customWidth="1"/>
    <col min="8455" max="8455" width="8.7109375" style="8" customWidth="1"/>
    <col min="8456" max="8456" width="14.28515625" style="8" bestFit="1" customWidth="1"/>
    <col min="8457" max="8457" width="19.140625" style="8" customWidth="1"/>
    <col min="8458" max="8458" width="16.5703125" style="8" customWidth="1"/>
    <col min="8459" max="8459" width="17.5703125" style="8" customWidth="1"/>
    <col min="8460" max="8460" width="26" style="8" customWidth="1"/>
    <col min="8461" max="8461" width="96.7109375" style="8" customWidth="1"/>
    <col min="8462" max="8462" width="11.42578125" style="8" customWidth="1"/>
    <col min="8463" max="8707" width="11.42578125" style="8"/>
    <col min="8708" max="8708" width="20.28515625" style="8" bestFit="1" customWidth="1"/>
    <col min="8709" max="8709" width="9.85546875" style="8" customWidth="1"/>
    <col min="8710" max="8710" width="86.5703125" style="8" customWidth="1"/>
    <col min="8711" max="8711" width="8.7109375" style="8" customWidth="1"/>
    <col min="8712" max="8712" width="14.28515625" style="8" bestFit="1" customWidth="1"/>
    <col min="8713" max="8713" width="19.140625" style="8" customWidth="1"/>
    <col min="8714" max="8714" width="16.5703125" style="8" customWidth="1"/>
    <col min="8715" max="8715" width="17.5703125" style="8" customWidth="1"/>
    <col min="8716" max="8716" width="26" style="8" customWidth="1"/>
    <col min="8717" max="8717" width="96.7109375" style="8" customWidth="1"/>
    <col min="8718" max="8718" width="11.42578125" style="8" customWidth="1"/>
    <col min="8719" max="8963" width="11.42578125" style="8"/>
    <col min="8964" max="8964" width="20.28515625" style="8" bestFit="1" customWidth="1"/>
    <col min="8965" max="8965" width="9.85546875" style="8" customWidth="1"/>
    <col min="8966" max="8966" width="86.5703125" style="8" customWidth="1"/>
    <col min="8967" max="8967" width="8.7109375" style="8" customWidth="1"/>
    <col min="8968" max="8968" width="14.28515625" style="8" bestFit="1" customWidth="1"/>
    <col min="8969" max="8969" width="19.140625" style="8" customWidth="1"/>
    <col min="8970" max="8970" width="16.5703125" style="8" customWidth="1"/>
    <col min="8971" max="8971" width="17.5703125" style="8" customWidth="1"/>
    <col min="8972" max="8972" width="26" style="8" customWidth="1"/>
    <col min="8973" max="8973" width="96.7109375" style="8" customWidth="1"/>
    <col min="8974" max="8974" width="11.42578125" style="8" customWidth="1"/>
    <col min="8975" max="9219" width="11.42578125" style="8"/>
    <col min="9220" max="9220" width="20.28515625" style="8" bestFit="1" customWidth="1"/>
    <col min="9221" max="9221" width="9.85546875" style="8" customWidth="1"/>
    <col min="9222" max="9222" width="86.5703125" style="8" customWidth="1"/>
    <col min="9223" max="9223" width="8.7109375" style="8" customWidth="1"/>
    <col min="9224" max="9224" width="14.28515625" style="8" bestFit="1" customWidth="1"/>
    <col min="9225" max="9225" width="19.140625" style="8" customWidth="1"/>
    <col min="9226" max="9226" width="16.5703125" style="8" customWidth="1"/>
    <col min="9227" max="9227" width="17.5703125" style="8" customWidth="1"/>
    <col min="9228" max="9228" width="26" style="8" customWidth="1"/>
    <col min="9229" max="9229" width="96.7109375" style="8" customWidth="1"/>
    <col min="9230" max="9230" width="11.42578125" style="8" customWidth="1"/>
    <col min="9231" max="9475" width="11.42578125" style="8"/>
    <col min="9476" max="9476" width="20.28515625" style="8" bestFit="1" customWidth="1"/>
    <col min="9477" max="9477" width="9.85546875" style="8" customWidth="1"/>
    <col min="9478" max="9478" width="86.5703125" style="8" customWidth="1"/>
    <col min="9479" max="9479" width="8.7109375" style="8" customWidth="1"/>
    <col min="9480" max="9480" width="14.28515625" style="8" bestFit="1" customWidth="1"/>
    <col min="9481" max="9481" width="19.140625" style="8" customWidth="1"/>
    <col min="9482" max="9482" width="16.5703125" style="8" customWidth="1"/>
    <col min="9483" max="9483" width="17.5703125" style="8" customWidth="1"/>
    <col min="9484" max="9484" width="26" style="8" customWidth="1"/>
    <col min="9485" max="9485" width="96.7109375" style="8" customWidth="1"/>
    <col min="9486" max="9486" width="11.42578125" style="8" customWidth="1"/>
    <col min="9487" max="9731" width="11.42578125" style="8"/>
    <col min="9732" max="9732" width="20.28515625" style="8" bestFit="1" customWidth="1"/>
    <col min="9733" max="9733" width="9.85546875" style="8" customWidth="1"/>
    <col min="9734" max="9734" width="86.5703125" style="8" customWidth="1"/>
    <col min="9735" max="9735" width="8.7109375" style="8" customWidth="1"/>
    <col min="9736" max="9736" width="14.28515625" style="8" bestFit="1" customWidth="1"/>
    <col min="9737" max="9737" width="19.140625" style="8" customWidth="1"/>
    <col min="9738" max="9738" width="16.5703125" style="8" customWidth="1"/>
    <col min="9739" max="9739" width="17.5703125" style="8" customWidth="1"/>
    <col min="9740" max="9740" width="26" style="8" customWidth="1"/>
    <col min="9741" max="9741" width="96.7109375" style="8" customWidth="1"/>
    <col min="9742" max="9742" width="11.42578125" style="8" customWidth="1"/>
    <col min="9743" max="9987" width="11.42578125" style="8"/>
    <col min="9988" max="9988" width="20.28515625" style="8" bestFit="1" customWidth="1"/>
    <col min="9989" max="9989" width="9.85546875" style="8" customWidth="1"/>
    <col min="9990" max="9990" width="86.5703125" style="8" customWidth="1"/>
    <col min="9991" max="9991" width="8.7109375" style="8" customWidth="1"/>
    <col min="9992" max="9992" width="14.28515625" style="8" bestFit="1" customWidth="1"/>
    <col min="9993" max="9993" width="19.140625" style="8" customWidth="1"/>
    <col min="9994" max="9994" width="16.5703125" style="8" customWidth="1"/>
    <col min="9995" max="9995" width="17.5703125" style="8" customWidth="1"/>
    <col min="9996" max="9996" width="26" style="8" customWidth="1"/>
    <col min="9997" max="9997" width="96.7109375" style="8" customWidth="1"/>
    <col min="9998" max="9998" width="11.42578125" style="8" customWidth="1"/>
    <col min="9999" max="10243" width="11.42578125" style="8"/>
    <col min="10244" max="10244" width="20.28515625" style="8" bestFit="1" customWidth="1"/>
    <col min="10245" max="10245" width="9.85546875" style="8" customWidth="1"/>
    <col min="10246" max="10246" width="86.5703125" style="8" customWidth="1"/>
    <col min="10247" max="10247" width="8.7109375" style="8" customWidth="1"/>
    <col min="10248" max="10248" width="14.28515625" style="8" bestFit="1" customWidth="1"/>
    <col min="10249" max="10249" width="19.140625" style="8" customWidth="1"/>
    <col min="10250" max="10250" width="16.5703125" style="8" customWidth="1"/>
    <col min="10251" max="10251" width="17.5703125" style="8" customWidth="1"/>
    <col min="10252" max="10252" width="26" style="8" customWidth="1"/>
    <col min="10253" max="10253" width="96.7109375" style="8" customWidth="1"/>
    <col min="10254" max="10254" width="11.42578125" style="8" customWidth="1"/>
    <col min="10255" max="10499" width="11.42578125" style="8"/>
    <col min="10500" max="10500" width="20.28515625" style="8" bestFit="1" customWidth="1"/>
    <col min="10501" max="10501" width="9.85546875" style="8" customWidth="1"/>
    <col min="10502" max="10502" width="86.5703125" style="8" customWidth="1"/>
    <col min="10503" max="10503" width="8.7109375" style="8" customWidth="1"/>
    <col min="10504" max="10504" width="14.28515625" style="8" bestFit="1" customWidth="1"/>
    <col min="10505" max="10505" width="19.140625" style="8" customWidth="1"/>
    <col min="10506" max="10506" width="16.5703125" style="8" customWidth="1"/>
    <col min="10507" max="10507" width="17.5703125" style="8" customWidth="1"/>
    <col min="10508" max="10508" width="26" style="8" customWidth="1"/>
    <col min="10509" max="10509" width="96.7109375" style="8" customWidth="1"/>
    <col min="10510" max="10510" width="11.42578125" style="8" customWidth="1"/>
    <col min="10511" max="10755" width="11.42578125" style="8"/>
    <col min="10756" max="10756" width="20.28515625" style="8" bestFit="1" customWidth="1"/>
    <col min="10757" max="10757" width="9.85546875" style="8" customWidth="1"/>
    <col min="10758" max="10758" width="86.5703125" style="8" customWidth="1"/>
    <col min="10759" max="10759" width="8.7109375" style="8" customWidth="1"/>
    <col min="10760" max="10760" width="14.28515625" style="8" bestFit="1" customWidth="1"/>
    <col min="10761" max="10761" width="19.140625" style="8" customWidth="1"/>
    <col min="10762" max="10762" width="16.5703125" style="8" customWidth="1"/>
    <col min="10763" max="10763" width="17.5703125" style="8" customWidth="1"/>
    <col min="10764" max="10764" width="26" style="8" customWidth="1"/>
    <col min="10765" max="10765" width="96.7109375" style="8" customWidth="1"/>
    <col min="10766" max="10766" width="11.42578125" style="8" customWidth="1"/>
    <col min="10767" max="11011" width="11.42578125" style="8"/>
    <col min="11012" max="11012" width="20.28515625" style="8" bestFit="1" customWidth="1"/>
    <col min="11013" max="11013" width="9.85546875" style="8" customWidth="1"/>
    <col min="11014" max="11014" width="86.5703125" style="8" customWidth="1"/>
    <col min="11015" max="11015" width="8.7109375" style="8" customWidth="1"/>
    <col min="11016" max="11016" width="14.28515625" style="8" bestFit="1" customWidth="1"/>
    <col min="11017" max="11017" width="19.140625" style="8" customWidth="1"/>
    <col min="11018" max="11018" width="16.5703125" style="8" customWidth="1"/>
    <col min="11019" max="11019" width="17.5703125" style="8" customWidth="1"/>
    <col min="11020" max="11020" width="26" style="8" customWidth="1"/>
    <col min="11021" max="11021" width="96.7109375" style="8" customWidth="1"/>
    <col min="11022" max="11022" width="11.42578125" style="8" customWidth="1"/>
    <col min="11023" max="11267" width="11.42578125" style="8"/>
    <col min="11268" max="11268" width="20.28515625" style="8" bestFit="1" customWidth="1"/>
    <col min="11269" max="11269" width="9.85546875" style="8" customWidth="1"/>
    <col min="11270" max="11270" width="86.5703125" style="8" customWidth="1"/>
    <col min="11271" max="11271" width="8.7109375" style="8" customWidth="1"/>
    <col min="11272" max="11272" width="14.28515625" style="8" bestFit="1" customWidth="1"/>
    <col min="11273" max="11273" width="19.140625" style="8" customWidth="1"/>
    <col min="11274" max="11274" width="16.5703125" style="8" customWidth="1"/>
    <col min="11275" max="11275" width="17.5703125" style="8" customWidth="1"/>
    <col min="11276" max="11276" width="26" style="8" customWidth="1"/>
    <col min="11277" max="11277" width="96.7109375" style="8" customWidth="1"/>
    <col min="11278" max="11278" width="11.42578125" style="8" customWidth="1"/>
    <col min="11279" max="11523" width="11.42578125" style="8"/>
    <col min="11524" max="11524" width="20.28515625" style="8" bestFit="1" customWidth="1"/>
    <col min="11525" max="11525" width="9.85546875" style="8" customWidth="1"/>
    <col min="11526" max="11526" width="86.5703125" style="8" customWidth="1"/>
    <col min="11527" max="11527" width="8.7109375" style="8" customWidth="1"/>
    <col min="11528" max="11528" width="14.28515625" style="8" bestFit="1" customWidth="1"/>
    <col min="11529" max="11529" width="19.140625" style="8" customWidth="1"/>
    <col min="11530" max="11530" width="16.5703125" style="8" customWidth="1"/>
    <col min="11531" max="11531" width="17.5703125" style="8" customWidth="1"/>
    <col min="11532" max="11532" width="26" style="8" customWidth="1"/>
    <col min="11533" max="11533" width="96.7109375" style="8" customWidth="1"/>
    <col min="11534" max="11534" width="11.42578125" style="8" customWidth="1"/>
    <col min="11535" max="11779" width="11.42578125" style="8"/>
    <col min="11780" max="11780" width="20.28515625" style="8" bestFit="1" customWidth="1"/>
    <col min="11781" max="11781" width="9.85546875" style="8" customWidth="1"/>
    <col min="11782" max="11782" width="86.5703125" style="8" customWidth="1"/>
    <col min="11783" max="11783" width="8.7109375" style="8" customWidth="1"/>
    <col min="11784" max="11784" width="14.28515625" style="8" bestFit="1" customWidth="1"/>
    <col min="11785" max="11785" width="19.140625" style="8" customWidth="1"/>
    <col min="11786" max="11786" width="16.5703125" style="8" customWidth="1"/>
    <col min="11787" max="11787" width="17.5703125" style="8" customWidth="1"/>
    <col min="11788" max="11788" width="26" style="8" customWidth="1"/>
    <col min="11789" max="11789" width="96.7109375" style="8" customWidth="1"/>
    <col min="11790" max="11790" width="11.42578125" style="8" customWidth="1"/>
    <col min="11791" max="12035" width="11.42578125" style="8"/>
    <col min="12036" max="12036" width="20.28515625" style="8" bestFit="1" customWidth="1"/>
    <col min="12037" max="12037" width="9.85546875" style="8" customWidth="1"/>
    <col min="12038" max="12038" width="86.5703125" style="8" customWidth="1"/>
    <col min="12039" max="12039" width="8.7109375" style="8" customWidth="1"/>
    <col min="12040" max="12040" width="14.28515625" style="8" bestFit="1" customWidth="1"/>
    <col min="12041" max="12041" width="19.140625" style="8" customWidth="1"/>
    <col min="12042" max="12042" width="16.5703125" style="8" customWidth="1"/>
    <col min="12043" max="12043" width="17.5703125" style="8" customWidth="1"/>
    <col min="12044" max="12044" width="26" style="8" customWidth="1"/>
    <col min="12045" max="12045" width="96.7109375" style="8" customWidth="1"/>
    <col min="12046" max="12046" width="11.42578125" style="8" customWidth="1"/>
    <col min="12047" max="12291" width="11.42578125" style="8"/>
    <col min="12292" max="12292" width="20.28515625" style="8" bestFit="1" customWidth="1"/>
    <col min="12293" max="12293" width="9.85546875" style="8" customWidth="1"/>
    <col min="12294" max="12294" width="86.5703125" style="8" customWidth="1"/>
    <col min="12295" max="12295" width="8.7109375" style="8" customWidth="1"/>
    <col min="12296" max="12296" width="14.28515625" style="8" bestFit="1" customWidth="1"/>
    <col min="12297" max="12297" width="19.140625" style="8" customWidth="1"/>
    <col min="12298" max="12298" width="16.5703125" style="8" customWidth="1"/>
    <col min="12299" max="12299" width="17.5703125" style="8" customWidth="1"/>
    <col min="12300" max="12300" width="26" style="8" customWidth="1"/>
    <col min="12301" max="12301" width="96.7109375" style="8" customWidth="1"/>
    <col min="12302" max="12302" width="11.42578125" style="8" customWidth="1"/>
    <col min="12303" max="12547" width="11.42578125" style="8"/>
    <col min="12548" max="12548" width="20.28515625" style="8" bestFit="1" customWidth="1"/>
    <col min="12549" max="12549" width="9.85546875" style="8" customWidth="1"/>
    <col min="12550" max="12550" width="86.5703125" style="8" customWidth="1"/>
    <col min="12551" max="12551" width="8.7109375" style="8" customWidth="1"/>
    <col min="12552" max="12552" width="14.28515625" style="8" bestFit="1" customWidth="1"/>
    <col min="12553" max="12553" width="19.140625" style="8" customWidth="1"/>
    <col min="12554" max="12554" width="16.5703125" style="8" customWidth="1"/>
    <col min="12555" max="12555" width="17.5703125" style="8" customWidth="1"/>
    <col min="12556" max="12556" width="26" style="8" customWidth="1"/>
    <col min="12557" max="12557" width="96.7109375" style="8" customWidth="1"/>
    <col min="12558" max="12558" width="11.42578125" style="8" customWidth="1"/>
    <col min="12559" max="12803" width="11.42578125" style="8"/>
    <col min="12804" max="12804" width="20.28515625" style="8" bestFit="1" customWidth="1"/>
    <col min="12805" max="12805" width="9.85546875" style="8" customWidth="1"/>
    <col min="12806" max="12806" width="86.5703125" style="8" customWidth="1"/>
    <col min="12807" max="12807" width="8.7109375" style="8" customWidth="1"/>
    <col min="12808" max="12808" width="14.28515625" style="8" bestFit="1" customWidth="1"/>
    <col min="12809" max="12809" width="19.140625" style="8" customWidth="1"/>
    <col min="12810" max="12810" width="16.5703125" style="8" customWidth="1"/>
    <col min="12811" max="12811" width="17.5703125" style="8" customWidth="1"/>
    <col min="12812" max="12812" width="26" style="8" customWidth="1"/>
    <col min="12813" max="12813" width="96.7109375" style="8" customWidth="1"/>
    <col min="12814" max="12814" width="11.42578125" style="8" customWidth="1"/>
    <col min="12815" max="13059" width="11.42578125" style="8"/>
    <col min="13060" max="13060" width="20.28515625" style="8" bestFit="1" customWidth="1"/>
    <col min="13061" max="13061" width="9.85546875" style="8" customWidth="1"/>
    <col min="13062" max="13062" width="86.5703125" style="8" customWidth="1"/>
    <col min="13063" max="13063" width="8.7109375" style="8" customWidth="1"/>
    <col min="13064" max="13064" width="14.28515625" style="8" bestFit="1" customWidth="1"/>
    <col min="13065" max="13065" width="19.140625" style="8" customWidth="1"/>
    <col min="13066" max="13066" width="16.5703125" style="8" customWidth="1"/>
    <col min="13067" max="13067" width="17.5703125" style="8" customWidth="1"/>
    <col min="13068" max="13068" width="26" style="8" customWidth="1"/>
    <col min="13069" max="13069" width="96.7109375" style="8" customWidth="1"/>
    <col min="13070" max="13070" width="11.42578125" style="8" customWidth="1"/>
    <col min="13071" max="13315" width="11.42578125" style="8"/>
    <col min="13316" max="13316" width="20.28515625" style="8" bestFit="1" customWidth="1"/>
    <col min="13317" max="13317" width="9.85546875" style="8" customWidth="1"/>
    <col min="13318" max="13318" width="86.5703125" style="8" customWidth="1"/>
    <col min="13319" max="13319" width="8.7109375" style="8" customWidth="1"/>
    <col min="13320" max="13320" width="14.28515625" style="8" bestFit="1" customWidth="1"/>
    <col min="13321" max="13321" width="19.140625" style="8" customWidth="1"/>
    <col min="13322" max="13322" width="16.5703125" style="8" customWidth="1"/>
    <col min="13323" max="13323" width="17.5703125" style="8" customWidth="1"/>
    <col min="13324" max="13324" width="26" style="8" customWidth="1"/>
    <col min="13325" max="13325" width="96.7109375" style="8" customWidth="1"/>
    <col min="13326" max="13326" width="11.42578125" style="8" customWidth="1"/>
    <col min="13327" max="13571" width="11.42578125" style="8"/>
    <col min="13572" max="13572" width="20.28515625" style="8" bestFit="1" customWidth="1"/>
    <col min="13573" max="13573" width="9.85546875" style="8" customWidth="1"/>
    <col min="13574" max="13574" width="86.5703125" style="8" customWidth="1"/>
    <col min="13575" max="13575" width="8.7109375" style="8" customWidth="1"/>
    <col min="13576" max="13576" width="14.28515625" style="8" bestFit="1" customWidth="1"/>
    <col min="13577" max="13577" width="19.140625" style="8" customWidth="1"/>
    <col min="13578" max="13578" width="16.5703125" style="8" customWidth="1"/>
    <col min="13579" max="13579" width="17.5703125" style="8" customWidth="1"/>
    <col min="13580" max="13580" width="26" style="8" customWidth="1"/>
    <col min="13581" max="13581" width="96.7109375" style="8" customWidth="1"/>
    <col min="13582" max="13582" width="11.42578125" style="8" customWidth="1"/>
    <col min="13583" max="13827" width="11.42578125" style="8"/>
    <col min="13828" max="13828" width="20.28515625" style="8" bestFit="1" customWidth="1"/>
    <col min="13829" max="13829" width="9.85546875" style="8" customWidth="1"/>
    <col min="13830" max="13830" width="86.5703125" style="8" customWidth="1"/>
    <col min="13831" max="13831" width="8.7109375" style="8" customWidth="1"/>
    <col min="13832" max="13832" width="14.28515625" style="8" bestFit="1" customWidth="1"/>
    <col min="13833" max="13833" width="19.140625" style="8" customWidth="1"/>
    <col min="13834" max="13834" width="16.5703125" style="8" customWidth="1"/>
    <col min="13835" max="13835" width="17.5703125" style="8" customWidth="1"/>
    <col min="13836" max="13836" width="26" style="8" customWidth="1"/>
    <col min="13837" max="13837" width="96.7109375" style="8" customWidth="1"/>
    <col min="13838" max="13838" width="11.42578125" style="8" customWidth="1"/>
    <col min="13839" max="14083" width="11.42578125" style="8"/>
    <col min="14084" max="14084" width="20.28515625" style="8" bestFit="1" customWidth="1"/>
    <col min="14085" max="14085" width="9.85546875" style="8" customWidth="1"/>
    <col min="14086" max="14086" width="86.5703125" style="8" customWidth="1"/>
    <col min="14087" max="14087" width="8.7109375" style="8" customWidth="1"/>
    <col min="14088" max="14088" width="14.28515625" style="8" bestFit="1" customWidth="1"/>
    <col min="14089" max="14089" width="19.140625" style="8" customWidth="1"/>
    <col min="14090" max="14090" width="16.5703125" style="8" customWidth="1"/>
    <col min="14091" max="14091" width="17.5703125" style="8" customWidth="1"/>
    <col min="14092" max="14092" width="26" style="8" customWidth="1"/>
    <col min="14093" max="14093" width="96.7109375" style="8" customWidth="1"/>
    <col min="14094" max="14094" width="11.42578125" style="8" customWidth="1"/>
    <col min="14095" max="14339" width="11.42578125" style="8"/>
    <col min="14340" max="14340" width="20.28515625" style="8" bestFit="1" customWidth="1"/>
    <col min="14341" max="14341" width="9.85546875" style="8" customWidth="1"/>
    <col min="14342" max="14342" width="86.5703125" style="8" customWidth="1"/>
    <col min="14343" max="14343" width="8.7109375" style="8" customWidth="1"/>
    <col min="14344" max="14344" width="14.28515625" style="8" bestFit="1" customWidth="1"/>
    <col min="14345" max="14345" width="19.140625" style="8" customWidth="1"/>
    <col min="14346" max="14346" width="16.5703125" style="8" customWidth="1"/>
    <col min="14347" max="14347" width="17.5703125" style="8" customWidth="1"/>
    <col min="14348" max="14348" width="26" style="8" customWidth="1"/>
    <col min="14349" max="14349" width="96.7109375" style="8" customWidth="1"/>
    <col min="14350" max="14350" width="11.42578125" style="8" customWidth="1"/>
    <col min="14351" max="14595" width="11.42578125" style="8"/>
    <col min="14596" max="14596" width="20.28515625" style="8" bestFit="1" customWidth="1"/>
    <col min="14597" max="14597" width="9.85546875" style="8" customWidth="1"/>
    <col min="14598" max="14598" width="86.5703125" style="8" customWidth="1"/>
    <col min="14599" max="14599" width="8.7109375" style="8" customWidth="1"/>
    <col min="14600" max="14600" width="14.28515625" style="8" bestFit="1" customWidth="1"/>
    <col min="14601" max="14601" width="19.140625" style="8" customWidth="1"/>
    <col min="14602" max="14602" width="16.5703125" style="8" customWidth="1"/>
    <col min="14603" max="14603" width="17.5703125" style="8" customWidth="1"/>
    <col min="14604" max="14604" width="26" style="8" customWidth="1"/>
    <col min="14605" max="14605" width="96.7109375" style="8" customWidth="1"/>
    <col min="14606" max="14606" width="11.42578125" style="8" customWidth="1"/>
    <col min="14607" max="14851" width="11.42578125" style="8"/>
    <col min="14852" max="14852" width="20.28515625" style="8" bestFit="1" customWidth="1"/>
    <col min="14853" max="14853" width="9.85546875" style="8" customWidth="1"/>
    <col min="14854" max="14854" width="86.5703125" style="8" customWidth="1"/>
    <col min="14855" max="14855" width="8.7109375" style="8" customWidth="1"/>
    <col min="14856" max="14856" width="14.28515625" style="8" bestFit="1" customWidth="1"/>
    <col min="14857" max="14857" width="19.140625" style="8" customWidth="1"/>
    <col min="14858" max="14858" width="16.5703125" style="8" customWidth="1"/>
    <col min="14859" max="14859" width="17.5703125" style="8" customWidth="1"/>
    <col min="14860" max="14860" width="26" style="8" customWidth="1"/>
    <col min="14861" max="14861" width="96.7109375" style="8" customWidth="1"/>
    <col min="14862" max="14862" width="11.42578125" style="8" customWidth="1"/>
    <col min="14863" max="15107" width="11.42578125" style="8"/>
    <col min="15108" max="15108" width="20.28515625" style="8" bestFit="1" customWidth="1"/>
    <col min="15109" max="15109" width="9.85546875" style="8" customWidth="1"/>
    <col min="15110" max="15110" width="86.5703125" style="8" customWidth="1"/>
    <col min="15111" max="15111" width="8.7109375" style="8" customWidth="1"/>
    <col min="15112" max="15112" width="14.28515625" style="8" bestFit="1" customWidth="1"/>
    <col min="15113" max="15113" width="19.140625" style="8" customWidth="1"/>
    <col min="15114" max="15114" width="16.5703125" style="8" customWidth="1"/>
    <col min="15115" max="15115" width="17.5703125" style="8" customWidth="1"/>
    <col min="15116" max="15116" width="26" style="8" customWidth="1"/>
    <col min="15117" max="15117" width="96.7109375" style="8" customWidth="1"/>
    <col min="15118" max="15118" width="11.42578125" style="8" customWidth="1"/>
    <col min="15119" max="15363" width="11.42578125" style="8"/>
    <col min="15364" max="15364" width="20.28515625" style="8" bestFit="1" customWidth="1"/>
    <col min="15365" max="15365" width="9.85546875" style="8" customWidth="1"/>
    <col min="15366" max="15366" width="86.5703125" style="8" customWidth="1"/>
    <col min="15367" max="15367" width="8.7109375" style="8" customWidth="1"/>
    <col min="15368" max="15368" width="14.28515625" style="8" bestFit="1" customWidth="1"/>
    <col min="15369" max="15369" width="19.140625" style="8" customWidth="1"/>
    <col min="15370" max="15370" width="16.5703125" style="8" customWidth="1"/>
    <col min="15371" max="15371" width="17.5703125" style="8" customWidth="1"/>
    <col min="15372" max="15372" width="26" style="8" customWidth="1"/>
    <col min="15373" max="15373" width="96.7109375" style="8" customWidth="1"/>
    <col min="15374" max="15374" width="11.42578125" style="8" customWidth="1"/>
    <col min="15375" max="15619" width="11.42578125" style="8"/>
    <col min="15620" max="15620" width="20.28515625" style="8" bestFit="1" customWidth="1"/>
    <col min="15621" max="15621" width="9.85546875" style="8" customWidth="1"/>
    <col min="15622" max="15622" width="86.5703125" style="8" customWidth="1"/>
    <col min="15623" max="15623" width="8.7109375" style="8" customWidth="1"/>
    <col min="15624" max="15624" width="14.28515625" style="8" bestFit="1" customWidth="1"/>
    <col min="15625" max="15625" width="19.140625" style="8" customWidth="1"/>
    <col min="15626" max="15626" width="16.5703125" style="8" customWidth="1"/>
    <col min="15627" max="15627" width="17.5703125" style="8" customWidth="1"/>
    <col min="15628" max="15628" width="26" style="8" customWidth="1"/>
    <col min="15629" max="15629" width="96.7109375" style="8" customWidth="1"/>
    <col min="15630" max="15630" width="11.42578125" style="8" customWidth="1"/>
    <col min="15631" max="15875" width="11.42578125" style="8"/>
    <col min="15876" max="15876" width="20.28515625" style="8" bestFit="1" customWidth="1"/>
    <col min="15877" max="15877" width="9.85546875" style="8" customWidth="1"/>
    <col min="15878" max="15878" width="86.5703125" style="8" customWidth="1"/>
    <col min="15879" max="15879" width="8.7109375" style="8" customWidth="1"/>
    <col min="15880" max="15880" width="14.28515625" style="8" bestFit="1" customWidth="1"/>
    <col min="15881" max="15881" width="19.140625" style="8" customWidth="1"/>
    <col min="15882" max="15882" width="16.5703125" style="8" customWidth="1"/>
    <col min="15883" max="15883" width="17.5703125" style="8" customWidth="1"/>
    <col min="15884" max="15884" width="26" style="8" customWidth="1"/>
    <col min="15885" max="15885" width="96.7109375" style="8" customWidth="1"/>
    <col min="15886" max="15886" width="11.42578125" style="8" customWidth="1"/>
    <col min="15887" max="16131" width="11.42578125" style="8"/>
    <col min="16132" max="16132" width="20.28515625" style="8" bestFit="1" customWidth="1"/>
    <col min="16133" max="16133" width="9.85546875" style="8" customWidth="1"/>
    <col min="16134" max="16134" width="86.5703125" style="8" customWidth="1"/>
    <col min="16135" max="16135" width="8.7109375" style="8" customWidth="1"/>
    <col min="16136" max="16136" width="14.28515625" style="8" bestFit="1" customWidth="1"/>
    <col min="16137" max="16137" width="19.140625" style="8" customWidth="1"/>
    <col min="16138" max="16138" width="16.5703125" style="8" customWidth="1"/>
    <col min="16139" max="16139" width="17.5703125" style="8" customWidth="1"/>
    <col min="16140" max="16140" width="26" style="8" customWidth="1"/>
    <col min="16141" max="16141" width="96.7109375" style="8" customWidth="1"/>
    <col min="16142" max="16142" width="11.42578125" style="8" customWidth="1"/>
    <col min="16143" max="16384" width="11.42578125" style="8"/>
  </cols>
  <sheetData>
    <row r="2" spans="2:18" s="2" customFormat="1" x14ac:dyDescent="0.25">
      <c r="B2" s="15"/>
      <c r="C2" s="15"/>
      <c r="D2" s="15"/>
      <c r="E2" s="15"/>
      <c r="F2" s="15"/>
      <c r="G2" s="15"/>
      <c r="H2" s="15"/>
      <c r="I2" s="15"/>
      <c r="J2" s="15"/>
      <c r="K2" s="15"/>
      <c r="L2" s="15"/>
      <c r="M2" s="15"/>
      <c r="N2" s="108"/>
    </row>
    <row r="3" spans="2:18" s="2" customFormat="1" x14ac:dyDescent="0.25">
      <c r="B3" s="15"/>
      <c r="C3" s="15"/>
      <c r="D3" s="15"/>
      <c r="E3" s="17" t="str">
        <f>'Resumo - MICRO'!E4</f>
        <v>Obra:</v>
      </c>
      <c r="F3" s="15" t="str">
        <f>'Resumo - MICRO'!F4</f>
        <v>Recapeamento de vias urbanas em Microrrevestimento</v>
      </c>
      <c r="G3" s="15"/>
      <c r="H3" s="15"/>
      <c r="I3" s="17" t="s">
        <v>20</v>
      </c>
      <c r="J3" s="388">
        <v>0.15</v>
      </c>
      <c r="K3" s="17" t="s">
        <v>26</v>
      </c>
      <c r="L3" s="386"/>
      <c r="M3" s="15"/>
      <c r="N3" s="108"/>
    </row>
    <row r="4" spans="2:18" s="2" customFormat="1" x14ac:dyDescent="0.25">
      <c r="B4" s="15"/>
      <c r="C4" s="15"/>
      <c r="D4" s="15"/>
      <c r="E4" s="17" t="str">
        <f>'Resumo - MICRO'!E5</f>
        <v>Local:</v>
      </c>
      <c r="F4" s="15" t="str">
        <f>'Resumo - MICRO'!F5</f>
        <v>Perímetro urbano</v>
      </c>
      <c r="G4" s="15"/>
      <c r="H4" s="18"/>
      <c r="I4" s="17" t="s">
        <v>21</v>
      </c>
      <c r="J4" s="388">
        <f>'BDI - MICRO'!H35</f>
        <v>0.20702738941176513</v>
      </c>
      <c r="K4" s="17" t="s">
        <v>27</v>
      </c>
      <c r="L4" s="16"/>
      <c r="M4" s="15"/>
      <c r="N4" s="108"/>
    </row>
    <row r="5" spans="2:18" s="2" customFormat="1" x14ac:dyDescent="0.25">
      <c r="B5" s="15"/>
      <c r="C5" s="15"/>
      <c r="D5" s="15"/>
      <c r="E5" s="17" t="str">
        <f>'Resumo - MICRO'!E6</f>
        <v>Bairro:</v>
      </c>
      <c r="F5" s="15" t="str">
        <f>'Resumo - MICRO'!F6</f>
        <v>Diversos</v>
      </c>
      <c r="G5" s="15"/>
      <c r="K5" s="18"/>
      <c r="L5" s="18"/>
      <c r="M5" s="15"/>
      <c r="N5" s="108"/>
    </row>
    <row r="6" spans="2:18" s="2" customFormat="1" x14ac:dyDescent="0.25">
      <c r="B6" s="15"/>
      <c r="C6" s="15"/>
      <c r="D6" s="15"/>
      <c r="E6" s="17" t="str">
        <f>'Resumo - MICRO'!E7</f>
        <v>Município:</v>
      </c>
      <c r="F6" s="15" t="str">
        <f>'Resumo - MICRO'!F7</f>
        <v>Sorriso - MT</v>
      </c>
      <c r="G6" s="15"/>
      <c r="H6" s="15"/>
      <c r="I6" s="15"/>
      <c r="J6" s="15"/>
      <c r="K6" s="18"/>
      <c r="L6" s="18"/>
      <c r="M6" s="15"/>
      <c r="N6" s="108"/>
    </row>
    <row r="7" spans="2:18" s="2" customFormat="1" x14ac:dyDescent="0.25">
      <c r="B7" s="15"/>
      <c r="C7" s="15"/>
      <c r="D7" s="15"/>
      <c r="E7" s="15"/>
      <c r="F7" s="19"/>
      <c r="G7" s="19"/>
      <c r="H7" s="15"/>
      <c r="I7" s="17" t="s">
        <v>29</v>
      </c>
      <c r="J7" s="387"/>
      <c r="K7" s="17" t="s">
        <v>28</v>
      </c>
      <c r="L7" s="16"/>
      <c r="M7" s="15"/>
      <c r="N7" s="108"/>
    </row>
    <row r="8" spans="2:18" s="2" customFormat="1" x14ac:dyDescent="0.25">
      <c r="B8" s="15"/>
      <c r="C8" s="15"/>
      <c r="D8" s="15"/>
      <c r="E8" s="17" t="s">
        <v>91</v>
      </c>
      <c r="F8" s="16"/>
      <c r="G8" s="15"/>
      <c r="H8" s="15"/>
      <c r="I8" s="17" t="s">
        <v>30</v>
      </c>
      <c r="J8" s="387"/>
      <c r="K8" s="18"/>
      <c r="L8" s="16"/>
      <c r="M8" s="15"/>
      <c r="N8" s="108"/>
    </row>
    <row r="9" spans="2:18" s="2" customFormat="1" x14ac:dyDescent="0.25">
      <c r="B9" s="15"/>
      <c r="C9" s="15"/>
      <c r="D9" s="15"/>
      <c r="E9" s="15"/>
      <c r="F9" s="20"/>
      <c r="G9" s="20"/>
      <c r="H9" s="15"/>
      <c r="I9" s="17" t="s">
        <v>41</v>
      </c>
      <c r="J9" s="21"/>
      <c r="K9" s="15"/>
      <c r="L9" s="15"/>
      <c r="M9" s="15"/>
      <c r="N9" s="108"/>
    </row>
    <row r="10" spans="2:18" s="2" customFormat="1" ht="15.75" thickBot="1" x14ac:dyDescent="0.3">
      <c r="B10" s="94"/>
      <c r="C10" s="94"/>
      <c r="D10" s="94"/>
      <c r="E10" s="94"/>
      <c r="F10" s="95"/>
      <c r="G10" s="95"/>
      <c r="H10" s="94"/>
      <c r="I10" s="94"/>
      <c r="J10" s="94"/>
      <c r="K10" s="94"/>
      <c r="L10" s="94"/>
      <c r="M10" s="94"/>
      <c r="N10" s="109"/>
    </row>
    <row r="11" spans="2:18" s="2" customFormat="1" ht="32.1" customHeight="1" thickBot="1" x14ac:dyDescent="0.3">
      <c r="B11" s="525" t="s">
        <v>204</v>
      </c>
      <c r="C11" s="526"/>
      <c r="D11" s="526"/>
      <c r="E11" s="526"/>
      <c r="F11" s="526"/>
      <c r="G11" s="526"/>
      <c r="H11" s="526"/>
      <c r="I11" s="526"/>
      <c r="J11" s="526"/>
      <c r="K11" s="526"/>
      <c r="L11" s="526"/>
      <c r="M11" s="527"/>
      <c r="N11" s="108"/>
    </row>
    <row r="12" spans="2:18" s="18" customFormat="1" ht="15" customHeight="1" thickBot="1" x14ac:dyDescent="0.3">
      <c r="B12" s="92"/>
      <c r="C12" s="92"/>
      <c r="D12" s="92"/>
      <c r="E12" s="92"/>
      <c r="F12" s="92"/>
      <c r="G12" s="92"/>
      <c r="H12" s="92"/>
      <c r="I12" s="92"/>
      <c r="J12" s="92"/>
      <c r="K12" s="92"/>
      <c r="L12" s="92"/>
      <c r="M12" s="92"/>
      <c r="N12" s="110"/>
    </row>
    <row r="13" spans="2:18" s="2" customFormat="1" ht="21" customHeight="1" x14ac:dyDescent="0.25">
      <c r="B13" s="528" t="s">
        <v>17</v>
      </c>
      <c r="C13" s="517" t="s">
        <v>0</v>
      </c>
      <c r="D13" s="517" t="s">
        <v>1</v>
      </c>
      <c r="E13" s="523" t="s">
        <v>2</v>
      </c>
      <c r="F13" s="523"/>
      <c r="G13" s="523"/>
      <c r="H13" s="517" t="s">
        <v>3</v>
      </c>
      <c r="I13" s="517"/>
      <c r="J13" s="517" t="s">
        <v>31</v>
      </c>
      <c r="K13" s="517"/>
      <c r="L13" s="517"/>
      <c r="M13" s="530"/>
      <c r="N13" s="108"/>
    </row>
    <row r="14" spans="2:18" s="2" customFormat="1" ht="26.25" customHeight="1" x14ac:dyDescent="0.25">
      <c r="B14" s="529"/>
      <c r="C14" s="518"/>
      <c r="D14" s="518"/>
      <c r="E14" s="524"/>
      <c r="F14" s="524"/>
      <c r="G14" s="524"/>
      <c r="H14" s="258" t="s">
        <v>22</v>
      </c>
      <c r="I14" s="258" t="s">
        <v>4</v>
      </c>
      <c r="J14" s="258" t="s">
        <v>5</v>
      </c>
      <c r="K14" s="258" t="s">
        <v>23</v>
      </c>
      <c r="L14" s="258" t="s">
        <v>24</v>
      </c>
      <c r="M14" s="259" t="s">
        <v>25</v>
      </c>
      <c r="N14" s="111"/>
      <c r="R14" s="106"/>
    </row>
    <row r="15" spans="2:18" s="2" customFormat="1" ht="24.95" customHeight="1" x14ac:dyDescent="0.25">
      <c r="B15" s="260"/>
      <c r="C15" s="162"/>
      <c r="D15" s="162">
        <v>1</v>
      </c>
      <c r="E15" s="514" t="s">
        <v>6</v>
      </c>
      <c r="F15" s="514"/>
      <c r="G15" s="261"/>
      <c r="H15" s="162"/>
      <c r="I15" s="162"/>
      <c r="J15" s="262"/>
      <c r="K15" s="263"/>
      <c r="L15" s="264"/>
      <c r="M15" s="265">
        <f>SUM(M16:M17)</f>
        <v>0</v>
      </c>
      <c r="N15" s="111"/>
    </row>
    <row r="16" spans="2:18" s="6" customFormat="1" ht="28.5" customHeight="1" x14ac:dyDescent="0.25">
      <c r="B16" s="406" t="s">
        <v>19</v>
      </c>
      <c r="C16" s="407" t="str">
        <f>'Composições - MICRO'!C15</f>
        <v>COMP-01</v>
      </c>
      <c r="D16" s="407" t="s">
        <v>7</v>
      </c>
      <c r="E16" s="516" t="str">
        <f>'Composições - MICRO'!F15</f>
        <v>PLACA DE OBRA EM CHAPA DE ACO GALVANIZADO (REF: SINAPI 74209/1 - 01/2020)</v>
      </c>
      <c r="F16" s="516"/>
      <c r="G16" s="408"/>
      <c r="H16" s="407" t="s">
        <v>88</v>
      </c>
      <c r="I16" s="409">
        <v>6</v>
      </c>
      <c r="J16" s="410"/>
      <c r="K16" s="410">
        <f>ROUND(J16*J$4,2)</f>
        <v>0</v>
      </c>
      <c r="L16" s="410">
        <f>J16+K16</f>
        <v>0</v>
      </c>
      <c r="M16" s="411">
        <f>ROUND(I16*L16,2)</f>
        <v>0</v>
      </c>
      <c r="N16" s="112"/>
    </row>
    <row r="17" spans="2:14" s="6" customFormat="1" ht="28.5" customHeight="1" x14ac:dyDescent="0.25">
      <c r="B17" s="270" t="s">
        <v>19</v>
      </c>
      <c r="C17" s="271" t="str">
        <f>'Composições - MICRO'!C23</f>
        <v>COMP-02</v>
      </c>
      <c r="D17" s="271" t="s">
        <v>8</v>
      </c>
      <c r="E17" s="515" t="str">
        <f>'Composições - MICRO'!F23</f>
        <v>ADMINISTRAÇÃO LOCAL DA OBRA (REF: COMPOSIÇÃO PRÓPRIA)</v>
      </c>
      <c r="F17" s="515"/>
      <c r="G17" s="382"/>
      <c r="H17" s="271" t="s">
        <v>9</v>
      </c>
      <c r="I17" s="272">
        <v>1</v>
      </c>
      <c r="J17" s="273"/>
      <c r="K17" s="273">
        <f>ROUND(J17*J$4,2)</f>
        <v>0</v>
      </c>
      <c r="L17" s="273">
        <f>J17+K17</f>
        <v>0</v>
      </c>
      <c r="M17" s="274">
        <f>ROUND(I17*L17,2)</f>
        <v>0</v>
      </c>
      <c r="N17" s="112"/>
    </row>
    <row r="18" spans="2:14" s="2" customFormat="1" ht="24.95" customHeight="1" x14ac:dyDescent="0.25">
      <c r="B18" s="266"/>
      <c r="C18" s="267"/>
      <c r="D18" s="268">
        <v>2</v>
      </c>
      <c r="E18" s="519" t="s">
        <v>198</v>
      </c>
      <c r="F18" s="519"/>
      <c r="G18" s="158"/>
      <c r="H18" s="269"/>
      <c r="I18" s="12"/>
      <c r="J18" s="13"/>
      <c r="K18" s="13"/>
      <c r="L18" s="13"/>
      <c r="M18" s="265">
        <f>SUM(M19:M30)</f>
        <v>0</v>
      </c>
      <c r="N18" s="112"/>
    </row>
    <row r="19" spans="2:14" s="2" customFormat="1" ht="28.5" customHeight="1" x14ac:dyDescent="0.25">
      <c r="B19" s="412" t="s">
        <v>18</v>
      </c>
      <c r="C19" s="413">
        <v>99814</v>
      </c>
      <c r="D19" s="413" t="s">
        <v>11</v>
      </c>
      <c r="E19" s="520" t="s">
        <v>154</v>
      </c>
      <c r="F19" s="520"/>
      <c r="G19" s="520"/>
      <c r="H19" s="414" t="s">
        <v>88</v>
      </c>
      <c r="I19" s="415">
        <v>184161.3</v>
      </c>
      <c r="J19" s="416"/>
      <c r="K19" s="416">
        <f t="shared" ref="K19:K20" si="0">ROUND(J19*J$4,2)</f>
        <v>0</v>
      </c>
      <c r="L19" s="416">
        <f t="shared" ref="L19:L24" si="1">J19+K19</f>
        <v>0</v>
      </c>
      <c r="M19" s="417">
        <f t="shared" ref="M19:M24" si="2">ROUND(I19*L19,2)</f>
        <v>0</v>
      </c>
      <c r="N19" s="112"/>
    </row>
    <row r="20" spans="2:14" s="2" customFormat="1" ht="28.5" customHeight="1" x14ac:dyDescent="0.25">
      <c r="B20" s="173" t="s">
        <v>18</v>
      </c>
      <c r="C20" s="252">
        <v>96001</v>
      </c>
      <c r="D20" s="252" t="s">
        <v>12</v>
      </c>
      <c r="E20" s="521" t="s">
        <v>264</v>
      </c>
      <c r="F20" s="521"/>
      <c r="G20" s="521"/>
      <c r="H20" s="253" t="s">
        <v>88</v>
      </c>
      <c r="I20" s="254">
        <v>36832.26</v>
      </c>
      <c r="J20" s="255"/>
      <c r="K20" s="255">
        <f t="shared" si="0"/>
        <v>0</v>
      </c>
      <c r="L20" s="255">
        <f t="shared" si="1"/>
        <v>0</v>
      </c>
      <c r="M20" s="256">
        <f>ROUND(I20*L20,2)</f>
        <v>0</v>
      </c>
      <c r="N20" s="112"/>
    </row>
    <row r="21" spans="2:14" s="2" customFormat="1" ht="36" customHeight="1" x14ac:dyDescent="0.25">
      <c r="B21" s="173" t="s">
        <v>19</v>
      </c>
      <c r="C21" s="252" t="s">
        <v>119</v>
      </c>
      <c r="D21" s="252" t="s">
        <v>102</v>
      </c>
      <c r="E21" s="521" t="str">
        <f>'Composições - MICRO'!F26</f>
        <v xml:space="preserve">MICRORREVESTIMENTO A FRIO COM EMULSÃO MODIFICADA COM POLÍMERO DE 0,8 CM - BRITA COMERCIAL (REF: SICRO3 4011408 - 01/2022) </v>
      </c>
      <c r="F21" s="521"/>
      <c r="G21" s="521"/>
      <c r="H21" s="253" t="s">
        <v>88</v>
      </c>
      <c r="I21" s="254">
        <v>184161.3</v>
      </c>
      <c r="J21" s="255"/>
      <c r="K21" s="255">
        <f>ROUND(J21*J$4,2)</f>
        <v>0</v>
      </c>
      <c r="L21" s="255">
        <f t="shared" si="1"/>
        <v>0</v>
      </c>
      <c r="M21" s="256">
        <f t="shared" si="2"/>
        <v>0</v>
      </c>
      <c r="N21" s="112"/>
    </row>
    <row r="22" spans="2:14" s="2" customFormat="1" ht="30.75" customHeight="1" x14ac:dyDescent="0.25">
      <c r="B22" s="173" t="s">
        <v>19</v>
      </c>
      <c r="C22" s="252" t="s">
        <v>120</v>
      </c>
      <c r="D22" s="252" t="s">
        <v>103</v>
      </c>
      <c r="E22" s="521" t="str">
        <f>'Composições - MICRO'!F47</f>
        <v>EXECUÇÃO DE PINTURA DE LIGAÇÃO COM EMULSÃO ASFÁLTICA RR-2C. AF_11/2019 (REF: SINAPI 96402 - 04/2022)</v>
      </c>
      <c r="F22" s="521"/>
      <c r="G22" s="521"/>
      <c r="H22" s="253" t="s">
        <v>88</v>
      </c>
      <c r="I22" s="254">
        <v>184161.3</v>
      </c>
      <c r="J22" s="255"/>
      <c r="K22" s="255">
        <f>ROUND(J22*J$4,2)</f>
        <v>0</v>
      </c>
      <c r="L22" s="255">
        <f t="shared" si="1"/>
        <v>0</v>
      </c>
      <c r="M22" s="256">
        <f t="shared" si="2"/>
        <v>0</v>
      </c>
      <c r="N22" s="112"/>
    </row>
    <row r="23" spans="2:14" s="2" customFormat="1" ht="41.25" customHeight="1" x14ac:dyDescent="0.25">
      <c r="B23" s="173" t="s">
        <v>18</v>
      </c>
      <c r="C23" s="252">
        <v>102330</v>
      </c>
      <c r="D23" s="252" t="s">
        <v>104</v>
      </c>
      <c r="E23" s="521" t="s">
        <v>239</v>
      </c>
      <c r="F23" s="521"/>
      <c r="G23" s="521"/>
      <c r="H23" s="253" t="s">
        <v>200</v>
      </c>
      <c r="I23" s="254">
        <f>'Memória de Cálculo - MICRO'!G22</f>
        <v>2486.1775500000003</v>
      </c>
      <c r="J23" s="255"/>
      <c r="K23" s="255">
        <f>ROUND(J23*J$3,2)</f>
        <v>0</v>
      </c>
      <c r="L23" s="255">
        <f t="shared" si="1"/>
        <v>0</v>
      </c>
      <c r="M23" s="256">
        <f t="shared" si="2"/>
        <v>0</v>
      </c>
      <c r="N23" s="112"/>
    </row>
    <row r="24" spans="2:14" s="2" customFormat="1" ht="43.5" customHeight="1" x14ac:dyDescent="0.25">
      <c r="B24" s="173" t="s">
        <v>18</v>
      </c>
      <c r="C24" s="252">
        <v>102331</v>
      </c>
      <c r="D24" s="252" t="s">
        <v>201</v>
      </c>
      <c r="E24" s="521" t="s">
        <v>240</v>
      </c>
      <c r="F24" s="521"/>
      <c r="G24" s="521"/>
      <c r="H24" s="253" t="s">
        <v>200</v>
      </c>
      <c r="I24" s="254">
        <f>'Memória de Cálculo - MICRO'!I22</f>
        <v>30662.856449999999</v>
      </c>
      <c r="J24" s="255"/>
      <c r="K24" s="255">
        <f>ROUND(J24*J$3,2)</f>
        <v>0</v>
      </c>
      <c r="L24" s="255">
        <f t="shared" si="1"/>
        <v>0</v>
      </c>
      <c r="M24" s="256">
        <f t="shared" si="2"/>
        <v>0</v>
      </c>
      <c r="N24" s="112"/>
    </row>
    <row r="25" spans="2:14" s="2" customFormat="1" ht="42.75" customHeight="1" x14ac:dyDescent="0.25">
      <c r="B25" s="173" t="s">
        <v>18</v>
      </c>
      <c r="C25" s="252">
        <v>102330</v>
      </c>
      <c r="D25" s="252" t="s">
        <v>202</v>
      </c>
      <c r="E25" s="521" t="s">
        <v>241</v>
      </c>
      <c r="F25" s="521"/>
      <c r="G25" s="521"/>
      <c r="H25" s="253" t="s">
        <v>200</v>
      </c>
      <c r="I25" s="254">
        <f>'Memória de Cálculo - MICRO'!K34</f>
        <v>10713.767788800002</v>
      </c>
      <c r="J25" s="255"/>
      <c r="K25" s="255">
        <f>ROUND(J25*J$3,2)</f>
        <v>0</v>
      </c>
      <c r="L25" s="255">
        <f t="shared" ref="L25:L28" si="3">J25+K25</f>
        <v>0</v>
      </c>
      <c r="M25" s="256">
        <f t="shared" ref="M25:M28" si="4">ROUND(I25*L25,2)</f>
        <v>0</v>
      </c>
      <c r="N25" s="112"/>
    </row>
    <row r="26" spans="2:14" s="2" customFormat="1" ht="44.25" customHeight="1" x14ac:dyDescent="0.25">
      <c r="B26" s="173" t="s">
        <v>18</v>
      </c>
      <c r="C26" s="252">
        <v>102331</v>
      </c>
      <c r="D26" s="252" t="s">
        <v>203</v>
      </c>
      <c r="E26" s="521" t="s">
        <v>242</v>
      </c>
      <c r="F26" s="521"/>
      <c r="G26" s="521"/>
      <c r="H26" s="253" t="s">
        <v>200</v>
      </c>
      <c r="I26" s="254">
        <f>'Memória de Cálculo - MICRO'!M34</f>
        <v>132136.46939519999</v>
      </c>
      <c r="J26" s="255"/>
      <c r="K26" s="255">
        <f>ROUND(J26*J$3,2)</f>
        <v>0</v>
      </c>
      <c r="L26" s="255">
        <f t="shared" si="3"/>
        <v>0</v>
      </c>
      <c r="M26" s="256">
        <f t="shared" si="4"/>
        <v>0</v>
      </c>
      <c r="N26" s="112"/>
    </row>
    <row r="27" spans="2:14" s="2" customFormat="1" ht="44.25" customHeight="1" x14ac:dyDescent="0.25">
      <c r="B27" s="173" t="s">
        <v>18</v>
      </c>
      <c r="C27" s="252">
        <v>95880</v>
      </c>
      <c r="D27" s="252" t="s">
        <v>105</v>
      </c>
      <c r="E27" s="521" t="s">
        <v>256</v>
      </c>
      <c r="F27" s="521"/>
      <c r="G27" s="521"/>
      <c r="H27" s="253" t="s">
        <v>200</v>
      </c>
      <c r="I27" s="254">
        <f>'Memória de Cálculo - MICRO'!F46</f>
        <v>994.47102000000018</v>
      </c>
      <c r="J27" s="255"/>
      <c r="K27" s="255">
        <f>ROUND(J27*J$4,2)</f>
        <v>0</v>
      </c>
      <c r="L27" s="255">
        <f t="shared" si="3"/>
        <v>0</v>
      </c>
      <c r="M27" s="256">
        <f t="shared" si="4"/>
        <v>0</v>
      </c>
      <c r="N27" s="112"/>
    </row>
    <row r="28" spans="2:14" s="2" customFormat="1" ht="42.75" customHeight="1" x14ac:dyDescent="0.25">
      <c r="B28" s="173" t="s">
        <v>18</v>
      </c>
      <c r="C28" s="252">
        <v>95430</v>
      </c>
      <c r="D28" s="252" t="s">
        <v>261</v>
      </c>
      <c r="E28" s="521" t="s">
        <v>257</v>
      </c>
      <c r="F28" s="521"/>
      <c r="G28" s="521"/>
      <c r="H28" s="253" t="s">
        <v>200</v>
      </c>
      <c r="I28" s="254">
        <f>'Memória de Cálculo - MICRO'!H46</f>
        <v>7955.7681600000014</v>
      </c>
      <c r="J28" s="255"/>
      <c r="K28" s="255">
        <f>ROUND(J28*J$4,2)</f>
        <v>0</v>
      </c>
      <c r="L28" s="255">
        <f t="shared" si="3"/>
        <v>0</v>
      </c>
      <c r="M28" s="256">
        <f t="shared" si="4"/>
        <v>0</v>
      </c>
      <c r="N28" s="112"/>
    </row>
    <row r="29" spans="2:14" s="2" customFormat="1" ht="42.75" customHeight="1" x14ac:dyDescent="0.25">
      <c r="B29" s="173" t="s">
        <v>18</v>
      </c>
      <c r="C29" s="252">
        <v>95880</v>
      </c>
      <c r="D29" s="252" t="s">
        <v>262</v>
      </c>
      <c r="E29" s="521" t="s">
        <v>259</v>
      </c>
      <c r="F29" s="521"/>
      <c r="G29" s="521"/>
      <c r="H29" s="253" t="s">
        <v>200</v>
      </c>
      <c r="I29" s="254">
        <f>'Memória de Cálculo - MICRO'!F58</f>
        <v>66298.067999999999</v>
      </c>
      <c r="J29" s="255"/>
      <c r="K29" s="255">
        <f>ROUND(J29*J$4,2)</f>
        <v>0</v>
      </c>
      <c r="L29" s="255">
        <f t="shared" ref="L29:L30" si="5">J29+K29</f>
        <v>0</v>
      </c>
      <c r="M29" s="256">
        <f t="shared" ref="M29:M30" si="6">ROUND(I29*L29,2)</f>
        <v>0</v>
      </c>
      <c r="N29" s="112"/>
    </row>
    <row r="30" spans="2:14" s="2" customFormat="1" ht="42.75" customHeight="1" x14ac:dyDescent="0.25">
      <c r="B30" s="277" t="s">
        <v>18</v>
      </c>
      <c r="C30" s="278">
        <v>95430</v>
      </c>
      <c r="D30" s="278" t="s">
        <v>263</v>
      </c>
      <c r="E30" s="522" t="s">
        <v>260</v>
      </c>
      <c r="F30" s="522"/>
      <c r="G30" s="522"/>
      <c r="H30" s="279" t="s">
        <v>200</v>
      </c>
      <c r="I30" s="280">
        <f>'Memória de Cálculo - MICRO'!H58</f>
        <v>530384.54399999999</v>
      </c>
      <c r="J30" s="281"/>
      <c r="K30" s="281">
        <f>ROUND(J30*J$4,2)</f>
        <v>0</v>
      </c>
      <c r="L30" s="281">
        <f t="shared" si="5"/>
        <v>0</v>
      </c>
      <c r="M30" s="282">
        <f t="shared" si="6"/>
        <v>0</v>
      </c>
      <c r="N30" s="112"/>
    </row>
    <row r="31" spans="2:14" s="14" customFormat="1" ht="29.25" customHeight="1" collapsed="1" thickBot="1" x14ac:dyDescent="0.3">
      <c r="B31" s="512" t="s">
        <v>16</v>
      </c>
      <c r="C31" s="513"/>
      <c r="D31" s="513"/>
      <c r="E31" s="513"/>
      <c r="F31" s="513"/>
      <c r="G31" s="513"/>
      <c r="H31" s="513"/>
      <c r="I31" s="513"/>
      <c r="J31" s="275"/>
      <c r="K31" s="275">
        <f>SUM(K16:K30)</f>
        <v>0</v>
      </c>
      <c r="L31" s="275">
        <f>SUM(L16:L30)</f>
        <v>0</v>
      </c>
      <c r="M31" s="276">
        <f>SUM(M18+M15)</f>
        <v>0</v>
      </c>
      <c r="N31" s="113"/>
    </row>
    <row r="33" spans="2:13" x14ac:dyDescent="0.25">
      <c r="M33" s="9"/>
    </row>
    <row r="34" spans="2:13" x14ac:dyDescent="0.25">
      <c r="M34" s="9"/>
    </row>
    <row r="35" spans="2:13" x14ac:dyDescent="0.25">
      <c r="M35" s="9"/>
    </row>
    <row r="40" spans="2:13" ht="12.75" customHeight="1" x14ac:dyDescent="0.25">
      <c r="B40" s="10"/>
      <c r="C40" s="10"/>
      <c r="D40" s="10"/>
      <c r="E40" s="10"/>
      <c r="F40" s="10"/>
      <c r="G40" s="10"/>
      <c r="H40" s="10"/>
      <c r="I40" s="10"/>
      <c r="J40" s="10"/>
      <c r="K40" s="10"/>
      <c r="L40" s="10"/>
      <c r="M40" s="10"/>
    </row>
    <row r="41" spans="2:13" ht="12.75" customHeight="1" x14ac:dyDescent="0.25">
      <c r="B41" s="10"/>
      <c r="C41" s="10"/>
      <c r="D41" s="10"/>
      <c r="E41" s="10"/>
      <c r="F41" s="10"/>
      <c r="G41" s="10"/>
      <c r="H41" s="10"/>
      <c r="I41" s="10"/>
      <c r="J41" s="10"/>
      <c r="K41" s="10"/>
      <c r="L41" s="10"/>
      <c r="M41" s="10"/>
    </row>
    <row r="42" spans="2:13" ht="12.75" customHeight="1" x14ac:dyDescent="0.25">
      <c r="B42" s="10"/>
      <c r="C42" s="10"/>
      <c r="D42" s="10"/>
      <c r="E42" s="10"/>
      <c r="F42" s="10"/>
      <c r="G42" s="10"/>
      <c r="H42" s="10"/>
      <c r="I42" s="10"/>
      <c r="J42" s="10"/>
      <c r="K42" s="10"/>
      <c r="L42" s="10"/>
      <c r="M42" s="10"/>
    </row>
    <row r="43" spans="2:13" ht="12.75" customHeight="1" x14ac:dyDescent="0.25">
      <c r="B43" s="10"/>
      <c r="C43" s="10"/>
      <c r="D43" s="10"/>
      <c r="E43" s="10"/>
      <c r="F43" s="10"/>
      <c r="G43" s="10"/>
      <c r="H43" s="10"/>
      <c r="I43" s="10"/>
      <c r="J43" s="10"/>
      <c r="K43" s="10"/>
      <c r="L43" s="10"/>
      <c r="M43" s="10"/>
    </row>
  </sheetData>
  <mergeCells count="24">
    <mergeCell ref="E25:G25"/>
    <mergeCell ref="E13:G14"/>
    <mergeCell ref="E20:G20"/>
    <mergeCell ref="B11:M11"/>
    <mergeCell ref="B13:B14"/>
    <mergeCell ref="D13:D14"/>
    <mergeCell ref="H13:I13"/>
    <mergeCell ref="J13:M13"/>
    <mergeCell ref="B31:I31"/>
    <mergeCell ref="E15:F15"/>
    <mergeCell ref="E17:F17"/>
    <mergeCell ref="E16:F16"/>
    <mergeCell ref="C13:C14"/>
    <mergeCell ref="E18:F18"/>
    <mergeCell ref="E19:G19"/>
    <mergeCell ref="E21:G21"/>
    <mergeCell ref="E26:G26"/>
    <mergeCell ref="E22:G22"/>
    <mergeCell ref="E23:G23"/>
    <mergeCell ref="E24:G24"/>
    <mergeCell ref="E27:G27"/>
    <mergeCell ref="E28:G28"/>
    <mergeCell ref="E29:G29"/>
    <mergeCell ref="E30:G30"/>
  </mergeCells>
  <printOptions horizontalCentered="1"/>
  <pageMargins left="0.51181102362204722" right="0.51181102362204722" top="0.78740157480314965" bottom="0.78740157480314965" header="0.31496062992125984" footer="0.31496062992125984"/>
  <pageSetup paperSize="9" scale="57" fitToHeight="0" orientation="landscape" horizontalDpi="360" verticalDpi="360" r:id="rId1"/>
  <headerFooter>
    <oddFooter>&amp;L&amp;A&amp;C&amp;"-,Negrito itálico"Rodrigo Thibes Gonsalves&amp;"-,Itálico"
Engenheiro Civil 
CREA-MT 033947&amp;R&amp;P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tabColor theme="4" tint="0.79998168889431442"/>
    <outlinePr summaryBelow="0" summaryRight="0"/>
    <pageSetUpPr fitToPage="1"/>
  </sheetPr>
  <dimension ref="A2:R60"/>
  <sheetViews>
    <sheetView showGridLines="0" view="pageBreakPreview" zoomScale="80" zoomScaleNormal="87" zoomScaleSheetLayoutView="80" workbookViewId="0">
      <pane ySplit="14" topLeftCell="A21" activePane="bottomLeft" state="frozen"/>
      <selection pane="bottomLeft" activeCell="O62" sqref="O62"/>
    </sheetView>
  </sheetViews>
  <sheetFormatPr defaultColWidth="11.42578125" defaultRowHeight="15" x14ac:dyDescent="0.25"/>
  <cols>
    <col min="1" max="1" width="4" style="8" customWidth="1"/>
    <col min="2" max="2" width="14.28515625" style="7" bestFit="1" customWidth="1"/>
    <col min="3" max="3" width="15.28515625" style="7" bestFit="1" customWidth="1"/>
    <col min="4" max="4" width="15.42578125" style="7" customWidth="1"/>
    <col min="5" max="5" width="9.42578125" style="8" customWidth="1"/>
    <col min="6" max="6" width="7.5703125" style="8" customWidth="1"/>
    <col min="7" max="7" width="65.140625" style="8" customWidth="1"/>
    <col min="8" max="8" width="9.28515625" style="8" bestFit="1" customWidth="1"/>
    <col min="9" max="9" width="7.7109375" style="8" bestFit="1" customWidth="1"/>
    <col min="10" max="10" width="7.85546875" style="8" customWidth="1"/>
    <col min="11" max="12" width="10.85546875" style="8" customWidth="1"/>
    <col min="13" max="13" width="8.5703125" style="7" bestFit="1" customWidth="1"/>
    <col min="14" max="14" width="11.42578125" style="8" bestFit="1" customWidth="1"/>
    <col min="15" max="15" width="17.42578125" style="8" customWidth="1"/>
    <col min="16" max="16" width="17.85546875" style="7" customWidth="1"/>
    <col min="17" max="17" width="96.7109375" style="8" customWidth="1"/>
    <col min="18" max="18" width="11.42578125" style="8" customWidth="1"/>
    <col min="19" max="263" width="11.42578125" style="8"/>
    <col min="264" max="264" width="20.28515625" style="8" bestFit="1" customWidth="1"/>
    <col min="265" max="265" width="9.85546875" style="8" customWidth="1"/>
    <col min="266" max="266" width="86.5703125" style="8" customWidth="1"/>
    <col min="267" max="267" width="8.7109375" style="8" customWidth="1"/>
    <col min="268" max="268" width="14.28515625" style="8" bestFit="1" customWidth="1"/>
    <col min="269" max="269" width="19.140625" style="8" customWidth="1"/>
    <col min="270" max="270" width="16.5703125" style="8" customWidth="1"/>
    <col min="271" max="271" width="17.5703125" style="8" customWidth="1"/>
    <col min="272" max="272" width="26" style="8" customWidth="1"/>
    <col min="273" max="273" width="96.7109375" style="8" customWidth="1"/>
    <col min="274" max="274" width="11.42578125" style="8" customWidth="1"/>
    <col min="275" max="519" width="11.42578125" style="8"/>
    <col min="520" max="520" width="20.28515625" style="8" bestFit="1" customWidth="1"/>
    <col min="521" max="521" width="9.85546875" style="8" customWidth="1"/>
    <col min="522" max="522" width="86.5703125" style="8" customWidth="1"/>
    <col min="523" max="523" width="8.7109375" style="8" customWidth="1"/>
    <col min="524" max="524" width="14.28515625" style="8" bestFit="1" customWidth="1"/>
    <col min="525" max="525" width="19.140625" style="8" customWidth="1"/>
    <col min="526" max="526" width="16.5703125" style="8" customWidth="1"/>
    <col min="527" max="527" width="17.5703125" style="8" customWidth="1"/>
    <col min="528" max="528" width="26" style="8" customWidth="1"/>
    <col min="529" max="529" width="96.7109375" style="8" customWidth="1"/>
    <col min="530" max="530" width="11.42578125" style="8" customWidth="1"/>
    <col min="531" max="775" width="11.42578125" style="8"/>
    <col min="776" max="776" width="20.28515625" style="8" bestFit="1" customWidth="1"/>
    <col min="777" max="777" width="9.85546875" style="8" customWidth="1"/>
    <col min="778" max="778" width="86.5703125" style="8" customWidth="1"/>
    <col min="779" max="779" width="8.7109375" style="8" customWidth="1"/>
    <col min="780" max="780" width="14.28515625" style="8" bestFit="1" customWidth="1"/>
    <col min="781" max="781" width="19.140625" style="8" customWidth="1"/>
    <col min="782" max="782" width="16.5703125" style="8" customWidth="1"/>
    <col min="783" max="783" width="17.5703125" style="8" customWidth="1"/>
    <col min="784" max="784" width="26" style="8" customWidth="1"/>
    <col min="785" max="785" width="96.7109375" style="8" customWidth="1"/>
    <col min="786" max="786" width="11.42578125" style="8" customWidth="1"/>
    <col min="787" max="1031" width="11.42578125" style="8"/>
    <col min="1032" max="1032" width="20.28515625" style="8" bestFit="1" customWidth="1"/>
    <col min="1033" max="1033" width="9.85546875" style="8" customWidth="1"/>
    <col min="1034" max="1034" width="86.5703125" style="8" customWidth="1"/>
    <col min="1035" max="1035" width="8.7109375" style="8" customWidth="1"/>
    <col min="1036" max="1036" width="14.28515625" style="8" bestFit="1" customWidth="1"/>
    <col min="1037" max="1037" width="19.140625" style="8" customWidth="1"/>
    <col min="1038" max="1038" width="16.5703125" style="8" customWidth="1"/>
    <col min="1039" max="1039" width="17.5703125" style="8" customWidth="1"/>
    <col min="1040" max="1040" width="26" style="8" customWidth="1"/>
    <col min="1041" max="1041" width="96.7109375" style="8" customWidth="1"/>
    <col min="1042" max="1042" width="11.42578125" style="8" customWidth="1"/>
    <col min="1043" max="1287" width="11.42578125" style="8"/>
    <col min="1288" max="1288" width="20.28515625" style="8" bestFit="1" customWidth="1"/>
    <col min="1289" max="1289" width="9.85546875" style="8" customWidth="1"/>
    <col min="1290" max="1290" width="86.5703125" style="8" customWidth="1"/>
    <col min="1291" max="1291" width="8.7109375" style="8" customWidth="1"/>
    <col min="1292" max="1292" width="14.28515625" style="8" bestFit="1" customWidth="1"/>
    <col min="1293" max="1293" width="19.140625" style="8" customWidth="1"/>
    <col min="1294" max="1294" width="16.5703125" style="8" customWidth="1"/>
    <col min="1295" max="1295" width="17.5703125" style="8" customWidth="1"/>
    <col min="1296" max="1296" width="26" style="8" customWidth="1"/>
    <col min="1297" max="1297" width="96.7109375" style="8" customWidth="1"/>
    <col min="1298" max="1298" width="11.42578125" style="8" customWidth="1"/>
    <col min="1299" max="1543" width="11.42578125" style="8"/>
    <col min="1544" max="1544" width="20.28515625" style="8" bestFit="1" customWidth="1"/>
    <col min="1545" max="1545" width="9.85546875" style="8" customWidth="1"/>
    <col min="1546" max="1546" width="86.5703125" style="8" customWidth="1"/>
    <col min="1547" max="1547" width="8.7109375" style="8" customWidth="1"/>
    <col min="1548" max="1548" width="14.28515625" style="8" bestFit="1" customWidth="1"/>
    <col min="1549" max="1549" width="19.140625" style="8" customWidth="1"/>
    <col min="1550" max="1550" width="16.5703125" style="8" customWidth="1"/>
    <col min="1551" max="1551" width="17.5703125" style="8" customWidth="1"/>
    <col min="1552" max="1552" width="26" style="8" customWidth="1"/>
    <col min="1553" max="1553" width="96.7109375" style="8" customWidth="1"/>
    <col min="1554" max="1554" width="11.42578125" style="8" customWidth="1"/>
    <col min="1555" max="1799" width="11.42578125" style="8"/>
    <col min="1800" max="1800" width="20.28515625" style="8" bestFit="1" customWidth="1"/>
    <col min="1801" max="1801" width="9.85546875" style="8" customWidth="1"/>
    <col min="1802" max="1802" width="86.5703125" style="8" customWidth="1"/>
    <col min="1803" max="1803" width="8.7109375" style="8" customWidth="1"/>
    <col min="1804" max="1804" width="14.28515625" style="8" bestFit="1" customWidth="1"/>
    <col min="1805" max="1805" width="19.140625" style="8" customWidth="1"/>
    <col min="1806" max="1806" width="16.5703125" style="8" customWidth="1"/>
    <col min="1807" max="1807" width="17.5703125" style="8" customWidth="1"/>
    <col min="1808" max="1808" width="26" style="8" customWidth="1"/>
    <col min="1809" max="1809" width="96.7109375" style="8" customWidth="1"/>
    <col min="1810" max="1810" width="11.42578125" style="8" customWidth="1"/>
    <col min="1811" max="2055" width="11.42578125" style="8"/>
    <col min="2056" max="2056" width="20.28515625" style="8" bestFit="1" customWidth="1"/>
    <col min="2057" max="2057" width="9.85546875" style="8" customWidth="1"/>
    <col min="2058" max="2058" width="86.5703125" style="8" customWidth="1"/>
    <col min="2059" max="2059" width="8.7109375" style="8" customWidth="1"/>
    <col min="2060" max="2060" width="14.28515625" style="8" bestFit="1" customWidth="1"/>
    <col min="2061" max="2061" width="19.140625" style="8" customWidth="1"/>
    <col min="2062" max="2062" width="16.5703125" style="8" customWidth="1"/>
    <col min="2063" max="2063" width="17.5703125" style="8" customWidth="1"/>
    <col min="2064" max="2064" width="26" style="8" customWidth="1"/>
    <col min="2065" max="2065" width="96.7109375" style="8" customWidth="1"/>
    <col min="2066" max="2066" width="11.42578125" style="8" customWidth="1"/>
    <col min="2067" max="2311" width="11.42578125" style="8"/>
    <col min="2312" max="2312" width="20.28515625" style="8" bestFit="1" customWidth="1"/>
    <col min="2313" max="2313" width="9.85546875" style="8" customWidth="1"/>
    <col min="2314" max="2314" width="86.5703125" style="8" customWidth="1"/>
    <col min="2315" max="2315" width="8.7109375" style="8" customWidth="1"/>
    <col min="2316" max="2316" width="14.28515625" style="8" bestFit="1" customWidth="1"/>
    <col min="2317" max="2317" width="19.140625" style="8" customWidth="1"/>
    <col min="2318" max="2318" width="16.5703125" style="8" customWidth="1"/>
    <col min="2319" max="2319" width="17.5703125" style="8" customWidth="1"/>
    <col min="2320" max="2320" width="26" style="8" customWidth="1"/>
    <col min="2321" max="2321" width="96.7109375" style="8" customWidth="1"/>
    <col min="2322" max="2322" width="11.42578125" style="8" customWidth="1"/>
    <col min="2323" max="2567" width="11.42578125" style="8"/>
    <col min="2568" max="2568" width="20.28515625" style="8" bestFit="1" customWidth="1"/>
    <col min="2569" max="2569" width="9.85546875" style="8" customWidth="1"/>
    <col min="2570" max="2570" width="86.5703125" style="8" customWidth="1"/>
    <col min="2571" max="2571" width="8.7109375" style="8" customWidth="1"/>
    <col min="2572" max="2572" width="14.28515625" style="8" bestFit="1" customWidth="1"/>
    <col min="2573" max="2573" width="19.140625" style="8" customWidth="1"/>
    <col min="2574" max="2574" width="16.5703125" style="8" customWidth="1"/>
    <col min="2575" max="2575" width="17.5703125" style="8" customWidth="1"/>
    <col min="2576" max="2576" width="26" style="8" customWidth="1"/>
    <col min="2577" max="2577" width="96.7109375" style="8" customWidth="1"/>
    <col min="2578" max="2578" width="11.42578125" style="8" customWidth="1"/>
    <col min="2579" max="2823" width="11.42578125" style="8"/>
    <col min="2824" max="2824" width="20.28515625" style="8" bestFit="1" customWidth="1"/>
    <col min="2825" max="2825" width="9.85546875" style="8" customWidth="1"/>
    <col min="2826" max="2826" width="86.5703125" style="8" customWidth="1"/>
    <col min="2827" max="2827" width="8.7109375" style="8" customWidth="1"/>
    <col min="2828" max="2828" width="14.28515625" style="8" bestFit="1" customWidth="1"/>
    <col min="2829" max="2829" width="19.140625" style="8" customWidth="1"/>
    <col min="2830" max="2830" width="16.5703125" style="8" customWidth="1"/>
    <col min="2831" max="2831" width="17.5703125" style="8" customWidth="1"/>
    <col min="2832" max="2832" width="26" style="8" customWidth="1"/>
    <col min="2833" max="2833" width="96.7109375" style="8" customWidth="1"/>
    <col min="2834" max="2834" width="11.42578125" style="8" customWidth="1"/>
    <col min="2835" max="3079" width="11.42578125" style="8"/>
    <col min="3080" max="3080" width="20.28515625" style="8" bestFit="1" customWidth="1"/>
    <col min="3081" max="3081" width="9.85546875" style="8" customWidth="1"/>
    <col min="3082" max="3082" width="86.5703125" style="8" customWidth="1"/>
    <col min="3083" max="3083" width="8.7109375" style="8" customWidth="1"/>
    <col min="3084" max="3084" width="14.28515625" style="8" bestFit="1" customWidth="1"/>
    <col min="3085" max="3085" width="19.140625" style="8" customWidth="1"/>
    <col min="3086" max="3086" width="16.5703125" style="8" customWidth="1"/>
    <col min="3087" max="3087" width="17.5703125" style="8" customWidth="1"/>
    <col min="3088" max="3088" width="26" style="8" customWidth="1"/>
    <col min="3089" max="3089" width="96.7109375" style="8" customWidth="1"/>
    <col min="3090" max="3090" width="11.42578125" style="8" customWidth="1"/>
    <col min="3091" max="3335" width="11.42578125" style="8"/>
    <col min="3336" max="3336" width="20.28515625" style="8" bestFit="1" customWidth="1"/>
    <col min="3337" max="3337" width="9.85546875" style="8" customWidth="1"/>
    <col min="3338" max="3338" width="86.5703125" style="8" customWidth="1"/>
    <col min="3339" max="3339" width="8.7109375" style="8" customWidth="1"/>
    <col min="3340" max="3340" width="14.28515625" style="8" bestFit="1" customWidth="1"/>
    <col min="3341" max="3341" width="19.140625" style="8" customWidth="1"/>
    <col min="3342" max="3342" width="16.5703125" style="8" customWidth="1"/>
    <col min="3343" max="3343" width="17.5703125" style="8" customWidth="1"/>
    <col min="3344" max="3344" width="26" style="8" customWidth="1"/>
    <col min="3345" max="3345" width="96.7109375" style="8" customWidth="1"/>
    <col min="3346" max="3346" width="11.42578125" style="8" customWidth="1"/>
    <col min="3347" max="3591" width="11.42578125" style="8"/>
    <col min="3592" max="3592" width="20.28515625" style="8" bestFit="1" customWidth="1"/>
    <col min="3593" max="3593" width="9.85546875" style="8" customWidth="1"/>
    <col min="3594" max="3594" width="86.5703125" style="8" customWidth="1"/>
    <col min="3595" max="3595" width="8.7109375" style="8" customWidth="1"/>
    <col min="3596" max="3596" width="14.28515625" style="8" bestFit="1" customWidth="1"/>
    <col min="3597" max="3597" width="19.140625" style="8" customWidth="1"/>
    <col min="3598" max="3598" width="16.5703125" style="8" customWidth="1"/>
    <col min="3599" max="3599" width="17.5703125" style="8" customWidth="1"/>
    <col min="3600" max="3600" width="26" style="8" customWidth="1"/>
    <col min="3601" max="3601" width="96.7109375" style="8" customWidth="1"/>
    <col min="3602" max="3602" width="11.42578125" style="8" customWidth="1"/>
    <col min="3603" max="3847" width="11.42578125" style="8"/>
    <col min="3848" max="3848" width="20.28515625" style="8" bestFit="1" customWidth="1"/>
    <col min="3849" max="3849" width="9.85546875" style="8" customWidth="1"/>
    <col min="3850" max="3850" width="86.5703125" style="8" customWidth="1"/>
    <col min="3851" max="3851" width="8.7109375" style="8" customWidth="1"/>
    <col min="3852" max="3852" width="14.28515625" style="8" bestFit="1" customWidth="1"/>
    <col min="3853" max="3853" width="19.140625" style="8" customWidth="1"/>
    <col min="3854" max="3854" width="16.5703125" style="8" customWidth="1"/>
    <col min="3855" max="3855" width="17.5703125" style="8" customWidth="1"/>
    <col min="3856" max="3856" width="26" style="8" customWidth="1"/>
    <col min="3857" max="3857" width="96.7109375" style="8" customWidth="1"/>
    <col min="3858" max="3858" width="11.42578125" style="8" customWidth="1"/>
    <col min="3859" max="4103" width="11.42578125" style="8"/>
    <col min="4104" max="4104" width="20.28515625" style="8" bestFit="1" customWidth="1"/>
    <col min="4105" max="4105" width="9.85546875" style="8" customWidth="1"/>
    <col min="4106" max="4106" width="86.5703125" style="8" customWidth="1"/>
    <col min="4107" max="4107" width="8.7109375" style="8" customWidth="1"/>
    <col min="4108" max="4108" width="14.28515625" style="8" bestFit="1" customWidth="1"/>
    <col min="4109" max="4109" width="19.140625" style="8" customWidth="1"/>
    <col min="4110" max="4110" width="16.5703125" style="8" customWidth="1"/>
    <col min="4111" max="4111" width="17.5703125" style="8" customWidth="1"/>
    <col min="4112" max="4112" width="26" style="8" customWidth="1"/>
    <col min="4113" max="4113" width="96.7109375" style="8" customWidth="1"/>
    <col min="4114" max="4114" width="11.42578125" style="8" customWidth="1"/>
    <col min="4115" max="4359" width="11.42578125" style="8"/>
    <col min="4360" max="4360" width="20.28515625" style="8" bestFit="1" customWidth="1"/>
    <col min="4361" max="4361" width="9.85546875" style="8" customWidth="1"/>
    <col min="4362" max="4362" width="86.5703125" style="8" customWidth="1"/>
    <col min="4363" max="4363" width="8.7109375" style="8" customWidth="1"/>
    <col min="4364" max="4364" width="14.28515625" style="8" bestFit="1" customWidth="1"/>
    <col min="4365" max="4365" width="19.140625" style="8" customWidth="1"/>
    <col min="4366" max="4366" width="16.5703125" style="8" customWidth="1"/>
    <col min="4367" max="4367" width="17.5703125" style="8" customWidth="1"/>
    <col min="4368" max="4368" width="26" style="8" customWidth="1"/>
    <col min="4369" max="4369" width="96.7109375" style="8" customWidth="1"/>
    <col min="4370" max="4370" width="11.42578125" style="8" customWidth="1"/>
    <col min="4371" max="4615" width="11.42578125" style="8"/>
    <col min="4616" max="4616" width="20.28515625" style="8" bestFit="1" customWidth="1"/>
    <col min="4617" max="4617" width="9.85546875" style="8" customWidth="1"/>
    <col min="4618" max="4618" width="86.5703125" style="8" customWidth="1"/>
    <col min="4619" max="4619" width="8.7109375" style="8" customWidth="1"/>
    <col min="4620" max="4620" width="14.28515625" style="8" bestFit="1" customWidth="1"/>
    <col min="4621" max="4621" width="19.140625" style="8" customWidth="1"/>
    <col min="4622" max="4622" width="16.5703125" style="8" customWidth="1"/>
    <col min="4623" max="4623" width="17.5703125" style="8" customWidth="1"/>
    <col min="4624" max="4624" width="26" style="8" customWidth="1"/>
    <col min="4625" max="4625" width="96.7109375" style="8" customWidth="1"/>
    <col min="4626" max="4626" width="11.42578125" style="8" customWidth="1"/>
    <col min="4627" max="4871" width="11.42578125" style="8"/>
    <col min="4872" max="4872" width="20.28515625" style="8" bestFit="1" customWidth="1"/>
    <col min="4873" max="4873" width="9.85546875" style="8" customWidth="1"/>
    <col min="4874" max="4874" width="86.5703125" style="8" customWidth="1"/>
    <col min="4875" max="4875" width="8.7109375" style="8" customWidth="1"/>
    <col min="4876" max="4876" width="14.28515625" style="8" bestFit="1" customWidth="1"/>
    <col min="4877" max="4877" width="19.140625" style="8" customWidth="1"/>
    <col min="4878" max="4878" width="16.5703125" style="8" customWidth="1"/>
    <col min="4879" max="4879" width="17.5703125" style="8" customWidth="1"/>
    <col min="4880" max="4880" width="26" style="8" customWidth="1"/>
    <col min="4881" max="4881" width="96.7109375" style="8" customWidth="1"/>
    <col min="4882" max="4882" width="11.42578125" style="8" customWidth="1"/>
    <col min="4883" max="5127" width="11.42578125" style="8"/>
    <col min="5128" max="5128" width="20.28515625" style="8" bestFit="1" customWidth="1"/>
    <col min="5129" max="5129" width="9.85546875" style="8" customWidth="1"/>
    <col min="5130" max="5130" width="86.5703125" style="8" customWidth="1"/>
    <col min="5131" max="5131" width="8.7109375" style="8" customWidth="1"/>
    <col min="5132" max="5132" width="14.28515625" style="8" bestFit="1" customWidth="1"/>
    <col min="5133" max="5133" width="19.140625" style="8" customWidth="1"/>
    <col min="5134" max="5134" width="16.5703125" style="8" customWidth="1"/>
    <col min="5135" max="5135" width="17.5703125" style="8" customWidth="1"/>
    <col min="5136" max="5136" width="26" style="8" customWidth="1"/>
    <col min="5137" max="5137" width="96.7109375" style="8" customWidth="1"/>
    <col min="5138" max="5138" width="11.42578125" style="8" customWidth="1"/>
    <col min="5139" max="5383" width="11.42578125" style="8"/>
    <col min="5384" max="5384" width="20.28515625" style="8" bestFit="1" customWidth="1"/>
    <col min="5385" max="5385" width="9.85546875" style="8" customWidth="1"/>
    <col min="5386" max="5386" width="86.5703125" style="8" customWidth="1"/>
    <col min="5387" max="5387" width="8.7109375" style="8" customWidth="1"/>
    <col min="5388" max="5388" width="14.28515625" style="8" bestFit="1" customWidth="1"/>
    <col min="5389" max="5389" width="19.140625" style="8" customWidth="1"/>
    <col min="5390" max="5390" width="16.5703125" style="8" customWidth="1"/>
    <col min="5391" max="5391" width="17.5703125" style="8" customWidth="1"/>
    <col min="5392" max="5392" width="26" style="8" customWidth="1"/>
    <col min="5393" max="5393" width="96.7109375" style="8" customWidth="1"/>
    <col min="5394" max="5394" width="11.42578125" style="8" customWidth="1"/>
    <col min="5395" max="5639" width="11.42578125" style="8"/>
    <col min="5640" max="5640" width="20.28515625" style="8" bestFit="1" customWidth="1"/>
    <col min="5641" max="5641" width="9.85546875" style="8" customWidth="1"/>
    <col min="5642" max="5642" width="86.5703125" style="8" customWidth="1"/>
    <col min="5643" max="5643" width="8.7109375" style="8" customWidth="1"/>
    <col min="5644" max="5644" width="14.28515625" style="8" bestFit="1" customWidth="1"/>
    <col min="5645" max="5645" width="19.140625" style="8" customWidth="1"/>
    <col min="5646" max="5646" width="16.5703125" style="8" customWidth="1"/>
    <col min="5647" max="5647" width="17.5703125" style="8" customWidth="1"/>
    <col min="5648" max="5648" width="26" style="8" customWidth="1"/>
    <col min="5649" max="5649" width="96.7109375" style="8" customWidth="1"/>
    <col min="5650" max="5650" width="11.42578125" style="8" customWidth="1"/>
    <col min="5651" max="5895" width="11.42578125" style="8"/>
    <col min="5896" max="5896" width="20.28515625" style="8" bestFit="1" customWidth="1"/>
    <col min="5897" max="5897" width="9.85546875" style="8" customWidth="1"/>
    <col min="5898" max="5898" width="86.5703125" style="8" customWidth="1"/>
    <col min="5899" max="5899" width="8.7109375" style="8" customWidth="1"/>
    <col min="5900" max="5900" width="14.28515625" style="8" bestFit="1" customWidth="1"/>
    <col min="5901" max="5901" width="19.140625" style="8" customWidth="1"/>
    <col min="5902" max="5902" width="16.5703125" style="8" customWidth="1"/>
    <col min="5903" max="5903" width="17.5703125" style="8" customWidth="1"/>
    <col min="5904" max="5904" width="26" style="8" customWidth="1"/>
    <col min="5905" max="5905" width="96.7109375" style="8" customWidth="1"/>
    <col min="5906" max="5906" width="11.42578125" style="8" customWidth="1"/>
    <col min="5907" max="6151" width="11.42578125" style="8"/>
    <col min="6152" max="6152" width="20.28515625" style="8" bestFit="1" customWidth="1"/>
    <col min="6153" max="6153" width="9.85546875" style="8" customWidth="1"/>
    <col min="6154" max="6154" width="86.5703125" style="8" customWidth="1"/>
    <col min="6155" max="6155" width="8.7109375" style="8" customWidth="1"/>
    <col min="6156" max="6156" width="14.28515625" style="8" bestFit="1" customWidth="1"/>
    <col min="6157" max="6157" width="19.140625" style="8" customWidth="1"/>
    <col min="6158" max="6158" width="16.5703125" style="8" customWidth="1"/>
    <col min="6159" max="6159" width="17.5703125" style="8" customWidth="1"/>
    <col min="6160" max="6160" width="26" style="8" customWidth="1"/>
    <col min="6161" max="6161" width="96.7109375" style="8" customWidth="1"/>
    <col min="6162" max="6162" width="11.42578125" style="8" customWidth="1"/>
    <col min="6163" max="6407" width="11.42578125" style="8"/>
    <col min="6408" max="6408" width="20.28515625" style="8" bestFit="1" customWidth="1"/>
    <col min="6409" max="6409" width="9.85546875" style="8" customWidth="1"/>
    <col min="6410" max="6410" width="86.5703125" style="8" customWidth="1"/>
    <col min="6411" max="6411" width="8.7109375" style="8" customWidth="1"/>
    <col min="6412" max="6412" width="14.28515625" style="8" bestFit="1" customWidth="1"/>
    <col min="6413" max="6413" width="19.140625" style="8" customWidth="1"/>
    <col min="6414" max="6414" width="16.5703125" style="8" customWidth="1"/>
    <col min="6415" max="6415" width="17.5703125" style="8" customWidth="1"/>
    <col min="6416" max="6416" width="26" style="8" customWidth="1"/>
    <col min="6417" max="6417" width="96.7109375" style="8" customWidth="1"/>
    <col min="6418" max="6418" width="11.42578125" style="8" customWidth="1"/>
    <col min="6419" max="6663" width="11.42578125" style="8"/>
    <col min="6664" max="6664" width="20.28515625" style="8" bestFit="1" customWidth="1"/>
    <col min="6665" max="6665" width="9.85546875" style="8" customWidth="1"/>
    <col min="6666" max="6666" width="86.5703125" style="8" customWidth="1"/>
    <col min="6667" max="6667" width="8.7109375" style="8" customWidth="1"/>
    <col min="6668" max="6668" width="14.28515625" style="8" bestFit="1" customWidth="1"/>
    <col min="6669" max="6669" width="19.140625" style="8" customWidth="1"/>
    <col min="6670" max="6670" width="16.5703125" style="8" customWidth="1"/>
    <col min="6671" max="6671" width="17.5703125" style="8" customWidth="1"/>
    <col min="6672" max="6672" width="26" style="8" customWidth="1"/>
    <col min="6673" max="6673" width="96.7109375" style="8" customWidth="1"/>
    <col min="6674" max="6674" width="11.42578125" style="8" customWidth="1"/>
    <col min="6675" max="6919" width="11.42578125" style="8"/>
    <col min="6920" max="6920" width="20.28515625" style="8" bestFit="1" customWidth="1"/>
    <col min="6921" max="6921" width="9.85546875" style="8" customWidth="1"/>
    <col min="6922" max="6922" width="86.5703125" style="8" customWidth="1"/>
    <col min="6923" max="6923" width="8.7109375" style="8" customWidth="1"/>
    <col min="6924" max="6924" width="14.28515625" style="8" bestFit="1" customWidth="1"/>
    <col min="6925" max="6925" width="19.140625" style="8" customWidth="1"/>
    <col min="6926" max="6926" width="16.5703125" style="8" customWidth="1"/>
    <col min="6927" max="6927" width="17.5703125" style="8" customWidth="1"/>
    <col min="6928" max="6928" width="26" style="8" customWidth="1"/>
    <col min="6929" max="6929" width="96.7109375" style="8" customWidth="1"/>
    <col min="6930" max="6930" width="11.42578125" style="8" customWidth="1"/>
    <col min="6931" max="7175" width="11.42578125" style="8"/>
    <col min="7176" max="7176" width="20.28515625" style="8" bestFit="1" customWidth="1"/>
    <col min="7177" max="7177" width="9.85546875" style="8" customWidth="1"/>
    <col min="7178" max="7178" width="86.5703125" style="8" customWidth="1"/>
    <col min="7179" max="7179" width="8.7109375" style="8" customWidth="1"/>
    <col min="7180" max="7180" width="14.28515625" style="8" bestFit="1" customWidth="1"/>
    <col min="7181" max="7181" width="19.140625" style="8" customWidth="1"/>
    <col min="7182" max="7182" width="16.5703125" style="8" customWidth="1"/>
    <col min="7183" max="7183" width="17.5703125" style="8" customWidth="1"/>
    <col min="7184" max="7184" width="26" style="8" customWidth="1"/>
    <col min="7185" max="7185" width="96.7109375" style="8" customWidth="1"/>
    <col min="7186" max="7186" width="11.42578125" style="8" customWidth="1"/>
    <col min="7187" max="7431" width="11.42578125" style="8"/>
    <col min="7432" max="7432" width="20.28515625" style="8" bestFit="1" customWidth="1"/>
    <col min="7433" max="7433" width="9.85546875" style="8" customWidth="1"/>
    <col min="7434" max="7434" width="86.5703125" style="8" customWidth="1"/>
    <col min="7435" max="7435" width="8.7109375" style="8" customWidth="1"/>
    <col min="7436" max="7436" width="14.28515625" style="8" bestFit="1" customWidth="1"/>
    <col min="7437" max="7437" width="19.140625" style="8" customWidth="1"/>
    <col min="7438" max="7438" width="16.5703125" style="8" customWidth="1"/>
    <col min="7439" max="7439" width="17.5703125" style="8" customWidth="1"/>
    <col min="7440" max="7440" width="26" style="8" customWidth="1"/>
    <col min="7441" max="7441" width="96.7109375" style="8" customWidth="1"/>
    <col min="7442" max="7442" width="11.42578125" style="8" customWidth="1"/>
    <col min="7443" max="7687" width="11.42578125" style="8"/>
    <col min="7688" max="7688" width="20.28515625" style="8" bestFit="1" customWidth="1"/>
    <col min="7689" max="7689" width="9.85546875" style="8" customWidth="1"/>
    <col min="7690" max="7690" width="86.5703125" style="8" customWidth="1"/>
    <col min="7691" max="7691" width="8.7109375" style="8" customWidth="1"/>
    <col min="7692" max="7692" width="14.28515625" style="8" bestFit="1" customWidth="1"/>
    <col min="7693" max="7693" width="19.140625" style="8" customWidth="1"/>
    <col min="7694" max="7694" width="16.5703125" style="8" customWidth="1"/>
    <col min="7695" max="7695" width="17.5703125" style="8" customWidth="1"/>
    <col min="7696" max="7696" width="26" style="8" customWidth="1"/>
    <col min="7697" max="7697" width="96.7109375" style="8" customWidth="1"/>
    <col min="7698" max="7698" width="11.42578125" style="8" customWidth="1"/>
    <col min="7699" max="7943" width="11.42578125" style="8"/>
    <col min="7944" max="7944" width="20.28515625" style="8" bestFit="1" customWidth="1"/>
    <col min="7945" max="7945" width="9.85546875" style="8" customWidth="1"/>
    <col min="7946" max="7946" width="86.5703125" style="8" customWidth="1"/>
    <col min="7947" max="7947" width="8.7109375" style="8" customWidth="1"/>
    <col min="7948" max="7948" width="14.28515625" style="8" bestFit="1" customWidth="1"/>
    <col min="7949" max="7949" width="19.140625" style="8" customWidth="1"/>
    <col min="7950" max="7950" width="16.5703125" style="8" customWidth="1"/>
    <col min="7951" max="7951" width="17.5703125" style="8" customWidth="1"/>
    <col min="7952" max="7952" width="26" style="8" customWidth="1"/>
    <col min="7953" max="7953" width="96.7109375" style="8" customWidth="1"/>
    <col min="7954" max="7954" width="11.42578125" style="8" customWidth="1"/>
    <col min="7955" max="8199" width="11.42578125" style="8"/>
    <col min="8200" max="8200" width="20.28515625" style="8" bestFit="1" customWidth="1"/>
    <col min="8201" max="8201" width="9.85546875" style="8" customWidth="1"/>
    <col min="8202" max="8202" width="86.5703125" style="8" customWidth="1"/>
    <col min="8203" max="8203" width="8.7109375" style="8" customWidth="1"/>
    <col min="8204" max="8204" width="14.28515625" style="8" bestFit="1" customWidth="1"/>
    <col min="8205" max="8205" width="19.140625" style="8" customWidth="1"/>
    <col min="8206" max="8206" width="16.5703125" style="8" customWidth="1"/>
    <col min="8207" max="8207" width="17.5703125" style="8" customWidth="1"/>
    <col min="8208" max="8208" width="26" style="8" customWidth="1"/>
    <col min="8209" max="8209" width="96.7109375" style="8" customWidth="1"/>
    <col min="8210" max="8210" width="11.42578125" style="8" customWidth="1"/>
    <col min="8211" max="8455" width="11.42578125" style="8"/>
    <col min="8456" max="8456" width="20.28515625" style="8" bestFit="1" customWidth="1"/>
    <col min="8457" max="8457" width="9.85546875" style="8" customWidth="1"/>
    <col min="8458" max="8458" width="86.5703125" style="8" customWidth="1"/>
    <col min="8459" max="8459" width="8.7109375" style="8" customWidth="1"/>
    <col min="8460" max="8460" width="14.28515625" style="8" bestFit="1" customWidth="1"/>
    <col min="8461" max="8461" width="19.140625" style="8" customWidth="1"/>
    <col min="8462" max="8462" width="16.5703125" style="8" customWidth="1"/>
    <col min="8463" max="8463" width="17.5703125" style="8" customWidth="1"/>
    <col min="8464" max="8464" width="26" style="8" customWidth="1"/>
    <col min="8465" max="8465" width="96.7109375" style="8" customWidth="1"/>
    <col min="8466" max="8466" width="11.42578125" style="8" customWidth="1"/>
    <col min="8467" max="8711" width="11.42578125" style="8"/>
    <col min="8712" max="8712" width="20.28515625" style="8" bestFit="1" customWidth="1"/>
    <col min="8713" max="8713" width="9.85546875" style="8" customWidth="1"/>
    <col min="8714" max="8714" width="86.5703125" style="8" customWidth="1"/>
    <col min="8715" max="8715" width="8.7109375" style="8" customWidth="1"/>
    <col min="8716" max="8716" width="14.28515625" style="8" bestFit="1" customWidth="1"/>
    <col min="8717" max="8717" width="19.140625" style="8" customWidth="1"/>
    <col min="8718" max="8718" width="16.5703125" style="8" customWidth="1"/>
    <col min="8719" max="8719" width="17.5703125" style="8" customWidth="1"/>
    <col min="8720" max="8720" width="26" style="8" customWidth="1"/>
    <col min="8721" max="8721" width="96.7109375" style="8" customWidth="1"/>
    <col min="8722" max="8722" width="11.42578125" style="8" customWidth="1"/>
    <col min="8723" max="8967" width="11.42578125" style="8"/>
    <col min="8968" max="8968" width="20.28515625" style="8" bestFit="1" customWidth="1"/>
    <col min="8969" max="8969" width="9.85546875" style="8" customWidth="1"/>
    <col min="8970" max="8970" width="86.5703125" style="8" customWidth="1"/>
    <col min="8971" max="8971" width="8.7109375" style="8" customWidth="1"/>
    <col min="8972" max="8972" width="14.28515625" style="8" bestFit="1" customWidth="1"/>
    <col min="8973" max="8973" width="19.140625" style="8" customWidth="1"/>
    <col min="8974" max="8974" width="16.5703125" style="8" customWidth="1"/>
    <col min="8975" max="8975" width="17.5703125" style="8" customWidth="1"/>
    <col min="8976" max="8976" width="26" style="8" customWidth="1"/>
    <col min="8977" max="8977" width="96.7109375" style="8" customWidth="1"/>
    <col min="8978" max="8978" width="11.42578125" style="8" customWidth="1"/>
    <col min="8979" max="9223" width="11.42578125" style="8"/>
    <col min="9224" max="9224" width="20.28515625" style="8" bestFit="1" customWidth="1"/>
    <col min="9225" max="9225" width="9.85546875" style="8" customWidth="1"/>
    <col min="9226" max="9226" width="86.5703125" style="8" customWidth="1"/>
    <col min="9227" max="9227" width="8.7109375" style="8" customWidth="1"/>
    <col min="9228" max="9228" width="14.28515625" style="8" bestFit="1" customWidth="1"/>
    <col min="9229" max="9229" width="19.140625" style="8" customWidth="1"/>
    <col min="9230" max="9230" width="16.5703125" style="8" customWidth="1"/>
    <col min="9231" max="9231" width="17.5703125" style="8" customWidth="1"/>
    <col min="9232" max="9232" width="26" style="8" customWidth="1"/>
    <col min="9233" max="9233" width="96.7109375" style="8" customWidth="1"/>
    <col min="9234" max="9234" width="11.42578125" style="8" customWidth="1"/>
    <col min="9235" max="9479" width="11.42578125" style="8"/>
    <col min="9480" max="9480" width="20.28515625" style="8" bestFit="1" customWidth="1"/>
    <col min="9481" max="9481" width="9.85546875" style="8" customWidth="1"/>
    <col min="9482" max="9482" width="86.5703125" style="8" customWidth="1"/>
    <col min="9483" max="9483" width="8.7109375" style="8" customWidth="1"/>
    <col min="9484" max="9484" width="14.28515625" style="8" bestFit="1" customWidth="1"/>
    <col min="9485" max="9485" width="19.140625" style="8" customWidth="1"/>
    <col min="9486" max="9486" width="16.5703125" style="8" customWidth="1"/>
    <col min="9487" max="9487" width="17.5703125" style="8" customWidth="1"/>
    <col min="9488" max="9488" width="26" style="8" customWidth="1"/>
    <col min="9489" max="9489" width="96.7109375" style="8" customWidth="1"/>
    <col min="9490" max="9490" width="11.42578125" style="8" customWidth="1"/>
    <col min="9491" max="9735" width="11.42578125" style="8"/>
    <col min="9736" max="9736" width="20.28515625" style="8" bestFit="1" customWidth="1"/>
    <col min="9737" max="9737" width="9.85546875" style="8" customWidth="1"/>
    <col min="9738" max="9738" width="86.5703125" style="8" customWidth="1"/>
    <col min="9739" max="9739" width="8.7109375" style="8" customWidth="1"/>
    <col min="9740" max="9740" width="14.28515625" style="8" bestFit="1" customWidth="1"/>
    <col min="9741" max="9741" width="19.140625" style="8" customWidth="1"/>
    <col min="9742" max="9742" width="16.5703125" style="8" customWidth="1"/>
    <col min="9743" max="9743" width="17.5703125" style="8" customWidth="1"/>
    <col min="9744" max="9744" width="26" style="8" customWidth="1"/>
    <col min="9745" max="9745" width="96.7109375" style="8" customWidth="1"/>
    <col min="9746" max="9746" width="11.42578125" style="8" customWidth="1"/>
    <col min="9747" max="9991" width="11.42578125" style="8"/>
    <col min="9992" max="9992" width="20.28515625" style="8" bestFit="1" customWidth="1"/>
    <col min="9993" max="9993" width="9.85546875" style="8" customWidth="1"/>
    <col min="9994" max="9994" width="86.5703125" style="8" customWidth="1"/>
    <col min="9995" max="9995" width="8.7109375" style="8" customWidth="1"/>
    <col min="9996" max="9996" width="14.28515625" style="8" bestFit="1" customWidth="1"/>
    <col min="9997" max="9997" width="19.140625" style="8" customWidth="1"/>
    <col min="9998" max="9998" width="16.5703125" style="8" customWidth="1"/>
    <col min="9999" max="9999" width="17.5703125" style="8" customWidth="1"/>
    <col min="10000" max="10000" width="26" style="8" customWidth="1"/>
    <col min="10001" max="10001" width="96.7109375" style="8" customWidth="1"/>
    <col min="10002" max="10002" width="11.42578125" style="8" customWidth="1"/>
    <col min="10003" max="10247" width="11.42578125" style="8"/>
    <col min="10248" max="10248" width="20.28515625" style="8" bestFit="1" customWidth="1"/>
    <col min="10249" max="10249" width="9.85546875" style="8" customWidth="1"/>
    <col min="10250" max="10250" width="86.5703125" style="8" customWidth="1"/>
    <col min="10251" max="10251" width="8.7109375" style="8" customWidth="1"/>
    <col min="10252" max="10252" width="14.28515625" style="8" bestFit="1" customWidth="1"/>
    <col min="10253" max="10253" width="19.140625" style="8" customWidth="1"/>
    <col min="10254" max="10254" width="16.5703125" style="8" customWidth="1"/>
    <col min="10255" max="10255" width="17.5703125" style="8" customWidth="1"/>
    <col min="10256" max="10256" width="26" style="8" customWidth="1"/>
    <col min="10257" max="10257" width="96.7109375" style="8" customWidth="1"/>
    <col min="10258" max="10258" width="11.42578125" style="8" customWidth="1"/>
    <col min="10259" max="10503" width="11.42578125" style="8"/>
    <col min="10504" max="10504" width="20.28515625" style="8" bestFit="1" customWidth="1"/>
    <col min="10505" max="10505" width="9.85546875" style="8" customWidth="1"/>
    <col min="10506" max="10506" width="86.5703125" style="8" customWidth="1"/>
    <col min="10507" max="10507" width="8.7109375" style="8" customWidth="1"/>
    <col min="10508" max="10508" width="14.28515625" style="8" bestFit="1" customWidth="1"/>
    <col min="10509" max="10509" width="19.140625" style="8" customWidth="1"/>
    <col min="10510" max="10510" width="16.5703125" style="8" customWidth="1"/>
    <col min="10511" max="10511" width="17.5703125" style="8" customWidth="1"/>
    <col min="10512" max="10512" width="26" style="8" customWidth="1"/>
    <col min="10513" max="10513" width="96.7109375" style="8" customWidth="1"/>
    <col min="10514" max="10514" width="11.42578125" style="8" customWidth="1"/>
    <col min="10515" max="10759" width="11.42578125" style="8"/>
    <col min="10760" max="10760" width="20.28515625" style="8" bestFit="1" customWidth="1"/>
    <col min="10761" max="10761" width="9.85546875" style="8" customWidth="1"/>
    <col min="10762" max="10762" width="86.5703125" style="8" customWidth="1"/>
    <col min="10763" max="10763" width="8.7109375" style="8" customWidth="1"/>
    <col min="10764" max="10764" width="14.28515625" style="8" bestFit="1" customWidth="1"/>
    <col min="10765" max="10765" width="19.140625" style="8" customWidth="1"/>
    <col min="10766" max="10766" width="16.5703125" style="8" customWidth="1"/>
    <col min="10767" max="10767" width="17.5703125" style="8" customWidth="1"/>
    <col min="10768" max="10768" width="26" style="8" customWidth="1"/>
    <col min="10769" max="10769" width="96.7109375" style="8" customWidth="1"/>
    <col min="10770" max="10770" width="11.42578125" style="8" customWidth="1"/>
    <col min="10771" max="11015" width="11.42578125" style="8"/>
    <col min="11016" max="11016" width="20.28515625" style="8" bestFit="1" customWidth="1"/>
    <col min="11017" max="11017" width="9.85546875" style="8" customWidth="1"/>
    <col min="11018" max="11018" width="86.5703125" style="8" customWidth="1"/>
    <col min="11019" max="11019" width="8.7109375" style="8" customWidth="1"/>
    <col min="11020" max="11020" width="14.28515625" style="8" bestFit="1" customWidth="1"/>
    <col min="11021" max="11021" width="19.140625" style="8" customWidth="1"/>
    <col min="11022" max="11022" width="16.5703125" style="8" customWidth="1"/>
    <col min="11023" max="11023" width="17.5703125" style="8" customWidth="1"/>
    <col min="11024" max="11024" width="26" style="8" customWidth="1"/>
    <col min="11025" max="11025" width="96.7109375" style="8" customWidth="1"/>
    <col min="11026" max="11026" width="11.42578125" style="8" customWidth="1"/>
    <col min="11027" max="11271" width="11.42578125" style="8"/>
    <col min="11272" max="11272" width="20.28515625" style="8" bestFit="1" customWidth="1"/>
    <col min="11273" max="11273" width="9.85546875" style="8" customWidth="1"/>
    <col min="11274" max="11274" width="86.5703125" style="8" customWidth="1"/>
    <col min="11275" max="11275" width="8.7109375" style="8" customWidth="1"/>
    <col min="11276" max="11276" width="14.28515625" style="8" bestFit="1" customWidth="1"/>
    <col min="11277" max="11277" width="19.140625" style="8" customWidth="1"/>
    <col min="11278" max="11278" width="16.5703125" style="8" customWidth="1"/>
    <col min="11279" max="11279" width="17.5703125" style="8" customWidth="1"/>
    <col min="11280" max="11280" width="26" style="8" customWidth="1"/>
    <col min="11281" max="11281" width="96.7109375" style="8" customWidth="1"/>
    <col min="11282" max="11282" width="11.42578125" style="8" customWidth="1"/>
    <col min="11283" max="11527" width="11.42578125" style="8"/>
    <col min="11528" max="11528" width="20.28515625" style="8" bestFit="1" customWidth="1"/>
    <col min="11529" max="11529" width="9.85546875" style="8" customWidth="1"/>
    <col min="11530" max="11530" width="86.5703125" style="8" customWidth="1"/>
    <col min="11531" max="11531" width="8.7109375" style="8" customWidth="1"/>
    <col min="11532" max="11532" width="14.28515625" style="8" bestFit="1" customWidth="1"/>
    <col min="11533" max="11533" width="19.140625" style="8" customWidth="1"/>
    <col min="11534" max="11534" width="16.5703125" style="8" customWidth="1"/>
    <col min="11535" max="11535" width="17.5703125" style="8" customWidth="1"/>
    <col min="11536" max="11536" width="26" style="8" customWidth="1"/>
    <col min="11537" max="11537" width="96.7109375" style="8" customWidth="1"/>
    <col min="11538" max="11538" width="11.42578125" style="8" customWidth="1"/>
    <col min="11539" max="11783" width="11.42578125" style="8"/>
    <col min="11784" max="11784" width="20.28515625" style="8" bestFit="1" customWidth="1"/>
    <col min="11785" max="11785" width="9.85546875" style="8" customWidth="1"/>
    <col min="11786" max="11786" width="86.5703125" style="8" customWidth="1"/>
    <col min="11787" max="11787" width="8.7109375" style="8" customWidth="1"/>
    <col min="11788" max="11788" width="14.28515625" style="8" bestFit="1" customWidth="1"/>
    <col min="11789" max="11789" width="19.140625" style="8" customWidth="1"/>
    <col min="11790" max="11790" width="16.5703125" style="8" customWidth="1"/>
    <col min="11791" max="11791" width="17.5703125" style="8" customWidth="1"/>
    <col min="11792" max="11792" width="26" style="8" customWidth="1"/>
    <col min="11793" max="11793" width="96.7109375" style="8" customWidth="1"/>
    <col min="11794" max="11794" width="11.42578125" style="8" customWidth="1"/>
    <col min="11795" max="12039" width="11.42578125" style="8"/>
    <col min="12040" max="12040" width="20.28515625" style="8" bestFit="1" customWidth="1"/>
    <col min="12041" max="12041" width="9.85546875" style="8" customWidth="1"/>
    <col min="12042" max="12042" width="86.5703125" style="8" customWidth="1"/>
    <col min="12043" max="12043" width="8.7109375" style="8" customWidth="1"/>
    <col min="12044" max="12044" width="14.28515625" style="8" bestFit="1" customWidth="1"/>
    <col min="12045" max="12045" width="19.140625" style="8" customWidth="1"/>
    <col min="12046" max="12046" width="16.5703125" style="8" customWidth="1"/>
    <col min="12047" max="12047" width="17.5703125" style="8" customWidth="1"/>
    <col min="12048" max="12048" width="26" style="8" customWidth="1"/>
    <col min="12049" max="12049" width="96.7109375" style="8" customWidth="1"/>
    <col min="12050" max="12050" width="11.42578125" style="8" customWidth="1"/>
    <col min="12051" max="12295" width="11.42578125" style="8"/>
    <col min="12296" max="12296" width="20.28515625" style="8" bestFit="1" customWidth="1"/>
    <col min="12297" max="12297" width="9.85546875" style="8" customWidth="1"/>
    <col min="12298" max="12298" width="86.5703125" style="8" customWidth="1"/>
    <col min="12299" max="12299" width="8.7109375" style="8" customWidth="1"/>
    <col min="12300" max="12300" width="14.28515625" style="8" bestFit="1" customWidth="1"/>
    <col min="12301" max="12301" width="19.140625" style="8" customWidth="1"/>
    <col min="12302" max="12302" width="16.5703125" style="8" customWidth="1"/>
    <col min="12303" max="12303" width="17.5703125" style="8" customWidth="1"/>
    <col min="12304" max="12304" width="26" style="8" customWidth="1"/>
    <col min="12305" max="12305" width="96.7109375" style="8" customWidth="1"/>
    <col min="12306" max="12306" width="11.42578125" style="8" customWidth="1"/>
    <col min="12307" max="12551" width="11.42578125" style="8"/>
    <col min="12552" max="12552" width="20.28515625" style="8" bestFit="1" customWidth="1"/>
    <col min="12553" max="12553" width="9.85546875" style="8" customWidth="1"/>
    <col min="12554" max="12554" width="86.5703125" style="8" customWidth="1"/>
    <col min="12555" max="12555" width="8.7109375" style="8" customWidth="1"/>
    <col min="12556" max="12556" width="14.28515625" style="8" bestFit="1" customWidth="1"/>
    <col min="12557" max="12557" width="19.140625" style="8" customWidth="1"/>
    <col min="12558" max="12558" width="16.5703125" style="8" customWidth="1"/>
    <col min="12559" max="12559" width="17.5703125" style="8" customWidth="1"/>
    <col min="12560" max="12560" width="26" style="8" customWidth="1"/>
    <col min="12561" max="12561" width="96.7109375" style="8" customWidth="1"/>
    <col min="12562" max="12562" width="11.42578125" style="8" customWidth="1"/>
    <col min="12563" max="12807" width="11.42578125" style="8"/>
    <col min="12808" max="12808" width="20.28515625" style="8" bestFit="1" customWidth="1"/>
    <col min="12809" max="12809" width="9.85546875" style="8" customWidth="1"/>
    <col min="12810" max="12810" width="86.5703125" style="8" customWidth="1"/>
    <col min="12811" max="12811" width="8.7109375" style="8" customWidth="1"/>
    <col min="12812" max="12812" width="14.28515625" style="8" bestFit="1" customWidth="1"/>
    <col min="12813" max="12813" width="19.140625" style="8" customWidth="1"/>
    <col min="12814" max="12814" width="16.5703125" style="8" customWidth="1"/>
    <col min="12815" max="12815" width="17.5703125" style="8" customWidth="1"/>
    <col min="12816" max="12816" width="26" style="8" customWidth="1"/>
    <col min="12817" max="12817" width="96.7109375" style="8" customWidth="1"/>
    <col min="12818" max="12818" width="11.42578125" style="8" customWidth="1"/>
    <col min="12819" max="13063" width="11.42578125" style="8"/>
    <col min="13064" max="13064" width="20.28515625" style="8" bestFit="1" customWidth="1"/>
    <col min="13065" max="13065" width="9.85546875" style="8" customWidth="1"/>
    <col min="13066" max="13066" width="86.5703125" style="8" customWidth="1"/>
    <col min="13067" max="13067" width="8.7109375" style="8" customWidth="1"/>
    <col min="13068" max="13068" width="14.28515625" style="8" bestFit="1" customWidth="1"/>
    <col min="13069" max="13069" width="19.140625" style="8" customWidth="1"/>
    <col min="13070" max="13070" width="16.5703125" style="8" customWidth="1"/>
    <col min="13071" max="13071" width="17.5703125" style="8" customWidth="1"/>
    <col min="13072" max="13072" width="26" style="8" customWidth="1"/>
    <col min="13073" max="13073" width="96.7109375" style="8" customWidth="1"/>
    <col min="13074" max="13074" width="11.42578125" style="8" customWidth="1"/>
    <col min="13075" max="13319" width="11.42578125" style="8"/>
    <col min="13320" max="13320" width="20.28515625" style="8" bestFit="1" customWidth="1"/>
    <col min="13321" max="13321" width="9.85546875" style="8" customWidth="1"/>
    <col min="13322" max="13322" width="86.5703125" style="8" customWidth="1"/>
    <col min="13323" max="13323" width="8.7109375" style="8" customWidth="1"/>
    <col min="13324" max="13324" width="14.28515625" style="8" bestFit="1" customWidth="1"/>
    <col min="13325" max="13325" width="19.140625" style="8" customWidth="1"/>
    <col min="13326" max="13326" width="16.5703125" style="8" customWidth="1"/>
    <col min="13327" max="13327" width="17.5703125" style="8" customWidth="1"/>
    <col min="13328" max="13328" width="26" style="8" customWidth="1"/>
    <col min="13329" max="13329" width="96.7109375" style="8" customWidth="1"/>
    <col min="13330" max="13330" width="11.42578125" style="8" customWidth="1"/>
    <col min="13331" max="13575" width="11.42578125" style="8"/>
    <col min="13576" max="13576" width="20.28515625" style="8" bestFit="1" customWidth="1"/>
    <col min="13577" max="13577" width="9.85546875" style="8" customWidth="1"/>
    <col min="13578" max="13578" width="86.5703125" style="8" customWidth="1"/>
    <col min="13579" max="13579" width="8.7109375" style="8" customWidth="1"/>
    <col min="13580" max="13580" width="14.28515625" style="8" bestFit="1" customWidth="1"/>
    <col min="13581" max="13581" width="19.140625" style="8" customWidth="1"/>
    <col min="13582" max="13582" width="16.5703125" style="8" customWidth="1"/>
    <col min="13583" max="13583" width="17.5703125" style="8" customWidth="1"/>
    <col min="13584" max="13584" width="26" style="8" customWidth="1"/>
    <col min="13585" max="13585" width="96.7109375" style="8" customWidth="1"/>
    <col min="13586" max="13586" width="11.42578125" style="8" customWidth="1"/>
    <col min="13587" max="13831" width="11.42578125" style="8"/>
    <col min="13832" max="13832" width="20.28515625" style="8" bestFit="1" customWidth="1"/>
    <col min="13833" max="13833" width="9.85546875" style="8" customWidth="1"/>
    <col min="13834" max="13834" width="86.5703125" style="8" customWidth="1"/>
    <col min="13835" max="13835" width="8.7109375" style="8" customWidth="1"/>
    <col min="13836" max="13836" width="14.28515625" style="8" bestFit="1" customWidth="1"/>
    <col min="13837" max="13837" width="19.140625" style="8" customWidth="1"/>
    <col min="13838" max="13838" width="16.5703125" style="8" customWidth="1"/>
    <col min="13839" max="13839" width="17.5703125" style="8" customWidth="1"/>
    <col min="13840" max="13840" width="26" style="8" customWidth="1"/>
    <col min="13841" max="13841" width="96.7109375" style="8" customWidth="1"/>
    <col min="13842" max="13842" width="11.42578125" style="8" customWidth="1"/>
    <col min="13843" max="14087" width="11.42578125" style="8"/>
    <col min="14088" max="14088" width="20.28515625" style="8" bestFit="1" customWidth="1"/>
    <col min="14089" max="14089" width="9.85546875" style="8" customWidth="1"/>
    <col min="14090" max="14090" width="86.5703125" style="8" customWidth="1"/>
    <col min="14091" max="14091" width="8.7109375" style="8" customWidth="1"/>
    <col min="14092" max="14092" width="14.28515625" style="8" bestFit="1" customWidth="1"/>
    <col min="14093" max="14093" width="19.140625" style="8" customWidth="1"/>
    <col min="14094" max="14094" width="16.5703125" style="8" customWidth="1"/>
    <col min="14095" max="14095" width="17.5703125" style="8" customWidth="1"/>
    <col min="14096" max="14096" width="26" style="8" customWidth="1"/>
    <col min="14097" max="14097" width="96.7109375" style="8" customWidth="1"/>
    <col min="14098" max="14098" width="11.42578125" style="8" customWidth="1"/>
    <col min="14099" max="14343" width="11.42578125" style="8"/>
    <col min="14344" max="14344" width="20.28515625" style="8" bestFit="1" customWidth="1"/>
    <col min="14345" max="14345" width="9.85546875" style="8" customWidth="1"/>
    <col min="14346" max="14346" width="86.5703125" style="8" customWidth="1"/>
    <col min="14347" max="14347" width="8.7109375" style="8" customWidth="1"/>
    <col min="14348" max="14348" width="14.28515625" style="8" bestFit="1" customWidth="1"/>
    <col min="14349" max="14349" width="19.140625" style="8" customWidth="1"/>
    <col min="14350" max="14350" width="16.5703125" style="8" customWidth="1"/>
    <col min="14351" max="14351" width="17.5703125" style="8" customWidth="1"/>
    <col min="14352" max="14352" width="26" style="8" customWidth="1"/>
    <col min="14353" max="14353" width="96.7109375" style="8" customWidth="1"/>
    <col min="14354" max="14354" width="11.42578125" style="8" customWidth="1"/>
    <col min="14355" max="14599" width="11.42578125" style="8"/>
    <col min="14600" max="14600" width="20.28515625" style="8" bestFit="1" customWidth="1"/>
    <col min="14601" max="14601" width="9.85546875" style="8" customWidth="1"/>
    <col min="14602" max="14602" width="86.5703125" style="8" customWidth="1"/>
    <col min="14603" max="14603" width="8.7109375" style="8" customWidth="1"/>
    <col min="14604" max="14604" width="14.28515625" style="8" bestFit="1" customWidth="1"/>
    <col min="14605" max="14605" width="19.140625" style="8" customWidth="1"/>
    <col min="14606" max="14606" width="16.5703125" style="8" customWidth="1"/>
    <col min="14607" max="14607" width="17.5703125" style="8" customWidth="1"/>
    <col min="14608" max="14608" width="26" style="8" customWidth="1"/>
    <col min="14609" max="14609" width="96.7109375" style="8" customWidth="1"/>
    <col min="14610" max="14610" width="11.42578125" style="8" customWidth="1"/>
    <col min="14611" max="14855" width="11.42578125" style="8"/>
    <col min="14856" max="14856" width="20.28515625" style="8" bestFit="1" customWidth="1"/>
    <col min="14857" max="14857" width="9.85546875" style="8" customWidth="1"/>
    <col min="14858" max="14858" width="86.5703125" style="8" customWidth="1"/>
    <col min="14859" max="14859" width="8.7109375" style="8" customWidth="1"/>
    <col min="14860" max="14860" width="14.28515625" style="8" bestFit="1" customWidth="1"/>
    <col min="14861" max="14861" width="19.140625" style="8" customWidth="1"/>
    <col min="14862" max="14862" width="16.5703125" style="8" customWidth="1"/>
    <col min="14863" max="14863" width="17.5703125" style="8" customWidth="1"/>
    <col min="14864" max="14864" width="26" style="8" customWidth="1"/>
    <col min="14865" max="14865" width="96.7109375" style="8" customWidth="1"/>
    <col min="14866" max="14866" width="11.42578125" style="8" customWidth="1"/>
    <col min="14867" max="15111" width="11.42578125" style="8"/>
    <col min="15112" max="15112" width="20.28515625" style="8" bestFit="1" customWidth="1"/>
    <col min="15113" max="15113" width="9.85546875" style="8" customWidth="1"/>
    <col min="15114" max="15114" width="86.5703125" style="8" customWidth="1"/>
    <col min="15115" max="15115" width="8.7109375" style="8" customWidth="1"/>
    <col min="15116" max="15116" width="14.28515625" style="8" bestFit="1" customWidth="1"/>
    <col min="15117" max="15117" width="19.140625" style="8" customWidth="1"/>
    <col min="15118" max="15118" width="16.5703125" style="8" customWidth="1"/>
    <col min="15119" max="15119" width="17.5703125" style="8" customWidth="1"/>
    <col min="15120" max="15120" width="26" style="8" customWidth="1"/>
    <col min="15121" max="15121" width="96.7109375" style="8" customWidth="1"/>
    <col min="15122" max="15122" width="11.42578125" style="8" customWidth="1"/>
    <col min="15123" max="15367" width="11.42578125" style="8"/>
    <col min="15368" max="15368" width="20.28515625" style="8" bestFit="1" customWidth="1"/>
    <col min="15369" max="15369" width="9.85546875" style="8" customWidth="1"/>
    <col min="15370" max="15370" width="86.5703125" style="8" customWidth="1"/>
    <col min="15371" max="15371" width="8.7109375" style="8" customWidth="1"/>
    <col min="15372" max="15372" width="14.28515625" style="8" bestFit="1" customWidth="1"/>
    <col min="15373" max="15373" width="19.140625" style="8" customWidth="1"/>
    <col min="15374" max="15374" width="16.5703125" style="8" customWidth="1"/>
    <col min="15375" max="15375" width="17.5703125" style="8" customWidth="1"/>
    <col min="15376" max="15376" width="26" style="8" customWidth="1"/>
    <col min="15377" max="15377" width="96.7109375" style="8" customWidth="1"/>
    <col min="15378" max="15378" width="11.42578125" style="8" customWidth="1"/>
    <col min="15379" max="15623" width="11.42578125" style="8"/>
    <col min="15624" max="15624" width="20.28515625" style="8" bestFit="1" customWidth="1"/>
    <col min="15625" max="15625" width="9.85546875" style="8" customWidth="1"/>
    <col min="15626" max="15626" width="86.5703125" style="8" customWidth="1"/>
    <col min="15627" max="15627" width="8.7109375" style="8" customWidth="1"/>
    <col min="15628" max="15628" width="14.28515625" style="8" bestFit="1" customWidth="1"/>
    <col min="15629" max="15629" width="19.140625" style="8" customWidth="1"/>
    <col min="15630" max="15630" width="16.5703125" style="8" customWidth="1"/>
    <col min="15631" max="15631" width="17.5703125" style="8" customWidth="1"/>
    <col min="15632" max="15632" width="26" style="8" customWidth="1"/>
    <col min="15633" max="15633" width="96.7109375" style="8" customWidth="1"/>
    <col min="15634" max="15634" width="11.42578125" style="8" customWidth="1"/>
    <col min="15635" max="15879" width="11.42578125" style="8"/>
    <col min="15880" max="15880" width="20.28515625" style="8" bestFit="1" customWidth="1"/>
    <col min="15881" max="15881" width="9.85546875" style="8" customWidth="1"/>
    <col min="15882" max="15882" width="86.5703125" style="8" customWidth="1"/>
    <col min="15883" max="15883" width="8.7109375" style="8" customWidth="1"/>
    <col min="15884" max="15884" width="14.28515625" style="8" bestFit="1" customWidth="1"/>
    <col min="15885" max="15885" width="19.140625" style="8" customWidth="1"/>
    <col min="15886" max="15886" width="16.5703125" style="8" customWidth="1"/>
    <col min="15887" max="15887" width="17.5703125" style="8" customWidth="1"/>
    <col min="15888" max="15888" width="26" style="8" customWidth="1"/>
    <col min="15889" max="15889" width="96.7109375" style="8" customWidth="1"/>
    <col min="15890" max="15890" width="11.42578125" style="8" customWidth="1"/>
    <col min="15891" max="16135" width="11.42578125" style="8"/>
    <col min="16136" max="16136" width="20.28515625" style="8" bestFit="1" customWidth="1"/>
    <col min="16137" max="16137" width="9.85546875" style="8" customWidth="1"/>
    <col min="16138" max="16138" width="86.5703125" style="8" customWidth="1"/>
    <col min="16139" max="16139" width="8.7109375" style="8" customWidth="1"/>
    <col min="16140" max="16140" width="14.28515625" style="8" bestFit="1" customWidth="1"/>
    <col min="16141" max="16141" width="19.140625" style="8" customWidth="1"/>
    <col min="16142" max="16142" width="16.5703125" style="8" customWidth="1"/>
    <col min="16143" max="16143" width="17.5703125" style="8" customWidth="1"/>
    <col min="16144" max="16144" width="26" style="8" customWidth="1"/>
    <col min="16145" max="16145" width="96.7109375" style="8" customWidth="1"/>
    <col min="16146" max="16146" width="11.42578125" style="8" customWidth="1"/>
    <col min="16147" max="16384" width="11.42578125" style="8"/>
  </cols>
  <sheetData>
    <row r="2" spans="2:18" s="2" customFormat="1" x14ac:dyDescent="0.25">
      <c r="B2" s="15"/>
      <c r="C2" s="15"/>
      <c r="D2" s="15"/>
      <c r="E2" s="15"/>
      <c r="F2" s="15"/>
      <c r="G2" s="15"/>
      <c r="H2" s="15"/>
      <c r="I2" s="15"/>
      <c r="J2" s="15"/>
      <c r="K2" s="15"/>
      <c r="L2" s="15"/>
      <c r="M2" s="15"/>
      <c r="N2" s="15"/>
      <c r="O2" s="15"/>
      <c r="P2" s="15"/>
      <c r="Q2" s="3"/>
    </row>
    <row r="3" spans="2:18" s="2" customFormat="1" x14ac:dyDescent="0.25">
      <c r="B3" s="15"/>
      <c r="C3" s="15"/>
      <c r="D3" s="15"/>
      <c r="E3" s="17" t="str">
        <f>'Resumo - MICRO'!E4</f>
        <v>Obra:</v>
      </c>
      <c r="F3" s="15" t="str">
        <f>'Resumo - MICRO'!F4</f>
        <v>Recapeamento de vias urbanas em Microrrevestimento</v>
      </c>
      <c r="H3" s="17" t="s">
        <v>20</v>
      </c>
      <c r="I3" s="556">
        <v>0.15</v>
      </c>
      <c r="J3" s="556"/>
      <c r="K3" s="17" t="s">
        <v>26</v>
      </c>
      <c r="L3" s="554">
        <f>'Resumo - MICRO'!G10</f>
        <v>0</v>
      </c>
      <c r="M3" s="554"/>
      <c r="Q3" s="3"/>
    </row>
    <row r="4" spans="2:18" s="2" customFormat="1" x14ac:dyDescent="0.25">
      <c r="B4" s="15"/>
      <c r="C4" s="15"/>
      <c r="D4" s="15"/>
      <c r="E4" s="17" t="str">
        <f>'Resumo - MICRO'!E5</f>
        <v>Local:</v>
      </c>
      <c r="F4" s="15" t="str">
        <f>'Resumo - MICRO'!F5</f>
        <v>Perímetro urbano</v>
      </c>
      <c r="H4" s="17" t="s">
        <v>21</v>
      </c>
      <c r="I4" s="556">
        <f>'BDI - MICRO'!H35</f>
        <v>0.20702738941176513</v>
      </c>
      <c r="J4" s="556"/>
      <c r="K4" s="17" t="s">
        <v>27</v>
      </c>
      <c r="L4" s="16">
        <f>'Resumo - MICRO'!G11</f>
        <v>0</v>
      </c>
      <c r="M4" s="15"/>
      <c r="Q4" s="3"/>
    </row>
    <row r="5" spans="2:18" s="2" customFormat="1" x14ac:dyDescent="0.25">
      <c r="B5" s="15"/>
      <c r="C5" s="15"/>
      <c r="D5" s="15"/>
      <c r="E5" s="17" t="str">
        <f>'Resumo - MICRO'!E6</f>
        <v>Bairro:</v>
      </c>
      <c r="F5" s="15" t="str">
        <f>'Resumo - MICRO'!F6</f>
        <v>Diversos</v>
      </c>
      <c r="J5" s="101"/>
      <c r="M5" s="18"/>
      <c r="Q5" s="3"/>
    </row>
    <row r="6" spans="2:18" s="2" customFormat="1" x14ac:dyDescent="0.25">
      <c r="B6" s="15"/>
      <c r="C6" s="15"/>
      <c r="D6" s="15"/>
      <c r="E6" s="17" t="str">
        <f>'Resumo - MICRO'!E7</f>
        <v>Município:</v>
      </c>
      <c r="F6" s="15" t="str">
        <f>'Resumo - MICRO'!F7</f>
        <v>Sorriso - MT</v>
      </c>
      <c r="H6" s="15"/>
      <c r="I6" s="15"/>
      <c r="M6" s="15"/>
      <c r="Q6" s="3"/>
    </row>
    <row r="7" spans="2:18" s="2" customFormat="1" x14ac:dyDescent="0.25">
      <c r="B7" s="15"/>
      <c r="C7" s="15"/>
      <c r="D7" s="15"/>
      <c r="E7" s="15"/>
      <c r="F7" s="15"/>
      <c r="G7" s="15"/>
      <c r="H7" s="17" t="s">
        <v>29</v>
      </c>
      <c r="I7" s="555">
        <f>'Resumo - MICRO'!E10</f>
        <v>0</v>
      </c>
      <c r="J7" s="555"/>
      <c r="K7" s="17" t="s">
        <v>28</v>
      </c>
      <c r="L7" s="16">
        <f>'Resumo - MICRO'!G13</f>
        <v>0</v>
      </c>
      <c r="M7" s="15"/>
      <c r="Q7" s="3"/>
    </row>
    <row r="8" spans="2:18" s="2" customFormat="1" x14ac:dyDescent="0.25">
      <c r="B8" s="15"/>
      <c r="E8" s="46" t="s">
        <v>91</v>
      </c>
      <c r="F8" s="44">
        <f>'Resumo - MICRO'!F17</f>
        <v>0</v>
      </c>
      <c r="H8" s="17" t="s">
        <v>30</v>
      </c>
      <c r="I8" s="555">
        <f>'Resumo - MICRO'!G38</f>
        <v>0</v>
      </c>
      <c r="J8" s="555"/>
      <c r="K8" s="18"/>
      <c r="L8" s="16">
        <f>'Resumo - MICRO'!G14</f>
        <v>0</v>
      </c>
      <c r="M8" s="15"/>
      <c r="Q8" s="3"/>
    </row>
    <row r="9" spans="2:18" s="2" customFormat="1" x14ac:dyDescent="0.25">
      <c r="B9" s="15"/>
      <c r="C9" s="15"/>
      <c r="D9" s="15"/>
      <c r="G9" s="20"/>
      <c r="H9" s="17" t="s">
        <v>41</v>
      </c>
      <c r="I9" s="21" t="e">
        <f>'Resumo - MICRO'!G39</f>
        <v>#DIV/0!</v>
      </c>
      <c r="L9" s="16"/>
      <c r="M9" s="15"/>
      <c r="Q9" s="3"/>
    </row>
    <row r="10" spans="2:18" s="2" customFormat="1" ht="15.75" thickBot="1" x14ac:dyDescent="0.3">
      <c r="B10" s="94"/>
      <c r="C10" s="94"/>
      <c r="D10" s="94"/>
      <c r="E10" s="94"/>
      <c r="F10" s="94"/>
      <c r="G10" s="95"/>
      <c r="H10" s="95"/>
      <c r="I10" s="95"/>
      <c r="J10" s="95"/>
      <c r="K10" s="95"/>
      <c r="L10" s="95"/>
      <c r="M10" s="94"/>
      <c r="N10" s="94"/>
      <c r="O10" s="94"/>
      <c r="P10" s="94"/>
      <c r="Q10" s="1"/>
      <c r="R10" s="1"/>
    </row>
    <row r="11" spans="2:18" s="2" customFormat="1" ht="32.1" customHeight="1" thickBot="1" x14ac:dyDescent="0.3">
      <c r="B11" s="525" t="s">
        <v>106</v>
      </c>
      <c r="C11" s="526"/>
      <c r="D11" s="526"/>
      <c r="E11" s="526"/>
      <c r="F11" s="526"/>
      <c r="G11" s="526"/>
      <c r="H11" s="526"/>
      <c r="I11" s="526"/>
      <c r="J11" s="526"/>
      <c r="K11" s="526"/>
      <c r="L11" s="526"/>
      <c r="M11" s="526"/>
      <c r="N11" s="526"/>
      <c r="O11" s="526"/>
      <c r="P11" s="527"/>
      <c r="Q11" s="4"/>
      <c r="R11" s="4"/>
    </row>
    <row r="12" spans="2:18" s="18" customFormat="1" ht="15" customHeight="1" thickBot="1" x14ac:dyDescent="0.3">
      <c r="B12" s="92"/>
      <c r="C12" s="92"/>
      <c r="D12" s="92"/>
      <c r="E12" s="92"/>
      <c r="F12" s="92"/>
      <c r="G12" s="92"/>
      <c r="H12" s="92"/>
      <c r="I12" s="92"/>
      <c r="J12" s="92"/>
      <c r="K12" s="92"/>
      <c r="L12" s="92"/>
      <c r="M12" s="92"/>
      <c r="N12" s="92"/>
      <c r="O12" s="92"/>
      <c r="P12" s="92"/>
      <c r="Q12" s="20"/>
      <c r="R12" s="20"/>
    </row>
    <row r="13" spans="2:18" s="2" customFormat="1" ht="21" customHeight="1" x14ac:dyDescent="0.25">
      <c r="B13" s="558" t="s">
        <v>17</v>
      </c>
      <c r="C13" s="523" t="s">
        <v>0</v>
      </c>
      <c r="D13" s="523" t="s">
        <v>87</v>
      </c>
      <c r="E13" s="523" t="s">
        <v>1</v>
      </c>
      <c r="F13" s="523" t="s">
        <v>2</v>
      </c>
      <c r="G13" s="523"/>
      <c r="H13" s="523"/>
      <c r="I13" s="523"/>
      <c r="J13" s="523"/>
      <c r="K13" s="523"/>
      <c r="L13" s="523"/>
      <c r="M13" s="517" t="s">
        <v>3</v>
      </c>
      <c r="N13" s="517"/>
      <c r="O13" s="517" t="s">
        <v>31</v>
      </c>
      <c r="P13" s="530"/>
      <c r="Q13" s="4"/>
      <c r="R13" s="4"/>
    </row>
    <row r="14" spans="2:18" s="2" customFormat="1" ht="26.25" customHeight="1" thickBot="1" x14ac:dyDescent="0.3">
      <c r="B14" s="559"/>
      <c r="C14" s="560"/>
      <c r="D14" s="560"/>
      <c r="E14" s="560"/>
      <c r="F14" s="560"/>
      <c r="G14" s="560"/>
      <c r="H14" s="560"/>
      <c r="I14" s="560"/>
      <c r="J14" s="560"/>
      <c r="K14" s="560"/>
      <c r="L14" s="560"/>
      <c r="M14" s="157" t="s">
        <v>22</v>
      </c>
      <c r="N14" s="157" t="s">
        <v>4</v>
      </c>
      <c r="O14" s="157" t="s">
        <v>79</v>
      </c>
      <c r="P14" s="11" t="s">
        <v>80</v>
      </c>
      <c r="Q14" s="5"/>
      <c r="R14" s="5"/>
    </row>
    <row r="15" spans="2:18" s="43" customFormat="1" ht="33" customHeight="1" x14ac:dyDescent="0.25">
      <c r="B15" s="165"/>
      <c r="C15" s="159" t="s">
        <v>107</v>
      </c>
      <c r="D15" s="159"/>
      <c r="E15" s="166" t="str">
        <f>'Orçamento - MICRO'!D16</f>
        <v>1.1</v>
      </c>
      <c r="F15" s="545" t="s">
        <v>118</v>
      </c>
      <c r="G15" s="545"/>
      <c r="H15" s="545"/>
      <c r="I15" s="545"/>
      <c r="J15" s="545"/>
      <c r="K15" s="545"/>
      <c r="L15" s="545"/>
      <c r="M15" s="159" t="s">
        <v>88</v>
      </c>
      <c r="N15" s="167">
        <v>1</v>
      </c>
      <c r="O15" s="168">
        <f>SUM(P16:P22)</f>
        <v>0</v>
      </c>
      <c r="P15" s="169">
        <f>ROUND(O15*N15,2)</f>
        <v>0</v>
      </c>
    </row>
    <row r="16" spans="2:18" ht="33" customHeight="1" x14ac:dyDescent="0.25">
      <c r="B16" s="170" t="s">
        <v>18</v>
      </c>
      <c r="C16" s="376">
        <v>4813</v>
      </c>
      <c r="D16" s="376" t="s">
        <v>81</v>
      </c>
      <c r="E16" s="377" t="s">
        <v>74</v>
      </c>
      <c r="F16" s="557" t="s">
        <v>108</v>
      </c>
      <c r="G16" s="557"/>
      <c r="H16" s="557"/>
      <c r="I16" s="557"/>
      <c r="J16" s="557"/>
      <c r="K16" s="557"/>
      <c r="L16" s="557"/>
      <c r="M16" s="376" t="s">
        <v>88</v>
      </c>
      <c r="N16" s="378">
        <v>1</v>
      </c>
      <c r="O16" s="379"/>
      <c r="P16" s="189">
        <f>ROUND(O16*N16,2)</f>
        <v>0</v>
      </c>
    </row>
    <row r="17" spans="1:17" ht="33" customHeight="1" x14ac:dyDescent="0.25">
      <c r="B17" s="171" t="s">
        <v>18</v>
      </c>
      <c r="C17" s="358">
        <v>4491</v>
      </c>
      <c r="D17" s="358" t="s">
        <v>81</v>
      </c>
      <c r="E17" s="359" t="s">
        <v>75</v>
      </c>
      <c r="F17" s="542" t="s">
        <v>109</v>
      </c>
      <c r="G17" s="542"/>
      <c r="H17" s="542"/>
      <c r="I17" s="542"/>
      <c r="J17" s="542"/>
      <c r="K17" s="542"/>
      <c r="L17" s="542"/>
      <c r="M17" s="358" t="s">
        <v>86</v>
      </c>
      <c r="N17" s="360">
        <v>4</v>
      </c>
      <c r="O17" s="361"/>
      <c r="P17" s="210">
        <f t="shared" ref="P17:P25" si="0">ROUND(O17*N17,2)</f>
        <v>0</v>
      </c>
    </row>
    <row r="18" spans="1:17" ht="33" customHeight="1" x14ac:dyDescent="0.25">
      <c r="B18" s="172" t="s">
        <v>18</v>
      </c>
      <c r="C18" s="372">
        <v>5075</v>
      </c>
      <c r="D18" s="372" t="s">
        <v>81</v>
      </c>
      <c r="E18" s="373" t="s">
        <v>76</v>
      </c>
      <c r="F18" s="553" t="s">
        <v>112</v>
      </c>
      <c r="G18" s="553"/>
      <c r="H18" s="553"/>
      <c r="I18" s="553"/>
      <c r="J18" s="553"/>
      <c r="K18" s="553"/>
      <c r="L18" s="553"/>
      <c r="M18" s="372" t="s">
        <v>110</v>
      </c>
      <c r="N18" s="374">
        <v>0.11</v>
      </c>
      <c r="O18" s="375"/>
      <c r="P18" s="210">
        <f t="shared" si="0"/>
        <v>0</v>
      </c>
    </row>
    <row r="19" spans="1:17" s="102" customFormat="1" ht="33" customHeight="1" x14ac:dyDescent="0.25">
      <c r="A19" s="104"/>
      <c r="B19" s="173" t="s">
        <v>18</v>
      </c>
      <c r="C19" s="252">
        <v>4417</v>
      </c>
      <c r="D19" s="252" t="s">
        <v>81</v>
      </c>
      <c r="E19" s="192" t="s">
        <v>77</v>
      </c>
      <c r="F19" s="543" t="s">
        <v>111</v>
      </c>
      <c r="G19" s="543"/>
      <c r="H19" s="543"/>
      <c r="I19" s="543"/>
      <c r="J19" s="543"/>
      <c r="K19" s="543"/>
      <c r="L19" s="543"/>
      <c r="M19" s="252" t="s">
        <v>86</v>
      </c>
      <c r="N19" s="362">
        <v>1</v>
      </c>
      <c r="O19" s="363"/>
      <c r="P19" s="210">
        <f t="shared" si="0"/>
        <v>0</v>
      </c>
      <c r="Q19" s="103"/>
    </row>
    <row r="20" spans="1:17" s="41" customFormat="1" ht="33" customHeight="1" x14ac:dyDescent="0.25">
      <c r="B20" s="173" t="s">
        <v>18</v>
      </c>
      <c r="C20" s="252">
        <v>88262</v>
      </c>
      <c r="D20" s="252" t="s">
        <v>19</v>
      </c>
      <c r="E20" s="192" t="s">
        <v>78</v>
      </c>
      <c r="F20" s="543" t="s">
        <v>84</v>
      </c>
      <c r="G20" s="543"/>
      <c r="H20" s="543"/>
      <c r="I20" s="543"/>
      <c r="J20" s="543"/>
      <c r="K20" s="543"/>
      <c r="L20" s="543"/>
      <c r="M20" s="252" t="s">
        <v>83</v>
      </c>
      <c r="N20" s="362">
        <v>1</v>
      </c>
      <c r="O20" s="363"/>
      <c r="P20" s="210">
        <f t="shared" si="0"/>
        <v>0</v>
      </c>
      <c r="Q20" s="42"/>
    </row>
    <row r="21" spans="1:17" s="41" customFormat="1" ht="33" customHeight="1" x14ac:dyDescent="0.25">
      <c r="B21" s="174" t="s">
        <v>18</v>
      </c>
      <c r="C21" s="190">
        <v>94962</v>
      </c>
      <c r="D21" s="191" t="s">
        <v>19</v>
      </c>
      <c r="E21" s="192" t="s">
        <v>114</v>
      </c>
      <c r="F21" s="521" t="s">
        <v>113</v>
      </c>
      <c r="G21" s="521"/>
      <c r="H21" s="521"/>
      <c r="I21" s="521"/>
      <c r="J21" s="521"/>
      <c r="K21" s="521"/>
      <c r="L21" s="521"/>
      <c r="M21" s="193" t="s">
        <v>82</v>
      </c>
      <c r="N21" s="194">
        <v>0.01</v>
      </c>
      <c r="O21" s="195"/>
      <c r="P21" s="210">
        <f t="shared" si="0"/>
        <v>0</v>
      </c>
      <c r="Q21" s="42"/>
    </row>
    <row r="22" spans="1:17" s="41" customFormat="1" ht="33" customHeight="1" x14ac:dyDescent="0.25">
      <c r="B22" s="175" t="s">
        <v>18</v>
      </c>
      <c r="C22" s="197">
        <v>88316</v>
      </c>
      <c r="D22" s="198" t="s">
        <v>19</v>
      </c>
      <c r="E22" s="199" t="s">
        <v>115</v>
      </c>
      <c r="F22" s="522" t="s">
        <v>85</v>
      </c>
      <c r="G22" s="522"/>
      <c r="H22" s="522"/>
      <c r="I22" s="522"/>
      <c r="J22" s="522"/>
      <c r="K22" s="522"/>
      <c r="L22" s="522"/>
      <c r="M22" s="200" t="s">
        <v>83</v>
      </c>
      <c r="N22" s="201">
        <v>2</v>
      </c>
      <c r="O22" s="202"/>
      <c r="P22" s="371">
        <f t="shared" si="0"/>
        <v>0</v>
      </c>
      <c r="Q22" s="42"/>
    </row>
    <row r="23" spans="1:17" s="41" customFormat="1" ht="33" customHeight="1" x14ac:dyDescent="0.25">
      <c r="B23" s="176"/>
      <c r="C23" s="177" t="s">
        <v>116</v>
      </c>
      <c r="D23" s="177"/>
      <c r="E23" s="178" t="str">
        <f>'Orçamento - MICRO'!D17</f>
        <v>1.2</v>
      </c>
      <c r="F23" s="534" t="s">
        <v>123</v>
      </c>
      <c r="G23" s="534"/>
      <c r="H23" s="534"/>
      <c r="I23" s="534"/>
      <c r="J23" s="534"/>
      <c r="K23" s="534"/>
      <c r="L23" s="534"/>
      <c r="M23" s="177" t="s">
        <v>9</v>
      </c>
      <c r="N23" s="179">
        <v>1</v>
      </c>
      <c r="O23" s="180"/>
      <c r="P23" s="181">
        <f>ROUND(O23*N23,2)</f>
        <v>0</v>
      </c>
      <c r="Q23" s="42"/>
    </row>
    <row r="24" spans="1:17" s="41" customFormat="1" ht="33" customHeight="1" x14ac:dyDescent="0.25">
      <c r="B24" s="174" t="s">
        <v>18</v>
      </c>
      <c r="C24" s="190">
        <v>90777</v>
      </c>
      <c r="D24" s="191" t="s">
        <v>19</v>
      </c>
      <c r="E24" s="192" t="s">
        <v>89</v>
      </c>
      <c r="F24" s="531" t="s">
        <v>237</v>
      </c>
      <c r="G24" s="531"/>
      <c r="H24" s="531"/>
      <c r="I24" s="531"/>
      <c r="J24" s="531"/>
      <c r="K24" s="531"/>
      <c r="L24" s="531"/>
      <c r="M24" s="193" t="s">
        <v>83</v>
      </c>
      <c r="N24" s="194">
        <v>192</v>
      </c>
      <c r="O24" s="195"/>
      <c r="P24" s="210">
        <f t="shared" si="0"/>
        <v>0</v>
      </c>
      <c r="Q24" s="42"/>
    </row>
    <row r="25" spans="1:17" s="41" customFormat="1" ht="33" customHeight="1" x14ac:dyDescent="0.25">
      <c r="B25" s="175" t="s">
        <v>18</v>
      </c>
      <c r="C25" s="197">
        <v>93572</v>
      </c>
      <c r="D25" s="198" t="s">
        <v>19</v>
      </c>
      <c r="E25" s="199" t="s">
        <v>90</v>
      </c>
      <c r="F25" s="535" t="s">
        <v>117</v>
      </c>
      <c r="G25" s="535"/>
      <c r="H25" s="535"/>
      <c r="I25" s="535"/>
      <c r="J25" s="535"/>
      <c r="K25" s="535"/>
      <c r="L25" s="535"/>
      <c r="M25" s="200" t="s">
        <v>132</v>
      </c>
      <c r="N25" s="201">
        <v>3</v>
      </c>
      <c r="O25" s="202"/>
      <c r="P25" s="371">
        <f t="shared" si="0"/>
        <v>0</v>
      </c>
      <c r="Q25" s="42"/>
    </row>
    <row r="26" spans="1:17" s="41" customFormat="1" ht="33" customHeight="1" x14ac:dyDescent="0.25">
      <c r="B26" s="226"/>
      <c r="C26" s="227" t="s">
        <v>119</v>
      </c>
      <c r="D26" s="227"/>
      <c r="E26" s="228" t="str">
        <f>'Orçamento - MICRO'!D21</f>
        <v>2.3</v>
      </c>
      <c r="F26" s="538" t="s">
        <v>199</v>
      </c>
      <c r="G26" s="538"/>
      <c r="H26" s="538"/>
      <c r="I26" s="229" t="s">
        <v>166</v>
      </c>
      <c r="J26" s="229" t="s">
        <v>167</v>
      </c>
      <c r="K26" s="229" t="s">
        <v>165</v>
      </c>
      <c r="L26" s="229" t="s">
        <v>164</v>
      </c>
      <c r="M26" s="227" t="s">
        <v>88</v>
      </c>
      <c r="N26" s="230">
        <v>1</v>
      </c>
      <c r="O26" s="231"/>
      <c r="P26" s="232">
        <f>ROUND(O26*N26,2)</f>
        <v>0</v>
      </c>
      <c r="Q26" s="42"/>
    </row>
    <row r="27" spans="1:17" s="41" customFormat="1" ht="33" customHeight="1" x14ac:dyDescent="0.25">
      <c r="B27" s="182" t="s">
        <v>155</v>
      </c>
      <c r="C27" s="183" t="s">
        <v>156</v>
      </c>
      <c r="D27" s="184" t="s">
        <v>157</v>
      </c>
      <c r="E27" s="185" t="s">
        <v>158</v>
      </c>
      <c r="F27" s="539" t="s">
        <v>159</v>
      </c>
      <c r="G27" s="539"/>
      <c r="H27" s="539"/>
      <c r="I27" s="245">
        <v>0.13</v>
      </c>
      <c r="J27" s="245">
        <v>0.87</v>
      </c>
      <c r="K27" s="245">
        <v>306.5727</v>
      </c>
      <c r="L27" s="245">
        <v>75.458799999999997</v>
      </c>
      <c r="M27" s="186" t="s">
        <v>163</v>
      </c>
      <c r="N27" s="187">
        <v>1</v>
      </c>
      <c r="O27" s="188"/>
      <c r="P27" s="189">
        <f>ROUND(O27*N27,2)</f>
        <v>0</v>
      </c>
      <c r="Q27" s="42"/>
    </row>
    <row r="28" spans="1:17" s="41" customFormat="1" ht="33" customHeight="1" x14ac:dyDescent="0.25">
      <c r="B28" s="174" t="s">
        <v>155</v>
      </c>
      <c r="C28" s="190" t="s">
        <v>168</v>
      </c>
      <c r="D28" s="191" t="s">
        <v>157</v>
      </c>
      <c r="E28" s="192" t="s">
        <v>171</v>
      </c>
      <c r="F28" s="540" t="s">
        <v>160</v>
      </c>
      <c r="G28" s="540"/>
      <c r="H28" s="540"/>
      <c r="I28" s="246">
        <v>0.06</v>
      </c>
      <c r="J28" s="246">
        <v>0.94</v>
      </c>
      <c r="K28" s="246">
        <v>168.52529999999999</v>
      </c>
      <c r="L28" s="246">
        <v>80.157300000000006</v>
      </c>
      <c r="M28" s="193" t="s">
        <v>163</v>
      </c>
      <c r="N28" s="194">
        <v>1</v>
      </c>
      <c r="O28" s="195"/>
      <c r="P28" s="196">
        <f t="shared" ref="P28:P32" si="1">ROUND(O28*N28,2)</f>
        <v>0</v>
      </c>
      <c r="Q28" s="42"/>
    </row>
    <row r="29" spans="1:17" s="41" customFormat="1" ht="33" customHeight="1" x14ac:dyDescent="0.25">
      <c r="B29" s="174" t="s">
        <v>155</v>
      </c>
      <c r="C29" s="190" t="s">
        <v>169</v>
      </c>
      <c r="D29" s="191" t="s">
        <v>157</v>
      </c>
      <c r="E29" s="192" t="s">
        <v>172</v>
      </c>
      <c r="F29" s="540" t="s">
        <v>161</v>
      </c>
      <c r="G29" s="540"/>
      <c r="H29" s="540"/>
      <c r="I29" s="246">
        <v>1</v>
      </c>
      <c r="J29" s="246">
        <v>0</v>
      </c>
      <c r="K29" s="246">
        <v>57.243200000000002</v>
      </c>
      <c r="L29" s="246">
        <v>39.101300000000002</v>
      </c>
      <c r="M29" s="193" t="s">
        <v>163</v>
      </c>
      <c r="N29" s="194">
        <v>2</v>
      </c>
      <c r="O29" s="195"/>
      <c r="P29" s="196">
        <f t="shared" si="1"/>
        <v>0</v>
      </c>
      <c r="Q29" s="42"/>
    </row>
    <row r="30" spans="1:17" s="41" customFormat="1" ht="33" customHeight="1" x14ac:dyDescent="0.25">
      <c r="B30" s="211" t="s">
        <v>155</v>
      </c>
      <c r="C30" s="212" t="s">
        <v>170</v>
      </c>
      <c r="D30" s="213" t="s">
        <v>157</v>
      </c>
      <c r="E30" s="214" t="s">
        <v>173</v>
      </c>
      <c r="F30" s="546" t="s">
        <v>162</v>
      </c>
      <c r="G30" s="546"/>
      <c r="H30" s="546"/>
      <c r="I30" s="247">
        <v>1</v>
      </c>
      <c r="J30" s="247">
        <v>0</v>
      </c>
      <c r="K30" s="247">
        <v>672.90409999999997</v>
      </c>
      <c r="L30" s="247">
        <v>215.44810000000001</v>
      </c>
      <c r="M30" s="215" t="s">
        <v>163</v>
      </c>
      <c r="N30" s="216">
        <v>1</v>
      </c>
      <c r="O30" s="217"/>
      <c r="P30" s="218">
        <f t="shared" si="1"/>
        <v>0</v>
      </c>
      <c r="Q30" s="42"/>
    </row>
    <row r="31" spans="1:17" s="41" customFormat="1" x14ac:dyDescent="0.25">
      <c r="B31" s="532" t="s">
        <v>32</v>
      </c>
      <c r="C31" s="533"/>
      <c r="D31" s="533"/>
      <c r="E31" s="533"/>
      <c r="F31" s="533"/>
      <c r="G31" s="533"/>
      <c r="H31" s="533"/>
      <c r="I31" s="533"/>
      <c r="J31" s="533"/>
      <c r="K31" s="533"/>
      <c r="L31" s="533"/>
      <c r="M31" s="533"/>
      <c r="N31" s="533"/>
      <c r="O31" s="533"/>
      <c r="P31" s="232">
        <f>SUM(P27:P30)</f>
        <v>0</v>
      </c>
      <c r="Q31" s="42"/>
    </row>
    <row r="32" spans="1:17" s="41" customFormat="1" ht="33" customHeight="1" x14ac:dyDescent="0.25">
      <c r="B32" s="219" t="s">
        <v>155</v>
      </c>
      <c r="C32" s="220" t="s">
        <v>174</v>
      </c>
      <c r="D32" s="221" t="s">
        <v>179</v>
      </c>
      <c r="E32" s="18" t="s">
        <v>175</v>
      </c>
      <c r="F32" s="248" t="s">
        <v>176</v>
      </c>
      <c r="G32" s="248"/>
      <c r="H32" s="248"/>
      <c r="I32" s="248"/>
      <c r="J32" s="248"/>
      <c r="K32" s="248"/>
      <c r="L32" s="248"/>
      <c r="M32" s="222" t="s">
        <v>83</v>
      </c>
      <c r="N32" s="223">
        <v>10</v>
      </c>
      <c r="O32" s="224"/>
      <c r="P32" s="225">
        <f t="shared" si="1"/>
        <v>0</v>
      </c>
      <c r="Q32" s="42"/>
    </row>
    <row r="33" spans="2:17" s="41" customFormat="1" x14ac:dyDescent="0.25">
      <c r="B33" s="547" t="s">
        <v>32</v>
      </c>
      <c r="C33" s="548"/>
      <c r="D33" s="548"/>
      <c r="E33" s="548"/>
      <c r="F33" s="548"/>
      <c r="G33" s="548"/>
      <c r="H33" s="548"/>
      <c r="I33" s="548"/>
      <c r="J33" s="548"/>
      <c r="K33" s="548"/>
      <c r="L33" s="548"/>
      <c r="M33" s="548"/>
      <c r="N33" s="548"/>
      <c r="O33" s="548"/>
      <c r="P33" s="233">
        <f>SUM(P32)</f>
        <v>0</v>
      </c>
      <c r="Q33" s="42"/>
    </row>
    <row r="34" spans="2:17" s="41" customFormat="1" x14ac:dyDescent="0.25">
      <c r="B34" s="551" t="s">
        <v>192</v>
      </c>
      <c r="C34" s="552"/>
      <c r="D34" s="552"/>
      <c r="E34" s="552"/>
      <c r="F34" s="552"/>
      <c r="G34" s="552"/>
      <c r="H34" s="552"/>
      <c r="I34" s="552"/>
      <c r="J34" s="552"/>
      <c r="K34" s="552"/>
      <c r="L34" s="552"/>
      <c r="M34" s="552"/>
      <c r="N34" s="552"/>
      <c r="O34" s="552"/>
      <c r="P34" s="380">
        <f>P31+P33</f>
        <v>0</v>
      </c>
      <c r="Q34" s="42"/>
    </row>
    <row r="35" spans="2:17" s="41" customFormat="1" x14ac:dyDescent="0.25">
      <c r="B35" s="551" t="s">
        <v>193</v>
      </c>
      <c r="C35" s="552"/>
      <c r="D35" s="552"/>
      <c r="E35" s="552"/>
      <c r="F35" s="552"/>
      <c r="G35" s="552"/>
      <c r="H35" s="552"/>
      <c r="I35" s="552"/>
      <c r="J35" s="552"/>
      <c r="K35" s="552"/>
      <c r="L35" s="552"/>
      <c r="M35" s="552"/>
      <c r="N35" s="552"/>
      <c r="O35" s="552"/>
      <c r="P35" s="381"/>
      <c r="Q35" s="42"/>
    </row>
    <row r="36" spans="2:17" s="41" customFormat="1" x14ac:dyDescent="0.25">
      <c r="B36" s="551" t="s">
        <v>194</v>
      </c>
      <c r="C36" s="552"/>
      <c r="D36" s="552"/>
      <c r="E36" s="552"/>
      <c r="F36" s="552"/>
      <c r="G36" s="552"/>
      <c r="H36" s="552"/>
      <c r="I36" s="552"/>
      <c r="J36" s="552"/>
      <c r="K36" s="552"/>
      <c r="L36" s="552"/>
      <c r="M36" s="552"/>
      <c r="N36" s="552"/>
      <c r="O36" s="552"/>
      <c r="P36" s="381"/>
      <c r="Q36" s="42"/>
    </row>
    <row r="37" spans="2:17" s="41" customFormat="1" x14ac:dyDescent="0.25">
      <c r="B37" s="551" t="s">
        <v>195</v>
      </c>
      <c r="C37" s="552"/>
      <c r="D37" s="552"/>
      <c r="E37" s="552"/>
      <c r="F37" s="552"/>
      <c r="G37" s="552"/>
      <c r="H37" s="552"/>
      <c r="I37" s="552"/>
      <c r="J37" s="552"/>
      <c r="K37" s="552"/>
      <c r="L37" s="552"/>
      <c r="M37" s="552"/>
      <c r="N37" s="552"/>
      <c r="O37" s="552"/>
      <c r="P37" s="380"/>
      <c r="Q37" s="42"/>
    </row>
    <row r="38" spans="2:17" s="41" customFormat="1" x14ac:dyDescent="0.25">
      <c r="B38" s="549" t="s">
        <v>196</v>
      </c>
      <c r="C38" s="550"/>
      <c r="D38" s="550"/>
      <c r="E38" s="550"/>
      <c r="F38" s="550"/>
      <c r="G38" s="550"/>
      <c r="H38" s="550"/>
      <c r="I38" s="550"/>
      <c r="J38" s="550"/>
      <c r="K38" s="550"/>
      <c r="L38" s="550"/>
      <c r="M38" s="550"/>
      <c r="N38" s="550"/>
      <c r="O38" s="550"/>
      <c r="P38" s="234"/>
      <c r="Q38" s="42"/>
    </row>
    <row r="39" spans="2:17" s="41" customFormat="1" ht="33" customHeight="1" x14ac:dyDescent="0.25">
      <c r="B39" s="391" t="s">
        <v>155</v>
      </c>
      <c r="C39" s="392" t="s">
        <v>177</v>
      </c>
      <c r="D39" s="393" t="s">
        <v>178</v>
      </c>
      <c r="E39" s="394" t="s">
        <v>180</v>
      </c>
      <c r="F39" s="395" t="s">
        <v>226</v>
      </c>
      <c r="G39" s="395"/>
      <c r="H39" s="395"/>
      <c r="I39" s="395"/>
      <c r="J39" s="395"/>
      <c r="K39" s="395"/>
      <c r="L39" s="395"/>
      <c r="M39" s="396" t="s">
        <v>130</v>
      </c>
      <c r="N39" s="397">
        <v>1.7899999999999999E-3</v>
      </c>
      <c r="O39" s="398"/>
      <c r="P39" s="399">
        <f>ROUND(O39*N39,4)</f>
        <v>0</v>
      </c>
      <c r="Q39" s="42"/>
    </row>
    <row r="40" spans="2:17" s="41" customFormat="1" ht="33" customHeight="1" x14ac:dyDescent="0.25">
      <c r="B40" s="175" t="s">
        <v>155</v>
      </c>
      <c r="C40" s="197" t="s">
        <v>181</v>
      </c>
      <c r="D40" s="198" t="s">
        <v>178</v>
      </c>
      <c r="E40" s="199" t="s">
        <v>182</v>
      </c>
      <c r="F40" s="249" t="s">
        <v>183</v>
      </c>
      <c r="G40" s="249"/>
      <c r="H40" s="249"/>
      <c r="I40" s="249"/>
      <c r="J40" s="249"/>
      <c r="K40" s="249"/>
      <c r="L40" s="249"/>
      <c r="M40" s="200" t="s">
        <v>110</v>
      </c>
      <c r="N40" s="201">
        <v>0.18</v>
      </c>
      <c r="O40" s="202"/>
      <c r="P40" s="235">
        <f>ROUND(O40*N40,4)</f>
        <v>0</v>
      </c>
      <c r="Q40" s="42"/>
    </row>
    <row r="41" spans="2:17" s="41" customFormat="1" x14ac:dyDescent="0.25">
      <c r="B41" s="532" t="s">
        <v>32</v>
      </c>
      <c r="C41" s="533"/>
      <c r="D41" s="533"/>
      <c r="E41" s="533"/>
      <c r="F41" s="533"/>
      <c r="G41" s="533"/>
      <c r="H41" s="533"/>
      <c r="I41" s="533"/>
      <c r="J41" s="533"/>
      <c r="K41" s="533"/>
      <c r="L41" s="533"/>
      <c r="M41" s="533"/>
      <c r="N41" s="533"/>
      <c r="O41" s="533"/>
      <c r="P41" s="232">
        <f>SUM(P39:P40)</f>
        <v>0</v>
      </c>
      <c r="Q41" s="42"/>
    </row>
    <row r="42" spans="2:17" s="41" customFormat="1" ht="33" customHeight="1" x14ac:dyDescent="0.25">
      <c r="B42" s="203" t="s">
        <v>155</v>
      </c>
      <c r="C42" s="204">
        <v>6416036</v>
      </c>
      <c r="D42" s="205" t="s">
        <v>131</v>
      </c>
      <c r="E42" s="206" t="s">
        <v>184</v>
      </c>
      <c r="F42" s="250" t="s">
        <v>185</v>
      </c>
      <c r="G42" s="250"/>
      <c r="H42" s="250"/>
      <c r="I42" s="250"/>
      <c r="J42" s="250"/>
      <c r="K42" s="250"/>
      <c r="L42" s="250"/>
      <c r="M42" s="207" t="s">
        <v>82</v>
      </c>
      <c r="N42" s="208">
        <v>8.0000000000000002E-3</v>
      </c>
      <c r="O42" s="209"/>
      <c r="P42" s="210">
        <f>ROUND(O42*N42,4)</f>
        <v>0</v>
      </c>
      <c r="Q42" s="42"/>
    </row>
    <row r="43" spans="2:17" s="41" customFormat="1" x14ac:dyDescent="0.25">
      <c r="B43" s="532" t="s">
        <v>32</v>
      </c>
      <c r="C43" s="533"/>
      <c r="D43" s="533"/>
      <c r="E43" s="533"/>
      <c r="F43" s="533"/>
      <c r="G43" s="533"/>
      <c r="H43" s="533"/>
      <c r="I43" s="533"/>
      <c r="J43" s="533"/>
      <c r="K43" s="533"/>
      <c r="L43" s="533"/>
      <c r="M43" s="533"/>
      <c r="N43" s="533"/>
      <c r="O43" s="533"/>
      <c r="P43" s="232">
        <f>SUM(P42)</f>
        <v>0</v>
      </c>
      <c r="Q43" s="42"/>
    </row>
    <row r="44" spans="2:17" s="41" customFormat="1" ht="33" customHeight="1" x14ac:dyDescent="0.25">
      <c r="B44" s="236" t="s">
        <v>155</v>
      </c>
      <c r="C44" s="237">
        <v>5915406</v>
      </c>
      <c r="D44" s="238" t="s">
        <v>186</v>
      </c>
      <c r="E44" s="239" t="s">
        <v>187</v>
      </c>
      <c r="F44" s="251" t="s">
        <v>190</v>
      </c>
      <c r="G44" s="251"/>
      <c r="H44" s="251"/>
      <c r="I44" s="251"/>
      <c r="J44" s="251"/>
      <c r="K44" s="251"/>
      <c r="L44" s="251"/>
      <c r="M44" s="240" t="s">
        <v>130</v>
      </c>
      <c r="N44" s="241">
        <v>1.2E-2</v>
      </c>
      <c r="O44" s="242"/>
      <c r="P44" s="243">
        <f>ROUND(O44*N44,4)</f>
        <v>0</v>
      </c>
      <c r="Q44" s="42"/>
    </row>
    <row r="45" spans="2:17" s="41" customFormat="1" ht="33" customHeight="1" x14ac:dyDescent="0.25">
      <c r="B45" s="175" t="s">
        <v>155</v>
      </c>
      <c r="C45" s="197">
        <v>5914654</v>
      </c>
      <c r="D45" s="198" t="s">
        <v>188</v>
      </c>
      <c r="E45" s="199" t="s">
        <v>189</v>
      </c>
      <c r="F45" s="522" t="s">
        <v>191</v>
      </c>
      <c r="G45" s="522"/>
      <c r="H45" s="522"/>
      <c r="I45" s="522"/>
      <c r="J45" s="522"/>
      <c r="K45" s="522"/>
      <c r="L45" s="522"/>
      <c r="M45" s="200" t="s">
        <v>130</v>
      </c>
      <c r="N45" s="201">
        <v>1.8000000000000001E-4</v>
      </c>
      <c r="O45" s="202"/>
      <c r="P45" s="244">
        <f>ROUND(O45*N45,4)</f>
        <v>0</v>
      </c>
      <c r="Q45" s="42"/>
    </row>
    <row r="46" spans="2:17" s="41" customFormat="1" x14ac:dyDescent="0.25">
      <c r="B46" s="532" t="s">
        <v>32</v>
      </c>
      <c r="C46" s="533"/>
      <c r="D46" s="533"/>
      <c r="E46" s="533"/>
      <c r="F46" s="533"/>
      <c r="G46" s="533"/>
      <c r="H46" s="533"/>
      <c r="I46" s="533"/>
      <c r="J46" s="533"/>
      <c r="K46" s="533"/>
      <c r="L46" s="533"/>
      <c r="M46" s="533"/>
      <c r="N46" s="533"/>
      <c r="O46" s="533"/>
      <c r="P46" s="232">
        <f>SUM(P44:P45)</f>
        <v>0</v>
      </c>
      <c r="Q46" s="42"/>
    </row>
    <row r="47" spans="2:17" s="43" customFormat="1" ht="33" customHeight="1" x14ac:dyDescent="0.25">
      <c r="B47" s="389"/>
      <c r="C47" s="390" t="s">
        <v>120</v>
      </c>
      <c r="D47" s="390"/>
      <c r="E47" s="468" t="str">
        <f>'Orçamento - MICRO'!D22</f>
        <v>2.4</v>
      </c>
      <c r="F47" s="541" t="s">
        <v>216</v>
      </c>
      <c r="G47" s="541"/>
      <c r="H47" s="541"/>
      <c r="I47" s="541"/>
      <c r="J47" s="541"/>
      <c r="K47" s="541"/>
      <c r="L47" s="541"/>
      <c r="M47" s="390" t="s">
        <v>88</v>
      </c>
      <c r="N47" s="469">
        <v>1</v>
      </c>
      <c r="O47" s="470"/>
      <c r="P47" s="471">
        <f>ROUND(O47*N47,2)</f>
        <v>0</v>
      </c>
    </row>
    <row r="48" spans="2:17" ht="33" customHeight="1" x14ac:dyDescent="0.25">
      <c r="B48" s="400" t="s">
        <v>18</v>
      </c>
      <c r="C48" s="401">
        <v>41903</v>
      </c>
      <c r="D48" s="401" t="s">
        <v>81</v>
      </c>
      <c r="E48" s="402" t="s">
        <v>217</v>
      </c>
      <c r="F48" s="537" t="s">
        <v>225</v>
      </c>
      <c r="G48" s="537"/>
      <c r="H48" s="537"/>
      <c r="I48" s="537"/>
      <c r="J48" s="537"/>
      <c r="K48" s="537"/>
      <c r="L48" s="537"/>
      <c r="M48" s="401" t="s">
        <v>110</v>
      </c>
      <c r="N48" s="403">
        <v>0.45</v>
      </c>
      <c r="O48" s="404"/>
      <c r="P48" s="405">
        <f>ROUND(O48*N48,2)</f>
        <v>0</v>
      </c>
    </row>
    <row r="49" spans="1:17" ht="33" customHeight="1" x14ac:dyDescent="0.25">
      <c r="B49" s="171" t="s">
        <v>18</v>
      </c>
      <c r="C49" s="358">
        <v>5839</v>
      </c>
      <c r="D49" s="358" t="s">
        <v>19</v>
      </c>
      <c r="E49" s="359" t="s">
        <v>218</v>
      </c>
      <c r="F49" s="542" t="s">
        <v>124</v>
      </c>
      <c r="G49" s="542"/>
      <c r="H49" s="542"/>
      <c r="I49" s="542"/>
      <c r="J49" s="542"/>
      <c r="K49" s="542"/>
      <c r="L49" s="542"/>
      <c r="M49" s="358" t="s">
        <v>121</v>
      </c>
      <c r="N49" s="360">
        <v>2E-3</v>
      </c>
      <c r="O49" s="361"/>
      <c r="P49" s="196">
        <f t="shared" ref="P49:P55" si="2">ROUND(O49*N49,2)</f>
        <v>0</v>
      </c>
    </row>
    <row r="50" spans="1:17" ht="33" customHeight="1" x14ac:dyDescent="0.25">
      <c r="B50" s="171" t="s">
        <v>18</v>
      </c>
      <c r="C50" s="358">
        <v>5841</v>
      </c>
      <c r="D50" s="358" t="s">
        <v>19</v>
      </c>
      <c r="E50" s="359" t="s">
        <v>219</v>
      </c>
      <c r="F50" s="542" t="s">
        <v>126</v>
      </c>
      <c r="G50" s="542"/>
      <c r="H50" s="542"/>
      <c r="I50" s="542"/>
      <c r="J50" s="542"/>
      <c r="K50" s="542"/>
      <c r="L50" s="542"/>
      <c r="M50" s="358" t="s">
        <v>122</v>
      </c>
      <c r="N50" s="360">
        <v>4.0000000000000001E-3</v>
      </c>
      <c r="O50" s="361"/>
      <c r="P50" s="196">
        <f t="shared" si="2"/>
        <v>0</v>
      </c>
    </row>
    <row r="51" spans="1:17" s="102" customFormat="1" ht="33" customHeight="1" x14ac:dyDescent="0.25">
      <c r="A51" s="104"/>
      <c r="B51" s="173" t="s">
        <v>18</v>
      </c>
      <c r="C51" s="252">
        <v>83362</v>
      </c>
      <c r="D51" s="252" t="s">
        <v>19</v>
      </c>
      <c r="E51" s="359" t="s">
        <v>220</v>
      </c>
      <c r="F51" s="543" t="s">
        <v>125</v>
      </c>
      <c r="G51" s="543"/>
      <c r="H51" s="543"/>
      <c r="I51" s="543"/>
      <c r="J51" s="543"/>
      <c r="K51" s="543"/>
      <c r="L51" s="543"/>
      <c r="M51" s="252" t="s">
        <v>121</v>
      </c>
      <c r="N51" s="362">
        <v>4.0000000000000002E-4</v>
      </c>
      <c r="O51" s="363"/>
      <c r="P51" s="196">
        <f t="shared" si="2"/>
        <v>0</v>
      </c>
      <c r="Q51" s="103"/>
    </row>
    <row r="52" spans="1:17" s="41" customFormat="1" ht="33" customHeight="1" x14ac:dyDescent="0.25">
      <c r="B52" s="173" t="s">
        <v>18</v>
      </c>
      <c r="C52" s="252">
        <v>88316</v>
      </c>
      <c r="D52" s="252" t="s">
        <v>19</v>
      </c>
      <c r="E52" s="359" t="s">
        <v>221</v>
      </c>
      <c r="F52" s="543" t="s">
        <v>85</v>
      </c>
      <c r="G52" s="543"/>
      <c r="H52" s="543"/>
      <c r="I52" s="543"/>
      <c r="J52" s="543"/>
      <c r="K52" s="543"/>
      <c r="L52" s="543"/>
      <c r="M52" s="252" t="s">
        <v>83</v>
      </c>
      <c r="N52" s="362">
        <v>5.4999999999999997E-3</v>
      </c>
      <c r="O52" s="363"/>
      <c r="P52" s="196">
        <f t="shared" si="2"/>
        <v>0</v>
      </c>
      <c r="Q52" s="42"/>
    </row>
    <row r="53" spans="1:17" s="41" customFormat="1" ht="33" customHeight="1" x14ac:dyDescent="0.25">
      <c r="B53" s="174" t="s">
        <v>18</v>
      </c>
      <c r="C53" s="190">
        <v>89035</v>
      </c>
      <c r="D53" s="191" t="s">
        <v>19</v>
      </c>
      <c r="E53" s="359" t="s">
        <v>222</v>
      </c>
      <c r="F53" s="521" t="s">
        <v>127</v>
      </c>
      <c r="G53" s="521"/>
      <c r="H53" s="521"/>
      <c r="I53" s="521"/>
      <c r="J53" s="521"/>
      <c r="K53" s="521"/>
      <c r="L53" s="521"/>
      <c r="M53" s="193" t="s">
        <v>121</v>
      </c>
      <c r="N53" s="194">
        <v>1.6999999999999999E-3</v>
      </c>
      <c r="O53" s="195"/>
      <c r="P53" s="196">
        <f t="shared" si="2"/>
        <v>0</v>
      </c>
      <c r="Q53" s="42"/>
    </row>
    <row r="54" spans="1:17" s="41" customFormat="1" ht="33" customHeight="1" x14ac:dyDescent="0.25">
      <c r="B54" s="174" t="s">
        <v>18</v>
      </c>
      <c r="C54" s="190">
        <v>89036</v>
      </c>
      <c r="D54" s="191" t="s">
        <v>19</v>
      </c>
      <c r="E54" s="359" t="s">
        <v>223</v>
      </c>
      <c r="F54" s="521" t="s">
        <v>128</v>
      </c>
      <c r="G54" s="521"/>
      <c r="H54" s="521"/>
      <c r="I54" s="521"/>
      <c r="J54" s="521"/>
      <c r="K54" s="521"/>
      <c r="L54" s="521"/>
      <c r="M54" s="193" t="s">
        <v>122</v>
      </c>
      <c r="N54" s="194">
        <v>3.8E-3</v>
      </c>
      <c r="O54" s="195"/>
      <c r="P54" s="196">
        <f t="shared" si="2"/>
        <v>0</v>
      </c>
      <c r="Q54" s="42"/>
    </row>
    <row r="55" spans="1:17" s="41" customFormat="1" ht="33" customHeight="1" thickBot="1" x14ac:dyDescent="0.3">
      <c r="B55" s="300"/>
      <c r="C55" s="364">
        <v>91486</v>
      </c>
      <c r="D55" s="365" t="s">
        <v>19</v>
      </c>
      <c r="E55" s="366" t="s">
        <v>224</v>
      </c>
      <c r="F55" s="536" t="s">
        <v>129</v>
      </c>
      <c r="G55" s="536"/>
      <c r="H55" s="536"/>
      <c r="I55" s="536"/>
      <c r="J55" s="536"/>
      <c r="K55" s="536"/>
      <c r="L55" s="536"/>
      <c r="M55" s="367" t="s">
        <v>122</v>
      </c>
      <c r="N55" s="368">
        <v>5.1000000000000004E-3</v>
      </c>
      <c r="O55" s="369"/>
      <c r="P55" s="370">
        <f t="shared" si="2"/>
        <v>0</v>
      </c>
      <c r="Q55" s="42"/>
    </row>
    <row r="56" spans="1:17" x14ac:dyDescent="0.25">
      <c r="B56" s="466" t="s">
        <v>38</v>
      </c>
      <c r="C56" s="38"/>
      <c r="D56" s="38"/>
      <c r="E56" s="39"/>
      <c r="F56" s="39"/>
      <c r="G56" s="39"/>
      <c r="H56" s="39"/>
      <c r="I56" s="39"/>
      <c r="J56" s="39"/>
      <c r="K56" s="39"/>
      <c r="L56" s="39"/>
      <c r="M56" s="38"/>
      <c r="N56" s="39"/>
      <c r="O56" s="39"/>
      <c r="P56" s="38"/>
    </row>
    <row r="57" spans="1:17" x14ac:dyDescent="0.25">
      <c r="B57" s="467">
        <v>1</v>
      </c>
      <c r="C57" s="544" t="s">
        <v>238</v>
      </c>
      <c r="D57" s="544"/>
      <c r="E57" s="544"/>
      <c r="F57" s="544"/>
      <c r="G57" s="544"/>
      <c r="H57" s="544"/>
      <c r="I57" s="544"/>
      <c r="J57" s="544"/>
      <c r="K57" s="544"/>
      <c r="L57" s="544"/>
      <c r="M57" s="544"/>
      <c r="N57" s="544"/>
      <c r="O57" s="544"/>
      <c r="P57" s="544"/>
    </row>
    <row r="58" spans="1:17" ht="15" customHeight="1" x14ac:dyDescent="0.25">
      <c r="B58" s="4"/>
      <c r="C58" s="2"/>
      <c r="D58" s="45"/>
      <c r="E58" s="45"/>
      <c r="F58" s="45"/>
      <c r="G58" s="45"/>
      <c r="H58" s="45"/>
      <c r="I58" s="45"/>
      <c r="J58" s="45"/>
      <c r="K58" s="45"/>
      <c r="L58" s="2"/>
      <c r="M58" s="4"/>
      <c r="N58" s="2"/>
      <c r="O58" s="2"/>
      <c r="P58" s="4"/>
    </row>
    <row r="59" spans="1:17" x14ac:dyDescent="0.25">
      <c r="B59" s="4"/>
      <c r="C59" s="45"/>
      <c r="D59" s="45"/>
      <c r="E59" s="45"/>
      <c r="F59" s="45"/>
      <c r="G59" s="45"/>
      <c r="H59" s="45"/>
      <c r="I59" s="45"/>
      <c r="J59" s="45"/>
      <c r="K59" s="45"/>
      <c r="L59" s="2"/>
      <c r="M59" s="4"/>
      <c r="N59" s="2"/>
      <c r="O59" s="2"/>
      <c r="P59" s="4"/>
    </row>
    <row r="60" spans="1:17" x14ac:dyDescent="0.25">
      <c r="B60" s="4"/>
      <c r="C60" s="4"/>
      <c r="D60" s="4"/>
      <c r="E60" s="2"/>
      <c r="F60" s="2"/>
      <c r="G60" s="2"/>
      <c r="H60" s="2"/>
      <c r="I60" s="2"/>
      <c r="J60" s="2"/>
      <c r="K60" s="2"/>
      <c r="L60" s="2"/>
      <c r="M60" s="4"/>
      <c r="N60" s="2"/>
      <c r="O60" s="2"/>
      <c r="P60" s="4"/>
    </row>
  </sheetData>
  <mergeCells count="50">
    <mergeCell ref="F16:L16"/>
    <mergeCell ref="B11:P11"/>
    <mergeCell ref="B13:B14"/>
    <mergeCell ref="C13:C14"/>
    <mergeCell ref="E13:E14"/>
    <mergeCell ref="M13:N13"/>
    <mergeCell ref="D13:D14"/>
    <mergeCell ref="O13:P13"/>
    <mergeCell ref="F13:L14"/>
    <mergeCell ref="L3:M3"/>
    <mergeCell ref="I7:J7"/>
    <mergeCell ref="I8:J8"/>
    <mergeCell ref="I4:J4"/>
    <mergeCell ref="I3:J3"/>
    <mergeCell ref="C57:P57"/>
    <mergeCell ref="F15:L15"/>
    <mergeCell ref="F45:L45"/>
    <mergeCell ref="F20:L20"/>
    <mergeCell ref="F19:L19"/>
    <mergeCell ref="F21:L21"/>
    <mergeCell ref="F30:H30"/>
    <mergeCell ref="B31:O31"/>
    <mergeCell ref="B33:O33"/>
    <mergeCell ref="B38:O38"/>
    <mergeCell ref="B37:O37"/>
    <mergeCell ref="B36:O36"/>
    <mergeCell ref="B35:O35"/>
    <mergeCell ref="B34:O34"/>
    <mergeCell ref="F18:L18"/>
    <mergeCell ref="F17:L17"/>
    <mergeCell ref="F55:L55"/>
    <mergeCell ref="F48:L48"/>
    <mergeCell ref="F26:H26"/>
    <mergeCell ref="F27:H27"/>
    <mergeCell ref="F28:H28"/>
    <mergeCell ref="F29:H29"/>
    <mergeCell ref="B43:O43"/>
    <mergeCell ref="B46:O46"/>
    <mergeCell ref="F47:L47"/>
    <mergeCell ref="F54:L54"/>
    <mergeCell ref="F49:L49"/>
    <mergeCell ref="F50:L50"/>
    <mergeCell ref="F51:L51"/>
    <mergeCell ref="F52:L52"/>
    <mergeCell ref="F53:L53"/>
    <mergeCell ref="F24:L24"/>
    <mergeCell ref="B41:O41"/>
    <mergeCell ref="F22:L22"/>
    <mergeCell ref="F23:L23"/>
    <mergeCell ref="F25:L25"/>
  </mergeCells>
  <printOptions horizontalCentered="1"/>
  <pageMargins left="0.51181102362204722" right="0.51181102362204722" top="0.78740157480314965" bottom="0.78740157480314965" header="0.31496062992125984" footer="0.31496062992125984"/>
  <pageSetup paperSize="9" scale="59" fitToHeight="0" orientation="landscape" horizontalDpi="360" verticalDpi="360" r:id="rId1"/>
  <headerFooter>
    <oddFooter>&amp;L&amp;A&amp;C&amp;"-,Negrito itálico"Rodrigo Thibes Gonsalves&amp;"-,Itálico"
Engenheiro Civil 
CREA-MT 033947&amp;R&amp;P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4" tint="0.79998168889431442"/>
    <outlinePr summaryBelow="0"/>
    <pageSetUpPr fitToPage="1"/>
  </sheetPr>
  <dimension ref="B3:H51"/>
  <sheetViews>
    <sheetView showGridLines="0" view="pageBreakPreview" zoomScale="80" zoomScaleNormal="100" zoomScaleSheetLayoutView="80" workbookViewId="0">
      <pane ySplit="15" topLeftCell="A16" activePane="bottomLeft" state="frozen"/>
      <selection pane="bottomLeft" activeCell="Q36" sqref="Q36"/>
    </sheetView>
  </sheetViews>
  <sheetFormatPr defaultRowHeight="15" outlineLevelRow="1" x14ac:dyDescent="0.25"/>
  <cols>
    <col min="1" max="1" width="9.140625" style="51"/>
    <col min="2" max="2" width="9.140625" style="50" customWidth="1"/>
    <col min="3" max="3" width="10.5703125" style="51" customWidth="1"/>
    <col min="4" max="4" width="9.140625" style="51"/>
    <col min="5" max="5" width="15" style="51" customWidth="1"/>
    <col min="6" max="6" width="23.28515625" style="51" customWidth="1"/>
    <col min="7" max="7" width="23.7109375" style="51" customWidth="1"/>
    <col min="8" max="8" width="11.140625" style="51" customWidth="1"/>
    <col min="9" max="16384" width="9.140625" style="51"/>
  </cols>
  <sheetData>
    <row r="3" spans="2:8" x14ac:dyDescent="0.25">
      <c r="B3" s="384"/>
      <c r="C3" s="36"/>
      <c r="D3" s="36"/>
      <c r="E3" s="36"/>
      <c r="F3" s="36"/>
      <c r="G3" s="36"/>
      <c r="H3" s="36"/>
    </row>
    <row r="4" spans="2:8" x14ac:dyDescent="0.25">
      <c r="B4" s="385"/>
      <c r="C4" s="36"/>
      <c r="D4" s="36"/>
      <c r="E4" s="17" t="str">
        <f>'Resumo - MICRO'!E4</f>
        <v>Obra:</v>
      </c>
      <c r="F4" s="15" t="str">
        <f>'Resumo - MICRO'!F4</f>
        <v>Recapeamento de vias urbanas em Microrrevestimento</v>
      </c>
      <c r="G4" s="24"/>
      <c r="H4" s="24"/>
    </row>
    <row r="5" spans="2:8" x14ac:dyDescent="0.25">
      <c r="B5" s="385"/>
      <c r="C5" s="36"/>
      <c r="D5" s="36"/>
      <c r="E5" s="17" t="str">
        <f>'Resumo - MICRO'!E5</f>
        <v>Local:</v>
      </c>
      <c r="F5" s="15" t="str">
        <f>'Resumo - MICRO'!F5</f>
        <v>Perímetro urbano</v>
      </c>
      <c r="G5" s="24"/>
      <c r="H5" s="24"/>
    </row>
    <row r="6" spans="2:8" x14ac:dyDescent="0.25">
      <c r="B6" s="385"/>
      <c r="C6" s="36"/>
      <c r="D6" s="36"/>
      <c r="E6" s="17" t="str">
        <f>'Resumo - MICRO'!E6</f>
        <v>Bairro:</v>
      </c>
      <c r="F6" s="15" t="str">
        <f>'Resumo - MICRO'!F6</f>
        <v>Diversos</v>
      </c>
      <c r="G6" s="24"/>
      <c r="H6" s="24"/>
    </row>
    <row r="7" spans="2:8" x14ac:dyDescent="0.25">
      <c r="B7" s="383"/>
      <c r="C7" s="36"/>
      <c r="D7" s="36"/>
      <c r="E7" s="17" t="str">
        <f>'Resumo - MICRO'!E7</f>
        <v>Município:</v>
      </c>
      <c r="F7" s="15" t="str">
        <f>'Resumo - MICRO'!F7</f>
        <v>Sorriso - MT</v>
      </c>
      <c r="G7" s="25"/>
      <c r="H7" s="25"/>
    </row>
    <row r="8" spans="2:8" x14ac:dyDescent="0.25">
      <c r="B8" s="383"/>
      <c r="C8" s="36"/>
      <c r="D8" s="36"/>
      <c r="E8" s="15"/>
      <c r="F8" s="25"/>
      <c r="G8" s="25"/>
      <c r="H8" s="25"/>
    </row>
    <row r="9" spans="2:8" x14ac:dyDescent="0.25">
      <c r="B9" s="383"/>
      <c r="C9" s="36"/>
      <c r="D9" s="36"/>
      <c r="E9" s="49" t="str">
        <f>'Resumo - MICRO'!E17</f>
        <v>Responsável Técnico:</v>
      </c>
      <c r="F9" s="573">
        <f>'Resumo - MICRO'!F17</f>
        <v>0</v>
      </c>
      <c r="G9" s="573"/>
      <c r="H9" s="25"/>
    </row>
    <row r="10" spans="2:8" x14ac:dyDescent="0.25">
      <c r="B10" s="383"/>
      <c r="C10" s="36"/>
      <c r="D10" s="36"/>
      <c r="E10" s="15"/>
      <c r="F10" s="36"/>
      <c r="G10" s="36"/>
      <c r="H10" s="36"/>
    </row>
    <row r="11" spans="2:8" x14ac:dyDescent="0.25">
      <c r="B11" s="384"/>
      <c r="C11" s="36"/>
      <c r="D11" s="34" t="s">
        <v>33</v>
      </c>
      <c r="E11" s="27">
        <f>'Resumo - MICRO'!E10</f>
        <v>0</v>
      </c>
      <c r="F11" s="28" t="s">
        <v>26</v>
      </c>
      <c r="G11" s="29">
        <f>'Resumo - MICRO'!G10</f>
        <v>0</v>
      </c>
      <c r="H11" s="25"/>
    </row>
    <row r="12" spans="2:8" x14ac:dyDescent="0.25">
      <c r="B12" s="462"/>
      <c r="C12" s="36"/>
      <c r="D12" s="36"/>
      <c r="E12" s="30"/>
      <c r="F12" s="28" t="s">
        <v>39</v>
      </c>
      <c r="G12" s="25">
        <f>'Resumo - MICRO'!G11</f>
        <v>0</v>
      </c>
      <c r="H12" s="36"/>
    </row>
    <row r="13" spans="2:8" ht="15.75" thickBot="1" x14ac:dyDescent="0.3">
      <c r="B13" s="463"/>
      <c r="C13" s="94"/>
      <c r="D13" s="461"/>
      <c r="E13" s="461"/>
      <c r="F13" s="461"/>
      <c r="G13" s="461"/>
      <c r="H13" s="461"/>
    </row>
    <row r="14" spans="2:8" ht="32.1" customHeight="1" thickBot="1" x14ac:dyDescent="0.3">
      <c r="B14" s="472" t="s">
        <v>49</v>
      </c>
      <c r="C14" s="473"/>
      <c r="D14" s="473"/>
      <c r="E14" s="473"/>
      <c r="F14" s="473"/>
      <c r="G14" s="473"/>
      <c r="H14" s="474"/>
    </row>
    <row r="15" spans="2:8" ht="15" customHeight="1" thickBot="1" x14ac:dyDescent="0.3">
      <c r="B15" s="577"/>
      <c r="C15" s="577"/>
      <c r="D15" s="577"/>
      <c r="E15" s="577"/>
      <c r="F15" s="577"/>
      <c r="G15" s="577"/>
      <c r="H15" s="577"/>
    </row>
    <row r="16" spans="2:8" ht="27" customHeight="1" thickBot="1" x14ac:dyDescent="0.3">
      <c r="B16" s="52" t="s">
        <v>1</v>
      </c>
      <c r="C16" s="579" t="s">
        <v>101</v>
      </c>
      <c r="D16" s="579"/>
      <c r="E16" s="579"/>
      <c r="F16" s="579"/>
      <c r="G16" s="579"/>
      <c r="H16" s="53" t="s">
        <v>55</v>
      </c>
    </row>
    <row r="17" spans="2:8" ht="24.95" customHeight="1" x14ac:dyDescent="0.25">
      <c r="B17" s="54">
        <v>1</v>
      </c>
      <c r="C17" s="584" t="s">
        <v>60</v>
      </c>
      <c r="D17" s="584"/>
      <c r="E17" s="584"/>
      <c r="F17" s="584"/>
      <c r="G17" s="584"/>
      <c r="H17" s="585"/>
    </row>
    <row r="18" spans="2:8" ht="21.95" customHeight="1" outlineLevel="1" x14ac:dyDescent="0.25">
      <c r="B18" s="55" t="s">
        <v>7</v>
      </c>
      <c r="C18" s="561" t="s">
        <v>43</v>
      </c>
      <c r="D18" s="561"/>
      <c r="E18" s="561"/>
      <c r="F18" s="561"/>
      <c r="G18" s="561"/>
      <c r="H18" s="56">
        <v>4.0099999999999997E-2</v>
      </c>
    </row>
    <row r="19" spans="2:8" ht="21.95" customHeight="1" outlineLevel="1" x14ac:dyDescent="0.25">
      <c r="B19" s="57" t="s">
        <v>8</v>
      </c>
      <c r="C19" s="564" t="s">
        <v>51</v>
      </c>
      <c r="D19" s="564"/>
      <c r="E19" s="564"/>
      <c r="F19" s="564"/>
      <c r="G19" s="564"/>
      <c r="H19" s="58">
        <v>1.11E-2</v>
      </c>
    </row>
    <row r="20" spans="2:8" ht="21.95" customHeight="1" outlineLevel="1" x14ac:dyDescent="0.25">
      <c r="B20" s="57" t="s">
        <v>10</v>
      </c>
      <c r="C20" s="564" t="s">
        <v>44</v>
      </c>
      <c r="D20" s="564"/>
      <c r="E20" s="564"/>
      <c r="F20" s="564"/>
      <c r="G20" s="564"/>
      <c r="H20" s="58">
        <v>5.5999999999999999E-3</v>
      </c>
    </row>
    <row r="21" spans="2:8" ht="21.95" customHeight="1" outlineLevel="1" x14ac:dyDescent="0.25">
      <c r="B21" s="59" t="s">
        <v>50</v>
      </c>
      <c r="C21" s="563" t="s">
        <v>54</v>
      </c>
      <c r="D21" s="563"/>
      <c r="E21" s="563"/>
      <c r="F21" s="563"/>
      <c r="G21" s="563"/>
      <c r="H21" s="60">
        <v>4.0000000000000001E-3</v>
      </c>
    </row>
    <row r="22" spans="2:8" s="35" customFormat="1" ht="21.95" customHeight="1" thickBot="1" x14ac:dyDescent="0.3">
      <c r="B22" s="565" t="s">
        <v>45</v>
      </c>
      <c r="C22" s="566"/>
      <c r="D22" s="566"/>
      <c r="E22" s="566"/>
      <c r="F22" s="566"/>
      <c r="G22" s="566"/>
      <c r="H22" s="61">
        <f>SUM(H18:H21)</f>
        <v>6.0799999999999993E-2</v>
      </c>
    </row>
    <row r="23" spans="2:8" s="35" customFormat="1" ht="15" customHeight="1" thickBot="1" x14ac:dyDescent="0.3">
      <c r="B23" s="578"/>
      <c r="C23" s="578"/>
      <c r="D23" s="578"/>
      <c r="E23" s="578"/>
      <c r="F23" s="578"/>
      <c r="G23" s="578"/>
      <c r="H23" s="578"/>
    </row>
    <row r="24" spans="2:8" ht="24.95" customHeight="1" x14ac:dyDescent="0.25">
      <c r="B24" s="54">
        <v>2</v>
      </c>
      <c r="C24" s="586" t="s">
        <v>61</v>
      </c>
      <c r="D24" s="586"/>
      <c r="E24" s="586"/>
      <c r="F24" s="586"/>
      <c r="G24" s="586"/>
      <c r="H24" s="587"/>
    </row>
    <row r="25" spans="2:8" ht="21.95" customHeight="1" outlineLevel="1" x14ac:dyDescent="0.25">
      <c r="B25" s="62" t="s">
        <v>11</v>
      </c>
      <c r="C25" s="580" t="s">
        <v>59</v>
      </c>
      <c r="D25" s="580"/>
      <c r="E25" s="580"/>
      <c r="F25" s="580"/>
      <c r="G25" s="580"/>
      <c r="H25" s="63">
        <v>7.2999999999999995E-2</v>
      </c>
    </row>
    <row r="26" spans="2:8" s="35" customFormat="1" ht="21.95" customHeight="1" thickBot="1" x14ac:dyDescent="0.3">
      <c r="B26" s="567" t="s">
        <v>45</v>
      </c>
      <c r="C26" s="568"/>
      <c r="D26" s="568"/>
      <c r="E26" s="568"/>
      <c r="F26" s="568"/>
      <c r="G26" s="568"/>
      <c r="H26" s="64">
        <f>SUM(H25)</f>
        <v>7.2999999999999995E-2</v>
      </c>
    </row>
    <row r="27" spans="2:8" s="35" customFormat="1" ht="15" customHeight="1" thickBot="1" x14ac:dyDescent="0.3">
      <c r="B27" s="65"/>
      <c r="C27" s="65"/>
      <c r="D27" s="65"/>
      <c r="E27" s="65"/>
      <c r="F27" s="65"/>
      <c r="G27" s="65"/>
      <c r="H27" s="465"/>
    </row>
    <row r="28" spans="2:8" ht="24.95" customHeight="1" x14ac:dyDescent="0.25">
      <c r="B28" s="54">
        <v>3</v>
      </c>
      <c r="C28" s="588" t="s">
        <v>58</v>
      </c>
      <c r="D28" s="588"/>
      <c r="E28" s="588"/>
      <c r="F28" s="588"/>
      <c r="G28" s="588"/>
      <c r="H28" s="589"/>
    </row>
    <row r="29" spans="2:8" ht="21.95" customHeight="1" outlineLevel="1" x14ac:dyDescent="0.25">
      <c r="B29" s="66" t="s">
        <v>13</v>
      </c>
      <c r="C29" s="583" t="s">
        <v>46</v>
      </c>
      <c r="D29" s="583"/>
      <c r="E29" s="583"/>
      <c r="F29" s="583"/>
      <c r="G29" s="583"/>
      <c r="H29" s="67">
        <v>6.4999999999999997E-3</v>
      </c>
    </row>
    <row r="30" spans="2:8" ht="21.95" customHeight="1" outlineLevel="1" x14ac:dyDescent="0.25">
      <c r="B30" s="57" t="s">
        <v>14</v>
      </c>
      <c r="C30" s="582" t="s">
        <v>52</v>
      </c>
      <c r="D30" s="582"/>
      <c r="E30" s="582"/>
      <c r="F30" s="582"/>
      <c r="G30" s="582"/>
      <c r="H30" s="58">
        <v>0.03</v>
      </c>
    </row>
    <row r="31" spans="2:8" ht="21.95" customHeight="1" outlineLevel="1" x14ac:dyDescent="0.25">
      <c r="B31" s="57" t="s">
        <v>15</v>
      </c>
      <c r="C31" s="582" t="s">
        <v>47</v>
      </c>
      <c r="D31" s="582"/>
      <c r="E31" s="582"/>
      <c r="F31" s="582"/>
      <c r="G31" s="582"/>
      <c r="H31" s="58">
        <v>0.02</v>
      </c>
    </row>
    <row r="32" spans="2:8" ht="21.95" customHeight="1" outlineLevel="1" x14ac:dyDescent="0.25">
      <c r="B32" s="59" t="s">
        <v>56</v>
      </c>
      <c r="C32" s="581" t="s">
        <v>53</v>
      </c>
      <c r="D32" s="581"/>
      <c r="E32" s="581"/>
      <c r="F32" s="581"/>
      <c r="G32" s="581"/>
      <c r="H32" s="60">
        <v>0</v>
      </c>
    </row>
    <row r="33" spans="2:8" s="35" customFormat="1" ht="21.95" customHeight="1" thickBot="1" x14ac:dyDescent="0.3">
      <c r="B33" s="567" t="s">
        <v>45</v>
      </c>
      <c r="C33" s="568"/>
      <c r="D33" s="568"/>
      <c r="E33" s="568"/>
      <c r="F33" s="568"/>
      <c r="G33" s="568"/>
      <c r="H33" s="64">
        <f>SUM(H29:H32)</f>
        <v>5.6499999999999995E-2</v>
      </c>
    </row>
    <row r="34" spans="2:8" s="35" customFormat="1" ht="15" customHeight="1" thickBot="1" x14ac:dyDescent="0.3">
      <c r="B34" s="576"/>
      <c r="C34" s="576"/>
      <c r="D34" s="576"/>
      <c r="E34" s="576"/>
      <c r="F34" s="576"/>
      <c r="G34" s="576"/>
      <c r="H34" s="576"/>
    </row>
    <row r="35" spans="2:8" ht="21" customHeight="1" thickBot="1" x14ac:dyDescent="0.3">
      <c r="B35" s="569" t="s">
        <v>57</v>
      </c>
      <c r="C35" s="570"/>
      <c r="D35" s="570"/>
      <c r="E35" s="570"/>
      <c r="F35" s="570"/>
      <c r="G35" s="570"/>
      <c r="H35" s="68">
        <f>(((1+H18+H21+H20)*(1+H19)*(1+H25))/(1-H33))-1</f>
        <v>0.20702738941176513</v>
      </c>
    </row>
    <row r="36" spans="2:8" ht="18.75" customHeight="1" x14ac:dyDescent="0.25">
      <c r="B36" s="562" t="s">
        <v>38</v>
      </c>
      <c r="C36" s="562"/>
      <c r="D36" s="571" t="s">
        <v>62</v>
      </c>
      <c r="E36" s="571"/>
      <c r="F36" s="571"/>
      <c r="G36" s="571"/>
      <c r="H36" s="571"/>
    </row>
    <row r="37" spans="2:8" x14ac:dyDescent="0.25">
      <c r="B37" s="384"/>
      <c r="C37" s="36"/>
      <c r="D37" s="572"/>
      <c r="E37" s="572"/>
      <c r="F37" s="572"/>
      <c r="G37" s="572"/>
      <c r="H37" s="572"/>
    </row>
    <row r="38" spans="2:8" x14ac:dyDescent="0.25">
      <c r="B38" s="384"/>
      <c r="C38" s="36"/>
      <c r="D38" s="574"/>
      <c r="E38" s="574"/>
      <c r="F38" s="574"/>
      <c r="G38" s="574"/>
      <c r="H38" s="574"/>
    </row>
    <row r="39" spans="2:8" x14ac:dyDescent="0.25">
      <c r="B39" s="384"/>
      <c r="C39" s="36"/>
      <c r="D39" s="574"/>
      <c r="E39" s="574"/>
      <c r="F39" s="574"/>
      <c r="G39" s="574"/>
      <c r="H39" s="574"/>
    </row>
    <row r="40" spans="2:8" x14ac:dyDescent="0.25">
      <c r="B40" s="384"/>
      <c r="C40" s="36"/>
      <c r="D40" s="574"/>
      <c r="E40" s="574"/>
      <c r="F40" s="574"/>
      <c r="G40" s="574"/>
      <c r="H40" s="574"/>
    </row>
    <row r="41" spans="2:8" x14ac:dyDescent="0.25">
      <c r="B41" s="384"/>
      <c r="C41" s="36"/>
      <c r="D41" s="36" t="s">
        <v>63</v>
      </c>
      <c r="E41" s="31"/>
      <c r="F41" s="31"/>
      <c r="G41" s="36"/>
      <c r="H41" s="36"/>
    </row>
    <row r="42" spans="2:8" x14ac:dyDescent="0.25">
      <c r="B42" s="384"/>
      <c r="C42" s="36"/>
      <c r="D42" s="36"/>
      <c r="E42" s="47" t="s">
        <v>64</v>
      </c>
      <c r="F42" s="31"/>
      <c r="G42" s="36"/>
      <c r="H42" s="36"/>
    </row>
    <row r="43" spans="2:8" x14ac:dyDescent="0.25">
      <c r="B43" s="384"/>
      <c r="C43" s="36"/>
      <c r="D43" s="36"/>
      <c r="E43" s="47" t="s">
        <v>65</v>
      </c>
      <c r="F43" s="31"/>
      <c r="G43" s="36"/>
      <c r="H43" s="36"/>
    </row>
    <row r="44" spans="2:8" x14ac:dyDescent="0.25">
      <c r="B44" s="384"/>
      <c r="C44" s="36"/>
      <c r="D44" s="36"/>
      <c r="E44" s="47" t="s">
        <v>44</v>
      </c>
      <c r="F44" s="31"/>
      <c r="G44" s="36"/>
      <c r="H44" s="36"/>
    </row>
    <row r="45" spans="2:8" x14ac:dyDescent="0.25">
      <c r="B45" s="384"/>
      <c r="C45" s="36"/>
      <c r="D45" s="36"/>
      <c r="E45" s="36" t="s">
        <v>66</v>
      </c>
      <c r="F45" s="36"/>
      <c r="G45" s="36"/>
      <c r="H45" s="36"/>
    </row>
    <row r="46" spans="2:8" x14ac:dyDescent="0.25">
      <c r="B46" s="384"/>
      <c r="C46" s="36"/>
      <c r="D46" s="36"/>
      <c r="E46" s="36" t="s">
        <v>51</v>
      </c>
      <c r="F46" s="36"/>
      <c r="G46" s="36"/>
      <c r="H46" s="36"/>
    </row>
    <row r="47" spans="2:8" x14ac:dyDescent="0.25">
      <c r="B47" s="384"/>
      <c r="C47" s="36"/>
      <c r="D47" s="36"/>
      <c r="E47" s="36" t="s">
        <v>67</v>
      </c>
      <c r="F47" s="36"/>
      <c r="G47" s="36"/>
      <c r="H47" s="36"/>
    </row>
    <row r="48" spans="2:8" x14ac:dyDescent="0.25">
      <c r="B48" s="464"/>
      <c r="C48" s="23"/>
      <c r="D48" s="23"/>
      <c r="E48" s="23" t="s">
        <v>68</v>
      </c>
      <c r="F48" s="23"/>
      <c r="G48" s="23"/>
      <c r="H48" s="23"/>
    </row>
    <row r="49" spans="2:8" x14ac:dyDescent="0.25">
      <c r="B49" s="464"/>
      <c r="C49" s="23"/>
      <c r="D49" s="23"/>
      <c r="E49" s="23"/>
      <c r="F49" s="23"/>
      <c r="G49" s="23"/>
      <c r="H49" s="23"/>
    </row>
    <row r="50" spans="2:8" x14ac:dyDescent="0.25">
      <c r="B50" s="575" t="s">
        <v>48</v>
      </c>
      <c r="C50" s="575"/>
      <c r="D50" s="575"/>
      <c r="E50" s="575"/>
      <c r="F50" s="575"/>
      <c r="G50" s="575"/>
      <c r="H50" s="575"/>
    </row>
    <row r="51" spans="2:8" x14ac:dyDescent="0.25">
      <c r="B51" s="464"/>
      <c r="C51" s="23"/>
      <c r="D51" s="23"/>
      <c r="E51" s="23"/>
      <c r="F51" s="23"/>
      <c r="G51" s="23"/>
      <c r="H51" s="23"/>
    </row>
  </sheetData>
  <mergeCells count="26">
    <mergeCell ref="F9:G9"/>
    <mergeCell ref="D38:H40"/>
    <mergeCell ref="B50:H50"/>
    <mergeCell ref="B34:H34"/>
    <mergeCell ref="B15:H15"/>
    <mergeCell ref="B23:H23"/>
    <mergeCell ref="C16:G16"/>
    <mergeCell ref="C25:G25"/>
    <mergeCell ref="C32:G32"/>
    <mergeCell ref="C31:G31"/>
    <mergeCell ref="C30:G30"/>
    <mergeCell ref="C29:G29"/>
    <mergeCell ref="C19:G19"/>
    <mergeCell ref="C17:H17"/>
    <mergeCell ref="C24:H24"/>
    <mergeCell ref="C28:H28"/>
    <mergeCell ref="B14:H14"/>
    <mergeCell ref="C18:G18"/>
    <mergeCell ref="B36:C36"/>
    <mergeCell ref="C21:G21"/>
    <mergeCell ref="C20:G20"/>
    <mergeCell ref="B22:G22"/>
    <mergeCell ref="B26:G26"/>
    <mergeCell ref="B33:G33"/>
    <mergeCell ref="B35:G35"/>
    <mergeCell ref="D36:H37"/>
  </mergeCells>
  <printOptions horizontalCentered="1"/>
  <pageMargins left="0.51181102362204722" right="0.51181102362204722" top="0.78740157480314965" bottom="0.78740157480314965" header="0.31496062992125984" footer="0.31496062992125984"/>
  <pageSetup paperSize="9" scale="84" orientation="portrait" horizontalDpi="360" verticalDpi="360" r:id="rId1"/>
  <headerFooter>
    <oddFooter>&amp;L&amp;A&amp;C&amp;"-,Negrito itálico"Rodrigo Thibes Gonsalves&amp;"-,Itálico"
Engenheiro Civil 
CREA-MT 033947&amp;R&amp;P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B2:R38"/>
  <sheetViews>
    <sheetView showGridLines="0" view="pageBreakPreview" zoomScale="80" zoomScaleNormal="87" zoomScaleSheetLayoutView="80" workbookViewId="0">
      <pane ySplit="12" topLeftCell="A13" activePane="bottomLeft" state="frozen"/>
      <selection pane="bottomLeft" activeCell="P29" sqref="P29"/>
    </sheetView>
  </sheetViews>
  <sheetFormatPr defaultColWidth="11.42578125" defaultRowHeight="15" x14ac:dyDescent="0.25"/>
  <cols>
    <col min="1" max="1" width="4" style="8" customWidth="1"/>
    <col min="2" max="2" width="9" style="7" customWidth="1"/>
    <col min="3" max="3" width="10.85546875" style="7" customWidth="1"/>
    <col min="4" max="4" width="15.28515625" style="8" bestFit="1" customWidth="1"/>
    <col min="5" max="5" width="11.7109375" style="8" customWidth="1"/>
    <col min="6" max="6" width="18.7109375" style="8" customWidth="1"/>
    <col min="7" max="7" width="12.7109375" style="7" customWidth="1"/>
    <col min="8" max="8" width="18.7109375" style="8" customWidth="1"/>
    <col min="9" max="9" width="12.7109375" style="7" customWidth="1"/>
    <col min="10" max="10" width="18.7109375" style="7" customWidth="1"/>
    <col min="11" max="11" width="12.7109375" style="7" customWidth="1"/>
    <col min="12" max="12" width="18.7109375" style="8" customWidth="1"/>
    <col min="13" max="13" width="12.7109375" style="7" customWidth="1"/>
    <col min="14" max="14" width="18.7109375" style="7" customWidth="1"/>
    <col min="15" max="15" width="12.7109375" style="7" customWidth="1"/>
    <col min="16" max="16" width="18.7109375" style="8" customWidth="1"/>
    <col min="17" max="17" width="12.7109375" style="7" customWidth="1"/>
    <col min="18" max="18" width="18.7109375" style="8" customWidth="1"/>
    <col min="19" max="262" width="11.42578125" style="8"/>
    <col min="263" max="263" width="20.28515625" style="8" bestFit="1" customWidth="1"/>
    <col min="264" max="264" width="9.85546875" style="8" customWidth="1"/>
    <col min="265" max="265" width="86.5703125" style="8" customWidth="1"/>
    <col min="266" max="266" width="8.7109375" style="8" customWidth="1"/>
    <col min="267" max="267" width="14.28515625" style="8" bestFit="1" customWidth="1"/>
    <col min="268" max="268" width="19.140625" style="8" customWidth="1"/>
    <col min="269" max="269" width="16.5703125" style="8" customWidth="1"/>
    <col min="270" max="270" width="17.5703125" style="8" customWidth="1"/>
    <col min="271" max="271" width="26" style="8" customWidth="1"/>
    <col min="272" max="272" width="96.7109375" style="8" customWidth="1"/>
    <col min="273" max="273" width="11.42578125" style="8" customWidth="1"/>
    <col min="274" max="518" width="11.42578125" style="8"/>
    <col min="519" max="519" width="20.28515625" style="8" bestFit="1" customWidth="1"/>
    <col min="520" max="520" width="9.85546875" style="8" customWidth="1"/>
    <col min="521" max="521" width="86.5703125" style="8" customWidth="1"/>
    <col min="522" max="522" width="8.7109375" style="8" customWidth="1"/>
    <col min="523" max="523" width="14.28515625" style="8" bestFit="1" customWidth="1"/>
    <col min="524" max="524" width="19.140625" style="8" customWidth="1"/>
    <col min="525" max="525" width="16.5703125" style="8" customWidth="1"/>
    <col min="526" max="526" width="17.5703125" style="8" customWidth="1"/>
    <col min="527" max="527" width="26" style="8" customWidth="1"/>
    <col min="528" max="528" width="96.7109375" style="8" customWidth="1"/>
    <col min="529" max="529" width="11.42578125" style="8" customWidth="1"/>
    <col min="530" max="774" width="11.42578125" style="8"/>
    <col min="775" max="775" width="20.28515625" style="8" bestFit="1" customWidth="1"/>
    <col min="776" max="776" width="9.85546875" style="8" customWidth="1"/>
    <col min="777" max="777" width="86.5703125" style="8" customWidth="1"/>
    <col min="778" max="778" width="8.7109375" style="8" customWidth="1"/>
    <col min="779" max="779" width="14.28515625" style="8" bestFit="1" customWidth="1"/>
    <col min="780" max="780" width="19.140625" style="8" customWidth="1"/>
    <col min="781" max="781" width="16.5703125" style="8" customWidth="1"/>
    <col min="782" max="782" width="17.5703125" style="8" customWidth="1"/>
    <col min="783" max="783" width="26" style="8" customWidth="1"/>
    <col min="784" max="784" width="96.7109375" style="8" customWidth="1"/>
    <col min="785" max="785" width="11.42578125" style="8" customWidth="1"/>
    <col min="786" max="1030" width="11.42578125" style="8"/>
    <col min="1031" max="1031" width="20.28515625" style="8" bestFit="1" customWidth="1"/>
    <col min="1032" max="1032" width="9.85546875" style="8" customWidth="1"/>
    <col min="1033" max="1033" width="86.5703125" style="8" customWidth="1"/>
    <col min="1034" max="1034" width="8.7109375" style="8" customWidth="1"/>
    <col min="1035" max="1035" width="14.28515625" style="8" bestFit="1" customWidth="1"/>
    <col min="1036" max="1036" width="19.140625" style="8" customWidth="1"/>
    <col min="1037" max="1037" width="16.5703125" style="8" customWidth="1"/>
    <col min="1038" max="1038" width="17.5703125" style="8" customWidth="1"/>
    <col min="1039" max="1039" width="26" style="8" customWidth="1"/>
    <col min="1040" max="1040" width="96.7109375" style="8" customWidth="1"/>
    <col min="1041" max="1041" width="11.42578125" style="8" customWidth="1"/>
    <col min="1042" max="1286" width="11.42578125" style="8"/>
    <col min="1287" max="1287" width="20.28515625" style="8" bestFit="1" customWidth="1"/>
    <col min="1288" max="1288" width="9.85546875" style="8" customWidth="1"/>
    <col min="1289" max="1289" width="86.5703125" style="8" customWidth="1"/>
    <col min="1290" max="1290" width="8.7109375" style="8" customWidth="1"/>
    <col min="1291" max="1291" width="14.28515625" style="8" bestFit="1" customWidth="1"/>
    <col min="1292" max="1292" width="19.140625" style="8" customWidth="1"/>
    <col min="1293" max="1293" width="16.5703125" style="8" customWidth="1"/>
    <col min="1294" max="1294" width="17.5703125" style="8" customWidth="1"/>
    <col min="1295" max="1295" width="26" style="8" customWidth="1"/>
    <col min="1296" max="1296" width="96.7109375" style="8" customWidth="1"/>
    <col min="1297" max="1297" width="11.42578125" style="8" customWidth="1"/>
    <col min="1298" max="1542" width="11.42578125" style="8"/>
    <col min="1543" max="1543" width="20.28515625" style="8" bestFit="1" customWidth="1"/>
    <col min="1544" max="1544" width="9.85546875" style="8" customWidth="1"/>
    <col min="1545" max="1545" width="86.5703125" style="8" customWidth="1"/>
    <col min="1546" max="1546" width="8.7109375" style="8" customWidth="1"/>
    <col min="1547" max="1547" width="14.28515625" style="8" bestFit="1" customWidth="1"/>
    <col min="1548" max="1548" width="19.140625" style="8" customWidth="1"/>
    <col min="1549" max="1549" width="16.5703125" style="8" customWidth="1"/>
    <col min="1550" max="1550" width="17.5703125" style="8" customWidth="1"/>
    <col min="1551" max="1551" width="26" style="8" customWidth="1"/>
    <col min="1552" max="1552" width="96.7109375" style="8" customWidth="1"/>
    <col min="1553" max="1553" width="11.42578125" style="8" customWidth="1"/>
    <col min="1554" max="1798" width="11.42578125" style="8"/>
    <col min="1799" max="1799" width="20.28515625" style="8" bestFit="1" customWidth="1"/>
    <col min="1800" max="1800" width="9.85546875" style="8" customWidth="1"/>
    <col min="1801" max="1801" width="86.5703125" style="8" customWidth="1"/>
    <col min="1802" max="1802" width="8.7109375" style="8" customWidth="1"/>
    <col min="1803" max="1803" width="14.28515625" style="8" bestFit="1" customWidth="1"/>
    <col min="1804" max="1804" width="19.140625" style="8" customWidth="1"/>
    <col min="1805" max="1805" width="16.5703125" style="8" customWidth="1"/>
    <col min="1806" max="1806" width="17.5703125" style="8" customWidth="1"/>
    <col min="1807" max="1807" width="26" style="8" customWidth="1"/>
    <col min="1808" max="1808" width="96.7109375" style="8" customWidth="1"/>
    <col min="1809" max="1809" width="11.42578125" style="8" customWidth="1"/>
    <col min="1810" max="2054" width="11.42578125" style="8"/>
    <col min="2055" max="2055" width="20.28515625" style="8" bestFit="1" customWidth="1"/>
    <col min="2056" max="2056" width="9.85546875" style="8" customWidth="1"/>
    <col min="2057" max="2057" width="86.5703125" style="8" customWidth="1"/>
    <col min="2058" max="2058" width="8.7109375" style="8" customWidth="1"/>
    <col min="2059" max="2059" width="14.28515625" style="8" bestFit="1" customWidth="1"/>
    <col min="2060" max="2060" width="19.140625" style="8" customWidth="1"/>
    <col min="2061" max="2061" width="16.5703125" style="8" customWidth="1"/>
    <col min="2062" max="2062" width="17.5703125" style="8" customWidth="1"/>
    <col min="2063" max="2063" width="26" style="8" customWidth="1"/>
    <col min="2064" max="2064" width="96.7109375" style="8" customWidth="1"/>
    <col min="2065" max="2065" width="11.42578125" style="8" customWidth="1"/>
    <col min="2066" max="2310" width="11.42578125" style="8"/>
    <col min="2311" max="2311" width="20.28515625" style="8" bestFit="1" customWidth="1"/>
    <col min="2312" max="2312" width="9.85546875" style="8" customWidth="1"/>
    <col min="2313" max="2313" width="86.5703125" style="8" customWidth="1"/>
    <col min="2314" max="2314" width="8.7109375" style="8" customWidth="1"/>
    <col min="2315" max="2315" width="14.28515625" style="8" bestFit="1" customWidth="1"/>
    <col min="2316" max="2316" width="19.140625" style="8" customWidth="1"/>
    <col min="2317" max="2317" width="16.5703125" style="8" customWidth="1"/>
    <col min="2318" max="2318" width="17.5703125" style="8" customWidth="1"/>
    <col min="2319" max="2319" width="26" style="8" customWidth="1"/>
    <col min="2320" max="2320" width="96.7109375" style="8" customWidth="1"/>
    <col min="2321" max="2321" width="11.42578125" style="8" customWidth="1"/>
    <col min="2322" max="2566" width="11.42578125" style="8"/>
    <col min="2567" max="2567" width="20.28515625" style="8" bestFit="1" customWidth="1"/>
    <col min="2568" max="2568" width="9.85546875" style="8" customWidth="1"/>
    <col min="2569" max="2569" width="86.5703125" style="8" customWidth="1"/>
    <col min="2570" max="2570" width="8.7109375" style="8" customWidth="1"/>
    <col min="2571" max="2571" width="14.28515625" style="8" bestFit="1" customWidth="1"/>
    <col min="2572" max="2572" width="19.140625" style="8" customWidth="1"/>
    <col min="2573" max="2573" width="16.5703125" style="8" customWidth="1"/>
    <col min="2574" max="2574" width="17.5703125" style="8" customWidth="1"/>
    <col min="2575" max="2575" width="26" style="8" customWidth="1"/>
    <col min="2576" max="2576" width="96.7109375" style="8" customWidth="1"/>
    <col min="2577" max="2577" width="11.42578125" style="8" customWidth="1"/>
    <col min="2578" max="2822" width="11.42578125" style="8"/>
    <col min="2823" max="2823" width="20.28515625" style="8" bestFit="1" customWidth="1"/>
    <col min="2824" max="2824" width="9.85546875" style="8" customWidth="1"/>
    <col min="2825" max="2825" width="86.5703125" style="8" customWidth="1"/>
    <col min="2826" max="2826" width="8.7109375" style="8" customWidth="1"/>
    <col min="2827" max="2827" width="14.28515625" style="8" bestFit="1" customWidth="1"/>
    <col min="2828" max="2828" width="19.140625" style="8" customWidth="1"/>
    <col min="2829" max="2829" width="16.5703125" style="8" customWidth="1"/>
    <col min="2830" max="2830" width="17.5703125" style="8" customWidth="1"/>
    <col min="2831" max="2831" width="26" style="8" customWidth="1"/>
    <col min="2832" max="2832" width="96.7109375" style="8" customWidth="1"/>
    <col min="2833" max="2833" width="11.42578125" style="8" customWidth="1"/>
    <col min="2834" max="3078" width="11.42578125" style="8"/>
    <col min="3079" max="3079" width="20.28515625" style="8" bestFit="1" customWidth="1"/>
    <col min="3080" max="3080" width="9.85546875" style="8" customWidth="1"/>
    <col min="3081" max="3081" width="86.5703125" style="8" customWidth="1"/>
    <col min="3082" max="3082" width="8.7109375" style="8" customWidth="1"/>
    <col min="3083" max="3083" width="14.28515625" style="8" bestFit="1" customWidth="1"/>
    <col min="3084" max="3084" width="19.140625" style="8" customWidth="1"/>
    <col min="3085" max="3085" width="16.5703125" style="8" customWidth="1"/>
    <col min="3086" max="3086" width="17.5703125" style="8" customWidth="1"/>
    <col min="3087" max="3087" width="26" style="8" customWidth="1"/>
    <col min="3088" max="3088" width="96.7109375" style="8" customWidth="1"/>
    <col min="3089" max="3089" width="11.42578125" style="8" customWidth="1"/>
    <col min="3090" max="3334" width="11.42578125" style="8"/>
    <col min="3335" max="3335" width="20.28515625" style="8" bestFit="1" customWidth="1"/>
    <col min="3336" max="3336" width="9.85546875" style="8" customWidth="1"/>
    <col min="3337" max="3337" width="86.5703125" style="8" customWidth="1"/>
    <col min="3338" max="3338" width="8.7109375" style="8" customWidth="1"/>
    <col min="3339" max="3339" width="14.28515625" style="8" bestFit="1" customWidth="1"/>
    <col min="3340" max="3340" width="19.140625" style="8" customWidth="1"/>
    <col min="3341" max="3341" width="16.5703125" style="8" customWidth="1"/>
    <col min="3342" max="3342" width="17.5703125" style="8" customWidth="1"/>
    <col min="3343" max="3343" width="26" style="8" customWidth="1"/>
    <col min="3344" max="3344" width="96.7109375" style="8" customWidth="1"/>
    <col min="3345" max="3345" width="11.42578125" style="8" customWidth="1"/>
    <col min="3346" max="3590" width="11.42578125" style="8"/>
    <col min="3591" max="3591" width="20.28515625" style="8" bestFit="1" customWidth="1"/>
    <col min="3592" max="3592" width="9.85546875" style="8" customWidth="1"/>
    <col min="3593" max="3593" width="86.5703125" style="8" customWidth="1"/>
    <col min="3594" max="3594" width="8.7109375" style="8" customWidth="1"/>
    <col min="3595" max="3595" width="14.28515625" style="8" bestFit="1" customWidth="1"/>
    <col min="3596" max="3596" width="19.140625" style="8" customWidth="1"/>
    <col min="3597" max="3597" width="16.5703125" style="8" customWidth="1"/>
    <col min="3598" max="3598" width="17.5703125" style="8" customWidth="1"/>
    <col min="3599" max="3599" width="26" style="8" customWidth="1"/>
    <col min="3600" max="3600" width="96.7109375" style="8" customWidth="1"/>
    <col min="3601" max="3601" width="11.42578125" style="8" customWidth="1"/>
    <col min="3602" max="3846" width="11.42578125" style="8"/>
    <col min="3847" max="3847" width="20.28515625" style="8" bestFit="1" customWidth="1"/>
    <col min="3848" max="3848" width="9.85546875" style="8" customWidth="1"/>
    <col min="3849" max="3849" width="86.5703125" style="8" customWidth="1"/>
    <col min="3850" max="3850" width="8.7109375" style="8" customWidth="1"/>
    <col min="3851" max="3851" width="14.28515625" style="8" bestFit="1" customWidth="1"/>
    <col min="3852" max="3852" width="19.140625" style="8" customWidth="1"/>
    <col min="3853" max="3853" width="16.5703125" style="8" customWidth="1"/>
    <col min="3854" max="3854" width="17.5703125" style="8" customWidth="1"/>
    <col min="3855" max="3855" width="26" style="8" customWidth="1"/>
    <col min="3856" max="3856" width="96.7109375" style="8" customWidth="1"/>
    <col min="3857" max="3857" width="11.42578125" style="8" customWidth="1"/>
    <col min="3858" max="4102" width="11.42578125" style="8"/>
    <col min="4103" max="4103" width="20.28515625" style="8" bestFit="1" customWidth="1"/>
    <col min="4104" max="4104" width="9.85546875" style="8" customWidth="1"/>
    <col min="4105" max="4105" width="86.5703125" style="8" customWidth="1"/>
    <col min="4106" max="4106" width="8.7109375" style="8" customWidth="1"/>
    <col min="4107" max="4107" width="14.28515625" style="8" bestFit="1" customWidth="1"/>
    <col min="4108" max="4108" width="19.140625" style="8" customWidth="1"/>
    <col min="4109" max="4109" width="16.5703125" style="8" customWidth="1"/>
    <col min="4110" max="4110" width="17.5703125" style="8" customWidth="1"/>
    <col min="4111" max="4111" width="26" style="8" customWidth="1"/>
    <col min="4112" max="4112" width="96.7109375" style="8" customWidth="1"/>
    <col min="4113" max="4113" width="11.42578125" style="8" customWidth="1"/>
    <col min="4114" max="4358" width="11.42578125" style="8"/>
    <col min="4359" max="4359" width="20.28515625" style="8" bestFit="1" customWidth="1"/>
    <col min="4360" max="4360" width="9.85546875" style="8" customWidth="1"/>
    <col min="4361" max="4361" width="86.5703125" style="8" customWidth="1"/>
    <col min="4362" max="4362" width="8.7109375" style="8" customWidth="1"/>
    <col min="4363" max="4363" width="14.28515625" style="8" bestFit="1" customWidth="1"/>
    <col min="4364" max="4364" width="19.140625" style="8" customWidth="1"/>
    <col min="4365" max="4365" width="16.5703125" style="8" customWidth="1"/>
    <col min="4366" max="4366" width="17.5703125" style="8" customWidth="1"/>
    <col min="4367" max="4367" width="26" style="8" customWidth="1"/>
    <col min="4368" max="4368" width="96.7109375" style="8" customWidth="1"/>
    <col min="4369" max="4369" width="11.42578125" style="8" customWidth="1"/>
    <col min="4370" max="4614" width="11.42578125" style="8"/>
    <col min="4615" max="4615" width="20.28515625" style="8" bestFit="1" customWidth="1"/>
    <col min="4616" max="4616" width="9.85546875" style="8" customWidth="1"/>
    <col min="4617" max="4617" width="86.5703125" style="8" customWidth="1"/>
    <col min="4618" max="4618" width="8.7109375" style="8" customWidth="1"/>
    <col min="4619" max="4619" width="14.28515625" style="8" bestFit="1" customWidth="1"/>
    <col min="4620" max="4620" width="19.140625" style="8" customWidth="1"/>
    <col min="4621" max="4621" width="16.5703125" style="8" customWidth="1"/>
    <col min="4622" max="4622" width="17.5703125" style="8" customWidth="1"/>
    <col min="4623" max="4623" width="26" style="8" customWidth="1"/>
    <col min="4624" max="4624" width="96.7109375" style="8" customWidth="1"/>
    <col min="4625" max="4625" width="11.42578125" style="8" customWidth="1"/>
    <col min="4626" max="4870" width="11.42578125" style="8"/>
    <col min="4871" max="4871" width="20.28515625" style="8" bestFit="1" customWidth="1"/>
    <col min="4872" max="4872" width="9.85546875" style="8" customWidth="1"/>
    <col min="4873" max="4873" width="86.5703125" style="8" customWidth="1"/>
    <col min="4874" max="4874" width="8.7109375" style="8" customWidth="1"/>
    <col min="4875" max="4875" width="14.28515625" style="8" bestFit="1" customWidth="1"/>
    <col min="4876" max="4876" width="19.140625" style="8" customWidth="1"/>
    <col min="4877" max="4877" width="16.5703125" style="8" customWidth="1"/>
    <col min="4878" max="4878" width="17.5703125" style="8" customWidth="1"/>
    <col min="4879" max="4879" width="26" style="8" customWidth="1"/>
    <col min="4880" max="4880" width="96.7109375" style="8" customWidth="1"/>
    <col min="4881" max="4881" width="11.42578125" style="8" customWidth="1"/>
    <col min="4882" max="5126" width="11.42578125" style="8"/>
    <col min="5127" max="5127" width="20.28515625" style="8" bestFit="1" customWidth="1"/>
    <col min="5128" max="5128" width="9.85546875" style="8" customWidth="1"/>
    <col min="5129" max="5129" width="86.5703125" style="8" customWidth="1"/>
    <col min="5130" max="5130" width="8.7109375" style="8" customWidth="1"/>
    <col min="5131" max="5131" width="14.28515625" style="8" bestFit="1" customWidth="1"/>
    <col min="5132" max="5132" width="19.140625" style="8" customWidth="1"/>
    <col min="5133" max="5133" width="16.5703125" style="8" customWidth="1"/>
    <col min="5134" max="5134" width="17.5703125" style="8" customWidth="1"/>
    <col min="5135" max="5135" width="26" style="8" customWidth="1"/>
    <col min="5136" max="5136" width="96.7109375" style="8" customWidth="1"/>
    <col min="5137" max="5137" width="11.42578125" style="8" customWidth="1"/>
    <col min="5138" max="5382" width="11.42578125" style="8"/>
    <col min="5383" max="5383" width="20.28515625" style="8" bestFit="1" customWidth="1"/>
    <col min="5384" max="5384" width="9.85546875" style="8" customWidth="1"/>
    <col min="5385" max="5385" width="86.5703125" style="8" customWidth="1"/>
    <col min="5386" max="5386" width="8.7109375" style="8" customWidth="1"/>
    <col min="5387" max="5387" width="14.28515625" style="8" bestFit="1" customWidth="1"/>
    <col min="5388" max="5388" width="19.140625" style="8" customWidth="1"/>
    <col min="5389" max="5389" width="16.5703125" style="8" customWidth="1"/>
    <col min="5390" max="5390" width="17.5703125" style="8" customWidth="1"/>
    <col min="5391" max="5391" width="26" style="8" customWidth="1"/>
    <col min="5392" max="5392" width="96.7109375" style="8" customWidth="1"/>
    <col min="5393" max="5393" width="11.42578125" style="8" customWidth="1"/>
    <col min="5394" max="5638" width="11.42578125" style="8"/>
    <col min="5639" max="5639" width="20.28515625" style="8" bestFit="1" customWidth="1"/>
    <col min="5640" max="5640" width="9.85546875" style="8" customWidth="1"/>
    <col min="5641" max="5641" width="86.5703125" style="8" customWidth="1"/>
    <col min="5642" max="5642" width="8.7109375" style="8" customWidth="1"/>
    <col min="5643" max="5643" width="14.28515625" style="8" bestFit="1" customWidth="1"/>
    <col min="5644" max="5644" width="19.140625" style="8" customWidth="1"/>
    <col min="5645" max="5645" width="16.5703125" style="8" customWidth="1"/>
    <col min="5646" max="5646" width="17.5703125" style="8" customWidth="1"/>
    <col min="5647" max="5647" width="26" style="8" customWidth="1"/>
    <col min="5648" max="5648" width="96.7109375" style="8" customWidth="1"/>
    <col min="5649" max="5649" width="11.42578125" style="8" customWidth="1"/>
    <col min="5650" max="5894" width="11.42578125" style="8"/>
    <col min="5895" max="5895" width="20.28515625" style="8" bestFit="1" customWidth="1"/>
    <col min="5896" max="5896" width="9.85546875" style="8" customWidth="1"/>
    <col min="5897" max="5897" width="86.5703125" style="8" customWidth="1"/>
    <col min="5898" max="5898" width="8.7109375" style="8" customWidth="1"/>
    <col min="5899" max="5899" width="14.28515625" style="8" bestFit="1" customWidth="1"/>
    <col min="5900" max="5900" width="19.140625" style="8" customWidth="1"/>
    <col min="5901" max="5901" width="16.5703125" style="8" customWidth="1"/>
    <col min="5902" max="5902" width="17.5703125" style="8" customWidth="1"/>
    <col min="5903" max="5903" width="26" style="8" customWidth="1"/>
    <col min="5904" max="5904" width="96.7109375" style="8" customWidth="1"/>
    <col min="5905" max="5905" width="11.42578125" style="8" customWidth="1"/>
    <col min="5906" max="6150" width="11.42578125" style="8"/>
    <col min="6151" max="6151" width="20.28515625" style="8" bestFit="1" customWidth="1"/>
    <col min="6152" max="6152" width="9.85546875" style="8" customWidth="1"/>
    <col min="6153" max="6153" width="86.5703125" style="8" customWidth="1"/>
    <col min="6154" max="6154" width="8.7109375" style="8" customWidth="1"/>
    <col min="6155" max="6155" width="14.28515625" style="8" bestFit="1" customWidth="1"/>
    <col min="6156" max="6156" width="19.140625" style="8" customWidth="1"/>
    <col min="6157" max="6157" width="16.5703125" style="8" customWidth="1"/>
    <col min="6158" max="6158" width="17.5703125" style="8" customWidth="1"/>
    <col min="6159" max="6159" width="26" style="8" customWidth="1"/>
    <col min="6160" max="6160" width="96.7109375" style="8" customWidth="1"/>
    <col min="6161" max="6161" width="11.42578125" style="8" customWidth="1"/>
    <col min="6162" max="6406" width="11.42578125" style="8"/>
    <col min="6407" max="6407" width="20.28515625" style="8" bestFit="1" customWidth="1"/>
    <col min="6408" max="6408" width="9.85546875" style="8" customWidth="1"/>
    <col min="6409" max="6409" width="86.5703125" style="8" customWidth="1"/>
    <col min="6410" max="6410" width="8.7109375" style="8" customWidth="1"/>
    <col min="6411" max="6411" width="14.28515625" style="8" bestFit="1" customWidth="1"/>
    <col min="6412" max="6412" width="19.140625" style="8" customWidth="1"/>
    <col min="6413" max="6413" width="16.5703125" style="8" customWidth="1"/>
    <col min="6414" max="6414" width="17.5703125" style="8" customWidth="1"/>
    <col min="6415" max="6415" width="26" style="8" customWidth="1"/>
    <col min="6416" max="6416" width="96.7109375" style="8" customWidth="1"/>
    <col min="6417" max="6417" width="11.42578125" style="8" customWidth="1"/>
    <col min="6418" max="6662" width="11.42578125" style="8"/>
    <col min="6663" max="6663" width="20.28515625" style="8" bestFit="1" customWidth="1"/>
    <col min="6664" max="6664" width="9.85546875" style="8" customWidth="1"/>
    <col min="6665" max="6665" width="86.5703125" style="8" customWidth="1"/>
    <col min="6666" max="6666" width="8.7109375" style="8" customWidth="1"/>
    <col min="6667" max="6667" width="14.28515625" style="8" bestFit="1" customWidth="1"/>
    <col min="6668" max="6668" width="19.140625" style="8" customWidth="1"/>
    <col min="6669" max="6669" width="16.5703125" style="8" customWidth="1"/>
    <col min="6670" max="6670" width="17.5703125" style="8" customWidth="1"/>
    <col min="6671" max="6671" width="26" style="8" customWidth="1"/>
    <col min="6672" max="6672" width="96.7109375" style="8" customWidth="1"/>
    <col min="6673" max="6673" width="11.42578125" style="8" customWidth="1"/>
    <col min="6674" max="6918" width="11.42578125" style="8"/>
    <col min="6919" max="6919" width="20.28515625" style="8" bestFit="1" customWidth="1"/>
    <col min="6920" max="6920" width="9.85546875" style="8" customWidth="1"/>
    <col min="6921" max="6921" width="86.5703125" style="8" customWidth="1"/>
    <col min="6922" max="6922" width="8.7109375" style="8" customWidth="1"/>
    <col min="6923" max="6923" width="14.28515625" style="8" bestFit="1" customWidth="1"/>
    <col min="6924" max="6924" width="19.140625" style="8" customWidth="1"/>
    <col min="6925" max="6925" width="16.5703125" style="8" customWidth="1"/>
    <col min="6926" max="6926" width="17.5703125" style="8" customWidth="1"/>
    <col min="6927" max="6927" width="26" style="8" customWidth="1"/>
    <col min="6928" max="6928" width="96.7109375" style="8" customWidth="1"/>
    <col min="6929" max="6929" width="11.42578125" style="8" customWidth="1"/>
    <col min="6930" max="7174" width="11.42578125" style="8"/>
    <col min="7175" max="7175" width="20.28515625" style="8" bestFit="1" customWidth="1"/>
    <col min="7176" max="7176" width="9.85546875" style="8" customWidth="1"/>
    <col min="7177" max="7177" width="86.5703125" style="8" customWidth="1"/>
    <col min="7178" max="7178" width="8.7109375" style="8" customWidth="1"/>
    <col min="7179" max="7179" width="14.28515625" style="8" bestFit="1" customWidth="1"/>
    <col min="7180" max="7180" width="19.140625" style="8" customWidth="1"/>
    <col min="7181" max="7181" width="16.5703125" style="8" customWidth="1"/>
    <col min="7182" max="7182" width="17.5703125" style="8" customWidth="1"/>
    <col min="7183" max="7183" width="26" style="8" customWidth="1"/>
    <col min="7184" max="7184" width="96.7109375" style="8" customWidth="1"/>
    <col min="7185" max="7185" width="11.42578125" style="8" customWidth="1"/>
    <col min="7186" max="7430" width="11.42578125" style="8"/>
    <col min="7431" max="7431" width="20.28515625" style="8" bestFit="1" customWidth="1"/>
    <col min="7432" max="7432" width="9.85546875" style="8" customWidth="1"/>
    <col min="7433" max="7433" width="86.5703125" style="8" customWidth="1"/>
    <col min="7434" max="7434" width="8.7109375" style="8" customWidth="1"/>
    <col min="7435" max="7435" width="14.28515625" style="8" bestFit="1" customWidth="1"/>
    <col min="7436" max="7436" width="19.140625" style="8" customWidth="1"/>
    <col min="7437" max="7437" width="16.5703125" style="8" customWidth="1"/>
    <col min="7438" max="7438" width="17.5703125" style="8" customWidth="1"/>
    <col min="7439" max="7439" width="26" style="8" customWidth="1"/>
    <col min="7440" max="7440" width="96.7109375" style="8" customWidth="1"/>
    <col min="7441" max="7441" width="11.42578125" style="8" customWidth="1"/>
    <col min="7442" max="7686" width="11.42578125" style="8"/>
    <col min="7687" max="7687" width="20.28515625" style="8" bestFit="1" customWidth="1"/>
    <col min="7688" max="7688" width="9.85546875" style="8" customWidth="1"/>
    <col min="7689" max="7689" width="86.5703125" style="8" customWidth="1"/>
    <col min="7690" max="7690" width="8.7109375" style="8" customWidth="1"/>
    <col min="7691" max="7691" width="14.28515625" style="8" bestFit="1" customWidth="1"/>
    <col min="7692" max="7692" width="19.140625" style="8" customWidth="1"/>
    <col min="7693" max="7693" width="16.5703125" style="8" customWidth="1"/>
    <col min="7694" max="7694" width="17.5703125" style="8" customWidth="1"/>
    <col min="7695" max="7695" width="26" style="8" customWidth="1"/>
    <col min="7696" max="7696" width="96.7109375" style="8" customWidth="1"/>
    <col min="7697" max="7697" width="11.42578125" style="8" customWidth="1"/>
    <col min="7698" max="7942" width="11.42578125" style="8"/>
    <col min="7943" max="7943" width="20.28515625" style="8" bestFit="1" customWidth="1"/>
    <col min="7944" max="7944" width="9.85546875" style="8" customWidth="1"/>
    <col min="7945" max="7945" width="86.5703125" style="8" customWidth="1"/>
    <col min="7946" max="7946" width="8.7109375" style="8" customWidth="1"/>
    <col min="7947" max="7947" width="14.28515625" style="8" bestFit="1" customWidth="1"/>
    <col min="7948" max="7948" width="19.140625" style="8" customWidth="1"/>
    <col min="7949" max="7949" width="16.5703125" style="8" customWidth="1"/>
    <col min="7950" max="7950" width="17.5703125" style="8" customWidth="1"/>
    <col min="7951" max="7951" width="26" style="8" customWidth="1"/>
    <col min="7952" max="7952" width="96.7109375" style="8" customWidth="1"/>
    <col min="7953" max="7953" width="11.42578125" style="8" customWidth="1"/>
    <col min="7954" max="8198" width="11.42578125" style="8"/>
    <col min="8199" max="8199" width="20.28515625" style="8" bestFit="1" customWidth="1"/>
    <col min="8200" max="8200" width="9.85546875" style="8" customWidth="1"/>
    <col min="8201" max="8201" width="86.5703125" style="8" customWidth="1"/>
    <col min="8202" max="8202" width="8.7109375" style="8" customWidth="1"/>
    <col min="8203" max="8203" width="14.28515625" style="8" bestFit="1" customWidth="1"/>
    <col min="8204" max="8204" width="19.140625" style="8" customWidth="1"/>
    <col min="8205" max="8205" width="16.5703125" style="8" customWidth="1"/>
    <col min="8206" max="8206" width="17.5703125" style="8" customWidth="1"/>
    <col min="8207" max="8207" width="26" style="8" customWidth="1"/>
    <col min="8208" max="8208" width="96.7109375" style="8" customWidth="1"/>
    <col min="8209" max="8209" width="11.42578125" style="8" customWidth="1"/>
    <col min="8210" max="8454" width="11.42578125" style="8"/>
    <col min="8455" max="8455" width="20.28515625" style="8" bestFit="1" customWidth="1"/>
    <col min="8456" max="8456" width="9.85546875" style="8" customWidth="1"/>
    <col min="8457" max="8457" width="86.5703125" style="8" customWidth="1"/>
    <col min="8458" max="8458" width="8.7109375" style="8" customWidth="1"/>
    <col min="8459" max="8459" width="14.28515625" style="8" bestFit="1" customWidth="1"/>
    <col min="8460" max="8460" width="19.140625" style="8" customWidth="1"/>
    <col min="8461" max="8461" width="16.5703125" style="8" customWidth="1"/>
    <col min="8462" max="8462" width="17.5703125" style="8" customWidth="1"/>
    <col min="8463" max="8463" width="26" style="8" customWidth="1"/>
    <col min="8464" max="8464" width="96.7109375" style="8" customWidth="1"/>
    <col min="8465" max="8465" width="11.42578125" style="8" customWidth="1"/>
    <col min="8466" max="8710" width="11.42578125" style="8"/>
    <col min="8711" max="8711" width="20.28515625" style="8" bestFit="1" customWidth="1"/>
    <col min="8712" max="8712" width="9.85546875" style="8" customWidth="1"/>
    <col min="8713" max="8713" width="86.5703125" style="8" customWidth="1"/>
    <col min="8714" max="8714" width="8.7109375" style="8" customWidth="1"/>
    <col min="8715" max="8715" width="14.28515625" style="8" bestFit="1" customWidth="1"/>
    <col min="8716" max="8716" width="19.140625" style="8" customWidth="1"/>
    <col min="8717" max="8717" width="16.5703125" style="8" customWidth="1"/>
    <col min="8718" max="8718" width="17.5703125" style="8" customWidth="1"/>
    <col min="8719" max="8719" width="26" style="8" customWidth="1"/>
    <col min="8720" max="8720" width="96.7109375" style="8" customWidth="1"/>
    <col min="8721" max="8721" width="11.42578125" style="8" customWidth="1"/>
    <col min="8722" max="8966" width="11.42578125" style="8"/>
    <col min="8967" max="8967" width="20.28515625" style="8" bestFit="1" customWidth="1"/>
    <col min="8968" max="8968" width="9.85546875" style="8" customWidth="1"/>
    <col min="8969" max="8969" width="86.5703125" style="8" customWidth="1"/>
    <col min="8970" max="8970" width="8.7109375" style="8" customWidth="1"/>
    <col min="8971" max="8971" width="14.28515625" style="8" bestFit="1" customWidth="1"/>
    <col min="8972" max="8972" width="19.140625" style="8" customWidth="1"/>
    <col min="8973" max="8973" width="16.5703125" style="8" customWidth="1"/>
    <col min="8974" max="8974" width="17.5703125" style="8" customWidth="1"/>
    <col min="8975" max="8975" width="26" style="8" customWidth="1"/>
    <col min="8976" max="8976" width="96.7109375" style="8" customWidth="1"/>
    <col min="8977" max="8977" width="11.42578125" style="8" customWidth="1"/>
    <col min="8978" max="9222" width="11.42578125" style="8"/>
    <col min="9223" max="9223" width="20.28515625" style="8" bestFit="1" customWidth="1"/>
    <col min="9224" max="9224" width="9.85546875" style="8" customWidth="1"/>
    <col min="9225" max="9225" width="86.5703125" style="8" customWidth="1"/>
    <col min="9226" max="9226" width="8.7109375" style="8" customWidth="1"/>
    <col min="9227" max="9227" width="14.28515625" style="8" bestFit="1" customWidth="1"/>
    <col min="9228" max="9228" width="19.140625" style="8" customWidth="1"/>
    <col min="9229" max="9229" width="16.5703125" style="8" customWidth="1"/>
    <col min="9230" max="9230" width="17.5703125" style="8" customWidth="1"/>
    <col min="9231" max="9231" width="26" style="8" customWidth="1"/>
    <col min="9232" max="9232" width="96.7109375" style="8" customWidth="1"/>
    <col min="9233" max="9233" width="11.42578125" style="8" customWidth="1"/>
    <col min="9234" max="9478" width="11.42578125" style="8"/>
    <col min="9479" max="9479" width="20.28515625" style="8" bestFit="1" customWidth="1"/>
    <col min="9480" max="9480" width="9.85546875" style="8" customWidth="1"/>
    <col min="9481" max="9481" width="86.5703125" style="8" customWidth="1"/>
    <col min="9482" max="9482" width="8.7109375" style="8" customWidth="1"/>
    <col min="9483" max="9483" width="14.28515625" style="8" bestFit="1" customWidth="1"/>
    <col min="9484" max="9484" width="19.140625" style="8" customWidth="1"/>
    <col min="9485" max="9485" width="16.5703125" style="8" customWidth="1"/>
    <col min="9486" max="9486" width="17.5703125" style="8" customWidth="1"/>
    <col min="9487" max="9487" width="26" style="8" customWidth="1"/>
    <col min="9488" max="9488" width="96.7109375" style="8" customWidth="1"/>
    <col min="9489" max="9489" width="11.42578125" style="8" customWidth="1"/>
    <col min="9490" max="9734" width="11.42578125" style="8"/>
    <col min="9735" max="9735" width="20.28515625" style="8" bestFit="1" customWidth="1"/>
    <col min="9736" max="9736" width="9.85546875" style="8" customWidth="1"/>
    <col min="9737" max="9737" width="86.5703125" style="8" customWidth="1"/>
    <col min="9738" max="9738" width="8.7109375" style="8" customWidth="1"/>
    <col min="9739" max="9739" width="14.28515625" style="8" bestFit="1" customWidth="1"/>
    <col min="9740" max="9740" width="19.140625" style="8" customWidth="1"/>
    <col min="9741" max="9741" width="16.5703125" style="8" customWidth="1"/>
    <col min="9742" max="9742" width="17.5703125" style="8" customWidth="1"/>
    <col min="9743" max="9743" width="26" style="8" customWidth="1"/>
    <col min="9744" max="9744" width="96.7109375" style="8" customWidth="1"/>
    <col min="9745" max="9745" width="11.42578125" style="8" customWidth="1"/>
    <col min="9746" max="9990" width="11.42578125" style="8"/>
    <col min="9991" max="9991" width="20.28515625" style="8" bestFit="1" customWidth="1"/>
    <col min="9992" max="9992" width="9.85546875" style="8" customWidth="1"/>
    <col min="9993" max="9993" width="86.5703125" style="8" customWidth="1"/>
    <col min="9994" max="9994" width="8.7109375" style="8" customWidth="1"/>
    <col min="9995" max="9995" width="14.28515625" style="8" bestFit="1" customWidth="1"/>
    <col min="9996" max="9996" width="19.140625" style="8" customWidth="1"/>
    <col min="9997" max="9997" width="16.5703125" style="8" customWidth="1"/>
    <col min="9998" max="9998" width="17.5703125" style="8" customWidth="1"/>
    <col min="9999" max="9999" width="26" style="8" customWidth="1"/>
    <col min="10000" max="10000" width="96.7109375" style="8" customWidth="1"/>
    <col min="10001" max="10001" width="11.42578125" style="8" customWidth="1"/>
    <col min="10002" max="10246" width="11.42578125" style="8"/>
    <col min="10247" max="10247" width="20.28515625" style="8" bestFit="1" customWidth="1"/>
    <col min="10248" max="10248" width="9.85546875" style="8" customWidth="1"/>
    <col min="10249" max="10249" width="86.5703125" style="8" customWidth="1"/>
    <col min="10250" max="10250" width="8.7109375" style="8" customWidth="1"/>
    <col min="10251" max="10251" width="14.28515625" style="8" bestFit="1" customWidth="1"/>
    <col min="10252" max="10252" width="19.140625" style="8" customWidth="1"/>
    <col min="10253" max="10253" width="16.5703125" style="8" customWidth="1"/>
    <col min="10254" max="10254" width="17.5703125" style="8" customWidth="1"/>
    <col min="10255" max="10255" width="26" style="8" customWidth="1"/>
    <col min="10256" max="10256" width="96.7109375" style="8" customWidth="1"/>
    <col min="10257" max="10257" width="11.42578125" style="8" customWidth="1"/>
    <col min="10258" max="10502" width="11.42578125" style="8"/>
    <col min="10503" max="10503" width="20.28515625" style="8" bestFit="1" customWidth="1"/>
    <col min="10504" max="10504" width="9.85546875" style="8" customWidth="1"/>
    <col min="10505" max="10505" width="86.5703125" style="8" customWidth="1"/>
    <col min="10506" max="10506" width="8.7109375" style="8" customWidth="1"/>
    <col min="10507" max="10507" width="14.28515625" style="8" bestFit="1" customWidth="1"/>
    <col min="10508" max="10508" width="19.140625" style="8" customWidth="1"/>
    <col min="10509" max="10509" width="16.5703125" style="8" customWidth="1"/>
    <col min="10510" max="10510" width="17.5703125" style="8" customWidth="1"/>
    <col min="10511" max="10511" width="26" style="8" customWidth="1"/>
    <col min="10512" max="10512" width="96.7109375" style="8" customWidth="1"/>
    <col min="10513" max="10513" width="11.42578125" style="8" customWidth="1"/>
    <col min="10514" max="10758" width="11.42578125" style="8"/>
    <col min="10759" max="10759" width="20.28515625" style="8" bestFit="1" customWidth="1"/>
    <col min="10760" max="10760" width="9.85546875" style="8" customWidth="1"/>
    <col min="10761" max="10761" width="86.5703125" style="8" customWidth="1"/>
    <col min="10762" max="10762" width="8.7109375" style="8" customWidth="1"/>
    <col min="10763" max="10763" width="14.28515625" style="8" bestFit="1" customWidth="1"/>
    <col min="10764" max="10764" width="19.140625" style="8" customWidth="1"/>
    <col min="10765" max="10765" width="16.5703125" style="8" customWidth="1"/>
    <col min="10766" max="10766" width="17.5703125" style="8" customWidth="1"/>
    <col min="10767" max="10767" width="26" style="8" customWidth="1"/>
    <col min="10768" max="10768" width="96.7109375" style="8" customWidth="1"/>
    <col min="10769" max="10769" width="11.42578125" style="8" customWidth="1"/>
    <col min="10770" max="11014" width="11.42578125" style="8"/>
    <col min="11015" max="11015" width="20.28515625" style="8" bestFit="1" customWidth="1"/>
    <col min="11016" max="11016" width="9.85546875" style="8" customWidth="1"/>
    <col min="11017" max="11017" width="86.5703125" style="8" customWidth="1"/>
    <col min="11018" max="11018" width="8.7109375" style="8" customWidth="1"/>
    <col min="11019" max="11019" width="14.28515625" style="8" bestFit="1" customWidth="1"/>
    <col min="11020" max="11020" width="19.140625" style="8" customWidth="1"/>
    <col min="11021" max="11021" width="16.5703125" style="8" customWidth="1"/>
    <col min="11022" max="11022" width="17.5703125" style="8" customWidth="1"/>
    <col min="11023" max="11023" width="26" style="8" customWidth="1"/>
    <col min="11024" max="11024" width="96.7109375" style="8" customWidth="1"/>
    <col min="11025" max="11025" width="11.42578125" style="8" customWidth="1"/>
    <col min="11026" max="11270" width="11.42578125" style="8"/>
    <col min="11271" max="11271" width="20.28515625" style="8" bestFit="1" customWidth="1"/>
    <col min="11272" max="11272" width="9.85546875" style="8" customWidth="1"/>
    <col min="11273" max="11273" width="86.5703125" style="8" customWidth="1"/>
    <col min="11274" max="11274" width="8.7109375" style="8" customWidth="1"/>
    <col min="11275" max="11275" width="14.28515625" style="8" bestFit="1" customWidth="1"/>
    <col min="11276" max="11276" width="19.140625" style="8" customWidth="1"/>
    <col min="11277" max="11277" width="16.5703125" style="8" customWidth="1"/>
    <col min="11278" max="11278" width="17.5703125" style="8" customWidth="1"/>
    <col min="11279" max="11279" width="26" style="8" customWidth="1"/>
    <col min="11280" max="11280" width="96.7109375" style="8" customWidth="1"/>
    <col min="11281" max="11281" width="11.42578125" style="8" customWidth="1"/>
    <col min="11282" max="11526" width="11.42578125" style="8"/>
    <col min="11527" max="11527" width="20.28515625" style="8" bestFit="1" customWidth="1"/>
    <col min="11528" max="11528" width="9.85546875" style="8" customWidth="1"/>
    <col min="11529" max="11529" width="86.5703125" style="8" customWidth="1"/>
    <col min="11530" max="11530" width="8.7109375" style="8" customWidth="1"/>
    <col min="11531" max="11531" width="14.28515625" style="8" bestFit="1" customWidth="1"/>
    <col min="11532" max="11532" width="19.140625" style="8" customWidth="1"/>
    <col min="11533" max="11533" width="16.5703125" style="8" customWidth="1"/>
    <col min="11534" max="11534" width="17.5703125" style="8" customWidth="1"/>
    <col min="11535" max="11535" width="26" style="8" customWidth="1"/>
    <col min="11536" max="11536" width="96.7109375" style="8" customWidth="1"/>
    <col min="11537" max="11537" width="11.42578125" style="8" customWidth="1"/>
    <col min="11538" max="11782" width="11.42578125" style="8"/>
    <col min="11783" max="11783" width="20.28515625" style="8" bestFit="1" customWidth="1"/>
    <col min="11784" max="11784" width="9.85546875" style="8" customWidth="1"/>
    <col min="11785" max="11785" width="86.5703125" style="8" customWidth="1"/>
    <col min="11786" max="11786" width="8.7109375" style="8" customWidth="1"/>
    <col min="11787" max="11787" width="14.28515625" style="8" bestFit="1" customWidth="1"/>
    <col min="11788" max="11788" width="19.140625" style="8" customWidth="1"/>
    <col min="11789" max="11789" width="16.5703125" style="8" customWidth="1"/>
    <col min="11790" max="11790" width="17.5703125" style="8" customWidth="1"/>
    <col min="11791" max="11791" width="26" style="8" customWidth="1"/>
    <col min="11792" max="11792" width="96.7109375" style="8" customWidth="1"/>
    <col min="11793" max="11793" width="11.42578125" style="8" customWidth="1"/>
    <col min="11794" max="12038" width="11.42578125" style="8"/>
    <col min="12039" max="12039" width="20.28515625" style="8" bestFit="1" customWidth="1"/>
    <col min="12040" max="12040" width="9.85546875" style="8" customWidth="1"/>
    <col min="12041" max="12041" width="86.5703125" style="8" customWidth="1"/>
    <col min="12042" max="12042" width="8.7109375" style="8" customWidth="1"/>
    <col min="12043" max="12043" width="14.28515625" style="8" bestFit="1" customWidth="1"/>
    <col min="12044" max="12044" width="19.140625" style="8" customWidth="1"/>
    <col min="12045" max="12045" width="16.5703125" style="8" customWidth="1"/>
    <col min="12046" max="12046" width="17.5703125" style="8" customWidth="1"/>
    <col min="12047" max="12047" width="26" style="8" customWidth="1"/>
    <col min="12048" max="12048" width="96.7109375" style="8" customWidth="1"/>
    <col min="12049" max="12049" width="11.42578125" style="8" customWidth="1"/>
    <col min="12050" max="12294" width="11.42578125" style="8"/>
    <col min="12295" max="12295" width="20.28515625" style="8" bestFit="1" customWidth="1"/>
    <col min="12296" max="12296" width="9.85546875" style="8" customWidth="1"/>
    <col min="12297" max="12297" width="86.5703125" style="8" customWidth="1"/>
    <col min="12298" max="12298" width="8.7109375" style="8" customWidth="1"/>
    <col min="12299" max="12299" width="14.28515625" style="8" bestFit="1" customWidth="1"/>
    <col min="12300" max="12300" width="19.140625" style="8" customWidth="1"/>
    <col min="12301" max="12301" width="16.5703125" style="8" customWidth="1"/>
    <col min="12302" max="12302" width="17.5703125" style="8" customWidth="1"/>
    <col min="12303" max="12303" width="26" style="8" customWidth="1"/>
    <col min="12304" max="12304" width="96.7109375" style="8" customWidth="1"/>
    <col min="12305" max="12305" width="11.42578125" style="8" customWidth="1"/>
    <col min="12306" max="12550" width="11.42578125" style="8"/>
    <col min="12551" max="12551" width="20.28515625" style="8" bestFit="1" customWidth="1"/>
    <col min="12552" max="12552" width="9.85546875" style="8" customWidth="1"/>
    <col min="12553" max="12553" width="86.5703125" style="8" customWidth="1"/>
    <col min="12554" max="12554" width="8.7109375" style="8" customWidth="1"/>
    <col min="12555" max="12555" width="14.28515625" style="8" bestFit="1" customWidth="1"/>
    <col min="12556" max="12556" width="19.140625" style="8" customWidth="1"/>
    <col min="12557" max="12557" width="16.5703125" style="8" customWidth="1"/>
    <col min="12558" max="12558" width="17.5703125" style="8" customWidth="1"/>
    <col min="12559" max="12559" width="26" style="8" customWidth="1"/>
    <col min="12560" max="12560" width="96.7109375" style="8" customWidth="1"/>
    <col min="12561" max="12561" width="11.42578125" style="8" customWidth="1"/>
    <col min="12562" max="12806" width="11.42578125" style="8"/>
    <col min="12807" max="12807" width="20.28515625" style="8" bestFit="1" customWidth="1"/>
    <col min="12808" max="12808" width="9.85546875" style="8" customWidth="1"/>
    <col min="12809" max="12809" width="86.5703125" style="8" customWidth="1"/>
    <col min="12810" max="12810" width="8.7109375" style="8" customWidth="1"/>
    <col min="12811" max="12811" width="14.28515625" style="8" bestFit="1" customWidth="1"/>
    <col min="12812" max="12812" width="19.140625" style="8" customWidth="1"/>
    <col min="12813" max="12813" width="16.5703125" style="8" customWidth="1"/>
    <col min="12814" max="12814" width="17.5703125" style="8" customWidth="1"/>
    <col min="12815" max="12815" width="26" style="8" customWidth="1"/>
    <col min="12816" max="12816" width="96.7109375" style="8" customWidth="1"/>
    <col min="12817" max="12817" width="11.42578125" style="8" customWidth="1"/>
    <col min="12818" max="13062" width="11.42578125" style="8"/>
    <col min="13063" max="13063" width="20.28515625" style="8" bestFit="1" customWidth="1"/>
    <col min="13064" max="13064" width="9.85546875" style="8" customWidth="1"/>
    <col min="13065" max="13065" width="86.5703125" style="8" customWidth="1"/>
    <col min="13066" max="13066" width="8.7109375" style="8" customWidth="1"/>
    <col min="13067" max="13067" width="14.28515625" style="8" bestFit="1" customWidth="1"/>
    <col min="13068" max="13068" width="19.140625" style="8" customWidth="1"/>
    <col min="13069" max="13069" width="16.5703125" style="8" customWidth="1"/>
    <col min="13070" max="13070" width="17.5703125" style="8" customWidth="1"/>
    <col min="13071" max="13071" width="26" style="8" customWidth="1"/>
    <col min="13072" max="13072" width="96.7109375" style="8" customWidth="1"/>
    <col min="13073" max="13073" width="11.42578125" style="8" customWidth="1"/>
    <col min="13074" max="13318" width="11.42578125" style="8"/>
    <col min="13319" max="13319" width="20.28515625" style="8" bestFit="1" customWidth="1"/>
    <col min="13320" max="13320" width="9.85546875" style="8" customWidth="1"/>
    <col min="13321" max="13321" width="86.5703125" style="8" customWidth="1"/>
    <col min="13322" max="13322" width="8.7109375" style="8" customWidth="1"/>
    <col min="13323" max="13323" width="14.28515625" style="8" bestFit="1" customWidth="1"/>
    <col min="13324" max="13324" width="19.140625" style="8" customWidth="1"/>
    <col min="13325" max="13325" width="16.5703125" style="8" customWidth="1"/>
    <col min="13326" max="13326" width="17.5703125" style="8" customWidth="1"/>
    <col min="13327" max="13327" width="26" style="8" customWidth="1"/>
    <col min="13328" max="13328" width="96.7109375" style="8" customWidth="1"/>
    <col min="13329" max="13329" width="11.42578125" style="8" customWidth="1"/>
    <col min="13330" max="13574" width="11.42578125" style="8"/>
    <col min="13575" max="13575" width="20.28515625" style="8" bestFit="1" customWidth="1"/>
    <col min="13576" max="13576" width="9.85546875" style="8" customWidth="1"/>
    <col min="13577" max="13577" width="86.5703125" style="8" customWidth="1"/>
    <col min="13578" max="13578" width="8.7109375" style="8" customWidth="1"/>
    <col min="13579" max="13579" width="14.28515625" style="8" bestFit="1" customWidth="1"/>
    <col min="13580" max="13580" width="19.140625" style="8" customWidth="1"/>
    <col min="13581" max="13581" width="16.5703125" style="8" customWidth="1"/>
    <col min="13582" max="13582" width="17.5703125" style="8" customWidth="1"/>
    <col min="13583" max="13583" width="26" style="8" customWidth="1"/>
    <col min="13584" max="13584" width="96.7109375" style="8" customWidth="1"/>
    <col min="13585" max="13585" width="11.42578125" style="8" customWidth="1"/>
    <col min="13586" max="13830" width="11.42578125" style="8"/>
    <col min="13831" max="13831" width="20.28515625" style="8" bestFit="1" customWidth="1"/>
    <col min="13832" max="13832" width="9.85546875" style="8" customWidth="1"/>
    <col min="13833" max="13833" width="86.5703125" style="8" customWidth="1"/>
    <col min="13834" max="13834" width="8.7109375" style="8" customWidth="1"/>
    <col min="13835" max="13835" width="14.28515625" style="8" bestFit="1" customWidth="1"/>
    <col min="13836" max="13836" width="19.140625" style="8" customWidth="1"/>
    <col min="13837" max="13837" width="16.5703125" style="8" customWidth="1"/>
    <col min="13838" max="13838" width="17.5703125" style="8" customWidth="1"/>
    <col min="13839" max="13839" width="26" style="8" customWidth="1"/>
    <col min="13840" max="13840" width="96.7109375" style="8" customWidth="1"/>
    <col min="13841" max="13841" width="11.42578125" style="8" customWidth="1"/>
    <col min="13842" max="14086" width="11.42578125" style="8"/>
    <col min="14087" max="14087" width="20.28515625" style="8" bestFit="1" customWidth="1"/>
    <col min="14088" max="14088" width="9.85546875" style="8" customWidth="1"/>
    <col min="14089" max="14089" width="86.5703125" style="8" customWidth="1"/>
    <col min="14090" max="14090" width="8.7109375" style="8" customWidth="1"/>
    <col min="14091" max="14091" width="14.28515625" style="8" bestFit="1" customWidth="1"/>
    <col min="14092" max="14092" width="19.140625" style="8" customWidth="1"/>
    <col min="14093" max="14093" width="16.5703125" style="8" customWidth="1"/>
    <col min="14094" max="14094" width="17.5703125" style="8" customWidth="1"/>
    <col min="14095" max="14095" width="26" style="8" customWidth="1"/>
    <col min="14096" max="14096" width="96.7109375" style="8" customWidth="1"/>
    <col min="14097" max="14097" width="11.42578125" style="8" customWidth="1"/>
    <col min="14098" max="14342" width="11.42578125" style="8"/>
    <col min="14343" max="14343" width="20.28515625" style="8" bestFit="1" customWidth="1"/>
    <col min="14344" max="14344" width="9.85546875" style="8" customWidth="1"/>
    <col min="14345" max="14345" width="86.5703125" style="8" customWidth="1"/>
    <col min="14346" max="14346" width="8.7109375" style="8" customWidth="1"/>
    <col min="14347" max="14347" width="14.28515625" style="8" bestFit="1" customWidth="1"/>
    <col min="14348" max="14348" width="19.140625" style="8" customWidth="1"/>
    <col min="14349" max="14349" width="16.5703125" style="8" customWidth="1"/>
    <col min="14350" max="14350" width="17.5703125" style="8" customWidth="1"/>
    <col min="14351" max="14351" width="26" style="8" customWidth="1"/>
    <col min="14352" max="14352" width="96.7109375" style="8" customWidth="1"/>
    <col min="14353" max="14353" width="11.42578125" style="8" customWidth="1"/>
    <col min="14354" max="14598" width="11.42578125" style="8"/>
    <col min="14599" max="14599" width="20.28515625" style="8" bestFit="1" customWidth="1"/>
    <col min="14600" max="14600" width="9.85546875" style="8" customWidth="1"/>
    <col min="14601" max="14601" width="86.5703125" style="8" customWidth="1"/>
    <col min="14602" max="14602" width="8.7109375" style="8" customWidth="1"/>
    <col min="14603" max="14603" width="14.28515625" style="8" bestFit="1" customWidth="1"/>
    <col min="14604" max="14604" width="19.140625" style="8" customWidth="1"/>
    <col min="14605" max="14605" width="16.5703125" style="8" customWidth="1"/>
    <col min="14606" max="14606" width="17.5703125" style="8" customWidth="1"/>
    <col min="14607" max="14607" width="26" style="8" customWidth="1"/>
    <col min="14608" max="14608" width="96.7109375" style="8" customWidth="1"/>
    <col min="14609" max="14609" width="11.42578125" style="8" customWidth="1"/>
    <col min="14610" max="14854" width="11.42578125" style="8"/>
    <col min="14855" max="14855" width="20.28515625" style="8" bestFit="1" customWidth="1"/>
    <col min="14856" max="14856" width="9.85546875" style="8" customWidth="1"/>
    <col min="14857" max="14857" width="86.5703125" style="8" customWidth="1"/>
    <col min="14858" max="14858" width="8.7109375" style="8" customWidth="1"/>
    <col min="14859" max="14859" width="14.28515625" style="8" bestFit="1" customWidth="1"/>
    <col min="14860" max="14860" width="19.140625" style="8" customWidth="1"/>
    <col min="14861" max="14861" width="16.5703125" style="8" customWidth="1"/>
    <col min="14862" max="14862" width="17.5703125" style="8" customWidth="1"/>
    <col min="14863" max="14863" width="26" style="8" customWidth="1"/>
    <col min="14864" max="14864" width="96.7109375" style="8" customWidth="1"/>
    <col min="14865" max="14865" width="11.42578125" style="8" customWidth="1"/>
    <col min="14866" max="15110" width="11.42578125" style="8"/>
    <col min="15111" max="15111" width="20.28515625" style="8" bestFit="1" customWidth="1"/>
    <col min="15112" max="15112" width="9.85546875" style="8" customWidth="1"/>
    <col min="15113" max="15113" width="86.5703125" style="8" customWidth="1"/>
    <col min="15114" max="15114" width="8.7109375" style="8" customWidth="1"/>
    <col min="15115" max="15115" width="14.28515625" style="8" bestFit="1" customWidth="1"/>
    <col min="15116" max="15116" width="19.140625" style="8" customWidth="1"/>
    <col min="15117" max="15117" width="16.5703125" style="8" customWidth="1"/>
    <col min="15118" max="15118" width="17.5703125" style="8" customWidth="1"/>
    <col min="15119" max="15119" width="26" style="8" customWidth="1"/>
    <col min="15120" max="15120" width="96.7109375" style="8" customWidth="1"/>
    <col min="15121" max="15121" width="11.42578125" style="8" customWidth="1"/>
    <col min="15122" max="15366" width="11.42578125" style="8"/>
    <col min="15367" max="15367" width="20.28515625" style="8" bestFit="1" customWidth="1"/>
    <col min="15368" max="15368" width="9.85546875" style="8" customWidth="1"/>
    <col min="15369" max="15369" width="86.5703125" style="8" customWidth="1"/>
    <col min="15370" max="15370" width="8.7109375" style="8" customWidth="1"/>
    <col min="15371" max="15371" width="14.28515625" style="8" bestFit="1" customWidth="1"/>
    <col min="15372" max="15372" width="19.140625" style="8" customWidth="1"/>
    <col min="15373" max="15373" width="16.5703125" style="8" customWidth="1"/>
    <col min="15374" max="15374" width="17.5703125" style="8" customWidth="1"/>
    <col min="15375" max="15375" width="26" style="8" customWidth="1"/>
    <col min="15376" max="15376" width="96.7109375" style="8" customWidth="1"/>
    <col min="15377" max="15377" width="11.42578125" style="8" customWidth="1"/>
    <col min="15378" max="15622" width="11.42578125" style="8"/>
    <col min="15623" max="15623" width="20.28515625" style="8" bestFit="1" customWidth="1"/>
    <col min="15624" max="15624" width="9.85546875" style="8" customWidth="1"/>
    <col min="15625" max="15625" width="86.5703125" style="8" customWidth="1"/>
    <col min="15626" max="15626" width="8.7109375" style="8" customWidth="1"/>
    <col min="15627" max="15627" width="14.28515625" style="8" bestFit="1" customWidth="1"/>
    <col min="15628" max="15628" width="19.140625" style="8" customWidth="1"/>
    <col min="15629" max="15629" width="16.5703125" style="8" customWidth="1"/>
    <col min="15630" max="15630" width="17.5703125" style="8" customWidth="1"/>
    <col min="15631" max="15631" width="26" style="8" customWidth="1"/>
    <col min="15632" max="15632" width="96.7109375" style="8" customWidth="1"/>
    <col min="15633" max="15633" width="11.42578125" style="8" customWidth="1"/>
    <col min="15634" max="15878" width="11.42578125" style="8"/>
    <col min="15879" max="15879" width="20.28515625" style="8" bestFit="1" customWidth="1"/>
    <col min="15880" max="15880" width="9.85546875" style="8" customWidth="1"/>
    <col min="15881" max="15881" width="86.5703125" style="8" customWidth="1"/>
    <col min="15882" max="15882" width="8.7109375" style="8" customWidth="1"/>
    <col min="15883" max="15883" width="14.28515625" style="8" bestFit="1" customWidth="1"/>
    <col min="15884" max="15884" width="19.140625" style="8" customWidth="1"/>
    <col min="15885" max="15885" width="16.5703125" style="8" customWidth="1"/>
    <col min="15886" max="15886" width="17.5703125" style="8" customWidth="1"/>
    <col min="15887" max="15887" width="26" style="8" customWidth="1"/>
    <col min="15888" max="15888" width="96.7109375" style="8" customWidth="1"/>
    <col min="15889" max="15889" width="11.42578125" style="8" customWidth="1"/>
    <col min="15890" max="16134" width="11.42578125" style="8"/>
    <col min="16135" max="16135" width="20.28515625" style="8" bestFit="1" customWidth="1"/>
    <col min="16136" max="16136" width="9.85546875" style="8" customWidth="1"/>
    <col min="16137" max="16137" width="86.5703125" style="8" customWidth="1"/>
    <col min="16138" max="16138" width="8.7109375" style="8" customWidth="1"/>
    <col min="16139" max="16139" width="14.28515625" style="8" bestFit="1" customWidth="1"/>
    <col min="16140" max="16140" width="19.140625" style="8" customWidth="1"/>
    <col min="16141" max="16141" width="16.5703125" style="8" customWidth="1"/>
    <col min="16142" max="16142" width="17.5703125" style="8" customWidth="1"/>
    <col min="16143" max="16143" width="26" style="8" customWidth="1"/>
    <col min="16144" max="16144" width="96.7109375" style="8" customWidth="1"/>
    <col min="16145" max="16145" width="11.42578125" style="8" customWidth="1"/>
    <col min="16146" max="16384" width="11.42578125" style="8"/>
  </cols>
  <sheetData>
    <row r="2" spans="2:18" s="2" customFormat="1" x14ac:dyDescent="0.25">
      <c r="B2" s="15"/>
      <c r="C2" s="15"/>
      <c r="D2" s="15"/>
      <c r="E2" s="15"/>
      <c r="F2" s="15"/>
      <c r="G2" s="156"/>
      <c r="H2" s="15"/>
      <c r="I2" s="156"/>
      <c r="J2" s="15"/>
      <c r="K2" s="156"/>
      <c r="L2" s="15"/>
      <c r="M2" s="156"/>
      <c r="N2" s="15"/>
      <c r="O2" s="114"/>
      <c r="P2" s="3"/>
      <c r="Q2" s="4"/>
    </row>
    <row r="3" spans="2:18" s="2" customFormat="1" x14ac:dyDescent="0.25">
      <c r="B3" s="15"/>
      <c r="C3" s="15"/>
      <c r="D3" s="15"/>
      <c r="E3" s="17" t="str">
        <f>'Resumo - MICRO'!E4</f>
        <v>Obra:</v>
      </c>
      <c r="F3" s="15" t="str">
        <f>'Resumo - MICRO'!F4</f>
        <v>Recapeamento de vias urbanas em Microrrevestimento</v>
      </c>
      <c r="G3" s="4"/>
      <c r="H3" s="15"/>
      <c r="J3" s="17" t="s">
        <v>20</v>
      </c>
      <c r="K3" s="161">
        <v>0.15</v>
      </c>
      <c r="L3" s="17" t="s">
        <v>26</v>
      </c>
      <c r="M3" s="160">
        <f>'Resumo - MICRO'!G10</f>
        <v>0</v>
      </c>
      <c r="O3" s="114"/>
      <c r="P3" s="3"/>
      <c r="Q3" s="4"/>
    </row>
    <row r="4" spans="2:18" s="2" customFormat="1" x14ac:dyDescent="0.25">
      <c r="B4" s="15"/>
      <c r="C4" s="15"/>
      <c r="D4" s="15"/>
      <c r="E4" s="17" t="str">
        <f>'Resumo - MICRO'!E5</f>
        <v>Local:</v>
      </c>
      <c r="F4" s="15" t="str">
        <f>'Resumo - MICRO'!F5</f>
        <v>Perímetro urbano</v>
      </c>
      <c r="G4" s="4"/>
      <c r="H4" s="15"/>
      <c r="J4" s="17" t="s">
        <v>21</v>
      </c>
      <c r="K4" s="161">
        <f>'BDI - MICRO'!H35</f>
        <v>0.20702738941176513</v>
      </c>
      <c r="L4" s="17" t="s">
        <v>27</v>
      </c>
      <c r="M4" s="16">
        <f>'Resumo - MICRO'!G11</f>
        <v>0</v>
      </c>
      <c r="O4" s="114"/>
      <c r="P4" s="3"/>
      <c r="Q4" s="4"/>
    </row>
    <row r="5" spans="2:18" s="2" customFormat="1" x14ac:dyDescent="0.25">
      <c r="B5" s="15"/>
      <c r="C5" s="15"/>
      <c r="D5" s="15"/>
      <c r="E5" s="17" t="str">
        <f>'Resumo - MICRO'!E6</f>
        <v>Bairro:</v>
      </c>
      <c r="F5" s="15" t="str">
        <f>'Resumo - MICRO'!F6</f>
        <v>Diversos</v>
      </c>
      <c r="G5" s="4"/>
      <c r="H5" s="18"/>
      <c r="L5" s="17"/>
      <c r="M5" s="18"/>
      <c r="O5" s="114"/>
      <c r="P5" s="3"/>
      <c r="Q5" s="4"/>
    </row>
    <row r="6" spans="2:18" s="2" customFormat="1" x14ac:dyDescent="0.25">
      <c r="B6" s="15"/>
      <c r="C6" s="15"/>
      <c r="D6" s="15"/>
      <c r="E6" s="17" t="str">
        <f>'Resumo - MICRO'!E7</f>
        <v>Município:</v>
      </c>
      <c r="F6" s="15" t="str">
        <f>'Resumo - MICRO'!F7</f>
        <v>Sorriso - MT</v>
      </c>
      <c r="G6" s="4"/>
      <c r="H6" s="15"/>
      <c r="J6" s="99"/>
      <c r="K6" s="15"/>
      <c r="L6" s="17"/>
      <c r="M6" s="18"/>
      <c r="O6" s="114"/>
      <c r="P6" s="3"/>
      <c r="Q6" s="4"/>
    </row>
    <row r="7" spans="2:18" s="2" customFormat="1" x14ac:dyDescent="0.25">
      <c r="B7" s="15"/>
      <c r="C7" s="15"/>
      <c r="D7" s="15"/>
      <c r="E7" s="15"/>
      <c r="F7" s="19"/>
      <c r="G7" s="4"/>
      <c r="I7" s="17" t="s">
        <v>28</v>
      </c>
      <c r="J7" s="16">
        <f>'Resumo - MICRO'!G13</f>
        <v>0</v>
      </c>
      <c r="O7" s="114"/>
      <c r="P7" s="3"/>
      <c r="Q7" s="4"/>
    </row>
    <row r="8" spans="2:18" s="2" customFormat="1" x14ac:dyDescent="0.25">
      <c r="B8" s="15"/>
      <c r="C8" s="15"/>
      <c r="D8" s="17" t="s">
        <v>91</v>
      </c>
      <c r="E8" s="16">
        <f>'Resumo - MICRO'!F17</f>
        <v>0</v>
      </c>
      <c r="G8" s="4"/>
      <c r="H8" s="20"/>
      <c r="J8" s="16">
        <f>'Resumo - MICRO'!G14</f>
        <v>0</v>
      </c>
      <c r="O8" s="114"/>
      <c r="P8" s="3"/>
      <c r="Q8" s="4"/>
    </row>
    <row r="9" spans="2:18" s="2" customFormat="1" x14ac:dyDescent="0.25">
      <c r="B9" s="15"/>
      <c r="C9" s="15"/>
      <c r="D9" s="15"/>
      <c r="E9" s="15"/>
      <c r="F9" s="15"/>
      <c r="G9" s="156"/>
      <c r="H9" s="156"/>
      <c r="J9" s="16"/>
      <c r="O9" s="114"/>
      <c r="P9" s="3"/>
      <c r="Q9" s="4"/>
    </row>
    <row r="10" spans="2:18" s="2" customFormat="1" ht="15.75" thickBot="1" x14ac:dyDescent="0.3">
      <c r="B10" s="94"/>
      <c r="C10" s="94"/>
      <c r="D10" s="94"/>
      <c r="E10" s="94"/>
      <c r="F10" s="94"/>
      <c r="G10" s="96"/>
      <c r="H10" s="95"/>
      <c r="I10" s="98"/>
      <c r="J10" s="94"/>
      <c r="K10" s="96"/>
      <c r="L10" s="96"/>
      <c r="M10" s="94"/>
      <c r="N10" s="40"/>
      <c r="O10" s="114"/>
      <c r="P10" s="1"/>
      <c r="Q10" s="1"/>
    </row>
    <row r="11" spans="2:18" s="2" customFormat="1" ht="32.1" customHeight="1" thickBot="1" x14ac:dyDescent="0.3">
      <c r="B11" s="525" t="s">
        <v>92</v>
      </c>
      <c r="C11" s="526"/>
      <c r="D11" s="526"/>
      <c r="E11" s="526"/>
      <c r="F11" s="526"/>
      <c r="G11" s="526"/>
      <c r="H11" s="526"/>
      <c r="I11" s="526"/>
      <c r="J11" s="526"/>
      <c r="K11" s="526"/>
      <c r="L11" s="526"/>
      <c r="M11" s="526"/>
      <c r="N11" s="527"/>
      <c r="O11" s="120"/>
      <c r="P11" s="120"/>
      <c r="Q11" s="120"/>
      <c r="R11" s="120"/>
    </row>
    <row r="12" spans="2:18" s="18" customFormat="1" ht="15" customHeight="1" thickBot="1" x14ac:dyDescent="0.3">
      <c r="B12" s="92"/>
      <c r="C12" s="92"/>
      <c r="D12" s="92"/>
      <c r="E12" s="92"/>
      <c r="F12" s="92"/>
      <c r="G12" s="92"/>
      <c r="H12" s="92"/>
      <c r="I12" s="92"/>
      <c r="J12" s="92"/>
      <c r="K12" s="92"/>
      <c r="L12" s="92"/>
      <c r="M12" s="92"/>
      <c r="N12" s="92"/>
      <c r="O12" s="116"/>
      <c r="P12" s="20"/>
      <c r="Q12" s="20"/>
    </row>
    <row r="13" spans="2:18" s="18" customFormat="1" ht="24.95" customHeight="1" x14ac:dyDescent="0.25">
      <c r="B13" s="528" t="s">
        <v>99</v>
      </c>
      <c r="C13" s="517"/>
      <c r="D13" s="517"/>
      <c r="E13" s="517"/>
      <c r="F13" s="517"/>
      <c r="G13" s="517"/>
      <c r="H13" s="517"/>
      <c r="I13" s="517"/>
      <c r="J13" s="517"/>
      <c r="K13" s="517"/>
      <c r="L13" s="517"/>
      <c r="M13" s="517"/>
      <c r="N13" s="530"/>
      <c r="O13" s="15"/>
      <c r="P13" s="15"/>
      <c r="Q13" s="15"/>
      <c r="R13" s="15"/>
    </row>
    <row r="14" spans="2:18" s="18" customFormat="1" ht="15" customHeight="1" x14ac:dyDescent="0.25">
      <c r="B14" s="596" t="s">
        <v>1</v>
      </c>
      <c r="C14" s="595" t="s">
        <v>36</v>
      </c>
      <c r="D14" s="595"/>
      <c r="E14" s="595"/>
      <c r="F14" s="595"/>
      <c r="G14" s="524" t="s">
        <v>98</v>
      </c>
      <c r="H14" s="524"/>
      <c r="I14" s="524"/>
      <c r="J14" s="524"/>
      <c r="K14" s="524"/>
      <c r="L14" s="524"/>
      <c r="M14" s="524"/>
      <c r="N14" s="602"/>
      <c r="O14" s="15"/>
      <c r="P14" s="15"/>
      <c r="Q14" s="15"/>
      <c r="R14" s="15"/>
    </row>
    <row r="15" spans="2:18" s="7" customFormat="1" x14ac:dyDescent="0.25">
      <c r="B15" s="597"/>
      <c r="C15" s="590"/>
      <c r="D15" s="590"/>
      <c r="E15" s="590"/>
      <c r="F15" s="590"/>
      <c r="G15" s="590" t="s">
        <v>93</v>
      </c>
      <c r="H15" s="590"/>
      <c r="I15" s="590" t="s">
        <v>94</v>
      </c>
      <c r="J15" s="590"/>
      <c r="K15" s="590" t="s">
        <v>95</v>
      </c>
      <c r="L15" s="590"/>
      <c r="M15" s="590" t="s">
        <v>236</v>
      </c>
      <c r="N15" s="598"/>
      <c r="O15" s="599"/>
      <c r="P15" s="599"/>
      <c r="Q15" s="599"/>
      <c r="R15" s="599"/>
    </row>
    <row r="16" spans="2:18" s="7" customFormat="1" x14ac:dyDescent="0.25">
      <c r="B16" s="597"/>
      <c r="C16" s="590" t="s">
        <v>101</v>
      </c>
      <c r="D16" s="590"/>
      <c r="E16" s="590"/>
      <c r="F16" s="177" t="s">
        <v>32</v>
      </c>
      <c r="G16" s="177" t="s">
        <v>55</v>
      </c>
      <c r="H16" s="356" t="s">
        <v>34</v>
      </c>
      <c r="I16" s="177" t="s">
        <v>55</v>
      </c>
      <c r="J16" s="356" t="s">
        <v>34</v>
      </c>
      <c r="K16" s="177" t="s">
        <v>55</v>
      </c>
      <c r="L16" s="356" t="s">
        <v>34</v>
      </c>
      <c r="M16" s="177" t="s">
        <v>55</v>
      </c>
      <c r="N16" s="357" t="s">
        <v>34</v>
      </c>
      <c r="O16" s="114"/>
      <c r="P16" s="114"/>
      <c r="Q16" s="114"/>
      <c r="R16" s="114"/>
    </row>
    <row r="17" spans="2:18" ht="30" customHeight="1" x14ac:dyDescent="0.25">
      <c r="B17" s="170">
        <f>'Resumo - MICRO'!B23</f>
        <v>1</v>
      </c>
      <c r="C17" s="600" t="str">
        <f>'Resumo - MICRO'!C23</f>
        <v>SERVIÇOS PRELIMINARES</v>
      </c>
      <c r="D17" s="600"/>
      <c r="E17" s="600"/>
      <c r="F17" s="331">
        <f>'Resumo - MICRO'!G23</f>
        <v>0</v>
      </c>
      <c r="G17" s="332">
        <v>0.34</v>
      </c>
      <c r="H17" s="331">
        <f>G17*$F17</f>
        <v>0</v>
      </c>
      <c r="I17" s="332">
        <v>0.22</v>
      </c>
      <c r="J17" s="331">
        <f>I17*$F17</f>
        <v>0</v>
      </c>
      <c r="K17" s="332">
        <v>0.22</v>
      </c>
      <c r="L17" s="331">
        <f>K17*$F17</f>
        <v>0</v>
      </c>
      <c r="M17" s="332">
        <v>0.22</v>
      </c>
      <c r="N17" s="333">
        <f>M17*$F17</f>
        <v>0</v>
      </c>
      <c r="O17" s="121"/>
      <c r="P17" s="122"/>
      <c r="Q17" s="121"/>
      <c r="R17" s="122"/>
    </row>
    <row r="18" spans="2:18" ht="30" customHeight="1" thickBot="1" x14ac:dyDescent="0.3">
      <c r="B18" s="334">
        <f>'Resumo - MICRO'!B24</f>
        <v>2</v>
      </c>
      <c r="C18" s="601" t="str">
        <f>'Resumo - MICRO'!C24</f>
        <v>PAVIMENTAÇÃO ASFÁLTICA - MICRORREVESTIMENTO</v>
      </c>
      <c r="D18" s="601"/>
      <c r="E18" s="601"/>
      <c r="F18" s="335">
        <f>'Resumo - MICRO'!G24</f>
        <v>0</v>
      </c>
      <c r="G18" s="336">
        <v>0.2</v>
      </c>
      <c r="H18" s="335">
        <f t="shared" ref="H18" si="0">G18*$F18</f>
        <v>0</v>
      </c>
      <c r="I18" s="336">
        <v>0.3</v>
      </c>
      <c r="J18" s="335">
        <f t="shared" ref="J18:L18" si="1">I18*$F18</f>
        <v>0</v>
      </c>
      <c r="K18" s="336">
        <v>0.3</v>
      </c>
      <c r="L18" s="335">
        <f t="shared" si="1"/>
        <v>0</v>
      </c>
      <c r="M18" s="336">
        <v>0.2</v>
      </c>
      <c r="N18" s="337">
        <f t="shared" ref="N18" si="2">M18*$F18</f>
        <v>0</v>
      </c>
      <c r="O18" s="121"/>
      <c r="P18" s="122"/>
      <c r="Q18" s="121"/>
      <c r="R18" s="122"/>
    </row>
    <row r="19" spans="2:18" ht="15.75" thickBot="1" x14ac:dyDescent="0.3">
      <c r="B19" s="93"/>
      <c r="C19" s="93"/>
      <c r="D19" s="147"/>
      <c r="E19" s="147"/>
      <c r="F19" s="147"/>
      <c r="G19" s="148"/>
      <c r="H19" s="147"/>
      <c r="I19" s="148"/>
      <c r="J19" s="93"/>
      <c r="K19" s="148"/>
      <c r="L19" s="147"/>
      <c r="M19" s="148"/>
      <c r="N19" s="147"/>
      <c r="O19" s="100"/>
      <c r="P19" s="18"/>
      <c r="Q19" s="100"/>
      <c r="R19" s="18"/>
    </row>
    <row r="20" spans="2:18" ht="30" customHeight="1" x14ac:dyDescent="0.25">
      <c r="B20" s="593" t="s">
        <v>96</v>
      </c>
      <c r="C20" s="594"/>
      <c r="D20" s="594"/>
      <c r="E20" s="594"/>
      <c r="F20" s="341"/>
      <c r="G20" s="347" t="e">
        <f>ROUND(H20/$F$21,4)</f>
        <v>#DIV/0!</v>
      </c>
      <c r="H20" s="348">
        <f>SUM(H17:H18)</f>
        <v>0</v>
      </c>
      <c r="I20" s="347" t="e">
        <f>ROUND(J20/$F$21,4)</f>
        <v>#DIV/0!</v>
      </c>
      <c r="J20" s="348">
        <f>SUM(J17:J18)</f>
        <v>0</v>
      </c>
      <c r="K20" s="347" t="e">
        <f>ROUND(L20/$F$21,4)</f>
        <v>#DIV/0!</v>
      </c>
      <c r="L20" s="348">
        <f>SUM(L17:L18)</f>
        <v>0</v>
      </c>
      <c r="M20" s="347" t="e">
        <f>ROUND(N20/$F$21,4)</f>
        <v>#DIV/0!</v>
      </c>
      <c r="N20" s="349">
        <f>SUM(N17:N18)</f>
        <v>0</v>
      </c>
      <c r="O20" s="121"/>
      <c r="P20" s="122"/>
      <c r="Q20" s="121"/>
      <c r="R20" s="122"/>
    </row>
    <row r="21" spans="2:18" ht="30" customHeight="1" thickBot="1" x14ac:dyDescent="0.3">
      <c r="B21" s="591" t="s">
        <v>97</v>
      </c>
      <c r="C21" s="592"/>
      <c r="D21" s="592"/>
      <c r="E21" s="592"/>
      <c r="F21" s="335">
        <f>F17+F18</f>
        <v>0</v>
      </c>
      <c r="G21" s="336" t="e">
        <f>ROUND(H21/$F$21,4)</f>
        <v>#DIV/0!</v>
      </c>
      <c r="H21" s="335">
        <f>H20</f>
        <v>0</v>
      </c>
      <c r="I21" s="336" t="e">
        <f>ROUND(J21/$F$21,4)</f>
        <v>#DIV/0!</v>
      </c>
      <c r="J21" s="350">
        <f>SUM(J20,H21)</f>
        <v>0</v>
      </c>
      <c r="K21" s="336" t="e">
        <f>ROUND(L21/$F$21,4)</f>
        <v>#DIV/0!</v>
      </c>
      <c r="L21" s="350">
        <f>SUM(L20,J21)</f>
        <v>0</v>
      </c>
      <c r="M21" s="336" t="e">
        <f>ROUND(N21/$F$21,4)</f>
        <v>#DIV/0!</v>
      </c>
      <c r="N21" s="351">
        <f>SUM(N20,L21)</f>
        <v>0</v>
      </c>
      <c r="O21" s="121"/>
      <c r="P21" s="123"/>
      <c r="Q21" s="121"/>
      <c r="R21" s="123"/>
    </row>
    <row r="22" spans="2:18" ht="12.75" customHeight="1" x14ac:dyDescent="0.25">
      <c r="B22" s="149"/>
      <c r="C22" s="149"/>
      <c r="D22" s="149"/>
      <c r="E22" s="149"/>
      <c r="F22" s="149"/>
      <c r="G22" s="150"/>
      <c r="H22" s="149"/>
      <c r="I22" s="150"/>
      <c r="J22" s="149"/>
      <c r="K22" s="150"/>
      <c r="L22" s="149"/>
      <c r="M22" s="352"/>
      <c r="N22" s="353"/>
      <c r="O22" s="124"/>
      <c r="P22" s="18"/>
      <c r="Q22" s="20"/>
      <c r="R22" s="18"/>
    </row>
    <row r="23" spans="2:18" ht="12.75" customHeight="1" thickBot="1" x14ac:dyDescent="0.3">
      <c r="B23" s="151"/>
      <c r="C23" s="151"/>
      <c r="D23" s="151"/>
      <c r="E23" s="151"/>
      <c r="F23" s="151"/>
      <c r="G23" s="152"/>
      <c r="H23" s="151"/>
      <c r="I23" s="152"/>
      <c r="J23" s="151"/>
      <c r="K23" s="152"/>
      <c r="L23" s="151"/>
      <c r="M23" s="354"/>
      <c r="N23" s="355"/>
      <c r="O23" s="124"/>
      <c r="P23" s="18"/>
      <c r="Q23" s="20"/>
      <c r="R23" s="18"/>
    </row>
    <row r="24" spans="2:18" ht="24.95" customHeight="1" x14ac:dyDescent="0.25">
      <c r="B24" s="528" t="s">
        <v>100</v>
      </c>
      <c r="C24" s="517"/>
      <c r="D24" s="517"/>
      <c r="E24" s="517"/>
      <c r="F24" s="517"/>
      <c r="G24" s="517"/>
      <c r="H24" s="517"/>
      <c r="I24" s="517"/>
      <c r="J24" s="517"/>
      <c r="K24" s="517"/>
      <c r="L24" s="517"/>
      <c r="M24" s="517"/>
      <c r="N24" s="530"/>
      <c r="O24" s="15"/>
      <c r="P24" s="15"/>
      <c r="Q24" s="15"/>
      <c r="R24" s="15"/>
    </row>
    <row r="25" spans="2:18" ht="12.75" customHeight="1" x14ac:dyDescent="0.25">
      <c r="B25" s="596" t="s">
        <v>1</v>
      </c>
      <c r="C25" s="595" t="s">
        <v>36</v>
      </c>
      <c r="D25" s="595"/>
      <c r="E25" s="595"/>
      <c r="F25" s="595"/>
      <c r="G25" s="524" t="s">
        <v>98</v>
      </c>
      <c r="H25" s="524"/>
      <c r="I25" s="524"/>
      <c r="J25" s="524"/>
      <c r="K25" s="524"/>
      <c r="L25" s="524"/>
      <c r="M25" s="524"/>
      <c r="N25" s="602"/>
      <c r="O25" s="15"/>
      <c r="P25" s="15"/>
      <c r="Q25" s="15"/>
      <c r="R25" s="15"/>
    </row>
    <row r="26" spans="2:18" x14ac:dyDescent="0.25">
      <c r="B26" s="597"/>
      <c r="C26" s="590"/>
      <c r="D26" s="590"/>
      <c r="E26" s="590"/>
      <c r="F26" s="590"/>
      <c r="G26" s="590" t="s">
        <v>93</v>
      </c>
      <c r="H26" s="590"/>
      <c r="I26" s="590" t="s">
        <v>94</v>
      </c>
      <c r="J26" s="590"/>
      <c r="K26" s="590" t="s">
        <v>95</v>
      </c>
      <c r="L26" s="590"/>
      <c r="M26" s="590" t="s">
        <v>236</v>
      </c>
      <c r="N26" s="598"/>
      <c r="O26" s="599"/>
      <c r="P26" s="599"/>
      <c r="Q26" s="599"/>
      <c r="R26" s="599"/>
    </row>
    <row r="27" spans="2:18" ht="25.5" customHeight="1" x14ac:dyDescent="0.25">
      <c r="B27" s="597"/>
      <c r="C27" s="590" t="s">
        <v>101</v>
      </c>
      <c r="D27" s="590"/>
      <c r="E27" s="590"/>
      <c r="F27" s="177" t="s">
        <v>32</v>
      </c>
      <c r="G27" s="177" t="s">
        <v>55</v>
      </c>
      <c r="H27" s="177" t="s">
        <v>34</v>
      </c>
      <c r="I27" s="356" t="s">
        <v>55</v>
      </c>
      <c r="J27" s="177" t="s">
        <v>34</v>
      </c>
      <c r="K27" s="356" t="s">
        <v>55</v>
      </c>
      <c r="L27" s="177" t="s">
        <v>34</v>
      </c>
      <c r="M27" s="356" t="s">
        <v>55</v>
      </c>
      <c r="N27" s="257" t="s">
        <v>34</v>
      </c>
      <c r="O27" s="114"/>
      <c r="P27" s="114"/>
      <c r="Q27" s="114"/>
      <c r="R27" s="114"/>
    </row>
    <row r="28" spans="2:18" ht="30" customHeight="1" x14ac:dyDescent="0.25">
      <c r="B28" s="170">
        <f>'Resumo - MICRO'!B23</f>
        <v>1</v>
      </c>
      <c r="C28" s="600" t="str">
        <f>'Resumo - MICRO'!C23</f>
        <v>SERVIÇOS PRELIMINARES</v>
      </c>
      <c r="D28" s="600"/>
      <c r="E28" s="600"/>
      <c r="F28" s="331">
        <f>'Resumo - MICRO'!G23</f>
        <v>0</v>
      </c>
      <c r="G28" s="338">
        <v>0.34</v>
      </c>
      <c r="H28" s="339">
        <f>G28*$F28</f>
        <v>0</v>
      </c>
      <c r="I28" s="338">
        <v>0.22</v>
      </c>
      <c r="J28" s="339">
        <f>I28*$F28</f>
        <v>0</v>
      </c>
      <c r="K28" s="338">
        <v>0.22</v>
      </c>
      <c r="L28" s="339">
        <f>K28*$F28</f>
        <v>0</v>
      </c>
      <c r="M28" s="338">
        <v>0.22</v>
      </c>
      <c r="N28" s="340">
        <f>M28*$F28</f>
        <v>0</v>
      </c>
      <c r="O28" s="117"/>
      <c r="P28" s="125"/>
      <c r="Q28" s="117"/>
      <c r="R28" s="125"/>
    </row>
    <row r="29" spans="2:18" ht="30" customHeight="1" thickBot="1" x14ac:dyDescent="0.3">
      <c r="B29" s="334">
        <f>'Resumo - MICRO'!B24</f>
        <v>2</v>
      </c>
      <c r="C29" s="601" t="str">
        <f>'Resumo - MICRO'!C24</f>
        <v>PAVIMENTAÇÃO ASFÁLTICA - MICRORREVESTIMENTO</v>
      </c>
      <c r="D29" s="601"/>
      <c r="E29" s="601"/>
      <c r="F29" s="335">
        <f>'Resumo - MICRO'!G24</f>
        <v>0</v>
      </c>
      <c r="G29" s="328">
        <v>0.2</v>
      </c>
      <c r="H29" s="329">
        <f t="shared" ref="H29" si="3">G29*$F29</f>
        <v>0</v>
      </c>
      <c r="I29" s="328">
        <v>0.3</v>
      </c>
      <c r="J29" s="329">
        <f t="shared" ref="J29" si="4">I29*$F29</f>
        <v>0</v>
      </c>
      <c r="K29" s="328">
        <v>0.3</v>
      </c>
      <c r="L29" s="329">
        <f t="shared" ref="L29" si="5">K29*$F29</f>
        <v>0</v>
      </c>
      <c r="M29" s="328">
        <v>0.2</v>
      </c>
      <c r="N29" s="330">
        <f t="shared" ref="N29" si="6">M29*$F29</f>
        <v>0</v>
      </c>
      <c r="O29" s="117"/>
      <c r="P29" s="125"/>
      <c r="Q29" s="117"/>
      <c r="R29" s="125"/>
    </row>
    <row r="30" spans="2:18" ht="20.100000000000001" customHeight="1" thickBot="1" x14ac:dyDescent="0.3">
      <c r="B30" s="93"/>
      <c r="C30" s="93"/>
      <c r="D30" s="147"/>
      <c r="E30" s="147"/>
      <c r="F30" s="147"/>
      <c r="G30" s="153"/>
      <c r="H30" s="154"/>
      <c r="I30" s="153"/>
      <c r="J30" s="155"/>
      <c r="K30" s="153"/>
      <c r="L30" s="154"/>
      <c r="M30" s="153"/>
      <c r="N30" s="155"/>
      <c r="O30" s="97"/>
      <c r="P30" s="15"/>
      <c r="Q30" s="97"/>
      <c r="R30" s="15"/>
    </row>
    <row r="31" spans="2:18" ht="30" customHeight="1" x14ac:dyDescent="0.25">
      <c r="B31" s="593" t="s">
        <v>96</v>
      </c>
      <c r="C31" s="594"/>
      <c r="D31" s="594"/>
      <c r="E31" s="594"/>
      <c r="F31" s="341"/>
      <c r="G31" s="342" t="e">
        <f>ROUND(H31/$F$21,4)</f>
        <v>#DIV/0!</v>
      </c>
      <c r="H31" s="343">
        <f>SUM(H28:H29)</f>
        <v>0</v>
      </c>
      <c r="I31" s="342" t="e">
        <f>ROUND(J31/$F$21,4)</f>
        <v>#DIV/0!</v>
      </c>
      <c r="J31" s="343">
        <f>SUM(J28:J29)</f>
        <v>0</v>
      </c>
      <c r="K31" s="342" t="e">
        <f>ROUND(L31/$F$21,4)</f>
        <v>#DIV/0!</v>
      </c>
      <c r="L31" s="343">
        <f>SUM(L28:L29)</f>
        <v>0</v>
      </c>
      <c r="M31" s="342" t="e">
        <f>ROUND(N31/$F$21,4)</f>
        <v>#DIV/0!</v>
      </c>
      <c r="N31" s="344">
        <f>SUM(N28:N29)</f>
        <v>0</v>
      </c>
      <c r="O31" s="117"/>
      <c r="P31" s="125"/>
      <c r="Q31" s="117"/>
      <c r="R31" s="125"/>
    </row>
    <row r="32" spans="2:18" ht="30" customHeight="1" thickBot="1" x14ac:dyDescent="0.3">
      <c r="B32" s="591" t="s">
        <v>97</v>
      </c>
      <c r="C32" s="592"/>
      <c r="D32" s="592"/>
      <c r="E32" s="592"/>
      <c r="F32" s="335">
        <f>F28+F29</f>
        <v>0</v>
      </c>
      <c r="G32" s="328" t="e">
        <f>ROUND(H32/$F$21,4)</f>
        <v>#DIV/0!</v>
      </c>
      <c r="H32" s="329">
        <f>H31</f>
        <v>0</v>
      </c>
      <c r="I32" s="328" t="e">
        <f>ROUND(J32/$F$21,4)</f>
        <v>#DIV/0!</v>
      </c>
      <c r="J32" s="345">
        <f>SUM(J31,H32)</f>
        <v>0</v>
      </c>
      <c r="K32" s="328" t="e">
        <f>ROUND(L32/$F$21,4)</f>
        <v>#DIV/0!</v>
      </c>
      <c r="L32" s="345">
        <f>SUM(L31,J32)</f>
        <v>0</v>
      </c>
      <c r="M32" s="328" t="e">
        <f>ROUND(N32/$F$21,4)</f>
        <v>#DIV/0!</v>
      </c>
      <c r="N32" s="346">
        <f>SUM(N31,L32)</f>
        <v>0</v>
      </c>
      <c r="O32" s="117"/>
      <c r="P32" s="126"/>
      <c r="Q32" s="117"/>
      <c r="R32" s="126"/>
    </row>
    <row r="33" spans="2:18" x14ac:dyDescent="0.25">
      <c r="B33" s="38"/>
      <c r="C33" s="38"/>
      <c r="D33" s="39"/>
      <c r="E33" s="39"/>
      <c r="F33" s="39"/>
      <c r="G33" s="38"/>
      <c r="H33" s="39"/>
      <c r="I33" s="38"/>
      <c r="J33" s="38"/>
      <c r="K33" s="38"/>
      <c r="L33" s="39"/>
      <c r="M33" s="20"/>
      <c r="N33" s="20"/>
      <c r="O33" s="20"/>
      <c r="P33" s="18"/>
      <c r="Q33" s="20"/>
      <c r="R33" s="18"/>
    </row>
    <row r="34" spans="2:18" x14ac:dyDescent="0.25">
      <c r="B34" s="4"/>
      <c r="C34" s="4"/>
      <c r="D34" s="2"/>
      <c r="E34" s="2"/>
      <c r="F34" s="2"/>
      <c r="G34" s="4"/>
      <c r="H34" s="2"/>
      <c r="I34" s="4"/>
      <c r="J34" s="4"/>
      <c r="K34" s="4"/>
      <c r="L34" s="2"/>
    </row>
    <row r="35" spans="2:18" x14ac:dyDescent="0.25">
      <c r="B35" s="4"/>
      <c r="C35" s="4"/>
      <c r="D35" s="2"/>
      <c r="E35" s="2"/>
      <c r="F35" s="2"/>
      <c r="G35" s="4"/>
      <c r="H35" s="2"/>
      <c r="I35" s="4"/>
      <c r="J35" s="15"/>
      <c r="K35" s="17" t="s">
        <v>29</v>
      </c>
      <c r="L35" s="115">
        <f>'Resumo - MICRO'!E10</f>
        <v>0</v>
      </c>
    </row>
    <row r="36" spans="2:18" x14ac:dyDescent="0.25">
      <c r="B36" s="4"/>
      <c r="C36" s="4"/>
      <c r="D36" s="2"/>
      <c r="E36" s="2"/>
      <c r="F36" s="2"/>
      <c r="G36" s="4"/>
      <c r="H36" s="2"/>
      <c r="I36" s="4"/>
      <c r="J36" s="15"/>
      <c r="K36" s="17" t="s">
        <v>30</v>
      </c>
      <c r="L36" s="115">
        <f>'Resumo - MICRO'!G38</f>
        <v>0</v>
      </c>
    </row>
    <row r="37" spans="2:18" x14ac:dyDescent="0.25">
      <c r="B37" s="4"/>
      <c r="C37" s="4"/>
      <c r="D37" s="2"/>
      <c r="E37" s="2"/>
      <c r="F37" s="2"/>
      <c r="G37" s="4"/>
      <c r="H37" s="2"/>
      <c r="I37" s="4"/>
      <c r="J37" s="15"/>
      <c r="K37" s="17" t="s">
        <v>41</v>
      </c>
      <c r="L37" s="21" t="e">
        <f>'Resumo - MICRO'!G39</f>
        <v>#DIV/0!</v>
      </c>
    </row>
    <row r="38" spans="2:18" x14ac:dyDescent="0.25">
      <c r="B38" s="4"/>
      <c r="C38" s="4"/>
      <c r="D38" s="2"/>
      <c r="E38" s="2"/>
      <c r="F38" s="2"/>
      <c r="G38" s="4"/>
      <c r="H38" s="2"/>
      <c r="I38" s="4"/>
      <c r="J38" s="4"/>
      <c r="K38" s="4"/>
      <c r="L38" s="2"/>
    </row>
  </sheetData>
  <mergeCells count="31">
    <mergeCell ref="B32:E32"/>
    <mergeCell ref="C18:E18"/>
    <mergeCell ref="C17:E17"/>
    <mergeCell ref="O15:P15"/>
    <mergeCell ref="B14:B16"/>
    <mergeCell ref="C14:F15"/>
    <mergeCell ref="G14:N14"/>
    <mergeCell ref="O26:P26"/>
    <mergeCell ref="C16:E16"/>
    <mergeCell ref="G15:H15"/>
    <mergeCell ref="I15:J15"/>
    <mergeCell ref="K15:L15"/>
    <mergeCell ref="M15:N15"/>
    <mergeCell ref="Q26:R26"/>
    <mergeCell ref="C28:E28"/>
    <mergeCell ref="C29:E29"/>
    <mergeCell ref="B31:E31"/>
    <mergeCell ref="B13:N13"/>
    <mergeCell ref="B24:N24"/>
    <mergeCell ref="G25:N25"/>
    <mergeCell ref="Q15:R15"/>
    <mergeCell ref="B11:N11"/>
    <mergeCell ref="C27:E27"/>
    <mergeCell ref="G26:H26"/>
    <mergeCell ref="I26:J26"/>
    <mergeCell ref="B21:E21"/>
    <mergeCell ref="B20:E20"/>
    <mergeCell ref="C25:F26"/>
    <mergeCell ref="B25:B27"/>
    <mergeCell ref="K26:L26"/>
    <mergeCell ref="M26:N26"/>
  </mergeCells>
  <printOptions horizontalCentered="1"/>
  <pageMargins left="0.51181102362204722" right="0.51181102362204722" top="0.78740157480314965" bottom="0.78740157480314965" header="0.31496062992125984" footer="0.31496062992125984"/>
  <pageSetup paperSize="9" scale="69" orientation="landscape" horizontalDpi="360" verticalDpi="360" r:id="rId1"/>
  <headerFooter>
    <oddFooter>&amp;L&amp;A&amp;C&amp;"-,Negrito itálico"Rodrigo Thibes Gonsalves&amp;"-,Itálico"
Engenheiro Civil 
CREA-MT 033947&amp;R&amp;P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Q59"/>
  <sheetViews>
    <sheetView showGridLines="0" tabSelected="1" view="pageBreakPreview" zoomScaleNormal="100" zoomScaleSheetLayoutView="100" workbookViewId="0">
      <selection activeCell="J66" sqref="J66"/>
    </sheetView>
  </sheetViews>
  <sheetFormatPr defaultRowHeight="15" customHeight="1" x14ac:dyDescent="0.25"/>
  <cols>
    <col min="1" max="1" width="3.7109375" style="142" customWidth="1"/>
    <col min="2" max="2" width="35.28515625" style="142" customWidth="1"/>
    <col min="3" max="3" width="10.28515625" style="142" bestFit="1" customWidth="1"/>
    <col min="4" max="4" width="14.140625" style="142" customWidth="1"/>
    <col min="5" max="5" width="11.140625" style="142" bestFit="1" customWidth="1"/>
    <col min="6" max="6" width="14.28515625" style="142" customWidth="1"/>
    <col min="7" max="7" width="11.5703125" style="142" customWidth="1"/>
    <col min="8" max="8" width="13.28515625" style="142" customWidth="1"/>
    <col min="9" max="9" width="12.140625" style="142" customWidth="1"/>
    <col min="10" max="10" width="13.140625" style="142" customWidth="1"/>
    <col min="11" max="11" width="11.140625" style="142" customWidth="1"/>
    <col min="12" max="12" width="15.7109375" style="142" customWidth="1"/>
    <col min="13" max="13" width="11.85546875" style="142" customWidth="1"/>
    <col min="14" max="16384" width="9.140625" style="142"/>
  </cols>
  <sheetData>
    <row r="1" spans="2:17" ht="15" customHeight="1" x14ac:dyDescent="0.25">
      <c r="B1" s="127"/>
      <c r="C1" s="127"/>
      <c r="D1" s="127"/>
      <c r="E1" s="127"/>
      <c r="F1" s="127"/>
      <c r="G1" s="127"/>
      <c r="H1" s="127"/>
      <c r="I1" s="127"/>
      <c r="J1" s="127"/>
      <c r="K1" s="127"/>
      <c r="L1" s="127"/>
      <c r="M1" s="127"/>
    </row>
    <row r="2" spans="2:17" ht="15" customHeight="1" x14ac:dyDescent="0.25">
      <c r="B2" s="127"/>
      <c r="C2" s="127"/>
      <c r="D2" s="127"/>
      <c r="E2" s="127"/>
      <c r="F2" s="127"/>
      <c r="G2" s="127"/>
      <c r="H2" s="127"/>
      <c r="I2" s="127"/>
      <c r="J2" s="127"/>
      <c r="K2" s="127"/>
      <c r="L2" s="127"/>
      <c r="M2" s="127"/>
    </row>
    <row r="3" spans="2:17" ht="15" customHeight="1" x14ac:dyDescent="0.25">
      <c r="B3" s="127"/>
      <c r="C3" s="17" t="str">
        <f>'Resumo - MICRO'!E4</f>
        <v>Obra:</v>
      </c>
      <c r="D3" s="15" t="str">
        <f>'Resumo - MICRO'!F4</f>
        <v>Recapeamento de vias urbanas em Microrrevestimento</v>
      </c>
      <c r="E3" s="127"/>
      <c r="F3" s="127"/>
      <c r="G3" s="146"/>
      <c r="H3" s="132" t="s">
        <v>148</v>
      </c>
      <c r="I3" s="129"/>
      <c r="J3" s="127"/>
      <c r="K3" s="127"/>
      <c r="L3" s="127"/>
      <c r="M3" s="127"/>
    </row>
    <row r="4" spans="2:17" ht="15" customHeight="1" x14ac:dyDescent="0.25">
      <c r="B4" s="143"/>
      <c r="C4" s="17" t="str">
        <f>'Resumo - MICRO'!E5</f>
        <v>Local:</v>
      </c>
      <c r="D4" s="15" t="str">
        <f>'Resumo - MICRO'!F5</f>
        <v>Perímetro urbano</v>
      </c>
      <c r="E4" s="119"/>
      <c r="F4" s="119"/>
      <c r="G4" s="146"/>
      <c r="H4" s="131" t="s">
        <v>215</v>
      </c>
      <c r="I4" s="131"/>
      <c r="J4" s="119"/>
      <c r="K4" s="119"/>
      <c r="L4" s="119"/>
      <c r="M4" s="119"/>
    </row>
    <row r="5" spans="2:17" ht="15" customHeight="1" x14ac:dyDescent="0.25">
      <c r="B5" s="143"/>
      <c r="C5" s="17" t="str">
        <f>'Resumo - MICRO'!E6</f>
        <v>Bairro:</v>
      </c>
      <c r="D5" s="15" t="str">
        <f>'Resumo - MICRO'!F6</f>
        <v>Diversos</v>
      </c>
      <c r="E5" s="119"/>
      <c r="F5" s="119"/>
      <c r="G5" s="146"/>
      <c r="H5" s="131" t="s">
        <v>150</v>
      </c>
      <c r="I5" s="131"/>
      <c r="J5" s="119"/>
      <c r="K5" s="119"/>
      <c r="L5" s="119"/>
      <c r="M5" s="119"/>
    </row>
    <row r="6" spans="2:17" ht="15" customHeight="1" x14ac:dyDescent="0.25">
      <c r="B6" s="143"/>
      <c r="C6" s="17" t="str">
        <f>'Resumo - MICRO'!E7</f>
        <v>Município:</v>
      </c>
      <c r="D6" s="15" t="str">
        <f>'Resumo - MICRO'!F7</f>
        <v>Sorriso - MT</v>
      </c>
      <c r="E6" s="119"/>
      <c r="F6" s="119"/>
      <c r="G6" s="146"/>
      <c r="H6" s="144" t="s">
        <v>214</v>
      </c>
      <c r="I6" s="146"/>
      <c r="J6" s="119"/>
      <c r="K6" s="119"/>
      <c r="L6" s="119"/>
      <c r="M6" s="119"/>
    </row>
    <row r="7" spans="2:17" ht="15" customHeight="1" x14ac:dyDescent="0.25">
      <c r="B7" s="143"/>
      <c r="C7" s="17"/>
      <c r="D7" s="15"/>
      <c r="E7" s="119"/>
      <c r="F7" s="119"/>
      <c r="G7" s="118"/>
      <c r="H7" s="144" t="s">
        <v>151</v>
      </c>
      <c r="I7" s="118"/>
      <c r="J7" s="119"/>
      <c r="K7" s="119"/>
      <c r="L7" s="119"/>
      <c r="M7" s="119"/>
    </row>
    <row r="8" spans="2:17" ht="15" customHeight="1" x14ac:dyDescent="0.25">
      <c r="B8" s="143"/>
      <c r="C8" s="119"/>
      <c r="D8" s="119"/>
      <c r="E8" s="119"/>
      <c r="F8" s="119"/>
      <c r="G8" s="119"/>
      <c r="H8" s="119"/>
      <c r="I8" s="119"/>
      <c r="J8" s="119"/>
      <c r="K8" s="119"/>
      <c r="L8" s="119"/>
      <c r="M8" s="119"/>
    </row>
    <row r="9" spans="2:17" ht="15" customHeight="1" thickBot="1" x14ac:dyDescent="0.3">
      <c r="B9" s="430"/>
      <c r="C9" s="431"/>
      <c r="D9" s="431"/>
      <c r="E9" s="431"/>
      <c r="F9" s="431"/>
      <c r="G9" s="431"/>
      <c r="H9" s="431"/>
      <c r="I9" s="431"/>
      <c r="J9" s="431"/>
      <c r="K9" s="431"/>
      <c r="L9" s="431"/>
      <c r="M9" s="431"/>
    </row>
    <row r="10" spans="2:17" s="135" customFormat="1" ht="27.75" customHeight="1" thickBot="1" x14ac:dyDescent="0.3">
      <c r="B10" s="525" t="s">
        <v>213</v>
      </c>
      <c r="C10" s="526"/>
      <c r="D10" s="526"/>
      <c r="E10" s="526"/>
      <c r="F10" s="526"/>
      <c r="G10" s="526"/>
      <c r="H10" s="526"/>
      <c r="I10" s="526"/>
      <c r="J10" s="526"/>
      <c r="K10" s="526"/>
      <c r="L10" s="526"/>
      <c r="M10" s="527"/>
      <c r="O10" s="142"/>
      <c r="P10" s="142"/>
      <c r="Q10" s="142"/>
    </row>
    <row r="11" spans="2:17" ht="15" customHeight="1" thickBot="1" x14ac:dyDescent="0.3">
      <c r="B11" s="143"/>
      <c r="C11" s="119"/>
      <c r="D11" s="119"/>
      <c r="E11" s="119"/>
      <c r="F11" s="119"/>
      <c r="G11" s="119"/>
      <c r="H11" s="119"/>
      <c r="I11" s="119"/>
      <c r="J11" s="119"/>
      <c r="K11" s="119"/>
      <c r="L11" s="119"/>
      <c r="M11" s="119"/>
    </row>
    <row r="12" spans="2:17" ht="26.25" customHeight="1" x14ac:dyDescent="0.25">
      <c r="B12" s="609" t="s">
        <v>149</v>
      </c>
      <c r="C12" s="610"/>
      <c r="D12" s="610"/>
      <c r="E12" s="610"/>
      <c r="F12" s="610"/>
      <c r="G12" s="610"/>
      <c r="H12" s="610"/>
      <c r="I12" s="610"/>
      <c r="J12" s="610"/>
      <c r="K12" s="610"/>
      <c r="L12" s="610"/>
      <c r="M12" s="611"/>
    </row>
    <row r="13" spans="2:17" ht="35.25" customHeight="1" x14ac:dyDescent="0.25">
      <c r="B13" s="607" t="s">
        <v>141</v>
      </c>
      <c r="C13" s="420" t="s">
        <v>135</v>
      </c>
      <c r="D13" s="421" t="s">
        <v>243</v>
      </c>
      <c r="E13" s="421" t="s">
        <v>146</v>
      </c>
      <c r="F13" s="421" t="s">
        <v>244</v>
      </c>
      <c r="G13" s="421" t="s">
        <v>245</v>
      </c>
      <c r="H13" s="421" t="s">
        <v>246</v>
      </c>
      <c r="I13" s="421" t="s">
        <v>247</v>
      </c>
      <c r="J13" s="436"/>
      <c r="K13" s="436"/>
      <c r="L13" s="437"/>
      <c r="M13" s="438"/>
    </row>
    <row r="14" spans="2:17" ht="15" customHeight="1" x14ac:dyDescent="0.25">
      <c r="B14" s="608"/>
      <c r="C14" s="439" t="s">
        <v>134</v>
      </c>
      <c r="D14" s="439" t="s">
        <v>145</v>
      </c>
      <c r="E14" s="439" t="s">
        <v>143</v>
      </c>
      <c r="F14" s="439" t="s">
        <v>140</v>
      </c>
      <c r="G14" s="439" t="s">
        <v>142</v>
      </c>
      <c r="H14" s="439" t="s">
        <v>140</v>
      </c>
      <c r="I14" s="439" t="s">
        <v>142</v>
      </c>
      <c r="J14" s="440"/>
      <c r="K14" s="440"/>
      <c r="L14" s="441"/>
      <c r="M14" s="442"/>
    </row>
    <row r="15" spans="2:17" ht="20.100000000000001" customHeight="1" x14ac:dyDescent="0.25">
      <c r="B15" s="287" t="s">
        <v>206</v>
      </c>
      <c r="C15" s="288">
        <v>1377.5</v>
      </c>
      <c r="D15" s="418">
        <v>4.4999999999999999E-4</v>
      </c>
      <c r="E15" s="289">
        <f>D15*C15</f>
        <v>0.61987499999999995</v>
      </c>
      <c r="F15" s="289">
        <v>30</v>
      </c>
      <c r="G15" s="290">
        <f>F15*E15</f>
        <v>18.596249999999998</v>
      </c>
      <c r="H15" s="289">
        <v>370</v>
      </c>
      <c r="I15" s="290">
        <f>E15*H15</f>
        <v>229.35374999999999</v>
      </c>
      <c r="J15" s="443"/>
      <c r="K15" s="443"/>
      <c r="L15" s="291"/>
      <c r="M15" s="139"/>
    </row>
    <row r="16" spans="2:17" ht="20.100000000000001" customHeight="1" x14ac:dyDescent="0.25">
      <c r="B16" s="287" t="s">
        <v>207</v>
      </c>
      <c r="C16" s="288">
        <v>37837</v>
      </c>
      <c r="D16" s="418">
        <v>4.4999999999999999E-4</v>
      </c>
      <c r="E16" s="289">
        <f t="shared" ref="E16:E21" si="0">D16*C16</f>
        <v>17.02665</v>
      </c>
      <c r="F16" s="289">
        <v>30</v>
      </c>
      <c r="G16" s="290">
        <f t="shared" ref="G16:G21" si="1">F16*E16</f>
        <v>510.79950000000002</v>
      </c>
      <c r="H16" s="289">
        <v>370</v>
      </c>
      <c r="I16" s="290">
        <f t="shared" ref="I16:I21" si="2">E16*H16</f>
        <v>6299.8604999999998</v>
      </c>
      <c r="J16" s="443"/>
      <c r="K16" s="443"/>
      <c r="L16" s="291"/>
      <c r="M16" s="139"/>
    </row>
    <row r="17" spans="2:13" ht="20.100000000000001" customHeight="1" x14ac:dyDescent="0.25">
      <c r="B17" s="287" t="s">
        <v>208</v>
      </c>
      <c r="C17" s="288">
        <v>29830.5</v>
      </c>
      <c r="D17" s="418">
        <v>4.4999999999999999E-4</v>
      </c>
      <c r="E17" s="289">
        <f t="shared" si="0"/>
        <v>13.423724999999999</v>
      </c>
      <c r="F17" s="289">
        <v>30</v>
      </c>
      <c r="G17" s="290">
        <f t="shared" si="1"/>
        <v>402.71174999999999</v>
      </c>
      <c r="H17" s="289">
        <v>370</v>
      </c>
      <c r="I17" s="290">
        <f t="shared" si="2"/>
        <v>4966.7782499999994</v>
      </c>
      <c r="J17" s="443"/>
      <c r="K17" s="443"/>
      <c r="L17" s="291"/>
      <c r="M17" s="139"/>
    </row>
    <row r="18" spans="2:13" ht="20.100000000000001" customHeight="1" x14ac:dyDescent="0.25">
      <c r="B18" s="287" t="s">
        <v>209</v>
      </c>
      <c r="C18" s="288">
        <v>6339</v>
      </c>
      <c r="D18" s="418">
        <v>4.4999999999999999E-4</v>
      </c>
      <c r="E18" s="289">
        <f t="shared" si="0"/>
        <v>2.8525499999999999</v>
      </c>
      <c r="F18" s="289">
        <v>30</v>
      </c>
      <c r="G18" s="290">
        <f t="shared" si="1"/>
        <v>85.576499999999996</v>
      </c>
      <c r="H18" s="289">
        <v>370</v>
      </c>
      <c r="I18" s="290">
        <f t="shared" si="2"/>
        <v>1055.4434999999999</v>
      </c>
      <c r="J18" s="443"/>
      <c r="K18" s="443"/>
      <c r="L18" s="291"/>
      <c r="M18" s="139"/>
    </row>
    <row r="19" spans="2:13" ht="20.100000000000001" customHeight="1" x14ac:dyDescent="0.25">
      <c r="B19" s="287" t="s">
        <v>210</v>
      </c>
      <c r="C19" s="288">
        <v>7687.5</v>
      </c>
      <c r="D19" s="418">
        <v>4.4999999999999999E-4</v>
      </c>
      <c r="E19" s="289">
        <f t="shared" si="0"/>
        <v>3.4593750000000001</v>
      </c>
      <c r="F19" s="289">
        <v>30</v>
      </c>
      <c r="G19" s="290">
        <f t="shared" si="1"/>
        <v>103.78125</v>
      </c>
      <c r="H19" s="289">
        <v>370</v>
      </c>
      <c r="I19" s="290">
        <f t="shared" si="2"/>
        <v>1279.96875</v>
      </c>
      <c r="J19" s="443"/>
      <c r="K19" s="443"/>
      <c r="L19" s="291"/>
      <c r="M19" s="139"/>
    </row>
    <row r="20" spans="2:13" ht="20.100000000000001" customHeight="1" x14ac:dyDescent="0.25">
      <c r="B20" s="287" t="s">
        <v>211</v>
      </c>
      <c r="C20" s="288">
        <v>39672.800000000003</v>
      </c>
      <c r="D20" s="418">
        <v>4.4999999999999999E-4</v>
      </c>
      <c r="E20" s="289">
        <f t="shared" si="0"/>
        <v>17.85276</v>
      </c>
      <c r="F20" s="289">
        <v>30</v>
      </c>
      <c r="G20" s="290">
        <f t="shared" si="1"/>
        <v>535.58280000000002</v>
      </c>
      <c r="H20" s="289">
        <v>370</v>
      </c>
      <c r="I20" s="290">
        <f t="shared" si="2"/>
        <v>6605.5212000000001</v>
      </c>
      <c r="J20" s="443"/>
      <c r="K20" s="443"/>
      <c r="L20" s="291"/>
      <c r="M20" s="139"/>
    </row>
    <row r="21" spans="2:13" ht="20.100000000000001" customHeight="1" x14ac:dyDescent="0.25">
      <c r="B21" s="292" t="s">
        <v>212</v>
      </c>
      <c r="C21" s="293">
        <v>61417</v>
      </c>
      <c r="D21" s="419">
        <v>4.4999999999999999E-4</v>
      </c>
      <c r="E21" s="294">
        <f t="shared" si="0"/>
        <v>27.637650000000001</v>
      </c>
      <c r="F21" s="294">
        <v>30</v>
      </c>
      <c r="G21" s="295">
        <f t="shared" si="1"/>
        <v>829.12950000000001</v>
      </c>
      <c r="H21" s="294">
        <v>370</v>
      </c>
      <c r="I21" s="295">
        <f t="shared" si="2"/>
        <v>10225.9305</v>
      </c>
      <c r="J21" s="444"/>
      <c r="K21" s="444"/>
      <c r="L21" s="296"/>
      <c r="M21" s="140"/>
    </row>
    <row r="22" spans="2:13" ht="20.100000000000001" customHeight="1" thickBot="1" x14ac:dyDescent="0.3">
      <c r="B22" s="128" t="s">
        <v>227</v>
      </c>
      <c r="C22" s="297">
        <f>SUM(C15:C21)</f>
        <v>184161.3</v>
      </c>
      <c r="D22" s="298"/>
      <c r="E22" s="297">
        <f>SUM(E15:E21)</f>
        <v>82.872585000000015</v>
      </c>
      <c r="F22" s="297"/>
      <c r="G22" s="297">
        <f>SUM(G15:G21)</f>
        <v>2486.1775500000003</v>
      </c>
      <c r="H22" s="297"/>
      <c r="I22" s="297">
        <f>SUM(I15:I21)</f>
        <v>30662.856449999999</v>
      </c>
      <c r="J22" s="435"/>
      <c r="K22" s="435"/>
      <c r="L22" s="299"/>
      <c r="M22" s="141"/>
    </row>
    <row r="23" spans="2:13" ht="15" customHeight="1" thickBot="1" x14ac:dyDescent="0.3">
      <c r="B23" s="145"/>
      <c r="C23" s="133"/>
      <c r="D23" s="134"/>
      <c r="E23" s="136"/>
      <c r="F23" s="137"/>
      <c r="G23" s="136"/>
      <c r="H23" s="136"/>
      <c r="I23" s="136"/>
      <c r="J23" s="136"/>
      <c r="K23" s="136"/>
      <c r="L23" s="138"/>
      <c r="M23" s="138"/>
    </row>
    <row r="24" spans="2:13" ht="26.25" customHeight="1" x14ac:dyDescent="0.25">
      <c r="B24" s="609" t="s">
        <v>231</v>
      </c>
      <c r="C24" s="610"/>
      <c r="D24" s="610"/>
      <c r="E24" s="610"/>
      <c r="F24" s="610"/>
      <c r="G24" s="610"/>
      <c r="H24" s="610"/>
      <c r="I24" s="610"/>
      <c r="J24" s="610"/>
      <c r="K24" s="610"/>
      <c r="L24" s="610"/>
      <c r="M24" s="611"/>
    </row>
    <row r="25" spans="2:13" ht="40.5" customHeight="1" x14ac:dyDescent="0.25">
      <c r="B25" s="606" t="s">
        <v>141</v>
      </c>
      <c r="C25" s="420" t="s">
        <v>135</v>
      </c>
      <c r="D25" s="420" t="s">
        <v>138</v>
      </c>
      <c r="E25" s="420" t="s">
        <v>136</v>
      </c>
      <c r="F25" s="421" t="s">
        <v>248</v>
      </c>
      <c r="G25" s="421" t="s">
        <v>230</v>
      </c>
      <c r="H25" s="421" t="s">
        <v>249</v>
      </c>
      <c r="I25" s="421" t="s">
        <v>230</v>
      </c>
      <c r="J25" s="421" t="s">
        <v>244</v>
      </c>
      <c r="K25" s="421" t="s">
        <v>250</v>
      </c>
      <c r="L25" s="421" t="s">
        <v>246</v>
      </c>
      <c r="M25" s="422" t="s">
        <v>251</v>
      </c>
    </row>
    <row r="26" spans="2:13" ht="15" customHeight="1" x14ac:dyDescent="0.25">
      <c r="B26" s="606"/>
      <c r="C26" s="423" t="s">
        <v>134</v>
      </c>
      <c r="D26" s="423" t="s">
        <v>133</v>
      </c>
      <c r="E26" s="423" t="s">
        <v>137</v>
      </c>
      <c r="F26" s="423" t="s">
        <v>229</v>
      </c>
      <c r="G26" s="423" t="s">
        <v>147</v>
      </c>
      <c r="H26" s="423" t="s">
        <v>139</v>
      </c>
      <c r="I26" s="423" t="s">
        <v>143</v>
      </c>
      <c r="J26" s="423" t="s">
        <v>140</v>
      </c>
      <c r="K26" s="423" t="s">
        <v>142</v>
      </c>
      <c r="L26" s="423" t="s">
        <v>140</v>
      </c>
      <c r="M26" s="429" t="s">
        <v>142</v>
      </c>
    </row>
    <row r="27" spans="2:13" ht="20.100000000000001" customHeight="1" x14ac:dyDescent="0.25">
      <c r="B27" s="283" t="s">
        <v>206</v>
      </c>
      <c r="C27" s="284">
        <v>1377.5</v>
      </c>
      <c r="D27" s="301">
        <v>8.0000000000000002E-3</v>
      </c>
      <c r="E27" s="320">
        <f>C27*D27</f>
        <v>11.02</v>
      </c>
      <c r="F27" s="302">
        <v>1.5</v>
      </c>
      <c r="G27" s="303">
        <f>F27*E27</f>
        <v>16.53</v>
      </c>
      <c r="H27" s="303">
        <v>16.16</v>
      </c>
      <c r="I27" s="303">
        <f>G27*(H27/100)</f>
        <v>2.6712480000000003</v>
      </c>
      <c r="J27" s="285">
        <v>30</v>
      </c>
      <c r="K27" s="317">
        <f>I27*J27</f>
        <v>80.137440000000012</v>
      </c>
      <c r="L27" s="303">
        <v>370</v>
      </c>
      <c r="M27" s="304">
        <f>I27*L27</f>
        <v>988.36176000000012</v>
      </c>
    </row>
    <row r="28" spans="2:13" ht="20.100000000000001" customHeight="1" x14ac:dyDescent="0.25">
      <c r="B28" s="287" t="s">
        <v>207</v>
      </c>
      <c r="C28" s="288">
        <v>37837</v>
      </c>
      <c r="D28" s="305">
        <v>8.0000000000000002E-3</v>
      </c>
      <c r="E28" s="321">
        <f t="shared" ref="E28:E33" si="3">C28*D28</f>
        <v>302.69600000000003</v>
      </c>
      <c r="F28" s="306">
        <v>1.5</v>
      </c>
      <c r="G28" s="307">
        <f t="shared" ref="G28:G33" si="4">F28*E28</f>
        <v>454.04400000000004</v>
      </c>
      <c r="H28" s="307">
        <v>16.16</v>
      </c>
      <c r="I28" s="307">
        <f t="shared" ref="I28:I33" si="5">G28*(H28/100)</f>
        <v>73.373510400000001</v>
      </c>
      <c r="J28" s="289">
        <v>30</v>
      </c>
      <c r="K28" s="318">
        <f t="shared" ref="K28:K33" si="6">I28*J28</f>
        <v>2201.205312</v>
      </c>
      <c r="L28" s="307">
        <v>370</v>
      </c>
      <c r="M28" s="308">
        <f t="shared" ref="M28:M33" si="7">I28*L28</f>
        <v>27148.198848</v>
      </c>
    </row>
    <row r="29" spans="2:13" ht="20.100000000000001" customHeight="1" x14ac:dyDescent="0.25">
      <c r="B29" s="287" t="s">
        <v>208</v>
      </c>
      <c r="C29" s="288">
        <v>29830.5</v>
      </c>
      <c r="D29" s="305">
        <v>8.0000000000000002E-3</v>
      </c>
      <c r="E29" s="321">
        <f t="shared" si="3"/>
        <v>238.64400000000001</v>
      </c>
      <c r="F29" s="306">
        <v>1.5</v>
      </c>
      <c r="G29" s="307">
        <f t="shared" si="4"/>
        <v>357.96600000000001</v>
      </c>
      <c r="H29" s="307">
        <v>16.16</v>
      </c>
      <c r="I29" s="307">
        <f t="shared" si="5"/>
        <v>57.847305599999999</v>
      </c>
      <c r="J29" s="289">
        <v>30</v>
      </c>
      <c r="K29" s="318">
        <f t="shared" si="6"/>
        <v>1735.4191679999999</v>
      </c>
      <c r="L29" s="307">
        <v>370</v>
      </c>
      <c r="M29" s="308">
        <f t="shared" si="7"/>
        <v>21403.503072</v>
      </c>
    </row>
    <row r="30" spans="2:13" ht="20.100000000000001" customHeight="1" x14ac:dyDescent="0.25">
      <c r="B30" s="287" t="s">
        <v>209</v>
      </c>
      <c r="C30" s="288">
        <v>6339</v>
      </c>
      <c r="D30" s="305">
        <v>8.0000000000000002E-3</v>
      </c>
      <c r="E30" s="321">
        <f t="shared" si="3"/>
        <v>50.712000000000003</v>
      </c>
      <c r="F30" s="306">
        <v>1.5</v>
      </c>
      <c r="G30" s="307">
        <f t="shared" si="4"/>
        <v>76.068000000000012</v>
      </c>
      <c r="H30" s="307">
        <v>16.16</v>
      </c>
      <c r="I30" s="307">
        <f t="shared" si="5"/>
        <v>12.292588800000001</v>
      </c>
      <c r="J30" s="289">
        <v>30</v>
      </c>
      <c r="K30" s="318">
        <f t="shared" si="6"/>
        <v>368.77766400000002</v>
      </c>
      <c r="L30" s="307">
        <v>370</v>
      </c>
      <c r="M30" s="308">
        <f t="shared" si="7"/>
        <v>4548.2578560000002</v>
      </c>
    </row>
    <row r="31" spans="2:13" ht="20.100000000000001" customHeight="1" x14ac:dyDescent="0.25">
      <c r="B31" s="287" t="s">
        <v>210</v>
      </c>
      <c r="C31" s="288">
        <v>7687.5</v>
      </c>
      <c r="D31" s="305">
        <v>8.0000000000000002E-3</v>
      </c>
      <c r="E31" s="321">
        <f t="shared" si="3"/>
        <v>61.5</v>
      </c>
      <c r="F31" s="306">
        <v>1.5</v>
      </c>
      <c r="G31" s="307">
        <f t="shared" si="4"/>
        <v>92.25</v>
      </c>
      <c r="H31" s="307">
        <v>16.16</v>
      </c>
      <c r="I31" s="307">
        <f t="shared" si="5"/>
        <v>14.907599999999999</v>
      </c>
      <c r="J31" s="289">
        <v>30</v>
      </c>
      <c r="K31" s="318">
        <f t="shared" si="6"/>
        <v>447.22799999999995</v>
      </c>
      <c r="L31" s="307">
        <v>370</v>
      </c>
      <c r="M31" s="308">
        <f t="shared" si="7"/>
        <v>5515.8119999999999</v>
      </c>
    </row>
    <row r="32" spans="2:13" ht="20.100000000000001" customHeight="1" x14ac:dyDescent="0.25">
      <c r="B32" s="287" t="s">
        <v>211</v>
      </c>
      <c r="C32" s="288">
        <v>39672.800000000003</v>
      </c>
      <c r="D32" s="305">
        <v>8.0000000000000002E-3</v>
      </c>
      <c r="E32" s="321">
        <f t="shared" si="3"/>
        <v>317.38240000000002</v>
      </c>
      <c r="F32" s="306">
        <v>1.5</v>
      </c>
      <c r="G32" s="307">
        <f t="shared" si="4"/>
        <v>476.07360000000006</v>
      </c>
      <c r="H32" s="307">
        <v>16.16</v>
      </c>
      <c r="I32" s="307">
        <f t="shared" si="5"/>
        <v>76.933493760000005</v>
      </c>
      <c r="J32" s="289">
        <v>30</v>
      </c>
      <c r="K32" s="318">
        <f t="shared" si="6"/>
        <v>2308.0048128000003</v>
      </c>
      <c r="L32" s="307">
        <v>370</v>
      </c>
      <c r="M32" s="308">
        <f t="shared" si="7"/>
        <v>28465.392691200002</v>
      </c>
    </row>
    <row r="33" spans="2:13" ht="20.100000000000001" customHeight="1" x14ac:dyDescent="0.25">
      <c r="B33" s="292" t="s">
        <v>212</v>
      </c>
      <c r="C33" s="293">
        <v>61417</v>
      </c>
      <c r="D33" s="309">
        <v>8.0000000000000002E-3</v>
      </c>
      <c r="E33" s="322">
        <f t="shared" si="3"/>
        <v>491.33600000000001</v>
      </c>
      <c r="F33" s="310">
        <v>1.5</v>
      </c>
      <c r="G33" s="311">
        <f t="shared" si="4"/>
        <v>737.00400000000002</v>
      </c>
      <c r="H33" s="311">
        <v>16.16</v>
      </c>
      <c r="I33" s="311">
        <f t="shared" si="5"/>
        <v>119.0998464</v>
      </c>
      <c r="J33" s="294">
        <v>30</v>
      </c>
      <c r="K33" s="319">
        <f t="shared" si="6"/>
        <v>3572.9953920000003</v>
      </c>
      <c r="L33" s="311">
        <v>370</v>
      </c>
      <c r="M33" s="312">
        <f t="shared" si="7"/>
        <v>44066.943167999998</v>
      </c>
    </row>
    <row r="34" spans="2:13" ht="20.100000000000001" customHeight="1" thickBot="1" x14ac:dyDescent="0.3">
      <c r="B34" s="313" t="s">
        <v>228</v>
      </c>
      <c r="C34" s="314">
        <f>SUM(C27:C33)</f>
        <v>184161.3</v>
      </c>
      <c r="D34" s="315"/>
      <c r="E34" s="314">
        <f>SUM(E27:E33)</f>
        <v>1473.2904000000001</v>
      </c>
      <c r="F34" s="314"/>
      <c r="G34" s="314">
        <f>SUM(G27:G33)</f>
        <v>2209.9356000000002</v>
      </c>
      <c r="H34" s="314"/>
      <c r="I34" s="314">
        <f>SUM(I27:I33)</f>
        <v>357.12559296000001</v>
      </c>
      <c r="J34" s="314"/>
      <c r="K34" s="314">
        <f>SUM(K27:K33)</f>
        <v>10713.767788800002</v>
      </c>
      <c r="L34" s="314"/>
      <c r="M34" s="316">
        <f>SUM(M27:M33)</f>
        <v>132136.46939519999</v>
      </c>
    </row>
    <row r="35" spans="2:13" ht="15" customHeight="1" thickBot="1" x14ac:dyDescent="0.3">
      <c r="B35" s="130"/>
      <c r="C35" s="130"/>
      <c r="D35" s="130"/>
      <c r="E35" s="130"/>
      <c r="F35" s="130"/>
      <c r="G35" s="130"/>
      <c r="H35" s="130"/>
      <c r="I35" s="130"/>
      <c r="J35" s="130"/>
      <c r="K35" s="130"/>
      <c r="L35" s="130"/>
      <c r="M35" s="130"/>
    </row>
    <row r="36" spans="2:13" ht="26.25" customHeight="1" x14ac:dyDescent="0.25">
      <c r="B36" s="603" t="s">
        <v>254</v>
      </c>
      <c r="C36" s="604"/>
      <c r="D36" s="604"/>
      <c r="E36" s="604"/>
      <c r="F36" s="604"/>
      <c r="G36" s="604"/>
      <c r="H36" s="604"/>
      <c r="I36" s="604"/>
      <c r="J36" s="604"/>
      <c r="K36" s="604"/>
      <c r="L36" s="604"/>
      <c r="M36" s="605"/>
    </row>
    <row r="37" spans="2:13" ht="36" customHeight="1" x14ac:dyDescent="0.25">
      <c r="B37" s="606" t="s">
        <v>141</v>
      </c>
      <c r="C37" s="420" t="s">
        <v>135</v>
      </c>
      <c r="D37" s="427" t="s">
        <v>235</v>
      </c>
      <c r="E37" s="421" t="s">
        <v>244</v>
      </c>
      <c r="F37" s="421" t="s">
        <v>252</v>
      </c>
      <c r="G37" s="421" t="s">
        <v>246</v>
      </c>
      <c r="H37" s="421" t="s">
        <v>253</v>
      </c>
      <c r="I37" s="436"/>
      <c r="J37" s="436"/>
      <c r="K37" s="437"/>
      <c r="L37" s="437"/>
      <c r="M37" s="452"/>
    </row>
    <row r="38" spans="2:13" ht="15" customHeight="1" x14ac:dyDescent="0.25">
      <c r="B38" s="606"/>
      <c r="C38" s="423" t="s">
        <v>134</v>
      </c>
      <c r="D38" s="428" t="s">
        <v>232</v>
      </c>
      <c r="E38" s="423" t="s">
        <v>140</v>
      </c>
      <c r="F38" s="423" t="s">
        <v>142</v>
      </c>
      <c r="G38" s="423" t="s">
        <v>140</v>
      </c>
      <c r="H38" s="423" t="s">
        <v>142</v>
      </c>
      <c r="I38" s="450"/>
      <c r="J38" s="450"/>
      <c r="K38" s="451"/>
      <c r="L38" s="451"/>
      <c r="M38" s="453"/>
    </row>
    <row r="39" spans="2:13" ht="20.100000000000001" customHeight="1" x14ac:dyDescent="0.25">
      <c r="B39" s="432" t="s">
        <v>206</v>
      </c>
      <c r="C39" s="433">
        <v>1377.5</v>
      </c>
      <c r="D39" s="434">
        <f t="shared" ref="D39:D45" si="8">C39*0.00018</f>
        <v>0.24795</v>
      </c>
      <c r="E39" s="434">
        <v>30</v>
      </c>
      <c r="F39" s="445">
        <f>E39*D39</f>
        <v>7.4385000000000003</v>
      </c>
      <c r="G39" s="446">
        <v>240</v>
      </c>
      <c r="H39" s="447">
        <f>D39*G39</f>
        <v>59.508000000000003</v>
      </c>
      <c r="I39" s="448"/>
      <c r="J39" s="448"/>
      <c r="K39" s="449"/>
      <c r="L39" s="449"/>
      <c r="M39" s="454"/>
    </row>
    <row r="40" spans="2:13" ht="20.100000000000001" customHeight="1" x14ac:dyDescent="0.25">
      <c r="B40" s="287" t="s">
        <v>207</v>
      </c>
      <c r="C40" s="288">
        <v>37837</v>
      </c>
      <c r="D40" s="289">
        <f t="shared" si="8"/>
        <v>6.8106600000000004</v>
      </c>
      <c r="E40" s="289">
        <v>30</v>
      </c>
      <c r="F40" s="306">
        <f t="shared" ref="F40:F45" si="9">E40*D40</f>
        <v>204.31980000000001</v>
      </c>
      <c r="G40" s="324">
        <v>240</v>
      </c>
      <c r="H40" s="321">
        <f t="shared" ref="H40:H45" si="10">D40*G40</f>
        <v>1634.5584000000001</v>
      </c>
      <c r="I40" s="443"/>
      <c r="J40" s="443"/>
      <c r="K40" s="291"/>
      <c r="L40" s="291"/>
      <c r="M40" s="455"/>
    </row>
    <row r="41" spans="2:13" ht="20.100000000000001" customHeight="1" x14ac:dyDescent="0.25">
      <c r="B41" s="287" t="s">
        <v>208</v>
      </c>
      <c r="C41" s="288">
        <v>29830.5</v>
      </c>
      <c r="D41" s="289">
        <f t="shared" si="8"/>
        <v>5.3694900000000008</v>
      </c>
      <c r="E41" s="289">
        <v>30</v>
      </c>
      <c r="F41" s="306">
        <f t="shared" si="9"/>
        <v>161.08470000000003</v>
      </c>
      <c r="G41" s="324">
        <v>240</v>
      </c>
      <c r="H41" s="321">
        <f t="shared" si="10"/>
        <v>1288.6776000000002</v>
      </c>
      <c r="I41" s="443"/>
      <c r="J41" s="443"/>
      <c r="K41" s="291"/>
      <c r="L41" s="291"/>
      <c r="M41" s="455"/>
    </row>
    <row r="42" spans="2:13" ht="20.100000000000001" customHeight="1" x14ac:dyDescent="0.25">
      <c r="B42" s="287" t="s">
        <v>209</v>
      </c>
      <c r="C42" s="288">
        <v>6339</v>
      </c>
      <c r="D42" s="289">
        <f t="shared" si="8"/>
        <v>1.1410200000000001</v>
      </c>
      <c r="E42" s="289">
        <v>30</v>
      </c>
      <c r="F42" s="306">
        <f t="shared" si="9"/>
        <v>34.230600000000003</v>
      </c>
      <c r="G42" s="324">
        <v>240</v>
      </c>
      <c r="H42" s="321">
        <f t="shared" si="10"/>
        <v>273.84480000000002</v>
      </c>
      <c r="I42" s="443"/>
      <c r="J42" s="443"/>
      <c r="K42" s="291"/>
      <c r="L42" s="291"/>
      <c r="M42" s="455"/>
    </row>
    <row r="43" spans="2:13" ht="20.100000000000001" customHeight="1" x14ac:dyDescent="0.25">
      <c r="B43" s="287" t="s">
        <v>210</v>
      </c>
      <c r="C43" s="288">
        <v>7687.5</v>
      </c>
      <c r="D43" s="289">
        <f t="shared" si="8"/>
        <v>1.38375</v>
      </c>
      <c r="E43" s="289">
        <v>30</v>
      </c>
      <c r="F43" s="306">
        <f t="shared" si="9"/>
        <v>41.512500000000003</v>
      </c>
      <c r="G43" s="324">
        <v>240</v>
      </c>
      <c r="H43" s="321">
        <f t="shared" si="10"/>
        <v>332.1</v>
      </c>
      <c r="I43" s="443"/>
      <c r="J43" s="443"/>
      <c r="K43" s="291"/>
      <c r="L43" s="291"/>
      <c r="M43" s="455"/>
    </row>
    <row r="44" spans="2:13" ht="20.100000000000001" customHeight="1" x14ac:dyDescent="0.25">
      <c r="B44" s="287" t="s">
        <v>211</v>
      </c>
      <c r="C44" s="288">
        <v>39672.800000000003</v>
      </c>
      <c r="D44" s="289">
        <f t="shared" si="8"/>
        <v>7.1411040000000012</v>
      </c>
      <c r="E44" s="289">
        <v>30</v>
      </c>
      <c r="F44" s="306">
        <f t="shared" si="9"/>
        <v>214.23312000000004</v>
      </c>
      <c r="G44" s="324">
        <v>240</v>
      </c>
      <c r="H44" s="321">
        <f t="shared" si="10"/>
        <v>1713.8649600000003</v>
      </c>
      <c r="I44" s="443"/>
      <c r="J44" s="443"/>
      <c r="K44" s="291"/>
      <c r="L44" s="291"/>
      <c r="M44" s="455"/>
    </row>
    <row r="45" spans="2:13" ht="20.100000000000001" customHeight="1" x14ac:dyDescent="0.25">
      <c r="B45" s="292" t="s">
        <v>212</v>
      </c>
      <c r="C45" s="293">
        <v>61417</v>
      </c>
      <c r="D45" s="294">
        <f t="shared" si="8"/>
        <v>11.055060000000001</v>
      </c>
      <c r="E45" s="294">
        <v>30</v>
      </c>
      <c r="F45" s="310">
        <f t="shared" si="9"/>
        <v>331.65180000000004</v>
      </c>
      <c r="G45" s="325">
        <v>240</v>
      </c>
      <c r="H45" s="322">
        <f t="shared" si="10"/>
        <v>2653.2144000000003</v>
      </c>
      <c r="I45" s="444"/>
      <c r="J45" s="444"/>
      <c r="K45" s="296"/>
      <c r="L45" s="296"/>
      <c r="M45" s="456"/>
    </row>
    <row r="46" spans="2:13" ht="20.100000000000001" customHeight="1" thickBot="1" x14ac:dyDescent="0.3">
      <c r="B46" s="313" t="s">
        <v>144</v>
      </c>
      <c r="C46" s="314">
        <f>SUM(C39:C45)</f>
        <v>184161.3</v>
      </c>
      <c r="D46" s="314">
        <f>SUM(D39:D45)</f>
        <v>33.149034</v>
      </c>
      <c r="E46" s="326"/>
      <c r="F46" s="326">
        <f>SUM(F39:F45)</f>
        <v>994.47102000000018</v>
      </c>
      <c r="G46" s="327"/>
      <c r="H46" s="326">
        <f>SUM(H39:H45)</f>
        <v>7955.7681600000014</v>
      </c>
      <c r="I46" s="327"/>
      <c r="J46" s="327"/>
      <c r="K46" s="457"/>
      <c r="L46" s="457"/>
      <c r="M46" s="458"/>
    </row>
    <row r="47" spans="2:13" ht="20.100000000000001" customHeight="1" thickBot="1" x14ac:dyDescent="0.3">
      <c r="B47" s="425"/>
      <c r="C47" s="426"/>
      <c r="D47" s="426"/>
      <c r="E47" s="138"/>
      <c r="F47" s="138"/>
      <c r="G47" s="424"/>
      <c r="H47" s="138"/>
      <c r="I47" s="138"/>
      <c r="J47" s="424"/>
      <c r="K47" s="138"/>
      <c r="L47" s="424"/>
      <c r="M47" s="138"/>
    </row>
    <row r="48" spans="2:13" ht="27.75" customHeight="1" x14ac:dyDescent="0.25">
      <c r="B48" s="603" t="s">
        <v>258</v>
      </c>
      <c r="C48" s="604"/>
      <c r="D48" s="604"/>
      <c r="E48" s="604"/>
      <c r="F48" s="604"/>
      <c r="G48" s="604"/>
      <c r="H48" s="604"/>
      <c r="I48" s="604"/>
      <c r="J48" s="604"/>
      <c r="K48" s="604"/>
      <c r="L48" s="604"/>
      <c r="M48" s="605"/>
    </row>
    <row r="49" spans="2:13" ht="31.5" customHeight="1" x14ac:dyDescent="0.25">
      <c r="B49" s="606" t="s">
        <v>141</v>
      </c>
      <c r="C49" s="420" t="s">
        <v>135</v>
      </c>
      <c r="D49" s="427" t="s">
        <v>234</v>
      </c>
      <c r="E49" s="421" t="s">
        <v>244</v>
      </c>
      <c r="F49" s="421" t="s">
        <v>255</v>
      </c>
      <c r="G49" s="421" t="s">
        <v>246</v>
      </c>
      <c r="H49" s="421" t="s">
        <v>255</v>
      </c>
      <c r="I49" s="436"/>
      <c r="J49" s="436"/>
      <c r="K49" s="437"/>
      <c r="L49" s="437"/>
      <c r="M49" s="452"/>
    </row>
    <row r="50" spans="2:13" ht="22.5" customHeight="1" x14ac:dyDescent="0.25">
      <c r="B50" s="606"/>
      <c r="C50" s="423" t="s">
        <v>134</v>
      </c>
      <c r="D50" s="428" t="s">
        <v>233</v>
      </c>
      <c r="E50" s="423" t="s">
        <v>140</v>
      </c>
      <c r="F50" s="423" t="s">
        <v>142</v>
      </c>
      <c r="G50" s="423" t="s">
        <v>140</v>
      </c>
      <c r="H50" s="423" t="s">
        <v>142</v>
      </c>
      <c r="I50" s="450"/>
      <c r="J50" s="450"/>
      <c r="K50" s="451"/>
      <c r="L50" s="451"/>
      <c r="M50" s="453"/>
    </row>
    <row r="51" spans="2:13" ht="20.100000000000001" customHeight="1" x14ac:dyDescent="0.25">
      <c r="B51" s="283" t="s">
        <v>206</v>
      </c>
      <c r="C51" s="284">
        <v>1377.5</v>
      </c>
      <c r="D51" s="285">
        <f t="shared" ref="D51:D57" si="11">C51*0.012</f>
        <v>16.53</v>
      </c>
      <c r="E51" s="285">
        <v>30</v>
      </c>
      <c r="F51" s="286">
        <f>D51*E51</f>
        <v>495.90000000000003</v>
      </c>
      <c r="G51" s="323">
        <v>240</v>
      </c>
      <c r="H51" s="323">
        <f>D51*G51</f>
        <v>3967.2000000000003</v>
      </c>
      <c r="I51" s="448"/>
      <c r="J51" s="448"/>
      <c r="K51" s="449"/>
      <c r="L51" s="449"/>
      <c r="M51" s="454"/>
    </row>
    <row r="52" spans="2:13" ht="20.100000000000001" customHeight="1" x14ac:dyDescent="0.25">
      <c r="B52" s="287" t="s">
        <v>207</v>
      </c>
      <c r="C52" s="288">
        <v>37837</v>
      </c>
      <c r="D52" s="289">
        <f t="shared" si="11"/>
        <v>454.04399999999998</v>
      </c>
      <c r="E52" s="289">
        <v>30</v>
      </c>
      <c r="F52" s="290">
        <f t="shared" ref="F52:F57" si="12">D52*E52</f>
        <v>13621.32</v>
      </c>
      <c r="G52" s="324">
        <v>240</v>
      </c>
      <c r="H52" s="324">
        <f t="shared" ref="H52:H57" si="13">D52*G52</f>
        <v>108970.56</v>
      </c>
      <c r="I52" s="443"/>
      <c r="J52" s="443"/>
      <c r="K52" s="291"/>
      <c r="L52" s="291"/>
      <c r="M52" s="455"/>
    </row>
    <row r="53" spans="2:13" ht="20.100000000000001" customHeight="1" x14ac:dyDescent="0.25">
      <c r="B53" s="287" t="s">
        <v>208</v>
      </c>
      <c r="C53" s="288">
        <v>29830.5</v>
      </c>
      <c r="D53" s="289">
        <f t="shared" si="11"/>
        <v>357.96600000000001</v>
      </c>
      <c r="E53" s="289">
        <v>30</v>
      </c>
      <c r="F53" s="290">
        <f t="shared" si="12"/>
        <v>10738.98</v>
      </c>
      <c r="G53" s="324">
        <v>240</v>
      </c>
      <c r="H53" s="324">
        <f t="shared" si="13"/>
        <v>85911.84</v>
      </c>
      <c r="I53" s="443"/>
      <c r="J53" s="443"/>
      <c r="K53" s="291"/>
      <c r="L53" s="291"/>
      <c r="M53" s="455"/>
    </row>
    <row r="54" spans="2:13" ht="19.5" customHeight="1" x14ac:dyDescent="0.25">
      <c r="B54" s="287" t="s">
        <v>209</v>
      </c>
      <c r="C54" s="288">
        <v>6339</v>
      </c>
      <c r="D54" s="289">
        <f t="shared" si="11"/>
        <v>76.067999999999998</v>
      </c>
      <c r="E54" s="289">
        <v>30</v>
      </c>
      <c r="F54" s="290">
        <f t="shared" si="12"/>
        <v>2282.04</v>
      </c>
      <c r="G54" s="324">
        <v>240</v>
      </c>
      <c r="H54" s="324">
        <f t="shared" si="13"/>
        <v>18256.32</v>
      </c>
      <c r="I54" s="443"/>
      <c r="J54" s="443"/>
      <c r="K54" s="291"/>
      <c r="L54" s="291"/>
      <c r="M54" s="455"/>
    </row>
    <row r="55" spans="2:13" ht="20.100000000000001" customHeight="1" x14ac:dyDescent="0.25">
      <c r="B55" s="287" t="s">
        <v>210</v>
      </c>
      <c r="C55" s="288">
        <v>7687.5</v>
      </c>
      <c r="D55" s="289">
        <f t="shared" si="11"/>
        <v>92.25</v>
      </c>
      <c r="E55" s="289">
        <v>30</v>
      </c>
      <c r="F55" s="290">
        <f t="shared" si="12"/>
        <v>2767.5</v>
      </c>
      <c r="G55" s="324">
        <v>240</v>
      </c>
      <c r="H55" s="324">
        <f t="shared" si="13"/>
        <v>22140</v>
      </c>
      <c r="I55" s="443"/>
      <c r="J55" s="443"/>
      <c r="K55" s="291"/>
      <c r="L55" s="291"/>
      <c r="M55" s="455"/>
    </row>
    <row r="56" spans="2:13" ht="20.100000000000001" customHeight="1" x14ac:dyDescent="0.25">
      <c r="B56" s="287" t="s">
        <v>211</v>
      </c>
      <c r="C56" s="288">
        <v>39672.800000000003</v>
      </c>
      <c r="D56" s="289">
        <f t="shared" si="11"/>
        <v>476.07360000000006</v>
      </c>
      <c r="E56" s="289">
        <v>30</v>
      </c>
      <c r="F56" s="290">
        <f t="shared" si="12"/>
        <v>14282.208000000002</v>
      </c>
      <c r="G56" s="324">
        <v>240</v>
      </c>
      <c r="H56" s="324">
        <f t="shared" si="13"/>
        <v>114257.66400000002</v>
      </c>
      <c r="I56" s="443"/>
      <c r="J56" s="443"/>
      <c r="K56" s="291"/>
      <c r="L56" s="291"/>
      <c r="M56" s="455"/>
    </row>
    <row r="57" spans="2:13" ht="20.100000000000001" customHeight="1" x14ac:dyDescent="0.25">
      <c r="B57" s="292" t="s">
        <v>212</v>
      </c>
      <c r="C57" s="293">
        <v>61417</v>
      </c>
      <c r="D57" s="294">
        <f t="shared" si="11"/>
        <v>737.00400000000002</v>
      </c>
      <c r="E57" s="294">
        <v>30</v>
      </c>
      <c r="F57" s="295">
        <f t="shared" si="12"/>
        <v>22110.12</v>
      </c>
      <c r="G57" s="325">
        <v>240</v>
      </c>
      <c r="H57" s="325">
        <f t="shared" si="13"/>
        <v>176880.96</v>
      </c>
      <c r="I57" s="444"/>
      <c r="J57" s="444"/>
      <c r="K57" s="296"/>
      <c r="L57" s="296"/>
      <c r="M57" s="456"/>
    </row>
    <row r="58" spans="2:13" ht="20.100000000000001" customHeight="1" thickBot="1" x14ac:dyDescent="0.3">
      <c r="B58" s="313" t="s">
        <v>144</v>
      </c>
      <c r="C58" s="314">
        <f>SUM(C51:C57)</f>
        <v>184161.3</v>
      </c>
      <c r="D58" s="326">
        <f>SUM(D51:D57)</f>
        <v>2209.9355999999998</v>
      </c>
      <c r="E58" s="327"/>
      <c r="F58" s="326">
        <f>SUM(F51:F57)</f>
        <v>66298.067999999999</v>
      </c>
      <c r="G58" s="327"/>
      <c r="H58" s="326">
        <f>SUM(H51:H57)</f>
        <v>530384.54399999999</v>
      </c>
      <c r="I58" s="327"/>
      <c r="J58" s="327"/>
      <c r="K58" s="457"/>
      <c r="L58" s="457"/>
      <c r="M58" s="458"/>
    </row>
    <row r="59" spans="2:13" ht="20.100000000000001" customHeight="1" x14ac:dyDescent="0.25">
      <c r="B59" s="425"/>
      <c r="C59" s="426"/>
      <c r="D59" s="426"/>
      <c r="E59" s="138"/>
      <c r="F59" s="138"/>
      <c r="G59" s="424"/>
      <c r="H59" s="138"/>
      <c r="I59" s="138"/>
      <c r="J59" s="424"/>
      <c r="K59" s="138"/>
      <c r="L59" s="424"/>
      <c r="M59" s="138"/>
    </row>
  </sheetData>
  <mergeCells count="9">
    <mergeCell ref="B48:M48"/>
    <mergeCell ref="B49:B50"/>
    <mergeCell ref="B10:M10"/>
    <mergeCell ref="B13:B14"/>
    <mergeCell ref="B25:B26"/>
    <mergeCell ref="B36:M36"/>
    <mergeCell ref="B37:B38"/>
    <mergeCell ref="B24:M24"/>
    <mergeCell ref="B12:M12"/>
  </mergeCells>
  <printOptions horizontalCentered="1"/>
  <pageMargins left="0.51181102362204722" right="0.51181102362204722" top="0.78740157480314965" bottom="0.78740157480314965" header="0.31496062992125984" footer="0.31496062992125984"/>
  <pageSetup paperSize="9" scale="53" orientation="portrait" horizontalDpi="360" verticalDpi="360" r:id="rId1"/>
  <headerFooter>
    <oddFooter>&amp;L&amp;A&amp;C&amp;"-,Negrito itálico"Rodrigo Thibes Gonsalves&amp;"-,Itálico"
Engenheiro Civil 
CREA-MT 033947&amp;R&amp;P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7</vt:i4>
      </vt:variant>
    </vt:vector>
  </HeadingPairs>
  <TitlesOfParts>
    <vt:vector size="13" baseType="lpstr">
      <vt:lpstr>Resumo - MICRO</vt:lpstr>
      <vt:lpstr>Orçamento - MICRO</vt:lpstr>
      <vt:lpstr>Composições - MICRO</vt:lpstr>
      <vt:lpstr>BDI - MICRO</vt:lpstr>
      <vt:lpstr>Cronograma - MICRO</vt:lpstr>
      <vt:lpstr>Memória de Cálculo - MICRO</vt:lpstr>
      <vt:lpstr>'BDI - MICRO'!Area_de_impressao</vt:lpstr>
      <vt:lpstr>'Composições - MICRO'!Area_de_impressao</vt:lpstr>
      <vt:lpstr>'Cronograma - MICRO'!Area_de_impressao</vt:lpstr>
      <vt:lpstr>'Memória de Cálculo - MICRO'!Area_de_impressao</vt:lpstr>
      <vt:lpstr>'Orçamento - MICRO'!Area_de_impressao</vt:lpstr>
      <vt:lpstr>'Resumo - MICRO'!Area_de_impressao</vt:lpstr>
      <vt:lpstr>'Composições - MICRO'!Titulos_de_impressao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THIBES GONSALVES</dc:creator>
  <cp:lastModifiedBy>LUCIENI SANTANA DE LIMA</cp:lastModifiedBy>
  <cp:lastPrinted>2022-06-21T12:32:20Z</cp:lastPrinted>
  <dcterms:created xsi:type="dcterms:W3CDTF">2022-02-18T13:55:21Z</dcterms:created>
  <dcterms:modified xsi:type="dcterms:W3CDTF">2022-06-28T11:33:40Z</dcterms:modified>
</cp:coreProperties>
</file>