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EstaPasta_de_trabalho"/>
  <bookViews>
    <workbookView xWindow="0" yWindow="0" windowWidth="28800" windowHeight="12435" activeTab="5"/>
  </bookViews>
  <sheets>
    <sheet name="Resumo - MICRO" sheetId="2" r:id="rId1"/>
    <sheet name="Orçamento - MICRO" sheetId="1" r:id="rId2"/>
    <sheet name="Composições - MICRO" sheetId="7" r:id="rId3"/>
    <sheet name="BDI - MICRO" sheetId="4" r:id="rId4"/>
    <sheet name="Cronograma - MICRO" sheetId="9" r:id="rId5"/>
    <sheet name="Memória de Cálculo - MICRO" sheetId="15" r:id="rId6"/>
  </sheets>
  <externalReferences>
    <externalReference r:id="rId7"/>
    <externalReference r:id="rId8"/>
    <externalReference r:id="rId9"/>
    <externalReference r:id="rId10"/>
    <externalReference r:id="rId11"/>
    <externalReference r:id="rId12"/>
    <externalReference r:id="rId13"/>
  </externalReferences>
  <definedNames>
    <definedName name="_ind100">#REF!</definedName>
    <definedName name="_mem2">'[1]Mat Asf'!$H$37</definedName>
    <definedName name="_prd1">#REF!</definedName>
    <definedName name="_prt1">#REF!</definedName>
    <definedName name="_RET1">#REF!</definedName>
    <definedName name="a">#REF!</definedName>
    <definedName name="abc">'[2]Aterro PonteSul'!#REF!</definedName>
    <definedName name="_xlnm.Print_Area" localSheetId="3">'BDI - MICRO'!$B$3:$H$51</definedName>
    <definedName name="_xlnm.Print_Area" localSheetId="2">'Composições - MICRO'!$B$2:$P$58</definedName>
    <definedName name="_xlnm.Print_Area" localSheetId="4">'Cronograma - MICRO'!$B$2:$N$38</definedName>
    <definedName name="_xlnm.Print_Area" localSheetId="5">'Memória de Cálculo - MICRO'!$B$2:$M$60</definedName>
    <definedName name="_xlnm.Print_Area" localSheetId="1">'Orçamento - MICRO'!$B$2:$M$31</definedName>
    <definedName name="_xlnm.Print_Area" localSheetId="0">'Resumo - MICRO'!$B$3:$H$48</definedName>
    <definedName name="_xlnm.Print_Area">#REF!</definedName>
    <definedName name="areafog">#REF!</definedName>
    <definedName name="areatsd">#REF!</definedName>
    <definedName name="areatss">#REF!</definedName>
    <definedName name="aterro">'[2]Aterro PonteSul'!#REF!</definedName>
    <definedName name="bacia">#REF!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MPOS">[3]Plan1!$A$2:$D$4073</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ksinal">'[5]Indice de Reajuste'!#REF!</definedName>
    <definedName name="licerra">#REF!</definedName>
    <definedName name="limata">#REF!</definedName>
    <definedName name="luis">'[4]REAJU (2)'!$H$35</definedName>
    <definedName name="marco">#REF!</definedName>
    <definedName name="mds">#REF!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OAC">#REF!</definedName>
    <definedName name="OAE">#REF!</definedName>
    <definedName name="obra">#REF!</definedName>
    <definedName name="OCOM">#REF!</definedName>
    <definedName name="Orçamento">#REF!</definedName>
    <definedName name="ordem">#REF!</definedName>
    <definedName name="orlando">#REF!</definedName>
    <definedName name="pal1x1">#REF!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ro">#REF!</definedName>
    <definedName name="pz">#REF!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#REF!</definedName>
    <definedName name="subrog">#REF!</definedName>
    <definedName name="tcat">#REF!</definedName>
    <definedName name="terra">#REF!</definedName>
    <definedName name="teste">#REF!</definedName>
    <definedName name="teste2">#REF!</definedName>
    <definedName name="_xlnm.Print_Titles" localSheetId="2">'Composições - MICRO'!$2:$14</definedName>
    <definedName name="trecho">#REF!</definedName>
    <definedName name="TSD">#REF!</definedName>
    <definedName name="TSs">#REF!</definedName>
    <definedName name="valeta">#REF!</definedName>
    <definedName name="volbase">#REF!</definedName>
    <definedName name="volsub">#REF!</definedName>
    <definedName name="zebra">#REF!</definedName>
    <definedName name="zenil">#REF!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L20" i="1" s="1"/>
  <c r="M20" i="1" s="1"/>
  <c r="I30" i="1" l="1"/>
  <c r="I29" i="1"/>
  <c r="I28" i="1"/>
  <c r="I27" i="1"/>
  <c r="C58" i="15"/>
  <c r="D57" i="15"/>
  <c r="H57" i="15" s="1"/>
  <c r="D56" i="15"/>
  <c r="H56" i="15" s="1"/>
  <c r="D55" i="15"/>
  <c r="H55" i="15" s="1"/>
  <c r="D54" i="15"/>
  <c r="H54" i="15" s="1"/>
  <c r="D53" i="15"/>
  <c r="H53" i="15" s="1"/>
  <c r="D52" i="15"/>
  <c r="H52" i="15" s="1"/>
  <c r="D51" i="15"/>
  <c r="H51" i="15" s="1"/>
  <c r="F51" i="15" l="1"/>
  <c r="F53" i="15"/>
  <c r="F55" i="15"/>
  <c r="F57" i="15"/>
  <c r="H58" i="15"/>
  <c r="F52" i="15"/>
  <c r="F54" i="15"/>
  <c r="F56" i="15"/>
  <c r="D58" i="15"/>
  <c r="C46" i="15"/>
  <c r="D40" i="15"/>
  <c r="F40" i="15" s="1"/>
  <c r="D41" i="15"/>
  <c r="F41" i="15" s="1"/>
  <c r="D42" i="15"/>
  <c r="F42" i="15" s="1"/>
  <c r="D43" i="15"/>
  <c r="H43" i="15" s="1"/>
  <c r="D44" i="15"/>
  <c r="F44" i="15" s="1"/>
  <c r="D45" i="15"/>
  <c r="F45" i="15" s="1"/>
  <c r="D39" i="15"/>
  <c r="D46" i="15" s="1"/>
  <c r="E28" i="15"/>
  <c r="G28" i="15" s="1"/>
  <c r="I28" i="15" s="1"/>
  <c r="K28" i="15" s="1"/>
  <c r="E29" i="15"/>
  <c r="G29" i="15" s="1"/>
  <c r="I29" i="15" s="1"/>
  <c r="K29" i="15" s="1"/>
  <c r="E30" i="15"/>
  <c r="G30" i="15" s="1"/>
  <c r="I30" i="15" s="1"/>
  <c r="M30" i="15" s="1"/>
  <c r="E31" i="15"/>
  <c r="G31" i="15" s="1"/>
  <c r="I31" i="15" s="1"/>
  <c r="M31" i="15" s="1"/>
  <c r="E32" i="15"/>
  <c r="G32" i="15" s="1"/>
  <c r="I32" i="15" s="1"/>
  <c r="K32" i="15" s="1"/>
  <c r="E33" i="15"/>
  <c r="G33" i="15" s="1"/>
  <c r="I33" i="15" s="1"/>
  <c r="K33" i="15" s="1"/>
  <c r="E27" i="15"/>
  <c r="G27" i="15" s="1"/>
  <c r="I27" i="15" s="1"/>
  <c r="P55" i="7"/>
  <c r="E22" i="1"/>
  <c r="E47" i="7"/>
  <c r="P54" i="7"/>
  <c r="P53" i="7"/>
  <c r="P52" i="7"/>
  <c r="P51" i="7"/>
  <c r="P50" i="7"/>
  <c r="P49" i="7"/>
  <c r="P48" i="7"/>
  <c r="E16" i="15"/>
  <c r="G16" i="15" s="1"/>
  <c r="E17" i="15"/>
  <c r="I17" i="15" s="1"/>
  <c r="E18" i="15"/>
  <c r="I18" i="15" s="1"/>
  <c r="E19" i="15"/>
  <c r="G19" i="15" s="1"/>
  <c r="E20" i="15"/>
  <c r="G20" i="15" s="1"/>
  <c r="E21" i="15"/>
  <c r="I21" i="15" s="1"/>
  <c r="K26" i="1"/>
  <c r="L26" i="1" s="1"/>
  <c r="K25" i="1"/>
  <c r="L25" i="1" s="1"/>
  <c r="K24" i="1"/>
  <c r="K23" i="1"/>
  <c r="P39" i="7"/>
  <c r="P40" i="7"/>
  <c r="P42" i="7"/>
  <c r="P43" i="7" s="1"/>
  <c r="P44" i="7"/>
  <c r="P45" i="7"/>
  <c r="P46" i="7" s="1"/>
  <c r="H42" i="15" l="1"/>
  <c r="H39" i="15"/>
  <c r="F43" i="15"/>
  <c r="F39" i="15"/>
  <c r="F46" i="15" s="1"/>
  <c r="H45" i="15"/>
  <c r="H41" i="15"/>
  <c r="H44" i="15"/>
  <c r="H40" i="15"/>
  <c r="H46" i="15" s="1"/>
  <c r="F58" i="15"/>
  <c r="G18" i="15"/>
  <c r="G17" i="15"/>
  <c r="G21" i="15"/>
  <c r="I16" i="15"/>
  <c r="I19" i="15"/>
  <c r="E34" i="15"/>
  <c r="I20" i="15"/>
  <c r="K31" i="15"/>
  <c r="M29" i="15"/>
  <c r="K30" i="15"/>
  <c r="M32" i="15"/>
  <c r="M28" i="15"/>
  <c r="M33" i="15"/>
  <c r="K27" i="15"/>
  <c r="K34" i="15" s="1"/>
  <c r="I25" i="1" s="1"/>
  <c r="M25" i="1" s="1"/>
  <c r="M27" i="15"/>
  <c r="P47" i="7"/>
  <c r="P41" i="7"/>
  <c r="P32" i="7"/>
  <c r="P33" i="7" s="1"/>
  <c r="P29" i="7"/>
  <c r="P27" i="7"/>
  <c r="P28" i="7"/>
  <c r="P30" i="7"/>
  <c r="E21" i="1"/>
  <c r="E16" i="1"/>
  <c r="E26" i="7"/>
  <c r="P31" i="7" l="1"/>
  <c r="P34" i="7" s="1"/>
  <c r="D3" i="15"/>
  <c r="C3" i="15"/>
  <c r="D6" i="15"/>
  <c r="C6" i="15"/>
  <c r="D5" i="15"/>
  <c r="C5" i="15"/>
  <c r="D4" i="15"/>
  <c r="C4" i="15"/>
  <c r="C22" i="15" l="1"/>
  <c r="C34" i="15" l="1"/>
  <c r="E15" i="15" l="1"/>
  <c r="I15" i="15" s="1"/>
  <c r="I22" i="15" s="1"/>
  <c r="I24" i="1" s="1"/>
  <c r="M34" i="15" l="1"/>
  <c r="I26" i="1" s="1"/>
  <c r="M26" i="1" s="1"/>
  <c r="G34" i="15"/>
  <c r="G15" i="15"/>
  <c r="G22" i="15" s="1"/>
  <c r="I23" i="1" s="1"/>
  <c r="E22" i="15"/>
  <c r="I34" i="15"/>
  <c r="P26" i="7" l="1"/>
  <c r="E17" i="1" l="1"/>
  <c r="P25" i="7" l="1"/>
  <c r="P24" i="7"/>
  <c r="C17" i="1"/>
  <c r="E23" i="7"/>
  <c r="C16" i="1"/>
  <c r="P17" i="7"/>
  <c r="P18" i="7"/>
  <c r="P19" i="7"/>
  <c r="P20" i="7"/>
  <c r="P21" i="7"/>
  <c r="P22" i="7"/>
  <c r="P16" i="7"/>
  <c r="P23" i="7" l="1"/>
  <c r="O15" i="7"/>
  <c r="P15" i="7" s="1"/>
  <c r="B29" i="9" l="1"/>
  <c r="B28" i="9"/>
  <c r="B18" i="9"/>
  <c r="B17" i="9"/>
  <c r="J8" i="9"/>
  <c r="E8" i="9"/>
  <c r="J7" i="9"/>
  <c r="L35" i="9"/>
  <c r="F6" i="9"/>
  <c r="E6" i="9"/>
  <c r="F5" i="9"/>
  <c r="E5" i="9"/>
  <c r="M4" i="9"/>
  <c r="F4" i="9"/>
  <c r="E4" i="9"/>
  <c r="M3" i="9"/>
  <c r="F3" i="9"/>
  <c r="E3" i="9"/>
  <c r="F8" i="7" l="1"/>
  <c r="G12" i="4"/>
  <c r="G11" i="4"/>
  <c r="E11" i="4"/>
  <c r="F9" i="4"/>
  <c r="E9" i="4"/>
  <c r="F7" i="4"/>
  <c r="E7" i="4"/>
  <c r="F6" i="4"/>
  <c r="E6" i="4"/>
  <c r="F5" i="4"/>
  <c r="E5" i="4"/>
  <c r="F4" i="4"/>
  <c r="E4" i="4"/>
  <c r="E15" i="7"/>
  <c r="L8" i="7"/>
  <c r="L7" i="7"/>
  <c r="I7" i="7"/>
  <c r="F6" i="7"/>
  <c r="E6" i="7"/>
  <c r="F5" i="7"/>
  <c r="E5" i="7"/>
  <c r="L4" i="7"/>
  <c r="F4" i="7"/>
  <c r="E4" i="7"/>
  <c r="L3" i="7"/>
  <c r="F3" i="7"/>
  <c r="E3" i="7"/>
  <c r="E4" i="1"/>
  <c r="E5" i="1"/>
  <c r="E6" i="1"/>
  <c r="E3" i="1"/>
  <c r="F6" i="1"/>
  <c r="F5" i="1"/>
  <c r="F4" i="1"/>
  <c r="F3" i="1"/>
  <c r="H33" i="4"/>
  <c r="H35" i="4" s="1"/>
  <c r="H26" i="4"/>
  <c r="H22" i="4"/>
  <c r="E14" i="2" l="1"/>
  <c r="K4" i="9"/>
  <c r="J4" i="1"/>
  <c r="I4" i="7"/>
  <c r="K30" i="1" l="1"/>
  <c r="L30" i="1" s="1"/>
  <c r="M30" i="1" s="1"/>
  <c r="K29" i="1"/>
  <c r="L29" i="1" s="1"/>
  <c r="M29" i="1" s="1"/>
  <c r="K28" i="1"/>
  <c r="L28" i="1" s="1"/>
  <c r="M28" i="1" s="1"/>
  <c r="K27" i="1"/>
  <c r="L27" i="1" s="1"/>
  <c r="M27" i="1" s="1"/>
  <c r="K22" i="1"/>
  <c r="K21" i="1"/>
  <c r="L24" i="1"/>
  <c r="M24" i="1" s="1"/>
  <c r="L23" i="1"/>
  <c r="M23" i="1" s="1"/>
  <c r="L22" i="1"/>
  <c r="M22" i="1" s="1"/>
  <c r="E13" i="2" l="1"/>
  <c r="C24" i="2"/>
  <c r="C23" i="2"/>
  <c r="C29" i="9" l="1"/>
  <c r="C18" i="9"/>
  <c r="C17" i="9"/>
  <c r="C28" i="9"/>
  <c r="K19" i="1"/>
  <c r="K17" i="1"/>
  <c r="K16" i="1" l="1"/>
  <c r="K31" i="1" s="1"/>
  <c r="L21" i="1"/>
  <c r="M21" i="1" s="1"/>
  <c r="L19" i="1"/>
  <c r="M19" i="1" s="1"/>
  <c r="M18" i="1" s="1"/>
  <c r="L17" i="1"/>
  <c r="M17" i="1" s="1"/>
  <c r="L16" i="1" l="1"/>
  <c r="L31" i="1" s="1"/>
  <c r="F29" i="9" l="1"/>
  <c r="N29" i="9" s="1"/>
  <c r="M16" i="1"/>
  <c r="F18" i="9" l="1"/>
  <c r="M15" i="1"/>
  <c r="J29" i="9"/>
  <c r="H29" i="9"/>
  <c r="L29" i="9"/>
  <c r="H18" i="9" l="1"/>
  <c r="N18" i="9"/>
  <c r="L18" i="9"/>
  <c r="J18" i="9"/>
  <c r="F28" i="9"/>
  <c r="M31" i="1"/>
  <c r="F32" i="9" l="1"/>
  <c r="N28" i="9"/>
  <c r="N31" i="9" s="1"/>
  <c r="G38" i="2"/>
  <c r="F17" i="9"/>
  <c r="J28" i="9"/>
  <c r="J31" i="9" s="1"/>
  <c r="L28" i="9"/>
  <c r="L31" i="9" s="1"/>
  <c r="H28" i="9"/>
  <c r="F21" i="9" l="1"/>
  <c r="M31" i="9" s="1"/>
  <c r="N17" i="9"/>
  <c r="N20" i="9" s="1"/>
  <c r="H23" i="2"/>
  <c r="I8" i="7"/>
  <c r="L36" i="9"/>
  <c r="H24" i="2"/>
  <c r="G39" i="2"/>
  <c r="L37" i="9" s="1"/>
  <c r="H17" i="9"/>
  <c r="H20" i="9" s="1"/>
  <c r="J17" i="9"/>
  <c r="J20" i="9" s="1"/>
  <c r="I20" i="9" s="1"/>
  <c r="L17" i="9"/>
  <c r="L20" i="9" s="1"/>
  <c r="H31" i="9"/>
  <c r="H32" i="9" s="1"/>
  <c r="K20" i="9" l="1"/>
  <c r="M20" i="9"/>
  <c r="I31" i="9"/>
  <c r="K31" i="9"/>
  <c r="G20" i="9"/>
  <c r="I9" i="7"/>
  <c r="H38" i="2"/>
  <c r="H21" i="9"/>
  <c r="G21" i="9" s="1"/>
  <c r="G31" i="9"/>
  <c r="G32" i="9"/>
  <c r="J32" i="9"/>
  <c r="L32" i="9" s="1"/>
  <c r="N32" i="9" s="1"/>
  <c r="M32" i="9" s="1"/>
  <c r="J21" i="9" l="1"/>
  <c r="I21" i="9" s="1"/>
  <c r="I32" i="9"/>
  <c r="K32" i="9"/>
  <c r="L21" i="9" l="1"/>
  <c r="K21" i="9" s="1"/>
  <c r="N21" i="9" l="1"/>
  <c r="M21" i="9" s="1"/>
</calcChain>
</file>

<file path=xl/sharedStrings.xml><?xml version="1.0" encoding="utf-8"?>
<sst xmlns="http://schemas.openxmlformats.org/spreadsheetml/2006/main" count="493" uniqueCount="265">
  <si>
    <t>Código</t>
  </si>
  <si>
    <t>Item</t>
  </si>
  <si>
    <t>Especificação</t>
  </si>
  <si>
    <t>Indicador Físico</t>
  </si>
  <si>
    <t>Quantidade</t>
  </si>
  <si>
    <t>Custo Direto</t>
  </si>
  <si>
    <t>SERVIÇOS PRELIMINARES</t>
  </si>
  <si>
    <t>1.1</t>
  </si>
  <si>
    <t>1.2</t>
  </si>
  <si>
    <t>CJ</t>
  </si>
  <si>
    <t>1.3</t>
  </si>
  <si>
    <t>2.1</t>
  </si>
  <si>
    <t>2.2</t>
  </si>
  <si>
    <t>3.1</t>
  </si>
  <si>
    <t>3.2</t>
  </si>
  <si>
    <t>3.3</t>
  </si>
  <si>
    <t xml:space="preserve"> TOTAL  DO  ORÇAMENTO</t>
  </si>
  <si>
    <t>Base</t>
  </si>
  <si>
    <t>SINAPI</t>
  </si>
  <si>
    <t>COMPOSIÇÃO</t>
  </si>
  <si>
    <t>BDI (Material Asfáltico):</t>
  </si>
  <si>
    <t>BDI (Serviço):</t>
  </si>
  <si>
    <t>Unidade</t>
  </si>
  <si>
    <t xml:space="preserve">BDI </t>
  </si>
  <si>
    <t xml:space="preserve">Custo Total </t>
  </si>
  <si>
    <t xml:space="preserve">Valor Total </t>
  </si>
  <si>
    <t>Data:</t>
  </si>
  <si>
    <t>Revisão:</t>
  </si>
  <si>
    <t>Base:</t>
  </si>
  <si>
    <t>Área de Pavimentação (m²):</t>
  </si>
  <si>
    <t>Custo Total Estimado (R$):</t>
  </si>
  <si>
    <t>Custos</t>
  </si>
  <si>
    <t>Total</t>
  </si>
  <si>
    <t>Área de pavimentação (m²):</t>
  </si>
  <si>
    <t>Valor</t>
  </si>
  <si>
    <t>Discriminação</t>
  </si>
  <si>
    <t>Serviços</t>
  </si>
  <si>
    <t xml:space="preserve"> %</t>
  </si>
  <si>
    <t>Observações:</t>
  </si>
  <si>
    <t xml:space="preserve">Revisão: </t>
  </si>
  <si>
    <t>Total geral:</t>
  </si>
  <si>
    <t>Custo por metro quadrado (R$/m²):</t>
  </si>
  <si>
    <t>Custo por m² de pavimento:</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</si>
  <si>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</si>
  <si>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</si>
  <si>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</si>
  <si>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</si>
  <si>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</si>
  <si>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</si>
  <si>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</si>
  <si>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</si>
  <si>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</si>
  <si>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</si>
  <si>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</si>
  <si>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</si>
  <si>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</si>
  <si>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</si>
  <si>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</si>
  <si>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</si>
  <si>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</si>
  <si>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</si>
  <si>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</si>
  <si>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</si>
  <si>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</si>
  <si>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</si>
  <si>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</si>
  <si>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</si>
  <si>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</si>
  <si>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</si>
  <si>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</si>
  <si>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</si>
  <si>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</si>
  <si>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</si>
  <si>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</si>
  <si>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1.1.1</t>
  </si>
  <si>
    <t>1.1.2</t>
  </si>
  <si>
    <t>1.1.3</t>
  </si>
  <si>
    <t>1.1.4</t>
  </si>
  <si>
    <t>1.1.5</t>
  </si>
  <si>
    <t>Custo Unitário</t>
  </si>
  <si>
    <t>Custo Total</t>
  </si>
  <si>
    <t>INSUMO</t>
  </si>
  <si>
    <t>M3</t>
  </si>
  <si>
    <t>H</t>
  </si>
  <si>
    <t>CARPINTEIRO DE FORMAS COM ENCARGOS COMPLEMENTARES</t>
  </si>
  <si>
    <t>SERVENTE COM ENCARGOS COMPLEMENTARES</t>
  </si>
  <si>
    <t>M</t>
  </si>
  <si>
    <t>Tipo</t>
  </si>
  <si>
    <t>M2</t>
  </si>
  <si>
    <t>1.2.1</t>
  </si>
  <si>
    <t>1.2.2</t>
  </si>
  <si>
    <t>Responsável Técnico:</t>
  </si>
  <si>
    <t>CRONOGRAMA FÍSICO-FINANCEIRO</t>
  </si>
  <si>
    <t>30 dias</t>
  </si>
  <si>
    <t>60 dias</t>
  </si>
  <si>
    <t>90 dias</t>
  </si>
  <si>
    <t>Faturamento Simples</t>
  </si>
  <si>
    <t>Faturamento Acumulado</t>
  </si>
  <si>
    <t>Dias consecutivos</t>
  </si>
  <si>
    <t>CRONOGRAMA FÍSICO</t>
  </si>
  <si>
    <t>CRONOGRAMA FINANCEIRO</t>
  </si>
  <si>
    <t>Descrição</t>
  </si>
  <si>
    <t>2.3</t>
  </si>
  <si>
    <t>2.4</t>
  </si>
  <si>
    <t>2.5</t>
  </si>
  <si>
    <t>2.9</t>
  </si>
  <si>
    <t>COMPOSIÇÕES - PLANILHA ORÇAMENTÁRIA</t>
  </si>
  <si>
    <t>COMP-01</t>
  </si>
  <si>
    <t>PLACA DE OBRA (PARA CONSTRUCAO CIVIL) EM CHAPA GALVANIZADA *N. 22*, ADESIVADA, DE *2,0 X 1,125* M</t>
  </si>
  <si>
    <t>PONTALETE *7,5 X 7,5* CM EM PINUS, MISTA OU EQUIVALENTE DA REGIAO - BRUTA</t>
  </si>
  <si>
    <t>KG</t>
  </si>
  <si>
    <t>SARRAFO NAO APARELHADO *2,5 X 7* CM, EM MACARANDUBA, ANGELIM OU EQUIVALENTE DA REGIAO - BRUTA</t>
  </si>
  <si>
    <t>PREGO DE ACO POLIDO COM CABECA 18 X 30 (2 3/4 X 10)</t>
  </si>
  <si>
    <t>CONCRETO MAGRO PARA LASTRO, TRAÇO 1:4,5:4,5 (CIMENTO/ AREIA MÉDIA/ BRITA 1) - PREPARO MECÂNICO COM BETONEIRA 400 L. AF_07/2016</t>
  </si>
  <si>
    <t>1.1.6</t>
  </si>
  <si>
    <t>1.1.7</t>
  </si>
  <si>
    <t>COMP-02</t>
  </si>
  <si>
    <t>ENCARREGADO GERAL COM ENCARGOS COMPLEMENTARES</t>
  </si>
  <si>
    <t>PLACA DE OBRA EM CHAPA DE ACO GALVANIZADO (REF: SINAPI 74209/1 - 01/2020)</t>
  </si>
  <si>
    <t>COMP-03</t>
  </si>
  <si>
    <t>COMP-04</t>
  </si>
  <si>
    <t>CHP</t>
  </si>
  <si>
    <t>CHI</t>
  </si>
  <si>
    <t>ADMINISTRAÇÃO LOCAL DA OBRA (REF: COMPOSIÇÃO PRÓPRIA)</t>
  </si>
  <si>
    <t>VASSOURA MECÂNICA REBOCÁVEL COM ESCOVA CILÍNDRICA, LARGURA ÚTIL DE VARRIMENTO DE 2,44 M - CHP DIURNO. AF_06/2014</t>
  </si>
  <si>
    <t>ESPARGIDOR DE ASFALTO PRESSURIZADO, TANQUE 6 M3 COM ISOLAÇÃO TÉRMICA, AQUECIDO COM 2 MAÇARICOS, COM BARRA ESPARGIDORA 3,60 M, MONTADO SOBRE CAMINHÃO TOCO, PBT 14.300 KG, POTÊNCIA 185 CV - CHP DIURNO. AF_08/2015</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</si>
  <si>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</si>
  <si>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</si>
  <si>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</si>
  <si>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ESPARGIDOR DE ASFALTO PRESSURIZADO, TANQUE 6 M3 COM ISOLAÇÃO TÉRMICA, AQUECIDO COM 2 MAÇARICOS, COM BARRA ESPARGIDORA 3,60 M, MONTADO SOBRE CAMINHÃO TOCO, PBT 14.300 KG, POTÊNCIA 185 CV - CHI DIURNO. AF_08/2015</t>
  </si>
  <si>
    <t>T</t>
  </si>
  <si>
    <t>AUXILIAR</t>
  </si>
  <si>
    <t>MÊS</t>
  </si>
  <si>
    <t>(m)</t>
  </si>
  <si>
    <t>(m²)</t>
  </si>
  <si>
    <t>Área</t>
  </si>
  <si>
    <t>Volume</t>
  </si>
  <si>
    <t>(m³)</t>
  </si>
  <si>
    <t>Espessura</t>
  </si>
  <si>
    <t>(%)</t>
  </si>
  <si>
    <t>(km)</t>
  </si>
  <si>
    <t>Trecho</t>
  </si>
  <si>
    <t>(txkm)</t>
  </si>
  <si>
    <t>(ton)</t>
  </si>
  <si>
    <t>Total - Agregados</t>
  </si>
  <si>
    <t xml:space="preserve"> (ton/m²)</t>
  </si>
  <si>
    <t>RR-2C</t>
  </si>
  <si>
    <t xml:space="preserve"> (ton)</t>
  </si>
  <si>
    <t>PAV-01</t>
  </si>
  <si>
    <t>EMULSÃO ASFÁLTICA - RR-2C</t>
  </si>
  <si>
    <t>- RR-2C</t>
  </si>
  <si>
    <t>- Agregados</t>
  </si>
  <si>
    <t>Perímetro urbano</t>
  </si>
  <si>
    <t>Diversos</t>
  </si>
  <si>
    <t xml:space="preserve"> LIMPEZA DE SUPERFÍCIE COM JATO DE ALTA PRESSÃO. AF_04/2019</t>
  </si>
  <si>
    <t>SICRO3</t>
  </si>
  <si>
    <t>E9571</t>
  </si>
  <si>
    <t>EQUIP</t>
  </si>
  <si>
    <t>2.2.1</t>
  </si>
  <si>
    <t xml:space="preserve">CAMINHÃO TANQUE COM CAPACIDADE DE 10.000L - 188 kW </t>
  </si>
  <si>
    <t>CARREGADEIRA DE PNEUS COM CAPACIDADE DE 1.53 M3 - 106 kW</t>
  </si>
  <si>
    <t xml:space="preserve">TANQUE DE ESTOCAGEM DE ASFALTO COM CAPACIDADE DE 30.000 L </t>
  </si>
  <si>
    <t>USINA MÓVEL PARA MICRO REVESTIMENTO COM CAVALO MECÂNICO COM CAPACIDADE DE 12 M3 - 86 Kw/240 kW</t>
  </si>
  <si>
    <t>CH</t>
  </si>
  <si>
    <t>COI</t>
  </si>
  <si>
    <t>COO</t>
  </si>
  <si>
    <t>Util. Op.</t>
  </si>
  <si>
    <t>Util. Imp.</t>
  </si>
  <si>
    <t>E9584</t>
  </si>
  <si>
    <t>E9558</t>
  </si>
  <si>
    <t>E9670</t>
  </si>
  <si>
    <t>2.2.2</t>
  </si>
  <si>
    <t>2.2.3</t>
  </si>
  <si>
    <t>2.2.4</t>
  </si>
  <si>
    <t>P9824</t>
  </si>
  <si>
    <t>2.2.5</t>
  </si>
  <si>
    <t>SERVENTE</t>
  </si>
  <si>
    <t>M1950</t>
  </si>
  <si>
    <t>MATERIAL</t>
  </si>
  <si>
    <t>MÃO DE OBRA</t>
  </si>
  <si>
    <t>2.2.6</t>
  </si>
  <si>
    <t>M0222</t>
  </si>
  <si>
    <t>2.2.7</t>
  </si>
  <si>
    <t>FILLER CALCÁRIO</t>
  </si>
  <si>
    <t>2.2.8</t>
  </si>
  <si>
    <t>USINAGEM DE AGREGADOS PARA MICRO REVESTIMENTO A FRIO COM ESPESSURA DE 0,8 CM ATÉ 1,5 CM - BRITA COMERCIAL</t>
  </si>
  <si>
    <t>TEMPO FIXO</t>
  </si>
  <si>
    <t>2.2.9</t>
  </si>
  <si>
    <t>TRMPO FIXO</t>
  </si>
  <si>
    <t>2.2.10</t>
  </si>
  <si>
    <t>CARGA, MANOBRA E DESCARGA DE AGREGADOS OU SOLOS EM CAMINHÃO BASCULANTE DE 10 M3 - CARGA EM USINA DE 60 t/h (PMF) E DESCARGA LIVRE</t>
  </si>
  <si>
    <t xml:space="preserve">CARGA, MANOBRA E DESCARGA DE MATERIAIS DIVERSOS EM CAMINHÃO CARROCERIA DE 9 t - CARGA E DESCARGA MANUAIS </t>
  </si>
  <si>
    <t>Custo Horário Total de Execução</t>
  </si>
  <si>
    <t>Fator de Influência da Chuva (FIC)</t>
  </si>
  <si>
    <t>Custo (FIC)</t>
  </si>
  <si>
    <t>Produção de Equipe</t>
  </si>
  <si>
    <t>Custo Unitário de Execução</t>
  </si>
  <si>
    <t>Recapeamento de vias urbanas em Microrrevestimento</t>
  </si>
  <si>
    <t>PAVIMENTAÇÃO ASFÁLTICA - MICRORREVESTIMENTO</t>
  </si>
  <si>
    <t xml:space="preserve">MICRORREVESTIMENTO A FRIO COM EMULSÃO MODIFICADA COM POLÍMERO DE 0,8 CM - BRITA COMERCIAL (REF: SICRO3 4011408 - 01/2022) </t>
  </si>
  <si>
    <t>T X KM</t>
  </si>
  <si>
    <t>2.6</t>
  </si>
  <si>
    <t>2.7</t>
  </si>
  <si>
    <t>2.8</t>
  </si>
  <si>
    <t>PLANILHA ORÇAMENTÁRIA - LOTE I - MICRORREVESTIMENTO</t>
  </si>
  <si>
    <t>RESUMO DO ORÇAMENTO - LOTE I - MICRORREVESTIMENTO</t>
  </si>
  <si>
    <t>LOTE I - SETOR 1</t>
  </si>
  <si>
    <t>LOTE I - SETOR 2</t>
  </si>
  <si>
    <t>LOTE I - SETOR 3</t>
  </si>
  <si>
    <t>LOTE I - SETOR 4</t>
  </si>
  <si>
    <t>LOTE I - SETOR 5</t>
  </si>
  <si>
    <t>LOTE I - SETOR 6</t>
  </si>
  <si>
    <t>LOTE I - SETOR 7</t>
  </si>
  <si>
    <t>PLANILHA DE CÁLCULO - RECAPEAMENTO - MICRORREVESTIMENTO</t>
  </si>
  <si>
    <t>- RR-1C</t>
  </si>
  <si>
    <t>- Transporte de material asfático e agregados</t>
  </si>
  <si>
    <t>EXECUÇÃO DE PINTURA DE LIGAÇÃO COM EMULSÃO ASFÁLTICA RR-2C. AF_11/2019 (REF: SINAPI 96402 - 04/2022)</t>
  </si>
  <si>
    <t>2.3.1</t>
  </si>
  <si>
    <t>2.3.2</t>
  </si>
  <si>
    <t>2.3.3</t>
  </si>
  <si>
    <t>2.3.4</t>
  </si>
  <si>
    <t>2.3.5</t>
  </si>
  <si>
    <t>2.3.6</t>
  </si>
  <si>
    <t>2.3.7</t>
  </si>
  <si>
    <t>2.3.8</t>
  </si>
  <si>
    <t>EMULSAO ASFALTICA CATIONICA RR-2C PARA USO EM PAVIMENTACAO ASFALTICA (COLETADO CAIXA NA ANP ACRESCIDO DE ICMS - REF: ANP/MT/04-2022)</t>
  </si>
  <si>
    <t>EMULSÃO COM POLÍMERO PARA MICRO REVESTIMENTO A FRIO (REF: ANP/MT/10-2021 - EMULSÃO ASFÁLTICA RC-1C-E)</t>
  </si>
  <si>
    <t>Total - RR-2C</t>
  </si>
  <si>
    <t>Total - RC-1C</t>
  </si>
  <si>
    <t>(ton/m³)</t>
  </si>
  <si>
    <t>RC-1C</t>
  </si>
  <si>
    <t>EMULSÃO ASFÁLTICA - RC-1C</t>
  </si>
  <si>
    <t>0,00018 t/m²</t>
  </si>
  <si>
    <t>0,012 t/m²</t>
  </si>
  <si>
    <t>Pó de Pedra (ton)</t>
  </si>
  <si>
    <t>Filler                                      (ton)</t>
  </si>
  <si>
    <t>120 dias</t>
  </si>
  <si>
    <r>
      <t>ENGENHEIRO CIVIL DE OBRA JUNIOR COM ENCARGOS COMPLEMENTARES</t>
    </r>
    <r>
      <rPr>
        <vertAlign val="superscript"/>
        <sz val="11"/>
        <rFont val="Calibri"/>
        <family val="2"/>
        <scheme val="minor"/>
      </rPr>
      <t>1</t>
    </r>
  </si>
  <si>
    <t>Item 1.2.1 considera 4h/dia -&gt; 3 dias/semana -&gt; 16 semanas = 192 h</t>
  </si>
  <si>
    <t>TRANSPORTE COM CAMINHÃO TANQUE DE TRANSPORTE DE MATERIAL ASFÁLTICO DE 30000 L, EM VIA URBANA PAVIMENTADA, DMT ATÉ 30KM (UNIDADE: TXKM). AF_07/2020 (RR-2C - DMT: 450 KM)</t>
  </si>
  <si>
    <t>TRANSPORTE COM CAMINHÃO TANQUE DE TRANSPORTE DE MATERIAL ASFÁLTICO DE 30000 L, EM VIA URBANA PAVIMENTADA, ADICIONAL PARA DMT EXCEDENTE A 30 KM (UNIDADE: TXKM). AF_07/2020 (RR-2C - DMT: 400 KM)</t>
  </si>
  <si>
    <t>TRANSPORTE COM CAMINHÃO TANQUE DE TRANSPORTE DE MATERIAL ASFÁLTICO DE 30000 L, EM VIA URBANA PAVIMENTADA, DMT ATÉ 30KM (UNIDADE: TXKM). AF_07/2020 (RC-1C - DMT: 400 KM)</t>
  </si>
  <si>
    <t>TRANSPORTE COM CAMINHÃO TANQUE DE TRANSPORTE DE MATERIAL ASFÁLTICO DE 30000 L, EM VIA URBANA PAVIMENTADA, ADICIONAL PARA DMT EXCEDENTE A 30 KM (UNIDADE: TXKM). AF_07/2020 (RC-1C - DMT: 400 KM)</t>
  </si>
  <si>
    <t xml:space="preserve">Taxa </t>
  </si>
  <si>
    <r>
      <t xml:space="preserve">DMT </t>
    </r>
    <r>
      <rPr>
        <vertAlign val="subscript"/>
        <sz val="11"/>
        <rFont val="Calibri"/>
        <family val="2"/>
        <scheme val="minor"/>
      </rPr>
      <t>até 30 km</t>
    </r>
  </si>
  <si>
    <t>Transporte de  RR-2C</t>
  </si>
  <si>
    <r>
      <t xml:space="preserve">DMT </t>
    </r>
    <r>
      <rPr>
        <vertAlign val="subscript"/>
        <sz val="11"/>
        <rFont val="Calibri"/>
        <family val="2"/>
        <scheme val="minor"/>
      </rPr>
      <t>excedente</t>
    </r>
  </si>
  <si>
    <t>Transporte de RR-2C</t>
  </si>
  <si>
    <t>Peso Específico</t>
  </si>
  <si>
    <t>Teor de RC-1C</t>
  </si>
  <si>
    <t>Transporte de RC-1C</t>
  </si>
  <si>
    <t>Transporte de  RC-1C</t>
  </si>
  <si>
    <t>Transporte de Filler</t>
  </si>
  <si>
    <t>Transporte de  Filler</t>
  </si>
  <si>
    <t>AGREGADOS - FILLER</t>
  </si>
  <si>
    <t>Transporte de Pó de Pedra</t>
  </si>
  <si>
    <t xml:space="preserve"> TRANSPORTE COM CAMINHÃO BASCULANTE DE 18 M³, EM VIA URBANA PAVIMENTADA, DMT ATÉ 30 KM (UNIDADE: TXKM). AF_07/2020 (AGREGADOS - FILLER - DMT: 270 KM)</t>
  </si>
  <si>
    <t>TRANSPORTE COM CAMINHÃO BASCULANTE DE 18 M³, EM VIA URBANA PAVIMENTADA, ADICIONAL PARA DMT EXCEDENTE A 30 KM (UNIDADE: TXKM). AF_07/2020 (AGREGADOS - FILLER - DMT: 270 KM)</t>
  </si>
  <si>
    <t>AGREGADOS - PÓ DE PEDRA</t>
  </si>
  <si>
    <t xml:space="preserve"> TRANSPORTE COM CAMINHÃO BASCULANTE DE 18 M³, EM VIA URBANA PAVIMENTADA, DMT ATÉ 30 KM (UNIDADE: TXKM). AF_07/2020 (AGREGADOS - PÓ DE PEDRA - DMT: 270 KM)</t>
  </si>
  <si>
    <t>TRANSPORTE COM CAMINHÃO BASCULANTE DE 18 M³, EM VIA URBANA PAVIMENTADA, ADICIONAL PARA DMT EXCEDENTE A 30 KM (UNIDADE: TXKM). AF_07/2020 (AGREGADOS - PÓ DE PEDRA - DMT: 270 KM)</t>
  </si>
  <si>
    <t>2.10</t>
  </si>
  <si>
    <t>2.11</t>
  </si>
  <si>
    <t>2.12</t>
  </si>
  <si>
    <t>FRESAGEM DE PAVIMENTO ASFÁLTICO (PROFUNDIDADE ATÉ 5,0 CM) - EXCLUSIVE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</si>
</sst>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0.000"/>
    <numFmt numFmtId="165" formatCode="_-&quot;R$&quot;\ * #,##0.000000_-;\-&quot;R$&quot;\ * #,##0.000000_-;_-&quot;R$&quot;\ * &quot;-&quot;??_-;_-@_-"/>
    <numFmt numFmtId="166" formatCode="&quot;Cr$&quot;#,##0_);\(&quot;Cr$&quot;#,##0\)"/>
    <numFmt numFmtId="167" formatCode="_(* #,##0.00_);_(* \(#,##0.00\);_(* &quot;-&quot;??_);_(@_)"/>
    <numFmt numFmtId="168" formatCode="_(* #,##0.000_);_(* \(#,##0.000\);_(* &quot;-&quot;??_);_(@_)"/>
    <numFmt numFmtId="169" formatCode="#,##0.000"/>
    <numFmt numFmtId="170" formatCode="_-&quot;R$&quot;\ * #,##0.000_-;\-&quot;R$&quot;\ * #,##0.000_-;_-&quot;R$&quot;\ * &quot;-&quot;??_-;_-@_-"/>
    <numFmt numFmtId="171" formatCode="_-&quot;R$&quot;\ * #,##0.0000_-;\-&quot;R$&quot;\ * #,##0.0000_-;_-&quot;R$&quot;\ * &quot;-&quot;??_-;_-@_-"/>
    <numFmt numFmtId="172" formatCode="_-&quot;R$&quot;\ * #,##0.00000_-;\-&quot;R$&quot;\ * #,##0.00000_-;_-&quot;R$&quot;\ * &quot;-&quot;??_-;_-@_-"/>
    <numFmt numFmtId="173" formatCode="#,##0.00000"/>
  </numFmts>
  <fonts count="17" x14ac:knownFonts="1">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sz val="16"/>
      <name val="Calibri"/>
      <family val="2"/>
      <scheme val="minor"/>
    </font>
    <font>
      <b/>
      <sz val="11"/>
      <color theme="1"/>
      <name val="Calibri"/>
      <family val="2"/>
      <scheme val="minor"/>
    </font>
    <font>
      <sz val="10"/>
      <name val="Arial"/>
      <family val="2"/>
    </font>
    <font>
      <sz val="11"/>
      <color rgb="FF000000"/>
      <name val="Calibri"/>
      <family val="2"/>
    </font>
    <font>
      <b/>
      <sz val="11"/>
      <color rgb="FFFF0000"/>
      <name val="Calibri"/>
      <family val="2"/>
      <scheme val="minor"/>
    </font>
    <font>
      <vertAlign val="superscript"/>
      <sz val="11"/>
      <name val="Calibri"/>
      <family val="2"/>
      <scheme val="minor"/>
    </font>
    <font>
      <sz val="11"/>
      <color rgb="FF002060"/>
      <name val="Calibri"/>
      <family val="2"/>
      <scheme val="minor"/>
    </font>
    <font>
      <vertAlign val="subscrip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s>
  <cellStyleXfs count="24">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0" fontId="3" fillId="0" borderId="0"/>
    <xf numFmtId="0" fontId="3" fillId="0" borderId="0"/>
    <xf numFmtId="0" fontId="11" fillId="0" borderId="0"/>
    <xf numFmtId="0" fontId="11" fillId="0" borderId="0"/>
    <xf numFmtId="0" fontId="1" fillId="0" borderId="0"/>
    <xf numFmtId="0" fontId="12" fillId="0" borderId="0"/>
    <xf numFmtId="0" fontId="12" fillId="0" borderId="0"/>
    <xf numFmtId="0" fontId="12" fillId="0" borderId="0"/>
    <xf numFmtId="9" fontId="1"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xf numFmtId="167" fontId="3"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9" fontId="11" fillId="0" borderId="0" applyFont="0" applyFill="0" applyBorder="0" applyAlignment="0" applyProtection="0"/>
    <xf numFmtId="0" fontId="3" fillId="0" borderId="0"/>
  </cellStyleXfs>
  <cellXfs count="612">
    <xf numFmtId="0" fontId="0" fillId="0" borderId="0" xfId="0"/>
    <xf numFmtId="0" fontId="6" fillId="0" borderId="0" xfId="2" quotePrefix="1" applyFont="1" applyBorder="1" applyAlignment="1">
      <alignment horizontal="center" vertical="center"/>
    </xf>
    <xf numFmtId="0" fontId="6" fillId="0" borderId="0" xfId="2" applyFont="1" applyBorder="1" applyAlignment="1">
      <alignment vertical="center"/>
    </xf>
    <xf numFmtId="10" fontId="6" fillId="3" borderId="0" xfId="2" applyNumberFormat="1" applyFont="1" applyFill="1" applyBorder="1" applyAlignment="1">
      <alignment horizontal="center" vertical="center"/>
    </xf>
    <xf numFmtId="0" fontId="6" fillId="0" borderId="0" xfId="2" applyFont="1" applyBorder="1" applyAlignment="1">
      <alignment horizontal="center" vertical="center"/>
    </xf>
    <xf numFmtId="0" fontId="6" fillId="0" borderId="0" xfId="3" applyFont="1" applyAlignment="1" applyProtection="1">
      <alignment horizontal="center" vertical="center"/>
    </xf>
    <xf numFmtId="0" fontId="7" fillId="0" borderId="0" xfId="2" applyFont="1" applyBorder="1" applyAlignment="1">
      <alignment vertical="center"/>
    </xf>
    <xf numFmtId="0" fontId="6" fillId="0" borderId="0" xfId="2" applyFont="1" applyAlignment="1">
      <alignment horizontal="center" vertical="center"/>
    </xf>
    <xf numFmtId="0" fontId="6" fillId="0" borderId="0" xfId="2" applyFont="1" applyAlignment="1">
      <alignment vertical="center"/>
    </xf>
    <xf numFmtId="43" fontId="6" fillId="0" borderId="0" xfId="2" applyNumberFormat="1" applyFont="1" applyAlignment="1">
      <alignment horizontal="center" vertical="center"/>
    </xf>
    <xf numFmtId="0" fontId="6" fillId="0" borderId="0" xfId="0" applyFont="1" applyBorder="1" applyAlignment="1"/>
    <xf numFmtId="0" fontId="5" fillId="4" borderId="6" xfId="2" applyFont="1" applyFill="1" applyBorder="1" applyAlignment="1">
      <alignment horizontal="center" vertical="center"/>
    </xf>
    <xf numFmtId="40" fontId="6" fillId="5" borderId="13" xfId="4" applyFont="1" applyFill="1" applyBorder="1" applyAlignment="1">
      <alignment horizontal="right" vertical="center"/>
    </xf>
    <xf numFmtId="44" fontId="6" fillId="5" borderId="13" xfId="1" applyFont="1" applyFill="1" applyBorder="1" applyAlignment="1">
      <alignment horizontal="right" vertical="center"/>
    </xf>
    <xf numFmtId="0" fontId="9" fillId="0" borderId="0" xfId="2" applyFont="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left" vertical="center"/>
    </xf>
    <xf numFmtId="0" fontId="6" fillId="0" borderId="0" xfId="2" applyFont="1" applyFill="1" applyBorder="1" applyAlignment="1">
      <alignment horizontal="right" vertical="center"/>
    </xf>
    <xf numFmtId="0" fontId="6" fillId="0" borderId="0" xfId="2" applyFont="1" applyFill="1" applyBorder="1" applyAlignment="1">
      <alignment vertical="center"/>
    </xf>
    <xf numFmtId="0" fontId="8" fillId="0" borderId="0" xfId="2" applyFont="1" applyFill="1" applyBorder="1" applyAlignment="1">
      <alignment vertical="center"/>
    </xf>
    <xf numFmtId="0" fontId="6" fillId="0" borderId="0" xfId="2" applyFont="1" applyFill="1" applyBorder="1" applyAlignment="1">
      <alignment horizontal="center" vertical="center"/>
    </xf>
    <xf numFmtId="2" fontId="5" fillId="0" borderId="0" xfId="2" applyNumberFormat="1" applyFont="1" applyFill="1" applyBorder="1" applyAlignment="1">
      <alignment horizontal="left" vertical="center"/>
    </xf>
    <xf numFmtId="0" fontId="0" fillId="0" borderId="2" xfId="0" applyFont="1" applyFill="1" applyBorder="1"/>
    <xf numFmtId="0" fontId="0" fillId="0" borderId="0" xfId="0" applyFont="1" applyFill="1" applyBorder="1"/>
    <xf numFmtId="0" fontId="5" fillId="0" borderId="0" xfId="7" applyFont="1" applyFill="1" applyBorder="1" applyAlignment="1">
      <alignment vertical="center"/>
    </xf>
    <xf numFmtId="0" fontId="5" fillId="0" borderId="0" xfId="7" applyFont="1" applyFill="1" applyBorder="1" applyAlignment="1">
      <alignment vertical="center" wrapText="1"/>
    </xf>
    <xf numFmtId="0" fontId="6" fillId="0" borderId="4" xfId="8" applyFont="1" applyFill="1" applyBorder="1" applyAlignment="1">
      <alignment horizontal="right" vertical="center"/>
    </xf>
    <xf numFmtId="4" fontId="5" fillId="0" borderId="0" xfId="8" applyNumberFormat="1" applyFont="1" applyFill="1" applyBorder="1" applyAlignment="1">
      <alignment horizontal="left" vertical="center"/>
    </xf>
    <xf numFmtId="0" fontId="6" fillId="0" borderId="0" xfId="7" applyFont="1" applyFill="1" applyBorder="1" applyAlignment="1">
      <alignment horizontal="right" vertical="center" wrapText="1"/>
    </xf>
    <xf numFmtId="14" fontId="5" fillId="0" borderId="0" xfId="7" applyNumberFormat="1" applyFont="1" applyFill="1" applyBorder="1" applyAlignment="1">
      <alignment horizontal="left" vertical="center" wrapText="1"/>
    </xf>
    <xf numFmtId="4" fontId="6" fillId="0" borderId="0" xfId="8" applyNumberFormat="1" applyFont="1" applyFill="1" applyBorder="1" applyAlignment="1">
      <alignment horizontal="left" vertical="center"/>
    </xf>
    <xf numFmtId="10" fontId="5" fillId="0" borderId="0" xfId="8" applyNumberFormat="1" applyFont="1" applyFill="1" applyBorder="1" applyAlignment="1">
      <alignment horizontal="left" vertical="center"/>
    </xf>
    <xf numFmtId="0" fontId="6" fillId="0" borderId="0" xfId="7" applyFont="1" applyFill="1" applyBorder="1" applyAlignment="1">
      <alignment horizontal="right" vertical="center"/>
    </xf>
    <xf numFmtId="0" fontId="6" fillId="0" borderId="0" xfId="7" applyFont="1" applyFill="1" applyBorder="1" applyAlignment="1">
      <alignment horizontal="center" vertical="center"/>
    </xf>
    <xf numFmtId="0" fontId="6" fillId="0" borderId="0" xfId="8" applyFont="1" applyFill="1" applyBorder="1" applyAlignment="1">
      <alignment horizontal="right" vertical="center"/>
    </xf>
    <xf numFmtId="0" fontId="10" fillId="0" borderId="0" xfId="0" applyFont="1"/>
    <xf numFmtId="0" fontId="0" fillId="0" borderId="0" xfId="0" applyFont="1" applyFill="1" applyBorder="1" applyAlignment="1">
      <alignment vertical="center"/>
    </xf>
    <xf numFmtId="0" fontId="0" fillId="6" borderId="0" xfId="0" applyFont="1" applyFill="1"/>
    <xf numFmtId="0" fontId="6" fillId="0" borderId="2" xfId="2" applyFont="1" applyBorder="1" applyAlignment="1">
      <alignment horizontal="center" vertical="center"/>
    </xf>
    <xf numFmtId="0" fontId="6" fillId="0" borderId="2" xfId="2" applyFont="1" applyBorder="1" applyAlignment="1">
      <alignment vertical="center"/>
    </xf>
    <xf numFmtId="0" fontId="6" fillId="0" borderId="34" xfId="2" applyFont="1" applyBorder="1" applyAlignment="1">
      <alignment vertical="center"/>
    </xf>
    <xf numFmtId="0" fontId="6" fillId="4" borderId="0" xfId="2" applyFont="1" applyFill="1" applyAlignment="1">
      <alignment vertical="center"/>
    </xf>
    <xf numFmtId="4" fontId="6" fillId="4" borderId="0" xfId="2" applyNumberFormat="1" applyFont="1" applyFill="1" applyAlignment="1">
      <alignment vertical="center"/>
    </xf>
    <xf numFmtId="0" fontId="5" fillId="4" borderId="0" xfId="2" applyFont="1" applyFill="1" applyAlignment="1">
      <alignment vertical="center"/>
    </xf>
    <xf numFmtId="0" fontId="5" fillId="0" borderId="0" xfId="2" applyFont="1" applyBorder="1" applyAlignment="1">
      <alignment horizontal="left" vertical="center"/>
    </xf>
    <xf numFmtId="0" fontId="6" fillId="0" borderId="0" xfId="0" quotePrefix="1" applyFont="1" applyBorder="1" applyAlignment="1">
      <alignment vertical="center" wrapText="1"/>
    </xf>
    <xf numFmtId="0" fontId="6" fillId="0" borderId="0" xfId="2" applyFont="1" applyBorder="1" applyAlignment="1">
      <alignment horizontal="right" vertical="center"/>
    </xf>
    <xf numFmtId="10" fontId="6" fillId="0" borderId="0" xfId="8" applyNumberFormat="1" applyFont="1" applyFill="1" applyBorder="1" applyAlignment="1">
      <alignment horizontal="left" vertical="center"/>
    </xf>
    <xf numFmtId="10" fontId="6" fillId="0" borderId="0" xfId="8" applyNumberFormat="1" applyFont="1" applyFill="1" applyBorder="1" applyAlignment="1">
      <alignment horizontal="right" vertical="center"/>
    </xf>
    <xf numFmtId="10" fontId="6" fillId="0" borderId="0" xfId="2" applyNumberFormat="1" applyFont="1" applyFill="1" applyBorder="1" applyAlignment="1">
      <alignment horizontal="right" vertical="center"/>
    </xf>
    <xf numFmtId="0" fontId="0" fillId="0" borderId="0" xfId="0" applyFont="1" applyAlignment="1">
      <alignment horizontal="center"/>
    </xf>
    <xf numFmtId="0" fontId="0" fillId="0" borderId="0" xfId="0" applyFont="1"/>
    <xf numFmtId="0" fontId="5" fillId="4" borderId="14" xfId="7" applyFont="1" applyFill="1" applyBorder="1" applyAlignment="1">
      <alignment horizontal="center" vertical="center"/>
    </xf>
    <xf numFmtId="0" fontId="5" fillId="4" borderId="16" xfId="8" applyFont="1" applyFill="1" applyBorder="1" applyAlignment="1">
      <alignment horizontal="center" vertical="center"/>
    </xf>
    <xf numFmtId="0" fontId="5" fillId="4" borderId="17" xfId="7" applyFont="1" applyFill="1" applyBorder="1" applyAlignment="1">
      <alignment horizontal="center" vertical="center"/>
    </xf>
    <xf numFmtId="0" fontId="6" fillId="0" borderId="35" xfId="7" applyFont="1" applyFill="1" applyBorder="1" applyAlignment="1">
      <alignment horizontal="center" vertical="center"/>
    </xf>
    <xf numFmtId="10" fontId="6" fillId="0" borderId="23" xfId="7" applyNumberFormat="1" applyFont="1" applyFill="1" applyBorder="1" applyAlignment="1">
      <alignment horizontal="center" vertical="center"/>
    </xf>
    <xf numFmtId="0" fontId="6" fillId="0" borderId="29" xfId="7" applyFont="1" applyFill="1" applyBorder="1" applyAlignment="1">
      <alignment horizontal="center" vertical="center"/>
    </xf>
    <xf numFmtId="10" fontId="6" fillId="0" borderId="28" xfId="7" applyNumberFormat="1" applyFont="1" applyFill="1" applyBorder="1" applyAlignment="1">
      <alignment horizontal="center" vertical="center"/>
    </xf>
    <xf numFmtId="0" fontId="6" fillId="0" borderId="58" xfId="7" applyFont="1" applyFill="1" applyBorder="1" applyAlignment="1">
      <alignment horizontal="center" vertical="center"/>
    </xf>
    <xf numFmtId="10" fontId="6" fillId="0" borderId="59" xfId="7" applyNumberFormat="1" applyFont="1" applyFill="1" applyBorder="1" applyAlignment="1">
      <alignment horizontal="center" vertical="center"/>
    </xf>
    <xf numFmtId="10" fontId="5" fillId="5" borderId="6" xfId="7" applyNumberFormat="1" applyFont="1" applyFill="1" applyBorder="1" applyAlignment="1">
      <alignment horizontal="center" vertical="center"/>
    </xf>
    <xf numFmtId="0" fontId="6" fillId="0" borderId="18" xfId="7" applyFont="1" applyFill="1" applyBorder="1" applyAlignment="1">
      <alignment horizontal="center" vertical="center"/>
    </xf>
    <xf numFmtId="10" fontId="6" fillId="0" borderId="19" xfId="7" applyNumberFormat="1" applyFont="1" applyFill="1" applyBorder="1" applyAlignment="1">
      <alignment horizontal="center" vertical="center"/>
    </xf>
    <xf numFmtId="10" fontId="5" fillId="5" borderId="48" xfId="7" applyNumberFormat="1" applyFont="1" applyFill="1" applyBorder="1" applyAlignment="1">
      <alignment horizontal="center" vertical="center"/>
    </xf>
    <xf numFmtId="0" fontId="5" fillId="0" borderId="15" xfId="7" applyFont="1" applyFill="1" applyBorder="1" applyAlignment="1">
      <alignment horizontal="right" vertical="center"/>
    </xf>
    <xf numFmtId="0" fontId="6" fillId="0" borderId="56" xfId="7" applyFont="1" applyFill="1" applyBorder="1" applyAlignment="1">
      <alignment horizontal="center" vertical="center"/>
    </xf>
    <xf numFmtId="10" fontId="6" fillId="0" borderId="57" xfId="7" applyNumberFormat="1" applyFont="1" applyFill="1" applyBorder="1" applyAlignment="1">
      <alignment horizontal="center" vertical="center"/>
    </xf>
    <xf numFmtId="10" fontId="5" fillId="5" borderId="16" xfId="7" applyNumberFormat="1" applyFont="1" applyFill="1" applyBorder="1" applyAlignment="1">
      <alignment horizontal="center" vertical="center"/>
    </xf>
    <xf numFmtId="0" fontId="5" fillId="4" borderId="10" xfId="7" applyFont="1" applyFill="1" applyBorder="1" applyAlignment="1">
      <alignment horizontal="center" vertical="center"/>
    </xf>
    <xf numFmtId="0" fontId="5" fillId="4" borderId="11"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0" borderId="20" xfId="7" applyFont="1" applyFill="1" applyBorder="1" applyAlignment="1">
      <alignment horizontal="center" vertical="center"/>
    </xf>
    <xf numFmtId="44" fontId="5" fillId="0" borderId="36" xfId="1" applyFont="1" applyFill="1" applyBorder="1" applyAlignment="1">
      <alignment vertical="center"/>
    </xf>
    <xf numFmtId="10" fontId="5" fillId="0" borderId="37" xfId="7" applyNumberFormat="1" applyFont="1" applyFill="1" applyBorder="1" applyAlignment="1">
      <alignment horizontal="right" vertical="center"/>
    </xf>
    <xf numFmtId="0" fontId="5" fillId="0" borderId="27" xfId="7" applyFont="1" applyFill="1" applyBorder="1" applyAlignment="1">
      <alignment horizontal="center" vertical="center"/>
    </xf>
    <xf numFmtId="44" fontId="5" fillId="0" borderId="38" xfId="1" applyFont="1" applyFill="1" applyBorder="1" applyAlignment="1">
      <alignment vertical="center"/>
    </xf>
    <xf numFmtId="10" fontId="5" fillId="0" borderId="39" xfId="7" applyNumberFormat="1" applyFont="1" applyFill="1" applyBorder="1" applyAlignment="1">
      <alignment horizontal="right" vertical="center"/>
    </xf>
    <xf numFmtId="4" fontId="5" fillId="0" borderId="38" xfId="7" applyNumberFormat="1" applyFont="1" applyFill="1" applyBorder="1" applyAlignment="1">
      <alignment vertical="center"/>
    </xf>
    <xf numFmtId="10" fontId="5" fillId="0" borderId="39" xfId="7" applyNumberFormat="1" applyFont="1" applyFill="1" applyBorder="1" applyAlignment="1">
      <alignment horizontal="center" vertical="center"/>
    </xf>
    <xf numFmtId="0" fontId="6" fillId="0" borderId="27" xfId="7" applyFont="1" applyFill="1" applyBorder="1"/>
    <xf numFmtId="0" fontId="6" fillId="0" borderId="38" xfId="7" applyFont="1" applyFill="1" applyBorder="1" applyAlignment="1">
      <alignment vertical="center"/>
    </xf>
    <xf numFmtId="0" fontId="6" fillId="0" borderId="39" xfId="7" applyFont="1" applyFill="1" applyBorder="1" applyAlignment="1">
      <alignment vertical="center"/>
    </xf>
    <xf numFmtId="0" fontId="6" fillId="0" borderId="40" xfId="7" applyFont="1" applyFill="1" applyBorder="1"/>
    <xf numFmtId="0" fontId="6" fillId="0" borderId="42" xfId="7" applyFont="1" applyFill="1" applyBorder="1" applyAlignment="1">
      <alignment vertical="center"/>
    </xf>
    <xf numFmtId="0" fontId="6" fillId="0" borderId="43" xfId="7" applyFont="1" applyFill="1" applyBorder="1" applyAlignment="1">
      <alignment vertical="center"/>
    </xf>
    <xf numFmtId="44" fontId="5" fillId="4" borderId="36" xfId="1" applyFont="1" applyFill="1" applyBorder="1" applyAlignment="1">
      <alignment vertical="center"/>
    </xf>
    <xf numFmtId="10" fontId="5" fillId="4" borderId="37" xfId="7" applyNumberFormat="1" applyFont="1" applyFill="1" applyBorder="1" applyAlignment="1">
      <alignment horizontal="center" vertical="center"/>
    </xf>
    <xf numFmtId="44" fontId="5" fillId="4" borderId="44" xfId="1" applyFont="1" applyFill="1" applyBorder="1" applyAlignment="1">
      <alignment vertical="center"/>
    </xf>
    <xf numFmtId="0" fontId="6" fillId="4" borderId="45" xfId="7" applyFont="1" applyFill="1" applyBorder="1" applyAlignment="1">
      <alignment vertical="center"/>
    </xf>
    <xf numFmtId="0" fontId="6" fillId="0" borderId="2" xfId="7" applyFont="1" applyFill="1" applyBorder="1" applyAlignment="1">
      <alignment vertical="center"/>
    </xf>
    <xf numFmtId="0" fontId="6" fillId="0" borderId="0" xfId="7" applyFont="1" applyFill="1" applyBorder="1" applyAlignment="1">
      <alignment vertical="center" wrapText="1"/>
    </xf>
    <xf numFmtId="0" fontId="4" fillId="0" borderId="15" xfId="2" applyFont="1" applyFill="1" applyBorder="1" applyAlignment="1">
      <alignment horizontal="center" vertical="center"/>
    </xf>
    <xf numFmtId="0" fontId="6" fillId="0" borderId="15" xfId="2" applyFont="1" applyFill="1" applyBorder="1" applyAlignment="1">
      <alignment horizontal="center" vertical="center"/>
    </xf>
    <xf numFmtId="0" fontId="5" fillId="0" borderId="34" xfId="2" applyFont="1" applyFill="1" applyBorder="1" applyAlignment="1">
      <alignment vertical="center"/>
    </xf>
    <xf numFmtId="0" fontId="6" fillId="0" borderId="34" xfId="2" applyFont="1" applyFill="1" applyBorder="1" applyAlignment="1">
      <alignment vertical="center"/>
    </xf>
    <xf numFmtId="0" fontId="5" fillId="0" borderId="34" xfId="2" applyFont="1" applyFill="1" applyBorder="1" applyAlignment="1">
      <alignment horizontal="center" vertical="center"/>
    </xf>
    <xf numFmtId="10" fontId="6" fillId="0" borderId="0" xfId="2" applyNumberFormat="1" applyFont="1" applyFill="1" applyBorder="1" applyAlignment="1">
      <alignment horizontal="center" vertical="center"/>
    </xf>
    <xf numFmtId="0" fontId="6" fillId="0" borderId="34" xfId="2" applyFont="1" applyFill="1" applyBorder="1" applyAlignment="1">
      <alignment horizontal="center" vertical="center"/>
    </xf>
    <xf numFmtId="0" fontId="5" fillId="0" borderId="0" xfId="2" applyFont="1" applyFill="1" applyBorder="1" applyAlignment="1">
      <alignment horizontal="right" vertical="center"/>
    </xf>
    <xf numFmtId="10" fontId="5" fillId="0" borderId="0" xfId="2" applyNumberFormat="1" applyFont="1" applyFill="1" applyBorder="1" applyAlignment="1">
      <alignment horizontal="center" vertical="center"/>
    </xf>
    <xf numFmtId="10" fontId="5" fillId="0" borderId="0" xfId="2" applyNumberFormat="1" applyFont="1" applyFill="1" applyBorder="1" applyAlignment="1">
      <alignment vertical="center"/>
    </xf>
    <xf numFmtId="0" fontId="6" fillId="7" borderId="25" xfId="2" applyFont="1" applyFill="1" applyBorder="1" applyAlignment="1">
      <alignment vertical="center"/>
    </xf>
    <xf numFmtId="4" fontId="6" fillId="7" borderId="4" xfId="2" applyNumberFormat="1" applyFont="1" applyFill="1" applyBorder="1" applyAlignment="1">
      <alignment vertical="center"/>
    </xf>
    <xf numFmtId="0" fontId="6" fillId="7" borderId="5" xfId="2" applyFont="1" applyFill="1" applyBorder="1" applyAlignment="1">
      <alignment vertical="center"/>
    </xf>
    <xf numFmtId="38" fontId="5" fillId="0" borderId="27" xfId="7" applyNumberFormat="1" applyFont="1" applyFill="1" applyBorder="1" applyAlignment="1">
      <alignment horizontal="center" vertical="center"/>
    </xf>
    <xf numFmtId="165" fontId="6" fillId="0" borderId="0" xfId="2" applyNumberFormat="1" applyFont="1" applyBorder="1" applyAlignment="1">
      <alignment vertical="center"/>
    </xf>
    <xf numFmtId="0" fontId="6" fillId="0" borderId="0" xfId="2" applyFont="1" applyAlignment="1">
      <alignment horizontal="left" vertical="center"/>
    </xf>
    <xf numFmtId="0" fontId="6" fillId="0" borderId="0" xfId="2" applyFont="1" applyBorder="1" applyAlignment="1">
      <alignment horizontal="left" vertical="center"/>
    </xf>
    <xf numFmtId="0" fontId="6" fillId="0" borderId="0" xfId="2" quotePrefix="1" applyFont="1" applyBorder="1" applyAlignment="1">
      <alignment horizontal="left" vertical="center"/>
    </xf>
    <xf numFmtId="0" fontId="6" fillId="0" borderId="0" xfId="2" applyFont="1" applyFill="1" applyBorder="1" applyAlignment="1">
      <alignment horizontal="left" vertical="center"/>
    </xf>
    <xf numFmtId="0" fontId="6" fillId="0" borderId="0" xfId="3" applyFont="1" applyAlignment="1" applyProtection="1">
      <alignment horizontal="left" vertical="center"/>
    </xf>
    <xf numFmtId="43" fontId="6" fillId="0" borderId="0" xfId="3" applyNumberFormat="1" applyFont="1" applyAlignment="1" applyProtection="1">
      <alignment horizontal="left" vertical="center"/>
    </xf>
    <xf numFmtId="0" fontId="9" fillId="0" borderId="0" xfId="2" applyFont="1" applyBorder="1" applyAlignment="1">
      <alignment horizontal="left" vertical="center"/>
    </xf>
    <xf numFmtId="0" fontId="5" fillId="0" borderId="0" xfId="2" applyFont="1" applyFill="1" applyBorder="1" applyAlignment="1">
      <alignment horizontal="center" vertical="center"/>
    </xf>
    <xf numFmtId="4" fontId="5" fillId="0" borderId="0" xfId="2" applyNumberFormat="1" applyFont="1" applyFill="1" applyBorder="1" applyAlignment="1">
      <alignment horizontal="left" vertical="center"/>
    </xf>
    <xf numFmtId="0" fontId="4" fillId="0" borderId="0" xfId="2" applyFont="1" applyFill="1" applyBorder="1" applyAlignment="1">
      <alignment horizontal="center" vertical="center"/>
    </xf>
    <xf numFmtId="10" fontId="6" fillId="0" borderId="0" xfId="13" applyNumberFormat="1" applyFont="1" applyFill="1" applyBorder="1" applyAlignment="1">
      <alignment horizontal="center" vertical="center"/>
    </xf>
    <xf numFmtId="0" fontId="5" fillId="2" borderId="0" xfId="5" applyNumberFormat="1" applyFont="1" applyFill="1" applyBorder="1" applyAlignment="1">
      <alignment vertical="center"/>
    </xf>
    <xf numFmtId="0" fontId="13" fillId="2" borderId="0" xfId="5" applyNumberFormat="1" applyFont="1" applyFill="1" applyBorder="1" applyAlignment="1">
      <alignment vertical="center"/>
    </xf>
    <xf numFmtId="0" fontId="4" fillId="0" borderId="0" xfId="2" applyFont="1" applyFill="1" applyBorder="1" applyAlignment="1">
      <alignment vertical="center"/>
    </xf>
    <xf numFmtId="10" fontId="5" fillId="0" borderId="0" xfId="13" applyNumberFormat="1" applyFont="1" applyFill="1" applyBorder="1" applyAlignment="1">
      <alignment horizontal="center" vertical="center"/>
    </xf>
    <xf numFmtId="44" fontId="6" fillId="0" borderId="0" xfId="2" applyNumberFormat="1" applyFont="1" applyFill="1" applyBorder="1" applyAlignment="1">
      <alignment vertical="center"/>
    </xf>
    <xf numFmtId="44" fontId="6" fillId="0" borderId="0" xfId="2" applyNumberFormat="1" applyFont="1" applyFill="1" applyBorder="1" applyAlignment="1">
      <alignment horizontal="center" vertical="center"/>
    </xf>
    <xf numFmtId="0" fontId="6" fillId="0" borderId="0" xfId="0" applyFont="1" applyFill="1" applyBorder="1" applyAlignment="1">
      <alignment horizontal="center"/>
    </xf>
    <xf numFmtId="44" fontId="5" fillId="0" borderId="0" xfId="2" applyNumberFormat="1" applyFont="1" applyFill="1" applyBorder="1" applyAlignment="1">
      <alignment vertical="center"/>
    </xf>
    <xf numFmtId="44" fontId="5" fillId="0" borderId="0" xfId="2" applyNumberFormat="1" applyFont="1" applyFill="1" applyBorder="1" applyAlignment="1">
      <alignment horizontal="center" vertical="center"/>
    </xf>
    <xf numFmtId="166" fontId="5" fillId="2" borderId="0" xfId="5" applyNumberFormat="1" applyFont="1" applyFill="1" applyBorder="1" applyAlignment="1">
      <alignment vertical="center" wrapText="1"/>
    </xf>
    <xf numFmtId="0" fontId="5" fillId="5" borderId="33" xfId="15" applyNumberFormat="1" applyFont="1" applyFill="1" applyBorder="1" applyAlignment="1">
      <alignment horizontal="right" vertical="center"/>
    </xf>
    <xf numFmtId="166" fontId="6" fillId="3" borderId="0" xfId="16" applyNumberFormat="1" applyFont="1" applyFill="1" applyBorder="1" applyAlignment="1">
      <alignment vertical="center"/>
    </xf>
    <xf numFmtId="166" fontId="6" fillId="0" borderId="0" xfId="16" applyNumberFormat="1" applyFont="1" applyBorder="1" applyAlignment="1">
      <alignment vertical="center"/>
    </xf>
    <xf numFmtId="166" fontId="6" fillId="3" borderId="0" xfId="16" quotePrefix="1" applyNumberFormat="1" applyFont="1" applyFill="1" applyBorder="1" applyAlignment="1">
      <alignment vertical="center"/>
    </xf>
    <xf numFmtId="166" fontId="5" fillId="3" borderId="0" xfId="16" applyNumberFormat="1" applyFont="1" applyFill="1" applyBorder="1" applyAlignment="1">
      <alignment horizontal="left" vertical="center"/>
    </xf>
    <xf numFmtId="169" fontId="5" fillId="3" borderId="0" xfId="15" applyNumberFormat="1" applyFont="1" applyFill="1" applyBorder="1" applyAlignment="1">
      <alignment horizontal="right" vertical="center" wrapText="1"/>
    </xf>
    <xf numFmtId="169" fontId="6" fillId="3" borderId="0" xfId="15" applyNumberFormat="1" applyFont="1" applyFill="1" applyBorder="1" applyAlignment="1">
      <alignment horizontal="right" vertical="center" wrapText="1"/>
    </xf>
    <xf numFmtId="168" fontId="6" fillId="0" borderId="0" xfId="15" applyNumberFormat="1" applyFont="1" applyAlignment="1">
      <alignment horizontal="center" vertical="center"/>
    </xf>
    <xf numFmtId="4" fontId="5" fillId="3" borderId="0" xfId="15" applyNumberFormat="1" applyFont="1" applyFill="1" applyBorder="1" applyAlignment="1">
      <alignment horizontal="center" vertical="center" wrapText="1"/>
    </xf>
    <xf numFmtId="4" fontId="6" fillId="0" borderId="0" xfId="22" applyNumberFormat="1" applyFont="1" applyBorder="1" applyAlignment="1">
      <alignment horizontal="center" vertical="center"/>
    </xf>
    <xf numFmtId="169" fontId="5" fillId="0" borderId="0" xfId="15" applyNumberFormat="1" applyFont="1" applyFill="1" applyBorder="1" applyAlignment="1">
      <alignment horizontal="center" vertical="center" wrapText="1"/>
    </xf>
    <xf numFmtId="169" fontId="6" fillId="0" borderId="28" xfId="15" applyNumberFormat="1" applyFont="1" applyFill="1" applyBorder="1" applyAlignment="1">
      <alignment vertical="center"/>
    </xf>
    <xf numFmtId="169" fontId="6" fillId="0" borderId="59" xfId="15" applyNumberFormat="1" applyFont="1" applyFill="1" applyBorder="1" applyAlignment="1">
      <alignment horizontal="center" vertical="center"/>
    </xf>
    <xf numFmtId="169" fontId="5" fillId="5" borderId="6" xfId="15" applyNumberFormat="1" applyFont="1" applyFill="1" applyBorder="1" applyAlignment="1">
      <alignment vertical="center" wrapText="1"/>
    </xf>
    <xf numFmtId="0" fontId="6" fillId="0" borderId="0" xfId="19" applyFont="1" applyAlignment="1">
      <alignment vertical="center"/>
    </xf>
    <xf numFmtId="0" fontId="5" fillId="2" borderId="0" xfId="5" applyNumberFormat="1" applyFont="1" applyFill="1" applyBorder="1" applyAlignment="1">
      <alignment horizontal="left" vertical="center"/>
    </xf>
    <xf numFmtId="0" fontId="6" fillId="2" borderId="0" xfId="5" quotePrefix="1" applyNumberFormat="1" applyFont="1" applyFill="1" applyBorder="1" applyAlignment="1">
      <alignment vertical="center"/>
    </xf>
    <xf numFmtId="0" fontId="5" fillId="3" borderId="0" xfId="15" applyNumberFormat="1" applyFont="1" applyFill="1" applyBorder="1" applyAlignment="1">
      <alignment horizontal="left" vertical="center"/>
    </xf>
    <xf numFmtId="0" fontId="6" fillId="0" borderId="0" xfId="19" applyFont="1" applyBorder="1" applyAlignment="1">
      <alignment vertical="center"/>
    </xf>
    <xf numFmtId="0" fontId="6" fillId="0" borderId="15" xfId="2" applyFont="1" applyFill="1" applyBorder="1" applyAlignment="1">
      <alignment vertical="center"/>
    </xf>
    <xf numFmtId="10" fontId="5" fillId="0" borderId="15" xfId="2" applyNumberFormat="1" applyFont="1" applyFill="1" applyBorder="1" applyAlignment="1">
      <alignment horizontal="center" vertical="center"/>
    </xf>
    <xf numFmtId="0" fontId="6" fillId="0" borderId="2" xfId="0" applyFont="1" applyBorder="1" applyAlignment="1"/>
    <xf numFmtId="0" fontId="6" fillId="0" borderId="2" xfId="0" applyFont="1" applyBorder="1" applyAlignment="1">
      <alignment horizontal="center"/>
    </xf>
    <xf numFmtId="0" fontId="6" fillId="0" borderId="34" xfId="0" applyFont="1" applyBorder="1" applyAlignment="1"/>
    <xf numFmtId="0" fontId="6" fillId="0" borderId="34" xfId="0" applyFont="1" applyBorder="1" applyAlignment="1">
      <alignment horizontal="center"/>
    </xf>
    <xf numFmtId="10" fontId="6" fillId="0" borderId="15" xfId="2" applyNumberFormat="1" applyFont="1" applyFill="1" applyBorder="1" applyAlignment="1">
      <alignment horizontal="center" vertical="center"/>
    </xf>
    <xf numFmtId="0" fontId="5" fillId="0" borderId="15" xfId="2" applyFont="1" applyFill="1" applyBorder="1" applyAlignment="1">
      <alignment vertical="center"/>
    </xf>
    <xf numFmtId="0" fontId="5" fillId="0" borderId="15" xfId="2" applyFont="1" applyFill="1" applyBorder="1" applyAlignment="1">
      <alignment horizontal="center" vertical="center"/>
    </xf>
    <xf numFmtId="0" fontId="5" fillId="0" borderId="0" xfId="2" applyFont="1" applyFill="1" applyBorder="1" applyAlignment="1">
      <alignment horizontal="center" vertical="center"/>
    </xf>
    <xf numFmtId="0" fontId="5" fillId="4" borderId="34" xfId="2" applyFont="1" applyFill="1" applyBorder="1" applyAlignment="1">
      <alignment horizontal="center" vertical="center"/>
    </xf>
    <xf numFmtId="40" fontId="5" fillId="5" borderId="13" xfId="2" applyNumberFormat="1" applyFont="1" applyFill="1" applyBorder="1" applyAlignment="1">
      <alignment horizontal="left" vertical="center" wrapText="1"/>
    </xf>
    <xf numFmtId="0" fontId="5" fillId="4" borderId="7" xfId="2" applyFont="1" applyFill="1" applyBorder="1" applyAlignment="1">
      <alignment horizontal="center" vertical="center"/>
    </xf>
    <xf numFmtId="1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5" fillId="5" borderId="13" xfId="2" applyFont="1" applyFill="1" applyBorder="1" applyAlignment="1">
      <alignment horizontal="center" vertical="center"/>
    </xf>
    <xf numFmtId="0" fontId="5" fillId="0" borderId="0" xfId="7" applyFont="1" applyFill="1" applyBorder="1" applyAlignment="1">
      <alignment horizontal="left" vertical="center"/>
    </xf>
    <xf numFmtId="4" fontId="10" fillId="0" borderId="0" xfId="8" applyNumberFormat="1" applyFont="1" applyFill="1" applyBorder="1" applyAlignment="1">
      <alignment horizontal="left" vertical="center"/>
    </xf>
    <xf numFmtId="0" fontId="5" fillId="4" borderId="17" xfId="2" applyFont="1" applyFill="1" applyBorder="1" applyAlignment="1">
      <alignment horizontal="center" vertical="center"/>
    </xf>
    <xf numFmtId="0" fontId="5" fillId="4" borderId="7" xfId="2" applyFont="1" applyFill="1" applyBorder="1" applyAlignment="1">
      <alignment vertical="center"/>
    </xf>
    <xf numFmtId="164" fontId="5" fillId="4" borderId="7" xfId="2" applyNumberFormat="1" applyFont="1" applyFill="1" applyBorder="1" applyAlignment="1">
      <alignment horizontal="center" vertical="center"/>
    </xf>
    <xf numFmtId="44" fontId="5" fillId="4" borderId="7" xfId="1" applyFont="1" applyFill="1" applyBorder="1" applyAlignment="1">
      <alignment vertical="center"/>
    </xf>
    <xf numFmtId="44" fontId="5" fillId="4" borderId="8" xfId="1" applyFont="1" applyFill="1" applyBorder="1" applyAlignment="1">
      <alignment horizontal="center" vertical="center"/>
    </xf>
    <xf numFmtId="0" fontId="6" fillId="0" borderId="56" xfId="2" applyFont="1" applyBorder="1" applyAlignment="1">
      <alignment horizontal="center" vertical="center"/>
    </xf>
    <xf numFmtId="0" fontId="6" fillId="0" borderId="29" xfId="2" applyFont="1" applyBorder="1" applyAlignment="1">
      <alignment horizontal="center" vertical="center"/>
    </xf>
    <xf numFmtId="0" fontId="6" fillId="0" borderId="71" xfId="2" applyFont="1" applyBorder="1" applyAlignment="1">
      <alignment horizontal="center" vertical="center"/>
    </xf>
    <xf numFmtId="0" fontId="6" fillId="0" borderId="29" xfId="2" applyFont="1" applyFill="1" applyBorder="1" applyAlignment="1">
      <alignment horizontal="center" vertical="center"/>
    </xf>
    <xf numFmtId="0" fontId="6" fillId="0" borderId="29" xfId="11" applyFont="1" applyFill="1" applyBorder="1" applyAlignment="1">
      <alignment horizontal="center" vertical="center"/>
    </xf>
    <xf numFmtId="0" fontId="6" fillId="0" borderId="58" xfId="11" applyFont="1" applyFill="1" applyBorder="1" applyAlignment="1">
      <alignment horizontal="center" vertical="center"/>
    </xf>
    <xf numFmtId="0" fontId="5" fillId="4" borderId="18" xfId="2" applyFont="1" applyFill="1" applyBorder="1" applyAlignment="1">
      <alignment horizontal="center" vertical="center"/>
    </xf>
    <xf numFmtId="0" fontId="5" fillId="4" borderId="13" xfId="2" applyFont="1" applyFill="1" applyBorder="1" applyAlignment="1">
      <alignment horizontal="center" vertical="center"/>
    </xf>
    <xf numFmtId="0" fontId="5" fillId="4" borderId="13" xfId="2" applyFont="1" applyFill="1" applyBorder="1" applyAlignment="1">
      <alignment vertical="center"/>
    </xf>
    <xf numFmtId="164" fontId="5" fillId="4" borderId="13" xfId="2" applyNumberFormat="1" applyFont="1" applyFill="1" applyBorder="1" applyAlignment="1">
      <alignment horizontal="center" vertical="center"/>
    </xf>
    <xf numFmtId="44" fontId="5" fillId="4" borderId="13" xfId="1" applyFont="1" applyFill="1" applyBorder="1" applyAlignment="1">
      <alignment vertical="center"/>
    </xf>
    <xf numFmtId="44" fontId="5" fillId="4" borderId="19" xfId="1" applyFont="1" applyFill="1" applyBorder="1" applyAlignment="1">
      <alignment horizontal="center" vertical="center"/>
    </xf>
    <xf numFmtId="0" fontId="6" fillId="0" borderId="56" xfId="11" applyFont="1" applyFill="1" applyBorder="1" applyAlignment="1">
      <alignment horizontal="center" vertical="center"/>
    </xf>
    <xf numFmtId="0" fontId="6" fillId="0" borderId="53" xfId="11" applyFont="1" applyFill="1" applyBorder="1" applyAlignment="1">
      <alignment horizontal="center" vertical="center" wrapText="1"/>
    </xf>
    <xf numFmtId="0" fontId="6" fillId="0" borderId="53" xfId="11" applyFont="1" applyFill="1" applyBorder="1" applyAlignment="1">
      <alignment horizontal="center" vertical="center"/>
    </xf>
    <xf numFmtId="0" fontId="6" fillId="0" borderId="53" xfId="2" applyFont="1" applyFill="1" applyBorder="1" applyAlignment="1">
      <alignment vertical="center"/>
    </xf>
    <xf numFmtId="4" fontId="6" fillId="0" borderId="53" xfId="11" applyNumberFormat="1" applyFont="1" applyFill="1" applyBorder="1" applyAlignment="1">
      <alignment horizontal="center" vertical="center"/>
    </xf>
    <xf numFmtId="164" fontId="6" fillId="0" borderId="53" xfId="11" applyNumberFormat="1" applyFont="1" applyFill="1" applyBorder="1" applyAlignment="1">
      <alignment horizontal="center" vertical="center" wrapText="1"/>
    </xf>
    <xf numFmtId="44" fontId="6" fillId="0" borderId="53" xfId="1" applyFont="1" applyFill="1" applyBorder="1" applyAlignment="1">
      <alignment vertical="center" wrapText="1"/>
    </xf>
    <xf numFmtId="44" fontId="6" fillId="0" borderId="57" xfId="1" applyFont="1" applyBorder="1" applyAlignment="1">
      <alignment horizontal="center" vertical="center"/>
    </xf>
    <xf numFmtId="0" fontId="6" fillId="0" borderId="25" xfId="11" applyFont="1" applyFill="1" applyBorder="1" applyAlignment="1">
      <alignment horizontal="center" vertical="center" wrapText="1"/>
    </xf>
    <xf numFmtId="0" fontId="6" fillId="0" borderId="25" xfId="11" applyFont="1" applyFill="1" applyBorder="1" applyAlignment="1">
      <alignment horizontal="center" vertical="center"/>
    </xf>
    <xf numFmtId="0" fontId="6" fillId="0" borderId="25" xfId="2" applyFont="1" applyFill="1" applyBorder="1" applyAlignment="1">
      <alignment vertical="center"/>
    </xf>
    <xf numFmtId="4" fontId="6" fillId="0" borderId="25" xfId="11" applyNumberFormat="1" applyFont="1" applyFill="1" applyBorder="1" applyAlignment="1">
      <alignment horizontal="center" vertical="center"/>
    </xf>
    <xf numFmtId="164" fontId="6" fillId="0" borderId="25" xfId="11" applyNumberFormat="1" applyFont="1" applyFill="1" applyBorder="1" applyAlignment="1">
      <alignment horizontal="center" vertical="center" wrapText="1"/>
    </xf>
    <xf numFmtId="44" fontId="6" fillId="0" borderId="25" xfId="1" applyFont="1" applyFill="1" applyBorder="1" applyAlignment="1">
      <alignment vertical="center" wrapText="1"/>
    </xf>
    <xf numFmtId="44" fontId="6" fillId="0" borderId="28" xfId="1" applyFont="1" applyBorder="1" applyAlignment="1">
      <alignment horizontal="center" vertical="center"/>
    </xf>
    <xf numFmtId="0" fontId="6" fillId="0" borderId="55" xfId="11" applyFont="1" applyFill="1" applyBorder="1" applyAlignment="1">
      <alignment horizontal="center" vertical="center" wrapText="1"/>
    </xf>
    <xf numFmtId="0" fontId="6" fillId="0" borderId="55" xfId="11" applyFont="1" applyFill="1" applyBorder="1" applyAlignment="1">
      <alignment horizontal="center" vertical="center"/>
    </xf>
    <xf numFmtId="0" fontId="6" fillId="0" borderId="55" xfId="2" applyFont="1" applyFill="1" applyBorder="1" applyAlignment="1">
      <alignment vertical="center"/>
    </xf>
    <xf numFmtId="4" fontId="6" fillId="0" borderId="55" xfId="11" applyNumberFormat="1" applyFont="1" applyFill="1" applyBorder="1" applyAlignment="1">
      <alignment horizontal="center" vertical="center"/>
    </xf>
    <xf numFmtId="164" fontId="6" fillId="0" borderId="55" xfId="11" applyNumberFormat="1" applyFont="1" applyFill="1" applyBorder="1" applyAlignment="1">
      <alignment horizontal="center" vertical="center" wrapText="1"/>
    </xf>
    <xf numFmtId="44" fontId="6" fillId="0" borderId="55" xfId="1" applyFont="1" applyFill="1" applyBorder="1" applyAlignment="1">
      <alignment vertical="center" wrapText="1"/>
    </xf>
    <xf numFmtId="0" fontId="6" fillId="0" borderId="68" xfId="11" applyFont="1" applyFill="1" applyBorder="1" applyAlignment="1">
      <alignment horizontal="center" vertical="center"/>
    </xf>
    <xf numFmtId="0" fontId="6" fillId="0" borderId="9" xfId="11" applyFont="1" applyFill="1" applyBorder="1" applyAlignment="1">
      <alignment horizontal="center" vertical="center" wrapText="1"/>
    </xf>
    <xf numFmtId="0" fontId="6" fillId="0" borderId="9" xfId="11" applyFont="1" applyFill="1" applyBorder="1" applyAlignment="1">
      <alignment horizontal="center" vertical="center"/>
    </xf>
    <xf numFmtId="0" fontId="6" fillId="0" borderId="9" xfId="2" applyFont="1" applyFill="1" applyBorder="1" applyAlignment="1">
      <alignment vertical="center"/>
    </xf>
    <xf numFmtId="4" fontId="6" fillId="0" borderId="9" xfId="11" applyNumberFormat="1" applyFont="1" applyFill="1" applyBorder="1" applyAlignment="1">
      <alignment horizontal="center" vertical="center"/>
    </xf>
    <xf numFmtId="164" fontId="6" fillId="0" borderId="9" xfId="11" applyNumberFormat="1" applyFont="1" applyFill="1" applyBorder="1" applyAlignment="1">
      <alignment horizontal="center" vertical="center" wrapText="1"/>
    </xf>
    <xf numFmtId="44" fontId="6" fillId="0" borderId="9" xfId="1" applyFont="1" applyFill="1" applyBorder="1" applyAlignment="1">
      <alignment vertical="center" wrapText="1"/>
    </xf>
    <xf numFmtId="44" fontId="6" fillId="0" borderId="23" xfId="1" applyFont="1" applyBorder="1" applyAlignment="1">
      <alignment horizontal="center" vertical="center"/>
    </xf>
    <xf numFmtId="0" fontId="6" fillId="0" borderId="71" xfId="11" applyFont="1" applyFill="1" applyBorder="1" applyAlignment="1">
      <alignment horizontal="center" vertical="center"/>
    </xf>
    <xf numFmtId="0" fontId="6" fillId="0" borderId="63" xfId="11" applyFont="1" applyFill="1" applyBorder="1" applyAlignment="1">
      <alignment horizontal="center" vertical="center" wrapText="1"/>
    </xf>
    <xf numFmtId="0" fontId="6" fillId="0" borderId="63" xfId="11" applyFont="1" applyFill="1" applyBorder="1" applyAlignment="1">
      <alignment horizontal="center" vertical="center"/>
    </xf>
    <xf numFmtId="0" fontId="6" fillId="0" borderId="63" xfId="2" applyFont="1" applyFill="1" applyBorder="1" applyAlignment="1">
      <alignment vertical="center"/>
    </xf>
    <xf numFmtId="4" fontId="6" fillId="0" borderId="63" xfId="11" applyNumberFormat="1" applyFont="1" applyFill="1" applyBorder="1" applyAlignment="1">
      <alignment horizontal="center" vertical="center"/>
    </xf>
    <xf numFmtId="164" fontId="6" fillId="0" borderId="63" xfId="11" applyNumberFormat="1" applyFont="1" applyFill="1" applyBorder="1" applyAlignment="1">
      <alignment horizontal="center" vertical="center" wrapText="1"/>
    </xf>
    <xf numFmtId="44" fontId="6" fillId="0" borderId="63" xfId="1" applyFont="1" applyFill="1" applyBorder="1" applyAlignment="1">
      <alignment vertical="center" wrapText="1"/>
    </xf>
    <xf numFmtId="44" fontId="6" fillId="0" borderId="72" xfId="1" applyFont="1" applyBorder="1" applyAlignment="1">
      <alignment horizontal="center" vertical="center"/>
    </xf>
    <xf numFmtId="0" fontId="6" fillId="0" borderId="4" xfId="11" applyFont="1" applyFill="1" applyBorder="1" applyAlignment="1">
      <alignment horizontal="center" vertical="center"/>
    </xf>
    <xf numFmtId="0" fontId="6" fillId="0" borderId="0" xfId="11" applyFont="1" applyFill="1" applyBorder="1" applyAlignment="1">
      <alignment horizontal="center" vertical="center" wrapText="1"/>
    </xf>
    <xf numFmtId="0" fontId="6" fillId="0" borderId="0" xfId="11" applyFont="1" applyFill="1" applyBorder="1" applyAlignment="1">
      <alignment horizontal="center" vertical="center"/>
    </xf>
    <xf numFmtId="4" fontId="6" fillId="0" borderId="0" xfId="11" applyNumberFormat="1" applyFont="1" applyFill="1" applyBorder="1" applyAlignment="1">
      <alignment horizontal="center" vertical="center"/>
    </xf>
    <xf numFmtId="164" fontId="6" fillId="0" borderId="0" xfId="11" applyNumberFormat="1" applyFont="1" applyFill="1" applyBorder="1" applyAlignment="1">
      <alignment horizontal="center" vertical="center" wrapText="1"/>
    </xf>
    <xf numFmtId="44" fontId="6" fillId="0" borderId="0" xfId="1" applyFont="1" applyFill="1" applyBorder="1" applyAlignment="1">
      <alignment vertical="center" wrapText="1"/>
    </xf>
    <xf numFmtId="44" fontId="6" fillId="0" borderId="5" xfId="1" applyFont="1" applyBorder="1" applyAlignment="1">
      <alignment horizontal="center" vertical="center"/>
    </xf>
    <xf numFmtId="0" fontId="5" fillId="8" borderId="18" xfId="2" applyFont="1" applyFill="1" applyBorder="1" applyAlignment="1">
      <alignment horizontal="center" vertical="center"/>
    </xf>
    <xf numFmtId="0" fontId="5" fillId="8" borderId="13" xfId="2" applyFont="1" applyFill="1" applyBorder="1" applyAlignment="1">
      <alignment horizontal="center" vertical="center"/>
    </xf>
    <xf numFmtId="38" fontId="5" fillId="8" borderId="13" xfId="2" applyNumberFormat="1" applyFont="1" applyFill="1" applyBorder="1" applyAlignment="1">
      <alignment vertical="center"/>
    </xf>
    <xf numFmtId="0" fontId="5" fillId="8" borderId="13" xfId="2" applyFont="1" applyFill="1" applyBorder="1" applyAlignment="1">
      <alignment horizontal="center" vertical="center" wrapText="1"/>
    </xf>
    <xf numFmtId="164" fontId="5" fillId="8" borderId="13" xfId="2" applyNumberFormat="1" applyFont="1" applyFill="1" applyBorder="1" applyAlignment="1">
      <alignment horizontal="center" vertical="center"/>
    </xf>
    <xf numFmtId="44" fontId="5" fillId="8" borderId="13" xfId="1" applyFont="1" applyFill="1" applyBorder="1" applyAlignment="1">
      <alignment vertical="center"/>
    </xf>
    <xf numFmtId="44" fontId="5" fillId="8" borderId="19" xfId="1" applyFont="1" applyFill="1" applyBorder="1" applyAlignment="1">
      <alignment horizontal="center" vertical="center"/>
    </xf>
    <xf numFmtId="44" fontId="5" fillId="8" borderId="57" xfId="1" applyFont="1" applyFill="1" applyBorder="1" applyAlignment="1">
      <alignment horizontal="center" vertical="center"/>
    </xf>
    <xf numFmtId="44" fontId="5" fillId="8" borderId="59" xfId="1" applyFont="1" applyFill="1" applyBorder="1" applyAlignment="1">
      <alignment horizontal="center" vertical="center"/>
    </xf>
    <xf numFmtId="171" fontId="6" fillId="0" borderId="28" xfId="1" applyNumberFormat="1" applyFont="1" applyBorder="1" applyAlignment="1">
      <alignment horizontal="center" vertical="center"/>
    </xf>
    <xf numFmtId="0" fontId="6" fillId="0" borderId="35" xfId="11" applyFont="1" applyFill="1" applyBorder="1" applyAlignment="1">
      <alignment horizontal="center" vertical="center"/>
    </xf>
    <xf numFmtId="0" fontId="6" fillId="0" borderId="21" xfId="11" applyFont="1" applyFill="1" applyBorder="1" applyAlignment="1">
      <alignment horizontal="center" vertical="center" wrapText="1"/>
    </xf>
    <xf numFmtId="0" fontId="6" fillId="0" borderId="21" xfId="11" applyFont="1" applyFill="1" applyBorder="1" applyAlignment="1">
      <alignment horizontal="center" vertical="center"/>
    </xf>
    <xf numFmtId="0" fontId="6" fillId="0" borderId="21" xfId="2" applyFont="1" applyFill="1" applyBorder="1" applyAlignment="1">
      <alignment vertical="center"/>
    </xf>
    <xf numFmtId="4" fontId="6" fillId="0" borderId="21" xfId="11" applyNumberFormat="1" applyFont="1" applyFill="1" applyBorder="1" applyAlignment="1">
      <alignment horizontal="center" vertical="center"/>
    </xf>
    <xf numFmtId="164" fontId="6" fillId="0" borderId="21" xfId="11" applyNumberFormat="1" applyFont="1" applyFill="1" applyBorder="1" applyAlignment="1">
      <alignment horizontal="center" vertical="center" wrapText="1"/>
    </xf>
    <xf numFmtId="44" fontId="6" fillId="0" borderId="21" xfId="1" applyFont="1" applyFill="1" applyBorder="1" applyAlignment="1">
      <alignment vertical="center" wrapText="1"/>
    </xf>
    <xf numFmtId="170" fontId="6" fillId="0" borderId="23" xfId="1" applyNumberFormat="1" applyFont="1" applyBorder="1" applyAlignment="1">
      <alignment horizontal="center" vertical="center"/>
    </xf>
    <xf numFmtId="171" fontId="6" fillId="0" borderId="59" xfId="1" applyNumberFormat="1" applyFont="1" applyBorder="1" applyAlignment="1">
      <alignment horizontal="center" vertical="center"/>
    </xf>
    <xf numFmtId="0" fontId="6" fillId="0" borderId="53" xfId="0" applyFont="1" applyBorder="1" applyAlignment="1">
      <alignment horizontal="center" vertical="center"/>
    </xf>
    <xf numFmtId="0" fontId="6" fillId="0" borderId="25" xfId="0" applyFont="1" applyBorder="1" applyAlignment="1">
      <alignment horizontal="center" vertical="center"/>
    </xf>
    <xf numFmtId="0" fontId="6" fillId="0" borderId="63" xfId="0" applyFont="1" applyBorder="1" applyAlignment="1">
      <alignment horizontal="center" vertical="center"/>
    </xf>
    <xf numFmtId="0" fontId="6" fillId="0" borderId="0" xfId="0" applyFont="1" applyBorder="1" applyAlignment="1">
      <alignment horizontal="left" vertical="center"/>
    </xf>
    <xf numFmtId="0" fontId="6" fillId="0" borderId="55" xfId="0" applyFont="1" applyBorder="1" applyAlignment="1">
      <alignment horizontal="left" vertical="center"/>
    </xf>
    <xf numFmtId="0" fontId="6" fillId="0" borderId="13" xfId="0" applyFont="1" applyBorder="1" applyAlignment="1">
      <alignment horizontal="left" vertical="center"/>
    </xf>
    <xf numFmtId="0" fontId="6" fillId="0" borderId="53" xfId="0" applyFont="1" applyBorder="1" applyAlignment="1">
      <alignment horizontal="left" vertical="center"/>
    </xf>
    <xf numFmtId="0" fontId="6" fillId="0" borderId="25" xfId="2" applyFont="1" applyFill="1" applyBorder="1" applyAlignment="1">
      <alignment horizontal="center" vertical="center"/>
    </xf>
    <xf numFmtId="40" fontId="6" fillId="0" borderId="25" xfId="2" applyNumberFormat="1" applyFont="1" applyFill="1" applyBorder="1" applyAlignment="1">
      <alignment horizontal="center" vertical="center"/>
    </xf>
    <xf numFmtId="40" fontId="6" fillId="0" borderId="25" xfId="4" applyFont="1" applyFill="1" applyBorder="1" applyAlignment="1">
      <alignment horizontal="right" vertical="center"/>
    </xf>
    <xf numFmtId="44" fontId="6" fillId="0" borderId="25" xfId="1" applyFont="1" applyFill="1" applyBorder="1" applyAlignment="1">
      <alignment horizontal="right" vertical="center"/>
    </xf>
    <xf numFmtId="44" fontId="6" fillId="0" borderId="28" xfId="1" applyFont="1" applyFill="1" applyBorder="1" applyAlignment="1">
      <alignment horizontal="right" vertical="center"/>
    </xf>
    <xf numFmtId="0" fontId="5" fillId="4" borderId="19" xfId="2" applyFont="1" applyFill="1" applyBorder="1" applyAlignment="1">
      <alignment horizontal="center" vertical="center"/>
    </xf>
    <xf numFmtId="0" fontId="5" fillId="4" borderId="67" xfId="2" applyFont="1" applyFill="1" applyBorder="1" applyAlignment="1">
      <alignment horizontal="center" vertical="center"/>
    </xf>
    <xf numFmtId="0" fontId="5" fillId="4" borderId="69" xfId="2" applyFont="1" applyFill="1" applyBorder="1" applyAlignment="1">
      <alignment horizontal="center" vertical="center"/>
    </xf>
    <xf numFmtId="0" fontId="5" fillId="5" borderId="18" xfId="2" applyFont="1" applyFill="1" applyBorder="1" applyAlignment="1">
      <alignment horizontal="center" vertical="center"/>
    </xf>
    <xf numFmtId="0" fontId="5" fillId="5" borderId="13" xfId="2" applyFont="1" applyFill="1" applyBorder="1" applyAlignment="1">
      <alignment horizontal="left" vertical="center"/>
    </xf>
    <xf numFmtId="4" fontId="5" fillId="5" borderId="13" xfId="2" applyNumberFormat="1" applyFont="1" applyFill="1" applyBorder="1" applyAlignment="1">
      <alignment horizontal="center" vertical="center"/>
    </xf>
    <xf numFmtId="4" fontId="6" fillId="5" borderId="13" xfId="4" applyNumberFormat="1" applyFont="1" applyFill="1" applyBorder="1" applyAlignment="1">
      <alignment horizontal="right" vertical="center"/>
    </xf>
    <xf numFmtId="4" fontId="6" fillId="5" borderId="13" xfId="2" applyNumberFormat="1" applyFont="1" applyFill="1" applyBorder="1" applyAlignment="1">
      <alignment horizontal="right" vertical="center"/>
    </xf>
    <xf numFmtId="44" fontId="5" fillId="5" borderId="19" xfId="1" applyFont="1" applyFill="1" applyBorder="1" applyAlignment="1">
      <alignment horizontal="right" vertical="center"/>
    </xf>
    <xf numFmtId="38" fontId="6" fillId="5" borderId="18" xfId="2" applyNumberFormat="1" applyFont="1" applyFill="1" applyBorder="1" applyAlignment="1">
      <alignment horizontal="center" vertical="center"/>
    </xf>
    <xf numFmtId="38" fontId="6" fillId="5" borderId="13" xfId="2" applyNumberFormat="1" applyFont="1" applyFill="1" applyBorder="1" applyAlignment="1">
      <alignment horizontal="center" vertical="center"/>
    </xf>
    <xf numFmtId="38" fontId="5" fillId="5" borderId="13" xfId="2" applyNumberFormat="1" applyFont="1" applyFill="1" applyBorder="1" applyAlignment="1">
      <alignment horizontal="center" vertical="center"/>
    </xf>
    <xf numFmtId="40" fontId="6" fillId="5" borderId="13" xfId="2" applyNumberFormat="1" applyFont="1" applyFill="1" applyBorder="1" applyAlignment="1">
      <alignment horizontal="center" vertical="center"/>
    </xf>
    <xf numFmtId="0" fontId="6" fillId="0" borderId="71" xfId="2" applyFont="1" applyFill="1" applyBorder="1" applyAlignment="1">
      <alignment horizontal="center" vertical="center"/>
    </xf>
    <xf numFmtId="0" fontId="6" fillId="0" borderId="63" xfId="2" applyFont="1" applyFill="1" applyBorder="1" applyAlignment="1">
      <alignment horizontal="center" vertical="center"/>
    </xf>
    <xf numFmtId="40" fontId="6" fillId="0" borderId="63" xfId="4" applyFont="1" applyFill="1" applyBorder="1" applyAlignment="1">
      <alignment horizontal="right" vertical="center"/>
    </xf>
    <xf numFmtId="44" fontId="6" fillId="0" borderId="63" xfId="1" applyFont="1" applyFill="1" applyBorder="1" applyAlignment="1">
      <alignment horizontal="right" vertical="center"/>
    </xf>
    <xf numFmtId="44" fontId="6" fillId="0" borderId="72" xfId="1" applyFont="1" applyFill="1" applyBorder="1" applyAlignment="1">
      <alignment horizontal="right" vertical="center"/>
    </xf>
    <xf numFmtId="44" fontId="5" fillId="5" borderId="34" xfId="1" applyFont="1" applyFill="1" applyBorder="1" applyAlignment="1">
      <alignment vertical="center"/>
    </xf>
    <xf numFmtId="44" fontId="5" fillId="5" borderId="6" xfId="1" applyFont="1" applyFill="1" applyBorder="1" applyAlignment="1">
      <alignment horizontal="center" vertical="center"/>
    </xf>
    <xf numFmtId="0" fontId="6" fillId="0" borderId="58" xfId="2" applyFont="1" applyFill="1" applyBorder="1" applyAlignment="1">
      <alignment horizontal="center" vertical="center"/>
    </xf>
    <xf numFmtId="0" fontId="6" fillId="0" borderId="55" xfId="2" applyFont="1" applyFill="1" applyBorder="1" applyAlignment="1">
      <alignment horizontal="center" vertical="center"/>
    </xf>
    <xf numFmtId="40" fontId="6" fillId="0" borderId="55" xfId="2" applyNumberFormat="1" applyFont="1" applyFill="1" applyBorder="1" applyAlignment="1">
      <alignment horizontal="center" vertical="center"/>
    </xf>
    <xf numFmtId="40" fontId="6" fillId="0" borderId="55" xfId="4" applyFont="1" applyFill="1" applyBorder="1" applyAlignment="1">
      <alignment horizontal="right" vertical="center"/>
    </xf>
    <xf numFmtId="44" fontId="6" fillId="0" borderId="55" xfId="1" applyFont="1" applyFill="1" applyBorder="1" applyAlignment="1">
      <alignment horizontal="right" vertical="center"/>
    </xf>
    <xf numFmtId="44" fontId="6" fillId="0" borderId="59" xfId="1" applyFont="1" applyFill="1" applyBorder="1" applyAlignment="1">
      <alignment horizontal="right" vertical="center"/>
    </xf>
    <xf numFmtId="166" fontId="6" fillId="0" borderId="56" xfId="5" applyNumberFormat="1" applyFont="1" applyFill="1" applyBorder="1" applyAlignment="1">
      <alignment horizontal="left" vertical="center"/>
    </xf>
    <xf numFmtId="4" fontId="6" fillId="0" borderId="53" xfId="16" applyNumberFormat="1" applyFont="1" applyBorder="1" applyAlignment="1">
      <alignment horizontal="center" vertical="center"/>
    </xf>
    <xf numFmtId="4" fontId="6" fillId="3" borderId="53" xfId="20" applyNumberFormat="1" applyFont="1" applyFill="1" applyBorder="1" applyAlignment="1">
      <alignment horizontal="center" vertical="center"/>
    </xf>
    <xf numFmtId="4" fontId="6" fillId="3" borderId="53" xfId="21" applyNumberFormat="1" applyFont="1" applyFill="1" applyBorder="1" applyAlignment="1">
      <alignment horizontal="center" vertical="center"/>
    </xf>
    <xf numFmtId="166" fontId="6" fillId="0" borderId="29" xfId="5" applyNumberFormat="1" applyFont="1" applyFill="1" applyBorder="1" applyAlignment="1">
      <alignment horizontal="left" vertical="center"/>
    </xf>
    <xf numFmtId="4" fontId="6" fillId="0" borderId="25" xfId="16" applyNumberFormat="1" applyFont="1" applyBorder="1" applyAlignment="1">
      <alignment horizontal="center" vertical="center"/>
    </xf>
    <xf numFmtId="4" fontId="6" fillId="3" borderId="25" xfId="20" applyNumberFormat="1" applyFont="1" applyFill="1" applyBorder="1" applyAlignment="1">
      <alignment horizontal="center" vertical="center"/>
    </xf>
    <xf numFmtId="4" fontId="6" fillId="3" borderId="25" xfId="21" applyNumberFormat="1" applyFont="1" applyFill="1" applyBorder="1" applyAlignment="1">
      <alignment horizontal="center" vertical="center"/>
    </xf>
    <xf numFmtId="169" fontId="6" fillId="0" borderId="25" xfId="15" applyNumberFormat="1" applyFont="1" applyFill="1" applyBorder="1" applyAlignment="1">
      <alignment vertical="center"/>
    </xf>
    <xf numFmtId="166" fontId="6" fillId="0" borderId="58" xfId="5" applyNumberFormat="1" applyFont="1" applyFill="1" applyBorder="1" applyAlignment="1">
      <alignment horizontal="left" vertical="center"/>
    </xf>
    <xf numFmtId="4" fontId="6" fillId="0" borderId="55" xfId="16" applyNumberFormat="1" applyFont="1" applyBorder="1" applyAlignment="1">
      <alignment horizontal="center" vertical="center"/>
    </xf>
    <xf numFmtId="4" fontId="6" fillId="3" borderId="55" xfId="20" applyNumberFormat="1" applyFont="1" applyFill="1" applyBorder="1" applyAlignment="1">
      <alignment horizontal="center" vertical="center"/>
    </xf>
    <xf numFmtId="4" fontId="6" fillId="3" borderId="55" xfId="21" applyNumberFormat="1" applyFont="1" applyFill="1" applyBorder="1" applyAlignment="1">
      <alignment horizontal="center" vertical="center"/>
    </xf>
    <xf numFmtId="169" fontId="6" fillId="0" borderId="55" xfId="15" applyNumberFormat="1" applyFont="1" applyFill="1" applyBorder="1" applyAlignment="1">
      <alignment horizontal="center" vertical="center"/>
    </xf>
    <xf numFmtId="4" fontId="5" fillId="5" borderId="34" xfId="15" applyNumberFormat="1" applyFont="1" applyFill="1" applyBorder="1" applyAlignment="1">
      <alignment horizontal="center" vertical="center" wrapText="1"/>
    </xf>
    <xf numFmtId="4" fontId="6" fillId="5" borderId="34" xfId="22" applyNumberFormat="1" applyFont="1" applyFill="1" applyBorder="1" applyAlignment="1">
      <alignment horizontal="center" vertical="center"/>
    </xf>
    <xf numFmtId="169" fontId="5" fillId="5" borderId="34" xfId="15" applyNumberFormat="1" applyFont="1" applyFill="1" applyBorder="1" applyAlignment="1">
      <alignment vertical="center" wrapText="1"/>
    </xf>
    <xf numFmtId="0" fontId="6" fillId="0" borderId="30" xfId="11" applyFont="1" applyFill="1" applyBorder="1" applyAlignment="1">
      <alignment horizontal="center" vertical="center"/>
    </xf>
    <xf numFmtId="169" fontId="6" fillId="0" borderId="53" xfId="16" applyNumberFormat="1" applyFont="1" applyBorder="1" applyAlignment="1">
      <alignment horizontal="center" vertical="center"/>
    </xf>
    <xf numFmtId="4" fontId="6" fillId="0" borderId="53" xfId="22" applyNumberFormat="1" applyFont="1" applyBorder="1" applyAlignment="1">
      <alignment horizontal="center" vertical="center"/>
    </xf>
    <xf numFmtId="4" fontId="6" fillId="3" borderId="53" xfId="15" applyNumberFormat="1" applyFont="1" applyFill="1" applyBorder="1" applyAlignment="1">
      <alignment horizontal="center" vertical="center"/>
    </xf>
    <xf numFmtId="4" fontId="6" fillId="3" borderId="57" xfId="15" applyNumberFormat="1" applyFont="1" applyFill="1" applyBorder="1" applyAlignment="1">
      <alignment horizontal="center" vertical="center"/>
    </xf>
    <xf numFmtId="169" fontId="6" fillId="0" borderId="25" xfId="16" applyNumberFormat="1" applyFont="1" applyBorder="1" applyAlignment="1">
      <alignment horizontal="center" vertical="center"/>
    </xf>
    <xf numFmtId="4" fontId="6" fillId="0" borderId="25" xfId="22" applyNumberFormat="1" applyFont="1" applyBorder="1" applyAlignment="1">
      <alignment horizontal="center" vertical="center"/>
    </xf>
    <xf numFmtId="4" fontId="6" fillId="3" borderId="25" xfId="15" applyNumberFormat="1" applyFont="1" applyFill="1" applyBorder="1" applyAlignment="1">
      <alignment horizontal="center" vertical="center"/>
    </xf>
    <xf numFmtId="4" fontId="6" fillId="3" borderId="28" xfId="15" applyNumberFormat="1" applyFont="1" applyFill="1" applyBorder="1" applyAlignment="1">
      <alignment horizontal="center" vertical="center"/>
    </xf>
    <xf numFmtId="169" fontId="6" fillId="0" borderId="55" xfId="16" applyNumberFormat="1" applyFont="1" applyBorder="1" applyAlignment="1">
      <alignment horizontal="center" vertical="center"/>
    </xf>
    <xf numFmtId="4" fontId="6" fillId="0" borderId="55" xfId="22" applyNumberFormat="1" applyFont="1" applyBorder="1" applyAlignment="1">
      <alignment horizontal="center" vertical="center"/>
    </xf>
    <xf numFmtId="4" fontId="6" fillId="3" borderId="55" xfId="15" applyNumberFormat="1" applyFont="1" applyFill="1" applyBorder="1" applyAlignment="1">
      <alignment horizontal="center" vertical="center"/>
    </xf>
    <xf numFmtId="4" fontId="6" fillId="3" borderId="59" xfId="15" applyNumberFormat="1" applyFont="1" applyFill="1" applyBorder="1" applyAlignment="1">
      <alignment horizontal="center" vertical="center"/>
    </xf>
    <xf numFmtId="0" fontId="5" fillId="5" borderId="46" xfId="15" applyNumberFormat="1" applyFont="1" applyFill="1" applyBorder="1" applyAlignment="1">
      <alignment horizontal="right" vertical="center"/>
    </xf>
    <xf numFmtId="4" fontId="5" fillId="5" borderId="47" xfId="15" applyNumberFormat="1" applyFont="1" applyFill="1" applyBorder="1" applyAlignment="1">
      <alignment horizontal="center" vertical="center" wrapText="1"/>
    </xf>
    <xf numFmtId="169" fontId="6" fillId="5" borderId="47" xfId="15" applyNumberFormat="1" applyFont="1" applyFill="1" applyBorder="1" applyAlignment="1">
      <alignment horizontal="right" vertical="center" wrapText="1"/>
    </xf>
    <xf numFmtId="4" fontId="5" fillId="5" borderId="48" xfId="15" applyNumberFormat="1" applyFont="1" applyFill="1" applyBorder="1" applyAlignment="1">
      <alignment horizontal="center" vertical="center" wrapText="1"/>
    </xf>
    <xf numFmtId="164" fontId="6" fillId="0" borderId="53" xfId="19" applyNumberFormat="1" applyFont="1" applyBorder="1" applyAlignment="1">
      <alignment horizontal="center" vertical="center"/>
    </xf>
    <xf numFmtId="164" fontId="6" fillId="0" borderId="25" xfId="19" applyNumberFormat="1" applyFont="1" applyBorder="1" applyAlignment="1">
      <alignment horizontal="center" vertical="center"/>
    </xf>
    <xf numFmtId="164" fontId="6" fillId="0" borderId="55" xfId="19" applyNumberFormat="1" applyFont="1" applyBorder="1" applyAlignment="1">
      <alignment horizontal="center" vertical="center"/>
    </xf>
    <xf numFmtId="2" fontId="6" fillId="0" borderId="53" xfId="19" applyNumberFormat="1" applyFont="1" applyBorder="1" applyAlignment="1">
      <alignment horizontal="center" vertical="center"/>
    </xf>
    <xf numFmtId="2" fontId="6" fillId="0" borderId="25" xfId="19" applyNumberFormat="1" applyFont="1" applyBorder="1" applyAlignment="1">
      <alignment horizontal="center" vertical="center"/>
    </xf>
    <xf numFmtId="2" fontId="6" fillId="0" borderId="55" xfId="19" applyNumberFormat="1" applyFont="1" applyBorder="1" applyAlignment="1">
      <alignment horizontal="center" vertical="center"/>
    </xf>
    <xf numFmtId="4" fontId="6" fillId="0" borderId="53" xfId="19" applyNumberFormat="1" applyFont="1" applyBorder="1" applyAlignment="1">
      <alignment horizontal="center" vertical="center"/>
    </xf>
    <xf numFmtId="4" fontId="6" fillId="0" borderId="25" xfId="19" applyNumberFormat="1" applyFont="1" applyBorder="1" applyAlignment="1">
      <alignment horizontal="center" vertical="center"/>
    </xf>
    <xf numFmtId="4" fontId="6" fillId="0" borderId="55" xfId="19" applyNumberFormat="1" applyFont="1" applyBorder="1" applyAlignment="1">
      <alignment horizontal="center" vertical="center"/>
    </xf>
    <xf numFmtId="169" fontId="5" fillId="5" borderId="47" xfId="15" applyNumberFormat="1" applyFont="1" applyFill="1" applyBorder="1" applyAlignment="1">
      <alignment horizontal="center" vertical="center" wrapText="1"/>
    </xf>
    <xf numFmtId="0" fontId="6" fillId="5" borderId="47" xfId="19" applyFont="1" applyFill="1" applyBorder="1" applyAlignment="1">
      <alignment vertical="center"/>
    </xf>
    <xf numFmtId="10" fontId="6" fillId="0" borderId="31" xfId="13" applyNumberFormat="1" applyFont="1" applyFill="1" applyBorder="1" applyAlignment="1">
      <alignment horizontal="center" vertical="center"/>
    </xf>
    <xf numFmtId="44" fontId="5" fillId="5" borderId="31" xfId="2" applyNumberFormat="1" applyFont="1" applyFill="1" applyBorder="1" applyAlignment="1">
      <alignment vertical="center"/>
    </xf>
    <xf numFmtId="44" fontId="5" fillId="5" borderId="73" xfId="2" applyNumberFormat="1" applyFont="1" applyFill="1" applyBorder="1" applyAlignment="1">
      <alignment vertical="center"/>
    </xf>
    <xf numFmtId="44" fontId="6" fillId="0" borderId="53" xfId="2" applyNumberFormat="1" applyFont="1" applyBorder="1" applyAlignment="1">
      <alignment vertical="center"/>
    </xf>
    <xf numFmtId="10" fontId="5" fillId="5" borderId="53" xfId="13" applyNumberFormat="1" applyFont="1" applyFill="1" applyBorder="1" applyAlignment="1">
      <alignment horizontal="center" vertical="center"/>
    </xf>
    <xf numFmtId="44" fontId="6" fillId="0" borderId="57" xfId="2" applyNumberFormat="1" applyFont="1" applyBorder="1" applyAlignment="1">
      <alignment vertical="center"/>
    </xf>
    <xf numFmtId="0" fontId="6" fillId="0" borderId="30" xfId="2" applyFont="1" applyBorder="1" applyAlignment="1">
      <alignment horizontal="center" vertical="center"/>
    </xf>
    <xf numFmtId="44" fontId="6" fillId="0" borderId="31" xfId="2" applyNumberFormat="1" applyFont="1" applyBorder="1" applyAlignment="1">
      <alignment vertical="center"/>
    </xf>
    <xf numFmtId="10" fontId="5" fillId="5" borderId="31" xfId="13" applyNumberFormat="1" applyFont="1" applyFill="1" applyBorder="1" applyAlignment="1">
      <alignment horizontal="center" vertical="center"/>
    </xf>
    <xf numFmtId="44" fontId="6" fillId="0" borderId="73" xfId="2" applyNumberFormat="1" applyFont="1" applyBorder="1" applyAlignment="1">
      <alignment vertical="center"/>
    </xf>
    <xf numFmtId="10" fontId="6" fillId="0" borderId="53" xfId="13" applyNumberFormat="1" applyFont="1" applyFill="1" applyBorder="1" applyAlignment="1">
      <alignment horizontal="center" vertical="center"/>
    </xf>
    <xf numFmtId="44" fontId="5" fillId="5" borderId="53" xfId="2" applyNumberFormat="1" applyFont="1" applyFill="1" applyBorder="1" applyAlignment="1">
      <alignment vertical="center"/>
    </xf>
    <xf numFmtId="44" fontId="5" fillId="5" borderId="57" xfId="2" applyNumberFormat="1" applyFont="1" applyFill="1" applyBorder="1" applyAlignment="1">
      <alignment vertical="center"/>
    </xf>
    <xf numFmtId="0" fontId="6" fillId="0" borderId="65" xfId="2" applyFont="1" applyBorder="1" applyAlignment="1">
      <alignment vertical="center"/>
    </xf>
    <xf numFmtId="10" fontId="6" fillId="0" borderId="65" xfId="13" applyNumberFormat="1" applyFont="1" applyFill="1" applyBorder="1" applyAlignment="1">
      <alignment horizontal="center" vertical="center"/>
    </xf>
    <xf numFmtId="44" fontId="5" fillId="5" borderId="65" xfId="2" applyNumberFormat="1" applyFont="1" applyFill="1" applyBorder="1" applyAlignment="1">
      <alignment vertical="center"/>
    </xf>
    <xf numFmtId="44" fontId="5" fillId="5" borderId="74" xfId="2" applyNumberFormat="1" applyFont="1" applyFill="1" applyBorder="1" applyAlignment="1">
      <alignment vertical="center"/>
    </xf>
    <xf numFmtId="44" fontId="5" fillId="5" borderId="31" xfId="2" applyNumberFormat="1" applyFont="1" applyFill="1" applyBorder="1" applyAlignment="1">
      <alignment horizontal="center" vertical="center"/>
    </xf>
    <xf numFmtId="44" fontId="5" fillId="5" borderId="73" xfId="2" applyNumberFormat="1" applyFont="1" applyFill="1" applyBorder="1" applyAlignment="1">
      <alignment horizontal="center" vertical="center"/>
    </xf>
    <xf numFmtId="10" fontId="5" fillId="5" borderId="65" xfId="13" applyNumberFormat="1" applyFont="1" applyFill="1" applyBorder="1" applyAlignment="1">
      <alignment horizontal="center" vertical="center"/>
    </xf>
    <xf numFmtId="44" fontId="6" fillId="0" borderId="65" xfId="2" applyNumberFormat="1" applyFont="1" applyBorder="1" applyAlignment="1">
      <alignment vertical="center"/>
    </xf>
    <xf numFmtId="44" fontId="6" fillId="0" borderId="74" xfId="2" applyNumberFormat="1" applyFont="1" applyBorder="1" applyAlignment="1">
      <alignment vertical="center"/>
    </xf>
    <xf numFmtId="44" fontId="6" fillId="0" borderId="31" xfId="2" applyNumberFormat="1" applyFont="1" applyBorder="1" applyAlignment="1">
      <alignment horizontal="center" vertical="center"/>
    </xf>
    <xf numFmtId="44" fontId="6" fillId="0" borderId="73" xfId="2" applyNumberFormat="1" applyFont="1" applyBorder="1" applyAlignment="1">
      <alignment horizontal="center" vertical="center"/>
    </xf>
    <xf numFmtId="0" fontId="6" fillId="0" borderId="2" xfId="0" applyFont="1" applyFill="1" applyBorder="1" applyAlignment="1">
      <alignment horizontal="center"/>
    </xf>
    <xf numFmtId="0" fontId="6" fillId="0" borderId="2" xfId="0" applyFont="1" applyFill="1" applyBorder="1" applyAlignment="1"/>
    <xf numFmtId="0" fontId="6" fillId="0" borderId="34" xfId="0" applyFont="1" applyFill="1" applyBorder="1" applyAlignment="1">
      <alignment horizontal="center"/>
    </xf>
    <xf numFmtId="0" fontId="6" fillId="0" borderId="34" xfId="0" applyFont="1" applyFill="1" applyBorder="1" applyAlignment="1"/>
    <xf numFmtId="0" fontId="6" fillId="4" borderId="13" xfId="2" applyFont="1" applyFill="1" applyBorder="1" applyAlignment="1">
      <alignment horizontal="center" vertical="center"/>
    </xf>
    <xf numFmtId="0" fontId="6" fillId="4" borderId="19" xfId="2" applyFont="1" applyFill="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vertical="center"/>
    </xf>
    <xf numFmtId="164" fontId="6" fillId="0" borderId="25" xfId="2" applyNumberFormat="1" applyFont="1" applyBorder="1" applyAlignment="1">
      <alignment horizontal="center" vertical="center"/>
    </xf>
    <xf numFmtId="44" fontId="6" fillId="0" borderId="25" xfId="1" applyFont="1" applyBorder="1" applyAlignment="1">
      <alignment vertical="center"/>
    </xf>
    <xf numFmtId="164" fontId="6" fillId="0" borderId="25" xfId="2" applyNumberFormat="1" applyFont="1" applyFill="1" applyBorder="1" applyAlignment="1">
      <alignment horizontal="center" vertical="center"/>
    </xf>
    <xf numFmtId="44" fontId="6" fillId="0" borderId="25" xfId="1" applyFont="1" applyFill="1" applyBorder="1" applyAlignment="1">
      <alignment vertical="center"/>
    </xf>
    <xf numFmtId="0" fontId="6" fillId="0" borderId="31" xfId="11" applyFont="1" applyFill="1" applyBorder="1" applyAlignment="1">
      <alignment horizontal="center" vertical="center" wrapText="1"/>
    </xf>
    <xf numFmtId="0" fontId="6" fillId="0" borderId="31" xfId="11" applyFont="1" applyFill="1" applyBorder="1" applyAlignment="1">
      <alignment horizontal="center" vertical="center"/>
    </xf>
    <xf numFmtId="0" fontId="6" fillId="0" borderId="31" xfId="2" applyFont="1" applyBorder="1" applyAlignment="1">
      <alignment vertical="center"/>
    </xf>
    <xf numFmtId="4" fontId="6" fillId="0" borderId="31" xfId="11" applyNumberFormat="1" applyFont="1" applyFill="1" applyBorder="1" applyAlignment="1">
      <alignment horizontal="center" vertical="center"/>
    </xf>
    <xf numFmtId="164" fontId="6" fillId="0" borderId="31" xfId="11" applyNumberFormat="1" applyFont="1" applyFill="1" applyBorder="1" applyAlignment="1">
      <alignment horizontal="center" vertical="center" wrapText="1"/>
    </xf>
    <xf numFmtId="44" fontId="6" fillId="0" borderId="31" xfId="1" applyFont="1" applyFill="1" applyBorder="1" applyAlignment="1">
      <alignment vertical="center" wrapText="1"/>
    </xf>
    <xf numFmtId="44" fontId="6" fillId="0" borderId="73" xfId="1" applyFont="1" applyBorder="1" applyAlignment="1">
      <alignment horizontal="center" vertical="center"/>
    </xf>
    <xf numFmtId="44" fontId="6" fillId="0" borderId="59" xfId="1" applyFont="1" applyBorder="1" applyAlignment="1">
      <alignment horizontal="center" vertical="center"/>
    </xf>
    <xf numFmtId="0" fontId="6" fillId="0" borderId="63" xfId="2" applyFont="1" applyBorder="1" applyAlignment="1">
      <alignment horizontal="center" vertical="center"/>
    </xf>
    <xf numFmtId="0" fontId="6" fillId="0" borderId="63" xfId="2" applyFont="1" applyBorder="1" applyAlignment="1">
      <alignment vertical="center"/>
    </xf>
    <xf numFmtId="164" fontId="6" fillId="0" borderId="63" xfId="2" applyNumberFormat="1" applyFont="1" applyBorder="1" applyAlignment="1">
      <alignment horizontal="center" vertical="center"/>
    </xf>
    <xf numFmtId="44" fontId="6" fillId="0" borderId="63" xfId="1" applyFont="1" applyBorder="1" applyAlignment="1">
      <alignment vertical="center"/>
    </xf>
    <xf numFmtId="0" fontId="6" fillId="0" borderId="53" xfId="2" applyFont="1" applyBorder="1" applyAlignment="1">
      <alignment horizontal="center" vertical="center"/>
    </xf>
    <xf numFmtId="0" fontId="6" fillId="0" borderId="53" xfId="2" applyFont="1" applyBorder="1" applyAlignment="1">
      <alignment vertical="center"/>
    </xf>
    <xf numFmtId="164" fontId="6" fillId="0" borderId="53" xfId="2" applyNumberFormat="1" applyFont="1" applyBorder="1" applyAlignment="1">
      <alignment horizontal="center" vertical="center"/>
    </xf>
    <xf numFmtId="44" fontId="6" fillId="0" borderId="53" xfId="1" applyFont="1" applyBorder="1" applyAlignment="1">
      <alignment vertical="center"/>
    </xf>
    <xf numFmtId="44" fontId="6" fillId="8" borderId="28" xfId="1" applyFont="1" applyFill="1" applyBorder="1" applyAlignment="1">
      <alignment horizontal="center" vertical="center"/>
    </xf>
    <xf numFmtId="172" fontId="6" fillId="8" borderId="28" xfId="1" applyNumberFormat="1" applyFont="1" applyFill="1" applyBorder="1" applyAlignment="1">
      <alignment horizontal="right" vertical="center"/>
    </xf>
    <xf numFmtId="0" fontId="6" fillId="0" borderId="63" xfId="2" applyFont="1" applyFill="1" applyBorder="1" applyAlignment="1">
      <alignment horizontal="left" vertical="center" wrapText="1"/>
    </xf>
    <xf numFmtId="0" fontId="5" fillId="0" borderId="0" xfId="7"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0" xfId="7" applyFont="1" applyFill="1" applyBorder="1" applyAlignment="1">
      <alignment horizontal="center" vertical="center"/>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5" fillId="4" borderId="68" xfId="2" applyFont="1" applyFill="1" applyBorder="1" applyAlignment="1">
      <alignment horizontal="center" vertical="center"/>
    </xf>
    <xf numFmtId="0" fontId="5" fillId="4" borderId="9" xfId="2" applyFont="1" applyFill="1" applyBorder="1" applyAlignment="1">
      <alignment horizontal="center" vertical="center"/>
    </xf>
    <xf numFmtId="0" fontId="15" fillId="0" borderId="56" xfId="11" applyFont="1" applyFill="1" applyBorder="1" applyAlignment="1">
      <alignment horizontal="center" vertical="center"/>
    </xf>
    <xf numFmtId="0" fontId="15" fillId="0" borderId="53" xfId="11" applyFont="1" applyFill="1" applyBorder="1" applyAlignment="1">
      <alignment horizontal="center" vertical="center" wrapText="1"/>
    </xf>
    <xf numFmtId="0" fontId="15" fillId="0" borderId="53" xfId="11" applyFont="1" applyFill="1" applyBorder="1" applyAlignment="1">
      <alignment horizontal="center" vertical="center"/>
    </xf>
    <xf numFmtId="0" fontId="15" fillId="0" borderId="53" xfId="2" applyFont="1" applyFill="1" applyBorder="1" applyAlignment="1">
      <alignment vertical="center"/>
    </xf>
    <xf numFmtId="0" fontId="15" fillId="0" borderId="53" xfId="0" applyFont="1" applyBorder="1" applyAlignment="1">
      <alignment horizontal="left" vertical="center"/>
    </xf>
    <xf numFmtId="4" fontId="15" fillId="0" borderId="53" xfId="11" applyNumberFormat="1" applyFont="1" applyFill="1" applyBorder="1" applyAlignment="1">
      <alignment horizontal="center" vertical="center"/>
    </xf>
    <xf numFmtId="164" fontId="15" fillId="0" borderId="53" xfId="11" applyNumberFormat="1" applyFont="1" applyFill="1" applyBorder="1" applyAlignment="1">
      <alignment horizontal="center" vertical="center" wrapText="1"/>
    </xf>
    <xf numFmtId="44" fontId="15" fillId="0" borderId="53" xfId="1" applyFont="1" applyFill="1" applyBorder="1" applyAlignment="1">
      <alignment vertical="center" wrapText="1"/>
    </xf>
    <xf numFmtId="171" fontId="15" fillId="0" borderId="57" xfId="1" applyNumberFormat="1" applyFont="1" applyBorder="1" applyAlignment="1">
      <alignment horizontal="center" vertical="center"/>
    </xf>
    <xf numFmtId="0" fontId="15" fillId="0" borderId="56" xfId="2" applyFont="1" applyBorder="1" applyAlignment="1">
      <alignment horizontal="center" vertical="center"/>
    </xf>
    <xf numFmtId="0" fontId="15" fillId="0" borderId="53" xfId="2" applyFont="1" applyBorder="1" applyAlignment="1">
      <alignment horizontal="center" vertical="center"/>
    </xf>
    <xf numFmtId="0" fontId="15" fillId="0" borderId="53" xfId="2" applyFont="1" applyBorder="1" applyAlignment="1">
      <alignment vertical="center"/>
    </xf>
    <xf numFmtId="164" fontId="15" fillId="0" borderId="53" xfId="2" applyNumberFormat="1" applyFont="1" applyBorder="1" applyAlignment="1">
      <alignment horizontal="center" vertical="center"/>
    </xf>
    <xf numFmtId="44" fontId="15" fillId="0" borderId="53" xfId="1" applyFont="1" applyBorder="1" applyAlignment="1">
      <alignment vertical="center"/>
    </xf>
    <xf numFmtId="44" fontId="15" fillId="0" borderId="57" xfId="1" applyFont="1" applyBorder="1" applyAlignment="1">
      <alignment horizontal="center" vertical="center"/>
    </xf>
    <xf numFmtId="0" fontId="6" fillId="0" borderId="35"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1" xfId="2" applyFont="1" applyFill="1" applyBorder="1" applyAlignment="1">
      <alignment horizontal="left" vertical="center" wrapText="1"/>
    </xf>
    <xf numFmtId="40" fontId="6" fillId="0" borderId="21" xfId="4" applyFont="1" applyFill="1" applyBorder="1" applyAlignment="1">
      <alignment horizontal="right" vertical="center"/>
    </xf>
    <xf numFmtId="44" fontId="6" fillId="0" borderId="21" xfId="1" applyFont="1" applyFill="1" applyBorder="1" applyAlignment="1">
      <alignment horizontal="right" vertical="center"/>
    </xf>
    <xf numFmtId="44" fontId="6" fillId="0" borderId="23" xfId="1" applyFont="1" applyFill="1" applyBorder="1" applyAlignment="1">
      <alignment horizontal="right" vertical="center"/>
    </xf>
    <xf numFmtId="0" fontId="6" fillId="0" borderId="56" xfId="2" applyFont="1" applyFill="1" applyBorder="1" applyAlignment="1">
      <alignment horizontal="center" vertical="center"/>
    </xf>
    <xf numFmtId="0" fontId="6" fillId="0" borderId="53" xfId="2" applyFont="1" applyFill="1" applyBorder="1" applyAlignment="1">
      <alignment horizontal="center" vertical="center"/>
    </xf>
    <xf numFmtId="40" fontId="6" fillId="0" borderId="53" xfId="2" applyNumberFormat="1" applyFont="1" applyFill="1" applyBorder="1" applyAlignment="1">
      <alignment horizontal="center" vertical="center"/>
    </xf>
    <xf numFmtId="40" fontId="6" fillId="0" borderId="53" xfId="4" applyFont="1" applyFill="1" applyBorder="1" applyAlignment="1">
      <alignment horizontal="right" vertical="center"/>
    </xf>
    <xf numFmtId="44" fontId="6" fillId="0" borderId="53" xfId="1" applyFont="1" applyFill="1" applyBorder="1" applyAlignment="1">
      <alignment horizontal="right" vertical="center"/>
    </xf>
    <xf numFmtId="44" fontId="6" fillId="0" borderId="57" xfId="1" applyFont="1" applyFill="1" applyBorder="1" applyAlignment="1">
      <alignment horizontal="right" vertical="center"/>
    </xf>
    <xf numFmtId="173" fontId="6" fillId="3" borderId="25" xfId="20" applyNumberFormat="1" applyFont="1" applyFill="1" applyBorder="1" applyAlignment="1">
      <alignment horizontal="center" vertical="center"/>
    </xf>
    <xf numFmtId="173" fontId="6" fillId="3" borderId="55" xfId="20" applyNumberFormat="1" applyFont="1" applyFill="1" applyBorder="1" applyAlignment="1">
      <alignment horizontal="center" vertical="center"/>
    </xf>
    <xf numFmtId="166" fontId="6" fillId="5" borderId="53" xfId="16" applyNumberFormat="1" applyFont="1" applyFill="1" applyBorder="1" applyAlignment="1">
      <alignment horizontal="center" vertical="center"/>
    </xf>
    <xf numFmtId="166" fontId="6" fillId="5" borderId="53" xfId="16" applyNumberFormat="1" applyFont="1" applyFill="1" applyBorder="1" applyAlignment="1">
      <alignment horizontal="center" vertical="center" wrapText="1"/>
    </xf>
    <xf numFmtId="166" fontId="6" fillId="5" borderId="57" xfId="16" applyNumberFormat="1" applyFont="1" applyFill="1" applyBorder="1" applyAlignment="1">
      <alignment horizontal="center" vertical="center" wrapText="1"/>
    </xf>
    <xf numFmtId="166" fontId="6" fillId="5" borderId="55" xfId="16" applyNumberFormat="1" applyFont="1" applyFill="1" applyBorder="1" applyAlignment="1">
      <alignment horizontal="center" vertical="center" wrapText="1"/>
    </xf>
    <xf numFmtId="0" fontId="6" fillId="0" borderId="0" xfId="19" applyFont="1" applyFill="1" applyBorder="1" applyAlignment="1">
      <alignment vertical="center"/>
    </xf>
    <xf numFmtId="0" fontId="5" fillId="0" borderId="0" xfId="15" applyNumberFormat="1" applyFont="1" applyFill="1" applyBorder="1" applyAlignment="1">
      <alignment horizontal="right" vertical="center"/>
    </xf>
    <xf numFmtId="4" fontId="5" fillId="0" borderId="0" xfId="15" applyNumberFormat="1" applyFont="1" applyFill="1" applyBorder="1" applyAlignment="1">
      <alignment horizontal="center" vertical="center" wrapText="1"/>
    </xf>
    <xf numFmtId="166" fontId="6" fillId="5" borderId="53" xfId="23" applyNumberFormat="1" applyFont="1" applyFill="1" applyBorder="1" applyAlignment="1">
      <alignment horizontal="center" vertical="center" wrapText="1"/>
    </xf>
    <xf numFmtId="166" fontId="6" fillId="5" borderId="55" xfId="23" applyNumberFormat="1" applyFont="1" applyFill="1" applyBorder="1" applyAlignment="1">
      <alignment horizontal="center" vertical="center" wrapText="1"/>
    </xf>
    <xf numFmtId="166" fontId="6" fillId="5" borderId="59" xfId="16" applyNumberFormat="1" applyFont="1" applyFill="1" applyBorder="1" applyAlignment="1">
      <alignment horizontal="center" vertical="center" wrapText="1"/>
    </xf>
    <xf numFmtId="0" fontId="5" fillId="2" borderId="34" xfId="5" applyNumberFormat="1" applyFont="1" applyFill="1" applyBorder="1" applyAlignment="1">
      <alignment horizontal="left" vertical="center"/>
    </xf>
    <xf numFmtId="0" fontId="13" fillId="2" borderId="34" xfId="5" applyNumberFormat="1" applyFont="1" applyFill="1" applyBorder="1" applyAlignment="1">
      <alignment vertical="center"/>
    </xf>
    <xf numFmtId="166" fontId="6" fillId="0" borderId="35" xfId="5" applyNumberFormat="1" applyFont="1" applyFill="1" applyBorder="1" applyAlignment="1">
      <alignment horizontal="left" vertical="center"/>
    </xf>
    <xf numFmtId="4" fontId="6" fillId="0" borderId="21" xfId="16" applyNumberFormat="1" applyFont="1" applyBorder="1" applyAlignment="1">
      <alignment horizontal="center" vertical="center"/>
    </xf>
    <xf numFmtId="4" fontId="6" fillId="3" borderId="21" xfId="20" applyNumberFormat="1" applyFont="1" applyFill="1" applyBorder="1" applyAlignment="1">
      <alignment horizontal="center" vertical="center"/>
    </xf>
    <xf numFmtId="0" fontId="6" fillId="5" borderId="34" xfId="19" applyFont="1" applyFill="1" applyBorder="1" applyAlignment="1">
      <alignment vertical="center"/>
    </xf>
    <xf numFmtId="0" fontId="6" fillId="5" borderId="53" xfId="19" applyFont="1" applyFill="1" applyBorder="1" applyAlignment="1">
      <alignment vertical="center"/>
    </xf>
    <xf numFmtId="166" fontId="6" fillId="5" borderId="53" xfId="16" applyNumberFormat="1" applyFont="1" applyFill="1" applyBorder="1" applyAlignment="1">
      <alignment vertical="center" wrapText="1"/>
    </xf>
    <xf numFmtId="166" fontId="6" fillId="5" borderId="57" xfId="16" applyNumberFormat="1" applyFont="1" applyFill="1" applyBorder="1" applyAlignment="1">
      <alignment vertical="center" wrapText="1"/>
    </xf>
    <xf numFmtId="166" fontId="6" fillId="5" borderId="25" xfId="16" applyNumberFormat="1" applyFont="1" applyFill="1" applyBorder="1" applyAlignment="1">
      <alignment horizontal="center" vertical="center" wrapText="1"/>
    </xf>
    <xf numFmtId="0" fontId="6" fillId="5" borderId="25" xfId="19" applyFont="1" applyFill="1" applyBorder="1" applyAlignment="1">
      <alignment vertical="center"/>
    </xf>
    <xf numFmtId="166" fontId="6" fillId="5" borderId="25" xfId="16" applyNumberFormat="1" applyFont="1" applyFill="1" applyBorder="1" applyAlignment="1">
      <alignment vertical="center" wrapText="1"/>
    </xf>
    <xf numFmtId="166" fontId="6" fillId="5" borderId="28" xfId="16" applyNumberFormat="1" applyFont="1" applyFill="1" applyBorder="1" applyAlignment="1">
      <alignment vertical="center" wrapText="1"/>
    </xf>
    <xf numFmtId="0" fontId="6" fillId="0" borderId="25" xfId="19" applyFont="1" applyFill="1" applyBorder="1" applyAlignment="1">
      <alignment vertical="center"/>
    </xf>
    <xf numFmtId="0" fontId="6" fillId="0" borderId="55" xfId="19" applyFont="1" applyFill="1" applyBorder="1" applyAlignment="1">
      <alignment vertical="center"/>
    </xf>
    <xf numFmtId="4" fontId="6" fillId="0" borderId="21" xfId="22" applyNumberFormat="1" applyFont="1" applyBorder="1" applyAlignment="1">
      <alignment horizontal="center" vertical="center"/>
    </xf>
    <xf numFmtId="4" fontId="6" fillId="0" borderId="21" xfId="19" applyNumberFormat="1" applyFont="1" applyBorder="1" applyAlignment="1">
      <alignment horizontal="center" vertical="center"/>
    </xf>
    <xf numFmtId="2" fontId="6" fillId="0" borderId="21" xfId="19" applyNumberFormat="1" applyFont="1" applyBorder="1" applyAlignment="1">
      <alignment horizontal="center" vertical="center"/>
    </xf>
    <xf numFmtId="0" fontId="6" fillId="0" borderId="21" xfId="19" applyFont="1" applyFill="1" applyBorder="1" applyAlignment="1">
      <alignment vertical="center"/>
    </xf>
    <xf numFmtId="169" fontId="6" fillId="0" borderId="21" xfId="15" applyNumberFormat="1" applyFont="1" applyFill="1" applyBorder="1" applyAlignment="1">
      <alignment vertical="center"/>
    </xf>
    <xf numFmtId="0" fontId="6" fillId="5" borderId="55" xfId="19" applyFont="1" applyFill="1" applyBorder="1" applyAlignment="1">
      <alignment vertical="center"/>
    </xf>
    <xf numFmtId="166" fontId="6" fillId="5" borderId="55" xfId="16" applyNumberFormat="1" applyFont="1" applyFill="1" applyBorder="1" applyAlignment="1">
      <alignment vertical="center" wrapText="1"/>
    </xf>
    <xf numFmtId="0" fontId="6" fillId="5" borderId="57" xfId="19" applyFont="1" applyFill="1" applyBorder="1" applyAlignment="1">
      <alignment vertical="center"/>
    </xf>
    <xf numFmtId="0" fontId="6" fillId="5" borderId="59" xfId="19" applyFont="1" applyFill="1" applyBorder="1" applyAlignment="1">
      <alignment vertical="center"/>
    </xf>
    <xf numFmtId="0" fontId="6" fillId="0" borderId="23" xfId="19" applyFont="1" applyFill="1" applyBorder="1" applyAlignment="1">
      <alignment vertical="center"/>
    </xf>
    <xf numFmtId="0" fontId="6" fillId="0" borderId="28" xfId="19" applyFont="1" applyFill="1" applyBorder="1" applyAlignment="1">
      <alignment vertical="center"/>
    </xf>
    <xf numFmtId="0" fontId="6" fillId="0" borderId="59" xfId="19" applyFont="1" applyFill="1" applyBorder="1" applyAlignment="1">
      <alignment vertical="center"/>
    </xf>
    <xf numFmtId="166" fontId="6" fillId="5" borderId="47" xfId="16" applyNumberFormat="1" applyFont="1" applyFill="1" applyBorder="1" applyAlignment="1">
      <alignment vertical="center" wrapText="1"/>
    </xf>
    <xf numFmtId="0" fontId="6" fillId="5" borderId="48" xfId="19" applyFont="1" applyFill="1" applyBorder="1" applyAlignment="1">
      <alignment vertical="center"/>
    </xf>
    <xf numFmtId="0" fontId="0" fillId="0" borderId="0" xfId="0" applyFont="1" applyBorder="1" applyAlignment="1">
      <alignment horizontal="right"/>
    </xf>
    <xf numFmtId="0" fontId="6" fillId="0" borderId="0" xfId="8" applyFont="1" applyFill="1" applyBorder="1" applyAlignment="1">
      <alignment horizontal="left" vertical="center"/>
    </xf>
    <xf numFmtId="0" fontId="5" fillId="0" borderId="34" xfId="7" applyFont="1" applyFill="1" applyBorder="1" applyAlignment="1">
      <alignment vertical="center" wrapText="1"/>
    </xf>
    <xf numFmtId="0" fontId="6" fillId="0" borderId="0" xfId="8" applyFont="1" applyFill="1" applyBorder="1" applyAlignment="1">
      <alignment horizontal="center" vertical="center"/>
    </xf>
    <xf numFmtId="0" fontId="5" fillId="0" borderId="34" xfId="7" applyFont="1" applyFill="1" applyBorder="1" applyAlignment="1">
      <alignment horizontal="center" vertical="center" wrapText="1"/>
    </xf>
    <xf numFmtId="0" fontId="0" fillId="0" borderId="0" xfId="0" applyFont="1" applyFill="1" applyBorder="1" applyAlignment="1">
      <alignment horizontal="center"/>
    </xf>
    <xf numFmtId="10" fontId="5" fillId="0" borderId="15" xfId="7" applyNumberFormat="1" applyFont="1" applyFill="1" applyBorder="1" applyAlignment="1">
      <alignment horizontal="center" vertical="center"/>
    </xf>
    <xf numFmtId="0" fontId="6" fillId="0" borderId="2" xfId="2" applyFont="1" applyBorder="1" applyAlignment="1">
      <alignment horizontal="right" vertical="center"/>
    </xf>
    <xf numFmtId="0" fontId="6" fillId="0" borderId="0" xfId="2" applyFont="1" applyBorder="1" applyAlignment="1">
      <alignment horizontal="right"/>
    </xf>
    <xf numFmtId="0" fontId="5" fillId="4" borderId="9" xfId="2" applyFont="1" applyFill="1" applyBorder="1" applyAlignment="1">
      <alignment vertical="center"/>
    </xf>
    <xf numFmtId="164" fontId="5" fillId="4" borderId="9" xfId="2" applyNumberFormat="1" applyFont="1" applyFill="1" applyBorder="1" applyAlignment="1">
      <alignment horizontal="center" vertical="center"/>
    </xf>
    <xf numFmtId="44" fontId="5" fillId="4" borderId="9" xfId="1" applyFont="1" applyFill="1" applyBorder="1" applyAlignment="1">
      <alignment vertical="center"/>
    </xf>
    <xf numFmtId="44" fontId="5" fillId="4" borderId="70" xfId="1" applyFont="1" applyFill="1" applyBorder="1" applyAlignment="1">
      <alignment horizontal="center" vertical="center"/>
    </xf>
    <xf numFmtId="0" fontId="4" fillId="4" borderId="60" xfId="2" applyFont="1" applyFill="1" applyBorder="1" applyAlignment="1">
      <alignment horizontal="center" vertical="center"/>
    </xf>
    <xf numFmtId="0" fontId="4" fillId="4" borderId="61" xfId="2" applyFont="1" applyFill="1" applyBorder="1" applyAlignment="1">
      <alignment horizontal="center" vertical="center"/>
    </xf>
    <xf numFmtId="0" fontId="4" fillId="4" borderId="62" xfId="2" applyFont="1" applyFill="1" applyBorder="1" applyAlignment="1">
      <alignment horizontal="center" vertical="center"/>
    </xf>
    <xf numFmtId="0" fontId="5" fillId="4" borderId="49" xfId="7" applyFont="1" applyFill="1" applyBorder="1" applyAlignment="1">
      <alignment horizontal="center" vertical="center"/>
    </xf>
    <xf numFmtId="0" fontId="5" fillId="4" borderId="50" xfId="7" applyFont="1" applyFill="1" applyBorder="1" applyAlignment="1">
      <alignment horizontal="center" vertical="center"/>
    </xf>
    <xf numFmtId="0" fontId="5" fillId="4" borderId="11" xfId="7" applyFont="1" applyFill="1" applyBorder="1" applyAlignment="1">
      <alignment horizontal="center" vertical="center"/>
    </xf>
    <xf numFmtId="0" fontId="5" fillId="0" borderId="54" xfId="7" applyFont="1" applyFill="1" applyBorder="1" applyAlignment="1">
      <alignment horizontal="center" vertical="center"/>
    </xf>
    <xf numFmtId="0" fontId="5" fillId="0" borderId="55" xfId="7" applyFont="1" applyFill="1" applyBorder="1" applyAlignment="1">
      <alignment horizontal="center" vertical="center"/>
    </xf>
    <xf numFmtId="0" fontId="5" fillId="0" borderId="41"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25" xfId="7" applyFont="1" applyFill="1" applyBorder="1" applyAlignment="1">
      <alignment horizontal="center" vertical="center"/>
    </xf>
    <xf numFmtId="0" fontId="5" fillId="0" borderId="26" xfId="7" applyFont="1" applyFill="1" applyBorder="1" applyAlignment="1">
      <alignment horizontal="center" vertical="center"/>
    </xf>
    <xf numFmtId="0" fontId="5" fillId="4" borderId="50" xfId="8" applyFont="1" applyFill="1" applyBorder="1" applyAlignment="1">
      <alignment horizontal="center" vertical="center"/>
    </xf>
    <xf numFmtId="0" fontId="5" fillId="4" borderId="51" xfId="8" applyFont="1" applyFill="1" applyBorder="1" applyAlignment="1">
      <alignment horizontal="center" vertical="center"/>
    </xf>
    <xf numFmtId="0" fontId="0" fillId="0" borderId="2" xfId="0" applyFont="1" applyFill="1" applyBorder="1" applyAlignment="1">
      <alignment horizontal="left"/>
    </xf>
    <xf numFmtId="0" fontId="5" fillId="0" borderId="15" xfId="2" applyFont="1" applyFill="1" applyBorder="1" applyAlignment="1">
      <alignment horizontal="center" vertical="center"/>
    </xf>
    <xf numFmtId="40" fontId="5" fillId="0" borderId="24" xfId="8" applyNumberFormat="1" applyFont="1" applyFill="1" applyBorder="1" applyAlignment="1">
      <alignment horizontal="center" vertical="center"/>
    </xf>
    <xf numFmtId="40" fontId="5" fillId="0" borderId="25" xfId="8" applyNumberFormat="1" applyFont="1" applyFill="1" applyBorder="1" applyAlignment="1">
      <alignment horizontal="center" vertical="center"/>
    </xf>
    <xf numFmtId="40" fontId="5" fillId="0" borderId="26" xfId="8" applyNumberFormat="1" applyFont="1" applyFill="1" applyBorder="1" applyAlignment="1">
      <alignment horizontal="center" vertical="center"/>
    </xf>
    <xf numFmtId="4" fontId="5" fillId="0" borderId="24" xfId="8" applyNumberFormat="1" applyFont="1" applyFill="1" applyBorder="1" applyAlignment="1">
      <alignment horizontal="left" vertical="center"/>
    </xf>
    <xf numFmtId="4" fontId="5" fillId="0" borderId="25" xfId="8" applyNumberFormat="1" applyFont="1" applyFill="1" applyBorder="1" applyAlignment="1">
      <alignment horizontal="left" vertical="center"/>
    </xf>
    <xf numFmtId="4" fontId="5" fillId="0" borderId="26" xfId="8" applyNumberFormat="1" applyFont="1" applyFill="1" applyBorder="1" applyAlignment="1">
      <alignment horizontal="left" vertical="center"/>
    </xf>
    <xf numFmtId="40" fontId="5" fillId="0" borderId="24" xfId="8" applyNumberFormat="1" applyFont="1" applyFill="1" applyBorder="1" applyAlignment="1">
      <alignment horizontal="left" vertical="center"/>
    </xf>
    <xf numFmtId="40" fontId="5" fillId="0" borderId="25" xfId="8" applyNumberFormat="1" applyFont="1" applyFill="1" applyBorder="1" applyAlignment="1">
      <alignment horizontal="left" vertical="center"/>
    </xf>
    <xf numFmtId="40" fontId="5" fillId="0" borderId="26" xfId="8" applyNumberFormat="1" applyFont="1" applyFill="1" applyBorder="1" applyAlignment="1">
      <alignment horizontal="left" vertical="center"/>
    </xf>
    <xf numFmtId="40" fontId="5" fillId="0" borderId="52" xfId="8" applyNumberFormat="1" applyFont="1" applyFill="1" applyBorder="1" applyAlignment="1">
      <alignment horizontal="left" vertical="center"/>
    </xf>
    <xf numFmtId="40" fontId="5" fillId="0" borderId="53" xfId="8" applyNumberFormat="1" applyFont="1" applyFill="1" applyBorder="1" applyAlignment="1">
      <alignment horizontal="left" vertical="center"/>
    </xf>
    <xf numFmtId="40" fontId="5" fillId="0" borderId="22" xfId="8" applyNumberFormat="1" applyFont="1" applyFill="1" applyBorder="1" applyAlignment="1">
      <alignment horizontal="left" vertical="center"/>
    </xf>
    <xf numFmtId="0" fontId="5" fillId="4" borderId="30" xfId="7" applyFont="1" applyFill="1" applyBorder="1" applyAlignment="1">
      <alignment horizontal="right" vertical="center"/>
    </xf>
    <xf numFmtId="0" fontId="5" fillId="4" borderId="31" xfId="7" applyFont="1" applyFill="1" applyBorder="1" applyAlignment="1">
      <alignment horizontal="right" vertical="center"/>
    </xf>
    <xf numFmtId="0" fontId="5" fillId="4" borderId="32" xfId="7" applyFont="1" applyFill="1" applyBorder="1" applyAlignment="1">
      <alignment horizontal="right" vertical="center"/>
    </xf>
    <xf numFmtId="0" fontId="5" fillId="4" borderId="56" xfId="7" applyFont="1" applyFill="1" applyBorder="1" applyAlignment="1">
      <alignment horizontal="right" vertical="center"/>
    </xf>
    <xf numFmtId="0" fontId="5" fillId="4" borderId="53" xfId="7" applyFont="1" applyFill="1" applyBorder="1" applyAlignment="1">
      <alignment horizontal="right" vertical="center"/>
    </xf>
    <xf numFmtId="0" fontId="5" fillId="4" borderId="22" xfId="7" applyFont="1" applyFill="1" applyBorder="1" applyAlignment="1">
      <alignment horizontal="right" vertical="center"/>
    </xf>
    <xf numFmtId="0" fontId="5" fillId="0" borderId="24" xfId="8" applyFont="1" applyFill="1" applyBorder="1" applyAlignment="1">
      <alignment horizontal="center" vertical="center"/>
    </xf>
    <xf numFmtId="0" fontId="5" fillId="0" borderId="25" xfId="8" applyFont="1" applyFill="1" applyBorder="1" applyAlignment="1">
      <alignment horizontal="center" vertical="center"/>
    </xf>
    <xf numFmtId="0" fontId="5" fillId="0" borderId="26" xfId="8" applyFont="1" applyFill="1" applyBorder="1" applyAlignment="1">
      <alignment horizontal="center" vertical="center"/>
    </xf>
    <xf numFmtId="4" fontId="5" fillId="0" borderId="24" xfId="8" applyNumberFormat="1" applyFont="1" applyFill="1" applyBorder="1" applyAlignment="1">
      <alignment horizontal="center" vertical="center"/>
    </xf>
    <xf numFmtId="4" fontId="5" fillId="0" borderId="25" xfId="8" applyNumberFormat="1" applyFont="1" applyFill="1" applyBorder="1" applyAlignment="1">
      <alignment horizontal="center" vertical="center"/>
    </xf>
    <xf numFmtId="4" fontId="5" fillId="0" borderId="26" xfId="8" applyNumberFormat="1" applyFont="1" applyFill="1" applyBorder="1" applyAlignment="1">
      <alignment horizontal="center" vertical="center"/>
    </xf>
    <xf numFmtId="40" fontId="5" fillId="5" borderId="33" xfId="2" applyNumberFormat="1" applyFont="1" applyFill="1" applyBorder="1" applyAlignment="1">
      <alignment horizontal="right" vertical="center"/>
    </xf>
    <xf numFmtId="40" fontId="5" fillId="5" borderId="34" xfId="2" applyNumberFormat="1" applyFont="1" applyFill="1" applyBorder="1" applyAlignment="1">
      <alignment horizontal="right" vertical="center"/>
    </xf>
    <xf numFmtId="0" fontId="5" fillId="5" borderId="13" xfId="2" applyFont="1" applyFill="1" applyBorder="1" applyAlignment="1">
      <alignment horizontal="left" vertical="center"/>
    </xf>
    <xf numFmtId="0" fontId="6" fillId="0" borderId="63"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5" fillId="4" borderId="7" xfId="2" applyFont="1" applyFill="1" applyBorder="1" applyAlignment="1">
      <alignment horizontal="center" vertical="center"/>
    </xf>
    <xf numFmtId="0" fontId="5" fillId="4" borderId="67" xfId="2" applyFont="1" applyFill="1" applyBorder="1" applyAlignment="1">
      <alignment horizontal="center" vertical="center"/>
    </xf>
    <xf numFmtId="40" fontId="5" fillId="5" borderId="13" xfId="2" applyNumberFormat="1" applyFont="1" applyFill="1" applyBorder="1" applyAlignment="1">
      <alignment horizontal="left" vertical="center" wrapText="1"/>
    </xf>
    <xf numFmtId="0" fontId="6" fillId="0" borderId="53"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55" xfId="2" applyFont="1" applyFill="1" applyBorder="1" applyAlignment="1">
      <alignment horizontal="left" vertical="center" wrapText="1"/>
    </xf>
    <xf numFmtId="0" fontId="5" fillId="4" borderId="2" xfId="2" applyFont="1" applyFill="1" applyBorder="1" applyAlignment="1">
      <alignment horizontal="center" vertical="center"/>
    </xf>
    <xf numFmtId="0" fontId="5" fillId="4" borderId="0" xfId="2" applyFont="1" applyFill="1" applyBorder="1" applyAlignment="1">
      <alignment horizontal="center" vertical="center"/>
    </xf>
    <xf numFmtId="0" fontId="4" fillId="4" borderId="14" xfId="2" applyFont="1" applyFill="1" applyBorder="1" applyAlignment="1">
      <alignment horizontal="center" vertical="center"/>
    </xf>
    <xf numFmtId="0" fontId="4" fillId="4" borderId="15" xfId="2" applyFont="1" applyFill="1" applyBorder="1" applyAlignment="1">
      <alignment horizontal="center" vertical="center"/>
    </xf>
    <xf numFmtId="0" fontId="4"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66" xfId="2" applyFont="1" applyFill="1" applyBorder="1" applyAlignment="1">
      <alignment horizontal="center" vertical="center"/>
    </xf>
    <xf numFmtId="0" fontId="5" fillId="4" borderId="8" xfId="2" applyFont="1" applyFill="1" applyBorder="1" applyAlignment="1">
      <alignment horizontal="center" vertical="center"/>
    </xf>
    <xf numFmtId="0" fontId="6" fillId="0" borderId="53" xfId="2" applyFont="1" applyFill="1" applyBorder="1" applyAlignment="1">
      <alignment horizontal="left" vertical="center"/>
    </xf>
    <xf numFmtId="0" fontId="5" fillId="8" borderId="18" xfId="11" applyFont="1" applyFill="1" applyBorder="1" applyAlignment="1">
      <alignment horizontal="right" vertical="center"/>
    </xf>
    <xf numFmtId="0" fontId="5" fillId="8" borderId="13" xfId="11" applyFont="1" applyFill="1" applyBorder="1" applyAlignment="1">
      <alignment horizontal="right" vertical="center"/>
    </xf>
    <xf numFmtId="0" fontId="5" fillId="4" borderId="13" xfId="2" applyFont="1" applyFill="1" applyBorder="1" applyAlignment="1">
      <alignment horizontal="left" vertical="center"/>
    </xf>
    <xf numFmtId="0" fontId="6" fillId="0" borderId="55" xfId="2" applyFont="1" applyFill="1" applyBorder="1" applyAlignment="1">
      <alignment horizontal="left" vertical="center"/>
    </xf>
    <xf numFmtId="0" fontId="6" fillId="0" borderId="31" xfId="2" applyFont="1" applyFill="1" applyBorder="1" applyAlignment="1">
      <alignment horizontal="left" vertical="center" wrapText="1"/>
    </xf>
    <xf numFmtId="0" fontId="15" fillId="2" borderId="53" xfId="10" applyFont="1" applyFill="1" applyBorder="1" applyAlignment="1">
      <alignment horizontal="left" vertical="center" wrapText="1"/>
    </xf>
    <xf numFmtId="0" fontId="5" fillId="8" borderId="13" xfId="2" applyFont="1" applyFill="1" applyBorder="1" applyAlignment="1">
      <alignment horizontal="left" vertical="center" wrapText="1"/>
    </xf>
    <xf numFmtId="0" fontId="6" fillId="0" borderId="53" xfId="0" applyFont="1" applyBorder="1" applyAlignment="1">
      <alignment horizontal="left" vertical="center" wrapText="1"/>
    </xf>
    <xf numFmtId="0" fontId="6" fillId="0" borderId="25" xfId="0" applyFont="1" applyBorder="1" applyAlignment="1">
      <alignment horizontal="left" vertical="center" wrapText="1"/>
    </xf>
    <xf numFmtId="0" fontId="5" fillId="4" borderId="9" xfId="2" applyFont="1" applyFill="1" applyBorder="1" applyAlignment="1">
      <alignment horizontal="left" vertical="center"/>
    </xf>
    <xf numFmtId="0" fontId="6" fillId="2" borderId="25" xfId="10" applyFont="1" applyFill="1" applyBorder="1" applyAlignment="1">
      <alignment horizontal="left" vertical="center" wrapText="1"/>
    </xf>
    <xf numFmtId="0" fontId="6" fillId="0" borderId="25" xfId="10" applyFont="1" applyFill="1" applyBorder="1" applyAlignment="1">
      <alignment horizontal="left" vertical="center" wrapText="1"/>
    </xf>
    <xf numFmtId="0" fontId="6" fillId="0" borderId="0" xfId="2" applyFont="1" applyBorder="1" applyAlignment="1">
      <alignment horizontal="left"/>
    </xf>
    <xf numFmtId="0" fontId="5" fillId="4" borderId="7" xfId="2" applyFont="1" applyFill="1" applyBorder="1" applyAlignment="1">
      <alignment horizontal="left" vertical="center"/>
    </xf>
    <xf numFmtId="0" fontId="6" fillId="0" borderId="63" xfId="0" applyFont="1" applyBorder="1" applyAlignment="1">
      <alignment horizontal="left" vertical="center" wrapText="1"/>
    </xf>
    <xf numFmtId="0" fontId="5" fillId="8" borderId="56" xfId="11" applyFont="1" applyFill="1" applyBorder="1" applyAlignment="1">
      <alignment horizontal="right" vertical="center"/>
    </xf>
    <xf numFmtId="0" fontId="5" fillId="8" borderId="53" xfId="11" applyFont="1" applyFill="1" applyBorder="1" applyAlignment="1">
      <alignment horizontal="right" vertical="center"/>
    </xf>
    <xf numFmtId="0" fontId="5" fillId="8" borderId="58" xfId="11" applyFont="1" applyFill="1" applyBorder="1" applyAlignment="1">
      <alignment horizontal="right" vertical="center"/>
    </xf>
    <xf numFmtId="0" fontId="5" fillId="8" borderId="55" xfId="11" applyFont="1" applyFill="1" applyBorder="1" applyAlignment="1">
      <alignment horizontal="right" vertical="center"/>
    </xf>
    <xf numFmtId="0" fontId="6" fillId="8" borderId="29" xfId="11" applyFont="1" applyFill="1" applyBorder="1" applyAlignment="1">
      <alignment horizontal="right" vertical="center"/>
    </xf>
    <xf numFmtId="0" fontId="6" fillId="8" borderId="25" xfId="11" applyFont="1" applyFill="1" applyBorder="1" applyAlignment="1">
      <alignment horizontal="right" vertical="center"/>
    </xf>
    <xf numFmtId="0" fontId="6" fillId="2" borderId="63" xfId="10" applyFont="1" applyFill="1" applyBorder="1" applyAlignment="1">
      <alignment horizontal="left" vertical="center" wrapText="1"/>
    </xf>
    <xf numFmtId="14" fontId="5" fillId="0" borderId="0" xfId="2" applyNumberFormat="1" applyFont="1" applyFill="1" applyBorder="1" applyAlignment="1">
      <alignment horizontal="left" vertical="center"/>
    </xf>
    <xf numFmtId="4" fontId="5" fillId="0" borderId="0" xfId="2" applyNumberFormat="1" applyFont="1" applyFill="1" applyBorder="1" applyAlignment="1">
      <alignment horizontal="left" vertical="center"/>
    </xf>
    <xf numFmtId="10" fontId="5" fillId="0" borderId="0" xfId="2" applyNumberFormat="1" applyFont="1" applyFill="1" applyBorder="1" applyAlignment="1">
      <alignment horizontal="left" vertical="center"/>
    </xf>
    <xf numFmtId="0" fontId="6" fillId="2" borderId="53" xfId="10" applyFont="1" applyFill="1" applyBorder="1" applyAlignment="1">
      <alignment horizontal="left" vertical="center" wrapText="1"/>
    </xf>
    <xf numFmtId="0" fontId="5" fillId="4" borderId="1" xfId="2" applyFont="1" applyFill="1" applyBorder="1" applyAlignment="1">
      <alignment horizontal="center" vertical="center"/>
    </xf>
    <xf numFmtId="0" fontId="5" fillId="4" borderId="33" xfId="2" applyFont="1" applyFill="1" applyBorder="1" applyAlignment="1">
      <alignment horizontal="center" vertical="center"/>
    </xf>
    <xf numFmtId="0" fontId="5" fillId="4" borderId="34" xfId="2" applyFont="1" applyFill="1" applyBorder="1" applyAlignment="1">
      <alignment horizontal="center" vertical="center"/>
    </xf>
    <xf numFmtId="40" fontId="6" fillId="0" borderId="21" xfId="8" applyNumberFormat="1" applyFont="1" applyFill="1" applyBorder="1" applyAlignment="1">
      <alignment horizontal="left" vertical="center"/>
    </xf>
    <xf numFmtId="0" fontId="0" fillId="0" borderId="2" xfId="0" applyFont="1" applyFill="1" applyBorder="1" applyAlignment="1">
      <alignment horizontal="left" vertical="center"/>
    </xf>
    <xf numFmtId="4" fontId="6" fillId="0" borderId="55" xfId="8" applyNumberFormat="1" applyFont="1" applyFill="1" applyBorder="1" applyAlignment="1">
      <alignment horizontal="left" vertical="center"/>
    </xf>
    <xf numFmtId="40" fontId="6" fillId="0" borderId="25" xfId="8" applyNumberFormat="1" applyFont="1" applyFill="1" applyBorder="1" applyAlignment="1">
      <alignment horizontal="left" vertical="center"/>
    </xf>
    <xf numFmtId="4" fontId="5" fillId="5" borderId="33" xfId="7" applyNumberFormat="1" applyFont="1" applyFill="1" applyBorder="1" applyAlignment="1">
      <alignment horizontal="right" vertical="center"/>
    </xf>
    <xf numFmtId="4" fontId="5" fillId="5" borderId="34" xfId="7" applyNumberFormat="1" applyFont="1" applyFill="1" applyBorder="1" applyAlignment="1">
      <alignment horizontal="right" vertical="center"/>
    </xf>
    <xf numFmtId="0" fontId="5" fillId="5" borderId="46" xfId="7" applyFont="1" applyFill="1" applyBorder="1" applyAlignment="1">
      <alignment horizontal="right" vertical="center"/>
    </xf>
    <xf numFmtId="0" fontId="5" fillId="5" borderId="47" xfId="7" applyFont="1" applyFill="1" applyBorder="1" applyAlignment="1">
      <alignment horizontal="right" vertical="center"/>
    </xf>
    <xf numFmtId="0" fontId="5" fillId="5" borderId="14" xfId="7" applyFont="1" applyFill="1" applyBorder="1" applyAlignment="1">
      <alignment horizontal="right" vertical="center"/>
    </xf>
    <xf numFmtId="0" fontId="5" fillId="5" borderId="15" xfId="7"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5" fillId="0" borderId="0" xfId="7"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xf>
    <xf numFmtId="0" fontId="5" fillId="0" borderId="15" xfId="7" applyFont="1" applyFill="1" applyBorder="1" applyAlignment="1">
      <alignment horizontal="center" vertical="center"/>
    </xf>
    <xf numFmtId="0" fontId="4" fillId="0" borderId="15" xfId="2" applyFont="1" applyFill="1" applyBorder="1" applyAlignment="1">
      <alignment horizontal="center" vertical="center"/>
    </xf>
    <xf numFmtId="4" fontId="5" fillId="0" borderId="15" xfId="7" applyNumberFormat="1" applyFont="1" applyFill="1" applyBorder="1" applyAlignment="1">
      <alignment horizontal="center" vertical="center"/>
    </xf>
    <xf numFmtId="0" fontId="5" fillId="4" borderId="15" xfId="7" applyFont="1" applyFill="1" applyBorder="1" applyAlignment="1">
      <alignment horizontal="center" vertical="center"/>
    </xf>
    <xf numFmtId="0" fontId="6" fillId="0" borderId="13" xfId="8" applyFont="1" applyFill="1" applyBorder="1" applyAlignment="1">
      <alignment horizontal="left" vertical="center"/>
    </xf>
    <xf numFmtId="0" fontId="6" fillId="0" borderId="55" xfId="7" applyFont="1" applyFill="1" applyBorder="1" applyAlignment="1">
      <alignment horizontal="left" vertical="center"/>
    </xf>
    <xf numFmtId="0" fontId="6" fillId="0" borderId="25" xfId="7" applyFont="1" applyFill="1" applyBorder="1" applyAlignment="1">
      <alignment horizontal="left" vertical="center"/>
    </xf>
    <xf numFmtId="0" fontId="6" fillId="0" borderId="53"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4" fontId="5" fillId="4" borderId="7" xfId="8" applyNumberFormat="1" applyFont="1" applyFill="1" applyBorder="1" applyAlignment="1">
      <alignment horizontal="left" vertical="center"/>
    </xf>
    <xf numFmtId="4" fontId="5" fillId="4" borderId="8" xfId="8" applyNumberFormat="1" applyFont="1" applyFill="1" applyBorder="1" applyAlignment="1">
      <alignment horizontal="left" vertical="center"/>
    </xf>
    <xf numFmtId="0" fontId="5" fillId="4" borderId="7" xfId="8" applyFont="1" applyFill="1" applyBorder="1" applyAlignment="1">
      <alignment horizontal="left" vertical="center"/>
    </xf>
    <xf numFmtId="0" fontId="5" fillId="4" borderId="8" xfId="8" applyFont="1" applyFill="1" applyBorder="1" applyAlignment="1">
      <alignment horizontal="left" vertical="center"/>
    </xf>
    <xf numFmtId="0" fontId="5" fillId="4" borderId="13" xfId="2" applyFont="1" applyFill="1" applyBorder="1" applyAlignment="1">
      <alignment horizontal="center" vertical="center"/>
    </xf>
    <xf numFmtId="0" fontId="6" fillId="0" borderId="30" xfId="2" applyFont="1" applyBorder="1" applyAlignment="1">
      <alignment horizontal="right" vertical="center"/>
    </xf>
    <xf numFmtId="0" fontId="6" fillId="0" borderId="31" xfId="2" applyFont="1" applyBorder="1" applyAlignment="1">
      <alignment horizontal="right" vertical="center"/>
    </xf>
    <xf numFmtId="0" fontId="6" fillId="0" borderId="64" xfId="2" applyFont="1" applyBorder="1" applyAlignment="1">
      <alignment horizontal="right" vertical="center"/>
    </xf>
    <xf numFmtId="0" fontId="6" fillId="0" borderId="65" xfId="2" applyFont="1" applyBorder="1" applyAlignment="1">
      <alignment horizontal="right" vertical="center"/>
    </xf>
    <xf numFmtId="0" fontId="5" fillId="4" borderId="9" xfId="2" applyFont="1" applyFill="1" applyBorder="1" applyAlignment="1">
      <alignment horizontal="center" vertical="center"/>
    </xf>
    <xf numFmtId="0" fontId="5" fillId="4" borderId="68"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9" xfId="2" applyFont="1" applyFill="1" applyBorder="1" applyAlignment="1">
      <alignment horizontal="center" vertical="center"/>
    </xf>
    <xf numFmtId="0" fontId="5" fillId="0" borderId="0" xfId="2" applyFont="1" applyFill="1" applyBorder="1" applyAlignment="1">
      <alignment horizontal="center" vertical="center"/>
    </xf>
    <xf numFmtId="40" fontId="6" fillId="0" borderId="53" xfId="2" applyNumberFormat="1" applyFont="1" applyBorder="1" applyAlignment="1">
      <alignment horizontal="left" vertical="center"/>
    </xf>
    <xf numFmtId="40" fontId="6" fillId="0" borderId="31" xfId="2" applyNumberFormat="1" applyFont="1" applyBorder="1" applyAlignment="1">
      <alignment horizontal="left" vertical="center" wrapText="1"/>
    </xf>
    <xf numFmtId="0" fontId="5" fillId="4" borderId="5" xfId="2" applyFont="1" applyFill="1" applyBorder="1" applyAlignment="1">
      <alignment horizontal="center" vertical="center"/>
    </xf>
    <xf numFmtId="0" fontId="5" fillId="5" borderId="1" xfId="16" applyNumberFormat="1" applyFont="1" applyFill="1" applyBorder="1" applyAlignment="1">
      <alignment horizontal="center" vertical="center"/>
    </xf>
    <xf numFmtId="0" fontId="5" fillId="5" borderId="2" xfId="16" applyNumberFormat="1" applyFont="1" applyFill="1" applyBorder="1" applyAlignment="1">
      <alignment horizontal="center" vertical="center"/>
    </xf>
    <xf numFmtId="0" fontId="5" fillId="5" borderId="3" xfId="16" applyNumberFormat="1" applyFont="1" applyFill="1" applyBorder="1" applyAlignment="1">
      <alignment horizontal="center" vertical="center"/>
    </xf>
    <xf numFmtId="166" fontId="6" fillId="5" borderId="18" xfId="16" applyNumberFormat="1" applyFont="1" applyFill="1" applyBorder="1" applyAlignment="1">
      <alignment horizontal="center" vertical="center"/>
    </xf>
    <xf numFmtId="166" fontId="6" fillId="5" borderId="56" xfId="16" applyNumberFormat="1" applyFont="1" applyFill="1" applyBorder="1" applyAlignment="1">
      <alignment horizontal="center" vertical="center"/>
    </xf>
    <xf numFmtId="166" fontId="6" fillId="5" borderId="29" xfId="16" applyNumberFormat="1" applyFont="1" applyFill="1" applyBorder="1" applyAlignment="1">
      <alignment horizontal="center" vertical="center"/>
    </xf>
    <xf numFmtId="0" fontId="5" fillId="5" borderId="17" xfId="16" applyNumberFormat="1" applyFont="1" applyFill="1" applyBorder="1" applyAlignment="1">
      <alignment horizontal="center" vertical="center"/>
    </xf>
    <xf numFmtId="0" fontId="5" fillId="5" borderId="7" xfId="16" applyNumberFormat="1" applyFont="1" applyFill="1" applyBorder="1" applyAlignment="1">
      <alignment horizontal="center" vertical="center"/>
    </xf>
    <xf numFmtId="0" fontId="5" fillId="5" borderId="8" xfId="16" applyNumberFormat="1" applyFont="1" applyFill="1" applyBorder="1" applyAlignment="1">
      <alignment horizontal="center" vertical="center"/>
    </xf>
  </cellXfs>
  <cellStyles count="24">
    <cellStyle name="Moeda" xfId="1" builtinId="4"/>
    <cellStyle name="Normal" xfId="0" builtinId="0"/>
    <cellStyle name="Normal 10" xfId="12"/>
    <cellStyle name="Normal 11 2" xfId="19"/>
    <cellStyle name="Normal 13 2" xfId="16"/>
    <cellStyle name="Normal 17" xfId="18"/>
    <cellStyle name="Normal 2" xfId="2"/>
    <cellStyle name="Normal 2 2" xfId="7"/>
    <cellStyle name="Normal 2 2 2" xfId="8"/>
    <cellStyle name="Normal 3 2" xfId="9"/>
    <cellStyle name="Normal 5" xfId="5"/>
    <cellStyle name="Normal 6" xfId="6"/>
    <cellStyle name="Normal 7" xfId="3"/>
    <cellStyle name="Normal 8 2 2" xfId="23"/>
    <cellStyle name="Normal 9" xfId="11"/>
    <cellStyle name="Normal_Pesquisa no referencial 10 de maio de 2013" xfId="10"/>
    <cellStyle name="Porcentagem" xfId="13" builtinId="5"/>
    <cellStyle name="Porcentagem 2" xfId="14"/>
    <cellStyle name="Porcentagem 4 3" xfId="20"/>
    <cellStyle name="Separador de milhares 2" xfId="4"/>
    <cellStyle name="Separador de milhares 4" xfId="15"/>
    <cellStyle name="Separador de milhares_Soltec 2 2" xfId="22"/>
    <cellStyle name="Vírgula 2" xfId="17"/>
    <cellStyle name="Vírgula 2 3" xfId="21"/>
  </cellStyles>
  <dxfs count="0"/>
  <tableStyles count="0" defaultTableStyle="TableStyleMedium2" defaultPivotStyle="PivotStyleLight16"/>
  <colors>
    <mruColors>
      <color rgb="FFE4EEF8"/>
      <color rgb="FFAF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14350"/>
          <a:ext cx="1638300" cy="48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437066</xdr:colOff>
      <xdr:row>5</xdr:row>
      <xdr:rowOff>86711</xdr:rowOff>
    </xdr:to>
    <xdr:pic>
      <xdr:nvPicPr>
        <xdr:cNvPr id="3"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693" y="489142"/>
          <a:ext cx="189627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195755</xdr:colOff>
      <xdr:row>2</xdr:row>
      <xdr:rowOff>96236</xdr:rowOff>
    </xdr:from>
    <xdr:to>
      <xdr:col>3</xdr:col>
      <xdr:colOff>115597</xdr:colOff>
      <xdr:row>5</xdr:row>
      <xdr:rowOff>86711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455" y="486761"/>
          <a:ext cx="1889136"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123826</xdr:colOff>
      <xdr:row>3</xdr:row>
      <xdr:rowOff>133350</xdr:rowOff>
    </xdr:from>
    <xdr:to>
      <xdr:col>3</xdr:col>
      <xdr:colOff>447676</xdr:colOff>
      <xdr:row>6</xdr:row>
      <xdr:rowOff>54515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045" y="716756"/>
          <a:ext cx="1633537" cy="492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388144</xdr:colOff>
      <xdr:row>37</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a:rPr>
                        </m:ctrlPr>
                      </m:fPr>
                      <m:num>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322755</xdr:colOff>
      <xdr:row>2</xdr:row>
      <xdr:rowOff>22153</xdr:rowOff>
    </xdr:from>
    <xdr:to>
      <xdr:col>3</xdr:col>
      <xdr:colOff>897441</xdr:colOff>
      <xdr:row>5</xdr:row>
      <xdr:rowOff>12628</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338" y="413736"/>
          <a:ext cx="1897603"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369094</xdr:colOff>
      <xdr:row>2</xdr:row>
      <xdr:rowOff>83343</xdr:rowOff>
    </xdr:from>
    <xdr:to>
      <xdr:col>1</xdr:col>
      <xdr:colOff>2269344</xdr:colOff>
      <xdr:row>5</xdr:row>
      <xdr:rowOff>88106</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64343"/>
          <a:ext cx="1900250"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4" tint="0.79998168889431442"/>
    <pageSetUpPr fitToPage="1"/>
  </sheetPr>
  <dimension ref="B3:H49"/>
  <sheetViews>
    <sheetView showGridLines="0" view="pageBreakPreview" zoomScale="80" zoomScaleNormal="100" zoomScaleSheetLayoutView="80" workbookViewId="0">
      <selection activeCell="G24" sqref="G24"/>
    </sheetView>
  </sheetViews>
  <sheetFormatPr defaultRowHeight="15" x14ac:dyDescent="0.25"/>
  <cols>
    <col min="1" max="2" width="9.140625" style="51"/>
    <col min="3" max="3" width="10.5703125" style="51" customWidth="1"/>
    <col min="4" max="4" width="9.140625" style="51"/>
    <col min="5" max="5" width="15" style="51" customWidth="1"/>
    <col min="6" max="6" width="29.140625" style="51" customWidth="1"/>
    <col min="7" max="7" width="23.7109375" style="51" customWidth="1"/>
    <col min="8" max="8" width="11.140625" style="51" customWidth="1"/>
    <col min="9" max="16384" width="9.140625" style="51"/>
  </cols>
  <sheetData>
    <row r="3" spans="2:8" x14ac:dyDescent="0.25">
      <c r="B3" s="23"/>
      <c r="C3" s="23"/>
      <c r="D3" s="23"/>
      <c r="E3" s="23"/>
      <c r="F3" s="23"/>
      <c r="G3" s="23"/>
      <c r="H3" s="23"/>
    </row>
    <row r="4" spans="2:8" x14ac:dyDescent="0.25">
      <c r="B4" s="24"/>
      <c r="C4" s="23"/>
      <c r="D4" s="23"/>
      <c r="E4" s="459" t="s">
        <v>69</v>
      </c>
      <c r="F4" s="15" t="s">
        <v>197</v>
      </c>
      <c r="G4" s="24"/>
      <c r="H4" s="24"/>
    </row>
    <row r="5" spans="2:8" x14ac:dyDescent="0.25">
      <c r="B5" s="24"/>
      <c r="C5" s="23"/>
      <c r="D5" s="23"/>
      <c r="E5" s="459" t="s">
        <v>70</v>
      </c>
      <c r="F5" s="15" t="s">
        <v>152</v>
      </c>
      <c r="G5" s="24"/>
      <c r="H5" s="24"/>
    </row>
    <row r="6" spans="2:8" x14ac:dyDescent="0.25">
      <c r="B6" s="24"/>
      <c r="C6" s="23"/>
      <c r="D6" s="23"/>
      <c r="E6" s="459" t="s">
        <v>71</v>
      </c>
      <c r="F6" s="15" t="s">
        <v>153</v>
      </c>
      <c r="G6" s="24"/>
      <c r="H6" s="24"/>
    </row>
    <row r="7" spans="2:8" x14ac:dyDescent="0.25">
      <c r="B7" s="25"/>
      <c r="C7" s="23"/>
      <c r="D7" s="23"/>
      <c r="E7" s="459" t="s">
        <v>72</v>
      </c>
      <c r="F7" s="15" t="s">
        <v>73</v>
      </c>
      <c r="G7" s="25"/>
      <c r="H7" s="25"/>
    </row>
    <row r="8" spans="2:8" x14ac:dyDescent="0.25">
      <c r="B8" s="25"/>
      <c r="C8" s="23"/>
      <c r="D8" s="23"/>
      <c r="E8" s="15"/>
      <c r="F8" s="25"/>
      <c r="G8" s="25"/>
      <c r="H8" s="25"/>
    </row>
    <row r="9" spans="2:8" x14ac:dyDescent="0.25">
      <c r="B9" s="25"/>
      <c r="C9" s="23"/>
      <c r="D9" s="23"/>
      <c r="E9" s="15"/>
      <c r="F9" s="23"/>
      <c r="G9" s="23"/>
      <c r="H9" s="23"/>
    </row>
    <row r="10" spans="2:8" x14ac:dyDescent="0.25">
      <c r="B10" s="23"/>
      <c r="C10" s="23"/>
      <c r="D10" s="26" t="s">
        <v>33</v>
      </c>
      <c r="E10" s="164"/>
      <c r="F10" s="28" t="s">
        <v>26</v>
      </c>
      <c r="G10" s="29"/>
      <c r="H10" s="25"/>
    </row>
    <row r="11" spans="2:8" x14ac:dyDescent="0.25">
      <c r="B11" s="460"/>
      <c r="C11" s="23"/>
      <c r="D11" s="23"/>
      <c r="E11" s="30"/>
      <c r="F11" s="28" t="s">
        <v>39</v>
      </c>
      <c r="G11" s="25"/>
      <c r="H11" s="23"/>
    </row>
    <row r="12" spans="2:8" x14ac:dyDescent="0.25">
      <c r="B12" s="23"/>
      <c r="C12" s="23"/>
      <c r="D12" s="34"/>
      <c r="E12" s="31"/>
      <c r="F12" s="23"/>
      <c r="G12" s="23"/>
      <c r="H12" s="23"/>
    </row>
    <row r="13" spans="2:8" x14ac:dyDescent="0.25">
      <c r="B13" s="23"/>
      <c r="C13" s="23"/>
      <c r="D13" s="26" t="s">
        <v>20</v>
      </c>
      <c r="E13" s="31">
        <f>'Orçamento - MICRO'!J3</f>
        <v>0.15</v>
      </c>
      <c r="F13" s="32" t="s">
        <v>28</v>
      </c>
      <c r="G13" s="16"/>
      <c r="H13" s="25"/>
    </row>
    <row r="14" spans="2:8" x14ac:dyDescent="0.25">
      <c r="B14" s="23"/>
      <c r="C14" s="23"/>
      <c r="D14" s="26" t="s">
        <v>21</v>
      </c>
      <c r="E14" s="31">
        <f>'BDI - MICRO'!H35</f>
        <v>0.20702738941176513</v>
      </c>
      <c r="F14" s="33"/>
      <c r="G14" s="16"/>
      <c r="H14" s="25"/>
    </row>
    <row r="15" spans="2:8" x14ac:dyDescent="0.25">
      <c r="B15" s="23"/>
      <c r="C15" s="23"/>
      <c r="D15" s="34"/>
      <c r="E15" s="31"/>
      <c r="F15" s="33"/>
      <c r="G15" s="16"/>
      <c r="H15" s="25"/>
    </row>
    <row r="16" spans="2:8" x14ac:dyDescent="0.25">
      <c r="B16" s="23"/>
      <c r="C16" s="23"/>
      <c r="D16" s="34"/>
      <c r="E16" s="31"/>
      <c r="F16" s="33"/>
      <c r="G16" s="16"/>
      <c r="H16" s="25"/>
    </row>
    <row r="17" spans="2:8" x14ac:dyDescent="0.25">
      <c r="B17" s="23"/>
      <c r="C17" s="23"/>
      <c r="D17" s="34"/>
      <c r="E17" s="48" t="s">
        <v>91</v>
      </c>
      <c r="F17" s="163"/>
      <c r="G17" s="16"/>
      <c r="H17" s="25"/>
    </row>
    <row r="18" spans="2:8" ht="15.75" thickBot="1" x14ac:dyDescent="0.3">
      <c r="B18" s="461"/>
      <c r="C18" s="94"/>
      <c r="D18" s="461"/>
      <c r="E18" s="461"/>
      <c r="F18" s="461"/>
      <c r="G18" s="461"/>
      <c r="H18" s="461"/>
    </row>
    <row r="19" spans="2:8" ht="32.1" customHeight="1" thickBot="1" x14ac:dyDescent="0.3">
      <c r="B19" s="472" t="s">
        <v>205</v>
      </c>
      <c r="C19" s="473"/>
      <c r="D19" s="473"/>
      <c r="E19" s="473"/>
      <c r="F19" s="473"/>
      <c r="G19" s="473"/>
      <c r="H19" s="474"/>
    </row>
    <row r="20" spans="2:8" ht="15" customHeight="1" thickBot="1" x14ac:dyDescent="0.3">
      <c r="B20" s="487"/>
      <c r="C20" s="487"/>
      <c r="D20" s="487"/>
      <c r="E20" s="487"/>
      <c r="F20" s="487"/>
      <c r="G20" s="487"/>
      <c r="H20" s="487"/>
    </row>
    <row r="21" spans="2:8" ht="27" customHeight="1" x14ac:dyDescent="0.25">
      <c r="B21" s="475" t="s">
        <v>35</v>
      </c>
      <c r="C21" s="476"/>
      <c r="D21" s="476"/>
      <c r="E21" s="476"/>
      <c r="F21" s="476"/>
      <c r="G21" s="484" t="s">
        <v>34</v>
      </c>
      <c r="H21" s="485"/>
    </row>
    <row r="22" spans="2:8" ht="23.25" customHeight="1" x14ac:dyDescent="0.25">
      <c r="B22" s="69" t="s">
        <v>1</v>
      </c>
      <c r="C22" s="477" t="s">
        <v>36</v>
      </c>
      <c r="D22" s="477"/>
      <c r="E22" s="477"/>
      <c r="F22" s="477"/>
      <c r="G22" s="70" t="s">
        <v>32</v>
      </c>
      <c r="H22" s="71" t="s">
        <v>37</v>
      </c>
    </row>
    <row r="23" spans="2:8" ht="21.95" customHeight="1" x14ac:dyDescent="0.25">
      <c r="B23" s="72">
        <v>1</v>
      </c>
      <c r="C23" s="497" t="str">
        <f>'Orçamento - MICRO'!E15</f>
        <v>SERVIÇOS PRELIMINARES</v>
      </c>
      <c r="D23" s="498"/>
      <c r="E23" s="498"/>
      <c r="F23" s="499"/>
      <c r="G23" s="73"/>
      <c r="H23" s="74" t="e">
        <f>G23/$G$38</f>
        <v>#DIV/0!</v>
      </c>
    </row>
    <row r="24" spans="2:8" ht="21.95" customHeight="1" x14ac:dyDescent="0.25">
      <c r="B24" s="75">
        <v>2</v>
      </c>
      <c r="C24" s="494" t="str">
        <f>'Orçamento - MICRO'!E18</f>
        <v>PAVIMENTAÇÃO ASFÁLTICA - MICRORREVESTIMENTO</v>
      </c>
      <c r="D24" s="495"/>
      <c r="E24" s="495"/>
      <c r="F24" s="496"/>
      <c r="G24" s="76"/>
      <c r="H24" s="77" t="e">
        <f t="shared" ref="H24" si="0">G24/$G$38</f>
        <v>#DIV/0!</v>
      </c>
    </row>
    <row r="25" spans="2:8" ht="21.95" customHeight="1" x14ac:dyDescent="0.25">
      <c r="B25" s="75"/>
      <c r="C25" s="494"/>
      <c r="D25" s="495"/>
      <c r="E25" s="495"/>
      <c r="F25" s="496"/>
      <c r="G25" s="76"/>
      <c r="H25" s="77"/>
    </row>
    <row r="26" spans="2:8" ht="21.95" customHeight="1" x14ac:dyDescent="0.25">
      <c r="B26" s="105"/>
      <c r="C26" s="491"/>
      <c r="D26" s="492"/>
      <c r="E26" s="492"/>
      <c r="F26" s="493"/>
      <c r="G26" s="76"/>
      <c r="H26" s="77"/>
    </row>
    <row r="27" spans="2:8" ht="21.95" customHeight="1" x14ac:dyDescent="0.25">
      <c r="B27" s="75"/>
      <c r="C27" s="488"/>
      <c r="D27" s="489"/>
      <c r="E27" s="489"/>
      <c r="F27" s="490"/>
      <c r="G27" s="78"/>
      <c r="H27" s="79"/>
    </row>
    <row r="28" spans="2:8" ht="21.95" customHeight="1" x14ac:dyDescent="0.25">
      <c r="B28" s="75"/>
      <c r="C28" s="509"/>
      <c r="D28" s="510"/>
      <c r="E28" s="510"/>
      <c r="F28" s="511"/>
      <c r="G28" s="78"/>
      <c r="H28" s="79"/>
    </row>
    <row r="29" spans="2:8" ht="21.95" customHeight="1" x14ac:dyDescent="0.25">
      <c r="B29" s="80"/>
      <c r="C29" s="506"/>
      <c r="D29" s="507"/>
      <c r="E29" s="507"/>
      <c r="F29" s="508"/>
      <c r="G29" s="78"/>
      <c r="H29" s="79"/>
    </row>
    <row r="30" spans="2:8" ht="21.95" customHeight="1" x14ac:dyDescent="0.25">
      <c r="B30" s="80"/>
      <c r="C30" s="506"/>
      <c r="D30" s="507"/>
      <c r="E30" s="507"/>
      <c r="F30" s="508"/>
      <c r="G30" s="78"/>
      <c r="H30" s="79"/>
    </row>
    <row r="31" spans="2:8" ht="21.95" customHeight="1" x14ac:dyDescent="0.25">
      <c r="B31" s="80"/>
      <c r="C31" s="506"/>
      <c r="D31" s="507"/>
      <c r="E31" s="507"/>
      <c r="F31" s="508"/>
      <c r="G31" s="78"/>
      <c r="H31" s="79"/>
    </row>
    <row r="32" spans="2:8" ht="21.95" customHeight="1" x14ac:dyDescent="0.25">
      <c r="B32" s="80"/>
      <c r="C32" s="481"/>
      <c r="D32" s="482"/>
      <c r="E32" s="482"/>
      <c r="F32" s="483"/>
      <c r="G32" s="78"/>
      <c r="H32" s="79"/>
    </row>
    <row r="33" spans="2:8" ht="21.95" customHeight="1" x14ac:dyDescent="0.25">
      <c r="B33" s="80"/>
      <c r="C33" s="481"/>
      <c r="D33" s="482"/>
      <c r="E33" s="482"/>
      <c r="F33" s="483"/>
      <c r="G33" s="78"/>
      <c r="H33" s="79"/>
    </row>
    <row r="34" spans="2:8" ht="21.95" customHeight="1" x14ac:dyDescent="0.25">
      <c r="B34" s="80"/>
      <c r="C34" s="481"/>
      <c r="D34" s="482"/>
      <c r="E34" s="482"/>
      <c r="F34" s="483"/>
      <c r="G34" s="78"/>
      <c r="H34" s="79"/>
    </row>
    <row r="35" spans="2:8" ht="21.95" customHeight="1" x14ac:dyDescent="0.25">
      <c r="B35" s="80"/>
      <c r="C35" s="481"/>
      <c r="D35" s="482"/>
      <c r="E35" s="482"/>
      <c r="F35" s="483"/>
      <c r="G35" s="78"/>
      <c r="H35" s="79"/>
    </row>
    <row r="36" spans="2:8" ht="21.95" customHeight="1" x14ac:dyDescent="0.25">
      <c r="B36" s="80"/>
      <c r="C36" s="481"/>
      <c r="D36" s="482"/>
      <c r="E36" s="482"/>
      <c r="F36" s="483"/>
      <c r="G36" s="81"/>
      <c r="H36" s="82"/>
    </row>
    <row r="37" spans="2:8" ht="21.95" customHeight="1" x14ac:dyDescent="0.25">
      <c r="B37" s="83"/>
      <c r="C37" s="478"/>
      <c r="D37" s="479"/>
      <c r="E37" s="479"/>
      <c r="F37" s="480"/>
      <c r="G37" s="84"/>
      <c r="H37" s="85"/>
    </row>
    <row r="38" spans="2:8" ht="21" customHeight="1" x14ac:dyDescent="0.25">
      <c r="B38" s="503" t="s">
        <v>40</v>
      </c>
      <c r="C38" s="504"/>
      <c r="D38" s="504"/>
      <c r="E38" s="504"/>
      <c r="F38" s="505"/>
      <c r="G38" s="86">
        <f>SUM(G23:G37)</f>
        <v>0</v>
      </c>
      <c r="H38" s="87" t="e">
        <f>SUM(H23:H37)</f>
        <v>#DIV/0!</v>
      </c>
    </row>
    <row r="39" spans="2:8" ht="18.75" customHeight="1" thickBot="1" x14ac:dyDescent="0.3">
      <c r="B39" s="500" t="s">
        <v>42</v>
      </c>
      <c r="C39" s="501"/>
      <c r="D39" s="501"/>
      <c r="E39" s="501"/>
      <c r="F39" s="502"/>
      <c r="G39" s="88" t="e">
        <f>G38/E10</f>
        <v>#DIV/0!</v>
      </c>
      <c r="H39" s="89"/>
    </row>
    <row r="40" spans="2:8" ht="18.75" customHeight="1" x14ac:dyDescent="0.25">
      <c r="B40" s="486" t="s">
        <v>38</v>
      </c>
      <c r="C40" s="486"/>
      <c r="D40" s="22"/>
      <c r="E40" s="22"/>
      <c r="F40" s="22"/>
      <c r="G40" s="90"/>
      <c r="H40" s="90"/>
    </row>
    <row r="41" spans="2:8" x14ac:dyDescent="0.25">
      <c r="B41" s="23"/>
      <c r="C41" s="23"/>
      <c r="D41" s="23"/>
      <c r="E41" s="30"/>
      <c r="F41" s="23"/>
      <c r="G41" s="23"/>
      <c r="H41" s="23"/>
    </row>
    <row r="42" spans="2:8" x14ac:dyDescent="0.25">
      <c r="B42" s="23"/>
      <c r="C42" s="23"/>
      <c r="D42" s="23"/>
      <c r="E42" s="23"/>
      <c r="F42" s="23"/>
      <c r="G42" s="23"/>
      <c r="H42" s="23"/>
    </row>
    <row r="43" spans="2:8" x14ac:dyDescent="0.25">
      <c r="B43" s="23"/>
      <c r="C43" s="23"/>
      <c r="D43" s="23"/>
      <c r="E43" s="31"/>
      <c r="F43" s="31"/>
      <c r="G43" s="91"/>
      <c r="H43" s="91"/>
    </row>
    <row r="44" spans="2:8" x14ac:dyDescent="0.25">
      <c r="B44" s="23"/>
      <c r="C44" s="23"/>
      <c r="D44" s="23"/>
      <c r="E44" s="31"/>
      <c r="F44" s="31"/>
      <c r="G44" s="91"/>
      <c r="H44" s="91"/>
    </row>
    <row r="45" spans="2:8" x14ac:dyDescent="0.25">
      <c r="B45" s="23"/>
      <c r="C45" s="23"/>
      <c r="D45" s="23"/>
      <c r="E45" s="31"/>
      <c r="F45" s="31"/>
      <c r="G45" s="23"/>
      <c r="H45" s="23"/>
    </row>
    <row r="46" spans="2:8" x14ac:dyDescent="0.25">
      <c r="B46" s="23"/>
      <c r="C46" s="23"/>
      <c r="D46" s="23"/>
      <c r="E46" s="23"/>
      <c r="F46" s="23"/>
      <c r="G46" s="23"/>
      <c r="H46" s="23"/>
    </row>
    <row r="47" spans="2:8" x14ac:dyDescent="0.25">
      <c r="B47" s="23"/>
      <c r="C47" s="23"/>
      <c r="D47" s="23"/>
      <c r="E47" s="23"/>
      <c r="F47" s="23"/>
      <c r="G47" s="23"/>
      <c r="H47" s="23"/>
    </row>
    <row r="48" spans="2:8" x14ac:dyDescent="0.25">
      <c r="B48" s="23"/>
      <c r="C48" s="23"/>
      <c r="D48" s="23"/>
      <c r="E48" s="23"/>
      <c r="F48" s="23"/>
      <c r="G48" s="23"/>
      <c r="H48" s="23"/>
    </row>
    <row r="49" spans="2:8" x14ac:dyDescent="0.25">
      <c r="B49" s="37"/>
      <c r="C49" s="37"/>
      <c r="D49" s="37"/>
      <c r="E49" s="37"/>
      <c r="F49" s="37"/>
      <c r="G49" s="37"/>
      <c r="H49" s="37"/>
    </row>
  </sheetData>
  <mergeCells count="23">
    <mergeCell ref="B40:C40"/>
    <mergeCell ref="B20:H20"/>
    <mergeCell ref="C27:F27"/>
    <mergeCell ref="C26:F26"/>
    <mergeCell ref="C25:F25"/>
    <mergeCell ref="C24:F24"/>
    <mergeCell ref="C23:F23"/>
    <mergeCell ref="B39:F39"/>
    <mergeCell ref="B38:F38"/>
    <mergeCell ref="C33:F33"/>
    <mergeCell ref="C32:F32"/>
    <mergeCell ref="C31:F31"/>
    <mergeCell ref="C30:F30"/>
    <mergeCell ref="C29:F29"/>
    <mergeCell ref="C28:F28"/>
    <mergeCell ref="B19:H19"/>
    <mergeCell ref="B21:F21"/>
    <mergeCell ref="C22:F22"/>
    <mergeCell ref="C37:F37"/>
    <mergeCell ref="C36:F36"/>
    <mergeCell ref="C35:F35"/>
    <mergeCell ref="C34:F34"/>
    <mergeCell ref="G21:H21"/>
  </mergeCells>
  <printOptions horizontalCentered="1"/>
  <pageMargins left="0.51181102362204722" right="0.51181102362204722" top="0.78740157480314965" bottom="0.78740157480314965" header="0.31496062992125984" footer="0.31496062992125984"/>
  <pageSetup paperSize="9" scale="85" orientation="portrait" horizontalDpi="360" verticalDpi="360" r:id="rId1"/>
  <headerFooter>
    <oddFooter>&amp;L&amp;A&amp;C&amp;"-,Itálico"Rodrigo Thibes Gonsalves
Engenheiro Civil 
CREA-MT 033947&amp;R&amp;P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4" tint="0.79998168889431442"/>
    <outlinePr summaryBelow="0"/>
    <pageSetUpPr fitToPage="1"/>
  </sheetPr>
  <dimension ref="B2:R43"/>
  <sheetViews>
    <sheetView showGridLines="0" view="pageBreakPreview" topLeftCell="B1" zoomScale="80" zoomScaleNormal="87" zoomScaleSheetLayoutView="80" workbookViewId="0">
      <pane ySplit="14" topLeftCell="A15" activePane="bottomLeft" state="frozen"/>
      <selection pane="bottomLeft" activeCell="K21" sqref="K21"/>
    </sheetView>
  </sheetViews>
  <sheetFormatPr defaultColWidth="11.42578125" defaultRowHeight="15" x14ac:dyDescent="0.25"/>
  <cols>
    <col min="1" max="1" width="4" style="8" customWidth="1"/>
    <col min="2" max="2" width="13.85546875" style="7" customWidth="1"/>
    <col min="3" max="3" width="10.85546875" style="7" customWidth="1"/>
    <col min="4" max="5" width="9.85546875" style="8" customWidth="1"/>
    <col min="6" max="6" width="84.7109375" style="8" customWidth="1"/>
    <col min="7" max="7" width="15.42578125" style="8" customWidth="1"/>
    <col min="8" max="8" width="10.85546875" style="7" customWidth="1"/>
    <col min="9" max="9" width="13.140625" style="8" customWidth="1"/>
    <col min="10" max="10" width="17.42578125" style="8" customWidth="1"/>
    <col min="11" max="12" width="15.85546875" style="7" customWidth="1"/>
    <col min="13" max="13" width="19.140625" style="7" customWidth="1"/>
    <col min="14" max="14" width="11.42578125" style="107" customWidth="1"/>
    <col min="15" max="17" width="11.42578125" style="8"/>
    <col min="18" max="18" width="19.42578125" style="8" customWidth="1"/>
    <col min="19" max="259" width="11.42578125" style="8"/>
    <col min="260" max="260" width="20.28515625" style="8" bestFit="1" customWidth="1"/>
    <col min="261" max="261" width="9.85546875" style="8" customWidth="1"/>
    <col min="262" max="262" width="86.5703125" style="8" customWidth="1"/>
    <col min="263" max="263" width="8.7109375" style="8" customWidth="1"/>
    <col min="264" max="264" width="14.28515625" style="8" bestFit="1" customWidth="1"/>
    <col min="265" max="265" width="19.140625" style="8" customWidth="1"/>
    <col min="266" max="266" width="16.5703125" style="8" customWidth="1"/>
    <col min="267" max="267" width="17.5703125" style="8" customWidth="1"/>
    <col min="268" max="268" width="26" style="8" customWidth="1"/>
    <col min="269" max="269" width="96.7109375" style="8" customWidth="1"/>
    <col min="270" max="270" width="11.42578125" style="8" customWidth="1"/>
    <col min="271" max="515" width="11.42578125" style="8"/>
    <col min="516" max="516" width="20.28515625" style="8" bestFit="1" customWidth="1"/>
    <col min="517" max="517" width="9.85546875" style="8" customWidth="1"/>
    <col min="518" max="518" width="86.5703125" style="8" customWidth="1"/>
    <col min="519" max="519" width="8.7109375" style="8" customWidth="1"/>
    <col min="520" max="520" width="14.28515625" style="8" bestFit="1" customWidth="1"/>
    <col min="521" max="521" width="19.140625" style="8" customWidth="1"/>
    <col min="522" max="522" width="16.5703125" style="8" customWidth="1"/>
    <col min="523" max="523" width="17.5703125" style="8" customWidth="1"/>
    <col min="524" max="524" width="26" style="8" customWidth="1"/>
    <col min="525" max="525" width="96.7109375" style="8" customWidth="1"/>
    <col min="526" max="526" width="11.42578125" style="8" customWidth="1"/>
    <col min="527" max="771" width="11.42578125" style="8"/>
    <col min="772" max="772" width="20.28515625" style="8" bestFit="1" customWidth="1"/>
    <col min="773" max="773" width="9.85546875" style="8" customWidth="1"/>
    <col min="774" max="774" width="86.5703125" style="8" customWidth="1"/>
    <col min="775" max="775" width="8.7109375" style="8" customWidth="1"/>
    <col min="776" max="776" width="14.28515625" style="8" bestFit="1" customWidth="1"/>
    <col min="777" max="777" width="19.140625" style="8" customWidth="1"/>
    <col min="778" max="778" width="16.5703125" style="8" customWidth="1"/>
    <col min="779" max="779" width="17.5703125" style="8" customWidth="1"/>
    <col min="780" max="780" width="26" style="8" customWidth="1"/>
    <col min="781" max="781" width="96.7109375" style="8" customWidth="1"/>
    <col min="782" max="782" width="11.42578125" style="8" customWidth="1"/>
    <col min="783" max="1027" width="11.42578125" style="8"/>
    <col min="1028" max="1028" width="20.28515625" style="8" bestFit="1" customWidth="1"/>
    <col min="1029" max="1029" width="9.85546875" style="8" customWidth="1"/>
    <col min="1030" max="1030" width="86.5703125" style="8" customWidth="1"/>
    <col min="1031" max="1031" width="8.7109375" style="8" customWidth="1"/>
    <col min="1032" max="1032" width="14.28515625" style="8" bestFit="1" customWidth="1"/>
    <col min="1033" max="1033" width="19.140625" style="8" customWidth="1"/>
    <col min="1034" max="1034" width="16.5703125" style="8" customWidth="1"/>
    <col min="1035" max="1035" width="17.5703125" style="8" customWidth="1"/>
    <col min="1036" max="1036" width="26" style="8" customWidth="1"/>
    <col min="1037" max="1037" width="96.7109375" style="8" customWidth="1"/>
    <col min="1038" max="1038" width="11.42578125" style="8" customWidth="1"/>
    <col min="1039" max="1283" width="11.42578125" style="8"/>
    <col min="1284" max="1284" width="20.28515625" style="8" bestFit="1" customWidth="1"/>
    <col min="1285" max="1285" width="9.85546875" style="8" customWidth="1"/>
    <col min="1286" max="1286" width="86.5703125" style="8" customWidth="1"/>
    <col min="1287" max="1287" width="8.7109375" style="8" customWidth="1"/>
    <col min="1288" max="1288" width="14.28515625" style="8" bestFit="1" customWidth="1"/>
    <col min="1289" max="1289" width="19.140625" style="8" customWidth="1"/>
    <col min="1290" max="1290" width="16.5703125" style="8" customWidth="1"/>
    <col min="1291" max="1291" width="17.5703125" style="8" customWidth="1"/>
    <col min="1292" max="1292" width="26" style="8" customWidth="1"/>
    <col min="1293" max="1293" width="96.7109375" style="8" customWidth="1"/>
    <col min="1294" max="1294" width="11.42578125" style="8" customWidth="1"/>
    <col min="1295" max="1539" width="11.42578125" style="8"/>
    <col min="1540" max="1540" width="20.28515625" style="8" bestFit="1" customWidth="1"/>
    <col min="1541" max="1541" width="9.85546875" style="8" customWidth="1"/>
    <col min="1542" max="1542" width="86.5703125" style="8" customWidth="1"/>
    <col min="1543" max="1543" width="8.7109375" style="8" customWidth="1"/>
    <col min="1544" max="1544" width="14.28515625" style="8" bestFit="1" customWidth="1"/>
    <col min="1545" max="1545" width="19.140625" style="8" customWidth="1"/>
    <col min="1546" max="1546" width="16.5703125" style="8" customWidth="1"/>
    <col min="1547" max="1547" width="17.5703125" style="8" customWidth="1"/>
    <col min="1548" max="1548" width="26" style="8" customWidth="1"/>
    <col min="1549" max="1549" width="96.7109375" style="8" customWidth="1"/>
    <col min="1550" max="1550" width="11.42578125" style="8" customWidth="1"/>
    <col min="1551" max="1795" width="11.42578125" style="8"/>
    <col min="1796" max="1796" width="20.28515625" style="8" bestFit="1" customWidth="1"/>
    <col min="1797" max="1797" width="9.85546875" style="8" customWidth="1"/>
    <col min="1798" max="1798" width="86.5703125" style="8" customWidth="1"/>
    <col min="1799" max="1799" width="8.7109375" style="8" customWidth="1"/>
    <col min="1800" max="1800" width="14.28515625" style="8" bestFit="1" customWidth="1"/>
    <col min="1801" max="1801" width="19.140625" style="8" customWidth="1"/>
    <col min="1802" max="1802" width="16.5703125" style="8" customWidth="1"/>
    <col min="1803" max="1803" width="17.5703125" style="8" customWidth="1"/>
    <col min="1804" max="1804" width="26" style="8" customWidth="1"/>
    <col min="1805" max="1805" width="96.7109375" style="8" customWidth="1"/>
    <col min="1806" max="1806" width="11.42578125" style="8" customWidth="1"/>
    <col min="1807" max="2051" width="11.42578125" style="8"/>
    <col min="2052" max="2052" width="20.28515625" style="8" bestFit="1" customWidth="1"/>
    <col min="2053" max="2053" width="9.85546875" style="8" customWidth="1"/>
    <col min="2054" max="2054" width="86.5703125" style="8" customWidth="1"/>
    <col min="2055" max="2055" width="8.7109375" style="8" customWidth="1"/>
    <col min="2056" max="2056" width="14.28515625" style="8" bestFit="1" customWidth="1"/>
    <col min="2057" max="2057" width="19.140625" style="8" customWidth="1"/>
    <col min="2058" max="2058" width="16.5703125" style="8" customWidth="1"/>
    <col min="2059" max="2059" width="17.5703125" style="8" customWidth="1"/>
    <col min="2060" max="2060" width="26" style="8" customWidth="1"/>
    <col min="2061" max="2061" width="96.7109375" style="8" customWidth="1"/>
    <col min="2062" max="2062" width="11.42578125" style="8" customWidth="1"/>
    <col min="2063" max="2307" width="11.42578125" style="8"/>
    <col min="2308" max="2308" width="20.28515625" style="8" bestFit="1" customWidth="1"/>
    <col min="2309" max="2309" width="9.85546875" style="8" customWidth="1"/>
    <col min="2310" max="2310" width="86.5703125" style="8" customWidth="1"/>
    <col min="2311" max="2311" width="8.7109375" style="8" customWidth="1"/>
    <col min="2312" max="2312" width="14.28515625" style="8" bestFit="1" customWidth="1"/>
    <col min="2313" max="2313" width="19.140625" style="8" customWidth="1"/>
    <col min="2314" max="2314" width="16.5703125" style="8" customWidth="1"/>
    <col min="2315" max="2315" width="17.5703125" style="8" customWidth="1"/>
    <col min="2316" max="2316" width="26" style="8" customWidth="1"/>
    <col min="2317" max="2317" width="96.7109375" style="8" customWidth="1"/>
    <col min="2318" max="2318" width="11.42578125" style="8" customWidth="1"/>
    <col min="2319" max="2563" width="11.42578125" style="8"/>
    <col min="2564" max="2564" width="20.28515625" style="8" bestFit="1" customWidth="1"/>
    <col min="2565" max="2565" width="9.85546875" style="8" customWidth="1"/>
    <col min="2566" max="2566" width="86.5703125" style="8" customWidth="1"/>
    <col min="2567" max="2567" width="8.7109375" style="8" customWidth="1"/>
    <col min="2568" max="2568" width="14.28515625" style="8" bestFit="1" customWidth="1"/>
    <col min="2569" max="2569" width="19.140625" style="8" customWidth="1"/>
    <col min="2570" max="2570" width="16.5703125" style="8" customWidth="1"/>
    <col min="2571" max="2571" width="17.5703125" style="8" customWidth="1"/>
    <col min="2572" max="2572" width="26" style="8" customWidth="1"/>
    <col min="2573" max="2573" width="96.7109375" style="8" customWidth="1"/>
    <col min="2574" max="2574" width="11.42578125" style="8" customWidth="1"/>
    <col min="2575" max="2819" width="11.42578125" style="8"/>
    <col min="2820" max="2820" width="20.28515625" style="8" bestFit="1" customWidth="1"/>
    <col min="2821" max="2821" width="9.85546875" style="8" customWidth="1"/>
    <col min="2822" max="2822" width="86.5703125" style="8" customWidth="1"/>
    <col min="2823" max="2823" width="8.7109375" style="8" customWidth="1"/>
    <col min="2824" max="2824" width="14.28515625" style="8" bestFit="1" customWidth="1"/>
    <col min="2825" max="2825" width="19.140625" style="8" customWidth="1"/>
    <col min="2826" max="2826" width="16.5703125" style="8" customWidth="1"/>
    <col min="2827" max="2827" width="17.5703125" style="8" customWidth="1"/>
    <col min="2828" max="2828" width="26" style="8" customWidth="1"/>
    <col min="2829" max="2829" width="96.7109375" style="8" customWidth="1"/>
    <col min="2830" max="2830" width="11.42578125" style="8" customWidth="1"/>
    <col min="2831" max="3075" width="11.42578125" style="8"/>
    <col min="3076" max="3076" width="20.28515625" style="8" bestFit="1" customWidth="1"/>
    <col min="3077" max="3077" width="9.85546875" style="8" customWidth="1"/>
    <col min="3078" max="3078" width="86.5703125" style="8" customWidth="1"/>
    <col min="3079" max="3079" width="8.7109375" style="8" customWidth="1"/>
    <col min="3080" max="3080" width="14.28515625" style="8" bestFit="1" customWidth="1"/>
    <col min="3081" max="3081" width="19.140625" style="8" customWidth="1"/>
    <col min="3082" max="3082" width="16.5703125" style="8" customWidth="1"/>
    <col min="3083" max="3083" width="17.5703125" style="8" customWidth="1"/>
    <col min="3084" max="3084" width="26" style="8" customWidth="1"/>
    <col min="3085" max="3085" width="96.7109375" style="8" customWidth="1"/>
    <col min="3086" max="3086" width="11.42578125" style="8" customWidth="1"/>
    <col min="3087" max="3331" width="11.42578125" style="8"/>
    <col min="3332" max="3332" width="20.28515625" style="8" bestFit="1" customWidth="1"/>
    <col min="3333" max="3333" width="9.85546875" style="8" customWidth="1"/>
    <col min="3334" max="3334" width="86.5703125" style="8" customWidth="1"/>
    <col min="3335" max="3335" width="8.7109375" style="8" customWidth="1"/>
    <col min="3336" max="3336" width="14.28515625" style="8" bestFit="1" customWidth="1"/>
    <col min="3337" max="3337" width="19.140625" style="8" customWidth="1"/>
    <col min="3338" max="3338" width="16.5703125" style="8" customWidth="1"/>
    <col min="3339" max="3339" width="17.5703125" style="8" customWidth="1"/>
    <col min="3340" max="3340" width="26" style="8" customWidth="1"/>
    <col min="3341" max="3341" width="96.7109375" style="8" customWidth="1"/>
    <col min="3342" max="3342" width="11.42578125" style="8" customWidth="1"/>
    <col min="3343" max="3587" width="11.42578125" style="8"/>
    <col min="3588" max="3588" width="20.28515625" style="8" bestFit="1" customWidth="1"/>
    <col min="3589" max="3589" width="9.85546875" style="8" customWidth="1"/>
    <col min="3590" max="3590" width="86.5703125" style="8" customWidth="1"/>
    <col min="3591" max="3591" width="8.7109375" style="8" customWidth="1"/>
    <col min="3592" max="3592" width="14.28515625" style="8" bestFit="1" customWidth="1"/>
    <col min="3593" max="3593" width="19.140625" style="8" customWidth="1"/>
    <col min="3594" max="3594" width="16.5703125" style="8" customWidth="1"/>
    <col min="3595" max="3595" width="17.5703125" style="8" customWidth="1"/>
    <col min="3596" max="3596" width="26" style="8" customWidth="1"/>
    <col min="3597" max="3597" width="96.7109375" style="8" customWidth="1"/>
    <col min="3598" max="3598" width="11.42578125" style="8" customWidth="1"/>
    <col min="3599" max="3843" width="11.42578125" style="8"/>
    <col min="3844" max="3844" width="20.28515625" style="8" bestFit="1" customWidth="1"/>
    <col min="3845" max="3845" width="9.85546875" style="8" customWidth="1"/>
    <col min="3846" max="3846" width="86.5703125" style="8" customWidth="1"/>
    <col min="3847" max="3847" width="8.7109375" style="8" customWidth="1"/>
    <col min="3848" max="3848" width="14.28515625" style="8" bestFit="1" customWidth="1"/>
    <col min="3849" max="3849" width="19.140625" style="8" customWidth="1"/>
    <col min="3850" max="3850" width="16.5703125" style="8" customWidth="1"/>
    <col min="3851" max="3851" width="17.5703125" style="8" customWidth="1"/>
    <col min="3852" max="3852" width="26" style="8" customWidth="1"/>
    <col min="3853" max="3853" width="96.7109375" style="8" customWidth="1"/>
    <col min="3854" max="3854" width="11.42578125" style="8" customWidth="1"/>
    <col min="3855" max="4099" width="11.42578125" style="8"/>
    <col min="4100" max="4100" width="20.28515625" style="8" bestFit="1" customWidth="1"/>
    <col min="4101" max="4101" width="9.85546875" style="8" customWidth="1"/>
    <col min="4102" max="4102" width="86.5703125" style="8" customWidth="1"/>
    <col min="4103" max="4103" width="8.7109375" style="8" customWidth="1"/>
    <col min="4104" max="4104" width="14.28515625" style="8" bestFit="1" customWidth="1"/>
    <col min="4105" max="4105" width="19.140625" style="8" customWidth="1"/>
    <col min="4106" max="4106" width="16.5703125" style="8" customWidth="1"/>
    <col min="4107" max="4107" width="17.5703125" style="8" customWidth="1"/>
    <col min="4108" max="4108" width="26" style="8" customWidth="1"/>
    <col min="4109" max="4109" width="96.7109375" style="8" customWidth="1"/>
    <col min="4110" max="4110" width="11.42578125" style="8" customWidth="1"/>
    <col min="4111" max="4355" width="11.42578125" style="8"/>
    <col min="4356" max="4356" width="20.28515625" style="8" bestFit="1" customWidth="1"/>
    <col min="4357" max="4357" width="9.85546875" style="8" customWidth="1"/>
    <col min="4358" max="4358" width="86.5703125" style="8" customWidth="1"/>
    <col min="4359" max="4359" width="8.7109375" style="8" customWidth="1"/>
    <col min="4360" max="4360" width="14.28515625" style="8" bestFit="1" customWidth="1"/>
    <col min="4361" max="4361" width="19.140625" style="8" customWidth="1"/>
    <col min="4362" max="4362" width="16.5703125" style="8" customWidth="1"/>
    <col min="4363" max="4363" width="17.5703125" style="8" customWidth="1"/>
    <col min="4364" max="4364" width="26" style="8" customWidth="1"/>
    <col min="4365" max="4365" width="96.7109375" style="8" customWidth="1"/>
    <col min="4366" max="4366" width="11.42578125" style="8" customWidth="1"/>
    <col min="4367" max="4611" width="11.42578125" style="8"/>
    <col min="4612" max="4612" width="20.28515625" style="8" bestFit="1" customWidth="1"/>
    <col min="4613" max="4613" width="9.85546875" style="8" customWidth="1"/>
    <col min="4614" max="4614" width="86.5703125" style="8" customWidth="1"/>
    <col min="4615" max="4615" width="8.7109375" style="8" customWidth="1"/>
    <col min="4616" max="4616" width="14.28515625" style="8" bestFit="1" customWidth="1"/>
    <col min="4617" max="4617" width="19.140625" style="8" customWidth="1"/>
    <col min="4618" max="4618" width="16.5703125" style="8" customWidth="1"/>
    <col min="4619" max="4619" width="17.5703125" style="8" customWidth="1"/>
    <col min="4620" max="4620" width="26" style="8" customWidth="1"/>
    <col min="4621" max="4621" width="96.7109375" style="8" customWidth="1"/>
    <col min="4622" max="4622" width="11.42578125" style="8" customWidth="1"/>
    <col min="4623" max="4867" width="11.42578125" style="8"/>
    <col min="4868" max="4868" width="20.28515625" style="8" bestFit="1" customWidth="1"/>
    <col min="4869" max="4869" width="9.85546875" style="8" customWidth="1"/>
    <col min="4870" max="4870" width="86.5703125" style="8" customWidth="1"/>
    <col min="4871" max="4871" width="8.7109375" style="8" customWidth="1"/>
    <col min="4872" max="4872" width="14.28515625" style="8" bestFit="1" customWidth="1"/>
    <col min="4873" max="4873" width="19.140625" style="8" customWidth="1"/>
    <col min="4874" max="4874" width="16.5703125" style="8" customWidth="1"/>
    <col min="4875" max="4875" width="17.5703125" style="8" customWidth="1"/>
    <col min="4876" max="4876" width="26" style="8" customWidth="1"/>
    <col min="4877" max="4877" width="96.7109375" style="8" customWidth="1"/>
    <col min="4878" max="4878" width="11.42578125" style="8" customWidth="1"/>
    <col min="4879" max="5123" width="11.42578125" style="8"/>
    <col min="5124" max="5124" width="20.28515625" style="8" bestFit="1" customWidth="1"/>
    <col min="5125" max="5125" width="9.85546875" style="8" customWidth="1"/>
    <col min="5126" max="5126" width="86.5703125" style="8" customWidth="1"/>
    <col min="5127" max="5127" width="8.7109375" style="8" customWidth="1"/>
    <col min="5128" max="5128" width="14.28515625" style="8" bestFit="1" customWidth="1"/>
    <col min="5129" max="5129" width="19.140625" style="8" customWidth="1"/>
    <col min="5130" max="5130" width="16.5703125" style="8" customWidth="1"/>
    <col min="5131" max="5131" width="17.5703125" style="8" customWidth="1"/>
    <col min="5132" max="5132" width="26" style="8" customWidth="1"/>
    <col min="5133" max="5133" width="96.7109375" style="8" customWidth="1"/>
    <col min="5134" max="5134" width="11.42578125" style="8" customWidth="1"/>
    <col min="5135" max="5379" width="11.42578125" style="8"/>
    <col min="5380" max="5380" width="20.28515625" style="8" bestFit="1" customWidth="1"/>
    <col min="5381" max="5381" width="9.85546875" style="8" customWidth="1"/>
    <col min="5382" max="5382" width="86.5703125" style="8" customWidth="1"/>
    <col min="5383" max="5383" width="8.7109375" style="8" customWidth="1"/>
    <col min="5384" max="5384" width="14.28515625" style="8" bestFit="1" customWidth="1"/>
    <col min="5385" max="5385" width="19.140625" style="8" customWidth="1"/>
    <col min="5386" max="5386" width="16.5703125" style="8" customWidth="1"/>
    <col min="5387" max="5387" width="17.5703125" style="8" customWidth="1"/>
    <col min="5388" max="5388" width="26" style="8" customWidth="1"/>
    <col min="5389" max="5389" width="96.7109375" style="8" customWidth="1"/>
    <col min="5390" max="5390" width="11.42578125" style="8" customWidth="1"/>
    <col min="5391" max="5635" width="11.42578125" style="8"/>
    <col min="5636" max="5636" width="20.28515625" style="8" bestFit="1" customWidth="1"/>
    <col min="5637" max="5637" width="9.85546875" style="8" customWidth="1"/>
    <col min="5638" max="5638" width="86.5703125" style="8" customWidth="1"/>
    <col min="5639" max="5639" width="8.7109375" style="8" customWidth="1"/>
    <col min="5640" max="5640" width="14.28515625" style="8" bestFit="1" customWidth="1"/>
    <col min="5641" max="5641" width="19.140625" style="8" customWidth="1"/>
    <col min="5642" max="5642" width="16.5703125" style="8" customWidth="1"/>
    <col min="5643" max="5643" width="17.5703125" style="8" customWidth="1"/>
    <col min="5644" max="5644" width="26" style="8" customWidth="1"/>
    <col min="5645" max="5645" width="96.7109375" style="8" customWidth="1"/>
    <col min="5646" max="5646" width="11.42578125" style="8" customWidth="1"/>
    <col min="5647" max="5891" width="11.42578125" style="8"/>
    <col min="5892" max="5892" width="20.28515625" style="8" bestFit="1" customWidth="1"/>
    <col min="5893" max="5893" width="9.85546875" style="8" customWidth="1"/>
    <col min="5894" max="5894" width="86.5703125" style="8" customWidth="1"/>
    <col min="5895" max="5895" width="8.7109375" style="8" customWidth="1"/>
    <col min="5896" max="5896" width="14.28515625" style="8" bestFit="1" customWidth="1"/>
    <col min="5897" max="5897" width="19.140625" style="8" customWidth="1"/>
    <col min="5898" max="5898" width="16.5703125" style="8" customWidth="1"/>
    <col min="5899" max="5899" width="17.5703125" style="8" customWidth="1"/>
    <col min="5900" max="5900" width="26" style="8" customWidth="1"/>
    <col min="5901" max="5901" width="96.7109375" style="8" customWidth="1"/>
    <col min="5902" max="5902" width="11.42578125" style="8" customWidth="1"/>
    <col min="5903" max="6147" width="11.42578125" style="8"/>
    <col min="6148" max="6148" width="20.28515625" style="8" bestFit="1" customWidth="1"/>
    <col min="6149" max="6149" width="9.85546875" style="8" customWidth="1"/>
    <col min="6150" max="6150" width="86.5703125" style="8" customWidth="1"/>
    <col min="6151" max="6151" width="8.7109375" style="8" customWidth="1"/>
    <col min="6152" max="6152" width="14.28515625" style="8" bestFit="1" customWidth="1"/>
    <col min="6153" max="6153" width="19.140625" style="8" customWidth="1"/>
    <col min="6154" max="6154" width="16.5703125" style="8" customWidth="1"/>
    <col min="6155" max="6155" width="17.5703125" style="8" customWidth="1"/>
    <col min="6156" max="6156" width="26" style="8" customWidth="1"/>
    <col min="6157" max="6157" width="96.7109375" style="8" customWidth="1"/>
    <col min="6158" max="6158" width="11.42578125" style="8" customWidth="1"/>
    <col min="6159" max="6403" width="11.42578125" style="8"/>
    <col min="6404" max="6404" width="20.28515625" style="8" bestFit="1" customWidth="1"/>
    <col min="6405" max="6405" width="9.85546875" style="8" customWidth="1"/>
    <col min="6406" max="6406" width="86.5703125" style="8" customWidth="1"/>
    <col min="6407" max="6407" width="8.7109375" style="8" customWidth="1"/>
    <col min="6408" max="6408" width="14.28515625" style="8" bestFit="1" customWidth="1"/>
    <col min="6409" max="6409" width="19.140625" style="8" customWidth="1"/>
    <col min="6410" max="6410" width="16.5703125" style="8" customWidth="1"/>
    <col min="6411" max="6411" width="17.5703125" style="8" customWidth="1"/>
    <col min="6412" max="6412" width="26" style="8" customWidth="1"/>
    <col min="6413" max="6413" width="96.7109375" style="8" customWidth="1"/>
    <col min="6414" max="6414" width="11.42578125" style="8" customWidth="1"/>
    <col min="6415" max="6659" width="11.42578125" style="8"/>
    <col min="6660" max="6660" width="20.28515625" style="8" bestFit="1" customWidth="1"/>
    <col min="6661" max="6661" width="9.85546875" style="8" customWidth="1"/>
    <col min="6662" max="6662" width="86.5703125" style="8" customWidth="1"/>
    <col min="6663" max="6663" width="8.7109375" style="8" customWidth="1"/>
    <col min="6664" max="6664" width="14.28515625" style="8" bestFit="1" customWidth="1"/>
    <col min="6665" max="6665" width="19.140625" style="8" customWidth="1"/>
    <col min="6666" max="6666" width="16.5703125" style="8" customWidth="1"/>
    <col min="6667" max="6667" width="17.5703125" style="8" customWidth="1"/>
    <col min="6668" max="6668" width="26" style="8" customWidth="1"/>
    <col min="6669" max="6669" width="96.7109375" style="8" customWidth="1"/>
    <col min="6670" max="6670" width="11.42578125" style="8" customWidth="1"/>
    <col min="6671" max="6915" width="11.42578125" style="8"/>
    <col min="6916" max="6916" width="20.28515625" style="8" bestFit="1" customWidth="1"/>
    <col min="6917" max="6917" width="9.85546875" style="8" customWidth="1"/>
    <col min="6918" max="6918" width="86.5703125" style="8" customWidth="1"/>
    <col min="6919" max="6919" width="8.7109375" style="8" customWidth="1"/>
    <col min="6920" max="6920" width="14.28515625" style="8" bestFit="1" customWidth="1"/>
    <col min="6921" max="6921" width="19.140625" style="8" customWidth="1"/>
    <col min="6922" max="6922" width="16.5703125" style="8" customWidth="1"/>
    <col min="6923" max="6923" width="17.5703125" style="8" customWidth="1"/>
    <col min="6924" max="6924" width="26" style="8" customWidth="1"/>
    <col min="6925" max="6925" width="96.7109375" style="8" customWidth="1"/>
    <col min="6926" max="6926" width="11.42578125" style="8" customWidth="1"/>
    <col min="6927" max="7171" width="11.42578125" style="8"/>
    <col min="7172" max="7172" width="20.28515625" style="8" bestFit="1" customWidth="1"/>
    <col min="7173" max="7173" width="9.85546875" style="8" customWidth="1"/>
    <col min="7174" max="7174" width="86.5703125" style="8" customWidth="1"/>
    <col min="7175" max="7175" width="8.7109375" style="8" customWidth="1"/>
    <col min="7176" max="7176" width="14.28515625" style="8" bestFit="1" customWidth="1"/>
    <col min="7177" max="7177" width="19.140625" style="8" customWidth="1"/>
    <col min="7178" max="7178" width="16.5703125" style="8" customWidth="1"/>
    <col min="7179" max="7179" width="17.5703125" style="8" customWidth="1"/>
    <col min="7180" max="7180" width="26" style="8" customWidth="1"/>
    <col min="7181" max="7181" width="96.7109375" style="8" customWidth="1"/>
    <col min="7182" max="7182" width="11.42578125" style="8" customWidth="1"/>
    <col min="7183" max="7427" width="11.42578125" style="8"/>
    <col min="7428" max="7428" width="20.28515625" style="8" bestFit="1" customWidth="1"/>
    <col min="7429" max="7429" width="9.85546875" style="8" customWidth="1"/>
    <col min="7430" max="7430" width="86.5703125" style="8" customWidth="1"/>
    <col min="7431" max="7431" width="8.7109375" style="8" customWidth="1"/>
    <col min="7432" max="7432" width="14.28515625" style="8" bestFit="1" customWidth="1"/>
    <col min="7433" max="7433" width="19.140625" style="8" customWidth="1"/>
    <col min="7434" max="7434" width="16.5703125" style="8" customWidth="1"/>
    <col min="7435" max="7435" width="17.5703125" style="8" customWidth="1"/>
    <col min="7436" max="7436" width="26" style="8" customWidth="1"/>
    <col min="7437" max="7437" width="96.7109375" style="8" customWidth="1"/>
    <col min="7438" max="7438" width="11.42578125" style="8" customWidth="1"/>
    <col min="7439" max="7683" width="11.42578125" style="8"/>
    <col min="7684" max="7684" width="20.28515625" style="8" bestFit="1" customWidth="1"/>
    <col min="7685" max="7685" width="9.85546875" style="8" customWidth="1"/>
    <col min="7686" max="7686" width="86.5703125" style="8" customWidth="1"/>
    <col min="7687" max="7687" width="8.7109375" style="8" customWidth="1"/>
    <col min="7688" max="7688" width="14.28515625" style="8" bestFit="1" customWidth="1"/>
    <col min="7689" max="7689" width="19.140625" style="8" customWidth="1"/>
    <col min="7690" max="7690" width="16.5703125" style="8" customWidth="1"/>
    <col min="7691" max="7691" width="17.5703125" style="8" customWidth="1"/>
    <col min="7692" max="7692" width="26" style="8" customWidth="1"/>
    <col min="7693" max="7693" width="96.7109375" style="8" customWidth="1"/>
    <col min="7694" max="7694" width="11.42578125" style="8" customWidth="1"/>
    <col min="7695" max="7939" width="11.42578125" style="8"/>
    <col min="7940" max="7940" width="20.28515625" style="8" bestFit="1" customWidth="1"/>
    <col min="7941" max="7941" width="9.85546875" style="8" customWidth="1"/>
    <col min="7942" max="7942" width="86.5703125" style="8" customWidth="1"/>
    <col min="7943" max="7943" width="8.7109375" style="8" customWidth="1"/>
    <col min="7944" max="7944" width="14.28515625" style="8" bestFit="1" customWidth="1"/>
    <col min="7945" max="7945" width="19.140625" style="8" customWidth="1"/>
    <col min="7946" max="7946" width="16.5703125" style="8" customWidth="1"/>
    <col min="7947" max="7947" width="17.5703125" style="8" customWidth="1"/>
    <col min="7948" max="7948" width="26" style="8" customWidth="1"/>
    <col min="7949" max="7949" width="96.7109375" style="8" customWidth="1"/>
    <col min="7950" max="7950" width="11.42578125" style="8" customWidth="1"/>
    <col min="7951" max="8195" width="11.42578125" style="8"/>
    <col min="8196" max="8196" width="20.28515625" style="8" bestFit="1" customWidth="1"/>
    <col min="8197" max="8197" width="9.85546875" style="8" customWidth="1"/>
    <col min="8198" max="8198" width="86.5703125" style="8" customWidth="1"/>
    <col min="8199" max="8199" width="8.7109375" style="8" customWidth="1"/>
    <col min="8200" max="8200" width="14.28515625" style="8" bestFit="1" customWidth="1"/>
    <col min="8201" max="8201" width="19.140625" style="8" customWidth="1"/>
    <col min="8202" max="8202" width="16.5703125" style="8" customWidth="1"/>
    <col min="8203" max="8203" width="17.5703125" style="8" customWidth="1"/>
    <col min="8204" max="8204" width="26" style="8" customWidth="1"/>
    <col min="8205" max="8205" width="96.7109375" style="8" customWidth="1"/>
    <col min="8206" max="8206" width="11.42578125" style="8" customWidth="1"/>
    <col min="8207" max="8451" width="11.42578125" style="8"/>
    <col min="8452" max="8452" width="20.28515625" style="8" bestFit="1" customWidth="1"/>
    <col min="8453" max="8453" width="9.85546875" style="8" customWidth="1"/>
    <col min="8454" max="8454" width="86.5703125" style="8" customWidth="1"/>
    <col min="8455" max="8455" width="8.7109375" style="8" customWidth="1"/>
    <col min="8456" max="8456" width="14.28515625" style="8" bestFit="1" customWidth="1"/>
    <col min="8457" max="8457" width="19.140625" style="8" customWidth="1"/>
    <col min="8458" max="8458" width="16.5703125" style="8" customWidth="1"/>
    <col min="8459" max="8459" width="17.5703125" style="8" customWidth="1"/>
    <col min="8460" max="8460" width="26" style="8" customWidth="1"/>
    <col min="8461" max="8461" width="96.7109375" style="8" customWidth="1"/>
    <col min="8462" max="8462" width="11.42578125" style="8" customWidth="1"/>
    <col min="8463" max="8707" width="11.42578125" style="8"/>
    <col min="8708" max="8708" width="20.28515625" style="8" bestFit="1" customWidth="1"/>
    <col min="8709" max="8709" width="9.85546875" style="8" customWidth="1"/>
    <col min="8710" max="8710" width="86.5703125" style="8" customWidth="1"/>
    <col min="8711" max="8711" width="8.7109375" style="8" customWidth="1"/>
    <col min="8712" max="8712" width="14.28515625" style="8" bestFit="1" customWidth="1"/>
    <col min="8713" max="8713" width="19.140625" style="8" customWidth="1"/>
    <col min="8714" max="8714" width="16.5703125" style="8" customWidth="1"/>
    <col min="8715" max="8715" width="17.5703125" style="8" customWidth="1"/>
    <col min="8716" max="8716" width="26" style="8" customWidth="1"/>
    <col min="8717" max="8717" width="96.7109375" style="8" customWidth="1"/>
    <col min="8718" max="8718" width="11.42578125" style="8" customWidth="1"/>
    <col min="8719" max="8963" width="11.42578125" style="8"/>
    <col min="8964" max="8964" width="20.28515625" style="8" bestFit="1" customWidth="1"/>
    <col min="8965" max="8965" width="9.85546875" style="8" customWidth="1"/>
    <col min="8966" max="8966" width="86.5703125" style="8" customWidth="1"/>
    <col min="8967" max="8967" width="8.7109375" style="8" customWidth="1"/>
    <col min="8968" max="8968" width="14.28515625" style="8" bestFit="1" customWidth="1"/>
    <col min="8969" max="8969" width="19.140625" style="8" customWidth="1"/>
    <col min="8970" max="8970" width="16.5703125" style="8" customWidth="1"/>
    <col min="8971" max="8971" width="17.5703125" style="8" customWidth="1"/>
    <col min="8972" max="8972" width="26" style="8" customWidth="1"/>
    <col min="8973" max="8973" width="96.7109375" style="8" customWidth="1"/>
    <col min="8974" max="8974" width="11.42578125" style="8" customWidth="1"/>
    <col min="8975" max="9219" width="11.42578125" style="8"/>
    <col min="9220" max="9220" width="20.28515625" style="8" bestFit="1" customWidth="1"/>
    <col min="9221" max="9221" width="9.85546875" style="8" customWidth="1"/>
    <col min="9222" max="9222" width="86.5703125" style="8" customWidth="1"/>
    <col min="9223" max="9223" width="8.7109375" style="8" customWidth="1"/>
    <col min="9224" max="9224" width="14.28515625" style="8" bestFit="1" customWidth="1"/>
    <col min="9225" max="9225" width="19.140625" style="8" customWidth="1"/>
    <col min="9226" max="9226" width="16.5703125" style="8" customWidth="1"/>
    <col min="9227" max="9227" width="17.5703125" style="8" customWidth="1"/>
    <col min="9228" max="9228" width="26" style="8" customWidth="1"/>
    <col min="9229" max="9229" width="96.7109375" style="8" customWidth="1"/>
    <col min="9230" max="9230" width="11.42578125" style="8" customWidth="1"/>
    <col min="9231" max="9475" width="11.42578125" style="8"/>
    <col min="9476" max="9476" width="20.28515625" style="8" bestFit="1" customWidth="1"/>
    <col min="9477" max="9477" width="9.85546875" style="8" customWidth="1"/>
    <col min="9478" max="9478" width="86.5703125" style="8" customWidth="1"/>
    <col min="9479" max="9479" width="8.7109375" style="8" customWidth="1"/>
    <col min="9480" max="9480" width="14.28515625" style="8" bestFit="1" customWidth="1"/>
    <col min="9481" max="9481" width="19.140625" style="8" customWidth="1"/>
    <col min="9482" max="9482" width="16.5703125" style="8" customWidth="1"/>
    <col min="9483" max="9483" width="17.5703125" style="8" customWidth="1"/>
    <col min="9484" max="9484" width="26" style="8" customWidth="1"/>
    <col min="9485" max="9485" width="96.7109375" style="8" customWidth="1"/>
    <col min="9486" max="9486" width="11.42578125" style="8" customWidth="1"/>
    <col min="9487" max="9731" width="11.42578125" style="8"/>
    <col min="9732" max="9732" width="20.28515625" style="8" bestFit="1" customWidth="1"/>
    <col min="9733" max="9733" width="9.85546875" style="8" customWidth="1"/>
    <col min="9734" max="9734" width="86.5703125" style="8" customWidth="1"/>
    <col min="9735" max="9735" width="8.7109375" style="8" customWidth="1"/>
    <col min="9736" max="9736" width="14.28515625" style="8" bestFit="1" customWidth="1"/>
    <col min="9737" max="9737" width="19.140625" style="8" customWidth="1"/>
    <col min="9738" max="9738" width="16.5703125" style="8" customWidth="1"/>
    <col min="9739" max="9739" width="17.5703125" style="8" customWidth="1"/>
    <col min="9740" max="9740" width="26" style="8" customWidth="1"/>
    <col min="9741" max="9741" width="96.7109375" style="8" customWidth="1"/>
    <col min="9742" max="9742" width="11.42578125" style="8" customWidth="1"/>
    <col min="9743" max="9987" width="11.42578125" style="8"/>
    <col min="9988" max="9988" width="20.28515625" style="8" bestFit="1" customWidth="1"/>
    <col min="9989" max="9989" width="9.85546875" style="8" customWidth="1"/>
    <col min="9990" max="9990" width="86.5703125" style="8" customWidth="1"/>
    <col min="9991" max="9991" width="8.7109375" style="8" customWidth="1"/>
    <col min="9992" max="9992" width="14.28515625" style="8" bestFit="1" customWidth="1"/>
    <col min="9993" max="9993" width="19.140625" style="8" customWidth="1"/>
    <col min="9994" max="9994" width="16.5703125" style="8" customWidth="1"/>
    <col min="9995" max="9995" width="17.5703125" style="8" customWidth="1"/>
    <col min="9996" max="9996" width="26" style="8" customWidth="1"/>
    <col min="9997" max="9997" width="96.7109375" style="8" customWidth="1"/>
    <col min="9998" max="9998" width="11.42578125" style="8" customWidth="1"/>
    <col min="9999" max="10243" width="11.42578125" style="8"/>
    <col min="10244" max="10244" width="20.28515625" style="8" bestFit="1" customWidth="1"/>
    <col min="10245" max="10245" width="9.85546875" style="8" customWidth="1"/>
    <col min="10246" max="10246" width="86.5703125" style="8" customWidth="1"/>
    <col min="10247" max="10247" width="8.7109375" style="8" customWidth="1"/>
    <col min="10248" max="10248" width="14.28515625" style="8" bestFit="1" customWidth="1"/>
    <col min="10249" max="10249" width="19.140625" style="8" customWidth="1"/>
    <col min="10250" max="10250" width="16.5703125" style="8" customWidth="1"/>
    <col min="10251" max="10251" width="17.5703125" style="8" customWidth="1"/>
    <col min="10252" max="10252" width="26" style="8" customWidth="1"/>
    <col min="10253" max="10253" width="96.7109375" style="8" customWidth="1"/>
    <col min="10254" max="10254" width="11.42578125" style="8" customWidth="1"/>
    <col min="10255" max="10499" width="11.42578125" style="8"/>
    <col min="10500" max="10500" width="20.28515625" style="8" bestFit="1" customWidth="1"/>
    <col min="10501" max="10501" width="9.85546875" style="8" customWidth="1"/>
    <col min="10502" max="10502" width="86.5703125" style="8" customWidth="1"/>
    <col min="10503" max="10503" width="8.7109375" style="8" customWidth="1"/>
    <col min="10504" max="10504" width="14.28515625" style="8" bestFit="1" customWidth="1"/>
    <col min="10505" max="10505" width="19.140625" style="8" customWidth="1"/>
    <col min="10506" max="10506" width="16.5703125" style="8" customWidth="1"/>
    <col min="10507" max="10507" width="17.5703125" style="8" customWidth="1"/>
    <col min="10508" max="10508" width="26" style="8" customWidth="1"/>
    <col min="10509" max="10509" width="96.7109375" style="8" customWidth="1"/>
    <col min="10510" max="10510" width="11.42578125" style="8" customWidth="1"/>
    <col min="10511" max="10755" width="11.42578125" style="8"/>
    <col min="10756" max="10756" width="20.28515625" style="8" bestFit="1" customWidth="1"/>
    <col min="10757" max="10757" width="9.85546875" style="8" customWidth="1"/>
    <col min="10758" max="10758" width="86.5703125" style="8" customWidth="1"/>
    <col min="10759" max="10759" width="8.7109375" style="8" customWidth="1"/>
    <col min="10760" max="10760" width="14.28515625" style="8" bestFit="1" customWidth="1"/>
    <col min="10761" max="10761" width="19.140625" style="8" customWidth="1"/>
    <col min="10762" max="10762" width="16.5703125" style="8" customWidth="1"/>
    <col min="10763" max="10763" width="17.5703125" style="8" customWidth="1"/>
    <col min="10764" max="10764" width="26" style="8" customWidth="1"/>
    <col min="10765" max="10765" width="96.7109375" style="8" customWidth="1"/>
    <col min="10766" max="10766" width="11.42578125" style="8" customWidth="1"/>
    <col min="10767" max="11011" width="11.42578125" style="8"/>
    <col min="11012" max="11012" width="20.28515625" style="8" bestFit="1" customWidth="1"/>
    <col min="11013" max="11013" width="9.85546875" style="8" customWidth="1"/>
    <col min="11014" max="11014" width="86.5703125" style="8" customWidth="1"/>
    <col min="11015" max="11015" width="8.7109375" style="8" customWidth="1"/>
    <col min="11016" max="11016" width="14.28515625" style="8" bestFit="1" customWidth="1"/>
    <col min="11017" max="11017" width="19.140625" style="8" customWidth="1"/>
    <col min="11018" max="11018" width="16.5703125" style="8" customWidth="1"/>
    <col min="11019" max="11019" width="17.5703125" style="8" customWidth="1"/>
    <col min="11020" max="11020" width="26" style="8" customWidth="1"/>
    <col min="11021" max="11021" width="96.7109375" style="8" customWidth="1"/>
    <col min="11022" max="11022" width="11.42578125" style="8" customWidth="1"/>
    <col min="11023" max="11267" width="11.42578125" style="8"/>
    <col min="11268" max="11268" width="20.28515625" style="8" bestFit="1" customWidth="1"/>
    <col min="11269" max="11269" width="9.85546875" style="8" customWidth="1"/>
    <col min="11270" max="11270" width="86.5703125" style="8" customWidth="1"/>
    <col min="11271" max="11271" width="8.7109375" style="8" customWidth="1"/>
    <col min="11272" max="11272" width="14.28515625" style="8" bestFit="1" customWidth="1"/>
    <col min="11273" max="11273" width="19.140625" style="8" customWidth="1"/>
    <col min="11274" max="11274" width="16.5703125" style="8" customWidth="1"/>
    <col min="11275" max="11275" width="17.5703125" style="8" customWidth="1"/>
    <col min="11276" max="11276" width="26" style="8" customWidth="1"/>
    <col min="11277" max="11277" width="96.7109375" style="8" customWidth="1"/>
    <col min="11278" max="11278" width="11.42578125" style="8" customWidth="1"/>
    <col min="11279" max="11523" width="11.42578125" style="8"/>
    <col min="11524" max="11524" width="20.28515625" style="8" bestFit="1" customWidth="1"/>
    <col min="11525" max="11525" width="9.85546875" style="8" customWidth="1"/>
    <col min="11526" max="11526" width="86.5703125" style="8" customWidth="1"/>
    <col min="11527" max="11527" width="8.7109375" style="8" customWidth="1"/>
    <col min="11528" max="11528" width="14.28515625" style="8" bestFit="1" customWidth="1"/>
    <col min="11529" max="11529" width="19.140625" style="8" customWidth="1"/>
    <col min="11530" max="11530" width="16.5703125" style="8" customWidth="1"/>
    <col min="11531" max="11531" width="17.5703125" style="8" customWidth="1"/>
    <col min="11532" max="11532" width="26" style="8" customWidth="1"/>
    <col min="11533" max="11533" width="96.7109375" style="8" customWidth="1"/>
    <col min="11534" max="11534" width="11.42578125" style="8" customWidth="1"/>
    <col min="11535" max="11779" width="11.42578125" style="8"/>
    <col min="11780" max="11780" width="20.28515625" style="8" bestFit="1" customWidth="1"/>
    <col min="11781" max="11781" width="9.85546875" style="8" customWidth="1"/>
    <col min="11782" max="11782" width="86.5703125" style="8" customWidth="1"/>
    <col min="11783" max="11783" width="8.7109375" style="8" customWidth="1"/>
    <col min="11784" max="11784" width="14.28515625" style="8" bestFit="1" customWidth="1"/>
    <col min="11785" max="11785" width="19.140625" style="8" customWidth="1"/>
    <col min="11786" max="11786" width="16.5703125" style="8" customWidth="1"/>
    <col min="11787" max="11787" width="17.5703125" style="8" customWidth="1"/>
    <col min="11788" max="11788" width="26" style="8" customWidth="1"/>
    <col min="11789" max="11789" width="96.7109375" style="8" customWidth="1"/>
    <col min="11790" max="11790" width="11.42578125" style="8" customWidth="1"/>
    <col min="11791" max="12035" width="11.42578125" style="8"/>
    <col min="12036" max="12036" width="20.28515625" style="8" bestFit="1" customWidth="1"/>
    <col min="12037" max="12037" width="9.85546875" style="8" customWidth="1"/>
    <col min="12038" max="12038" width="86.5703125" style="8" customWidth="1"/>
    <col min="12039" max="12039" width="8.7109375" style="8" customWidth="1"/>
    <col min="12040" max="12040" width="14.28515625" style="8" bestFit="1" customWidth="1"/>
    <col min="12041" max="12041" width="19.140625" style="8" customWidth="1"/>
    <col min="12042" max="12042" width="16.5703125" style="8" customWidth="1"/>
    <col min="12043" max="12043" width="17.5703125" style="8" customWidth="1"/>
    <col min="12044" max="12044" width="26" style="8" customWidth="1"/>
    <col min="12045" max="12045" width="96.7109375" style="8" customWidth="1"/>
    <col min="12046" max="12046" width="11.42578125" style="8" customWidth="1"/>
    <col min="12047" max="12291" width="11.42578125" style="8"/>
    <col min="12292" max="12292" width="20.28515625" style="8" bestFit="1" customWidth="1"/>
    <col min="12293" max="12293" width="9.85546875" style="8" customWidth="1"/>
    <col min="12294" max="12294" width="86.5703125" style="8" customWidth="1"/>
    <col min="12295" max="12295" width="8.7109375" style="8" customWidth="1"/>
    <col min="12296" max="12296" width="14.28515625" style="8" bestFit="1" customWidth="1"/>
    <col min="12297" max="12297" width="19.140625" style="8" customWidth="1"/>
    <col min="12298" max="12298" width="16.5703125" style="8" customWidth="1"/>
    <col min="12299" max="12299" width="17.5703125" style="8" customWidth="1"/>
    <col min="12300" max="12300" width="26" style="8" customWidth="1"/>
    <col min="12301" max="12301" width="96.7109375" style="8" customWidth="1"/>
    <col min="12302" max="12302" width="11.42578125" style="8" customWidth="1"/>
    <col min="12303" max="12547" width="11.42578125" style="8"/>
    <col min="12548" max="12548" width="20.28515625" style="8" bestFit="1" customWidth="1"/>
    <col min="12549" max="12549" width="9.85546875" style="8" customWidth="1"/>
    <col min="12550" max="12550" width="86.5703125" style="8" customWidth="1"/>
    <col min="12551" max="12551" width="8.7109375" style="8" customWidth="1"/>
    <col min="12552" max="12552" width="14.28515625" style="8" bestFit="1" customWidth="1"/>
    <col min="12553" max="12553" width="19.140625" style="8" customWidth="1"/>
    <col min="12554" max="12554" width="16.5703125" style="8" customWidth="1"/>
    <col min="12555" max="12555" width="17.5703125" style="8" customWidth="1"/>
    <col min="12556" max="12556" width="26" style="8" customWidth="1"/>
    <col min="12557" max="12557" width="96.7109375" style="8" customWidth="1"/>
    <col min="12558" max="12558" width="11.42578125" style="8" customWidth="1"/>
    <col min="12559" max="12803" width="11.42578125" style="8"/>
    <col min="12804" max="12804" width="20.28515625" style="8" bestFit="1" customWidth="1"/>
    <col min="12805" max="12805" width="9.85546875" style="8" customWidth="1"/>
    <col min="12806" max="12806" width="86.5703125" style="8" customWidth="1"/>
    <col min="12807" max="12807" width="8.7109375" style="8" customWidth="1"/>
    <col min="12808" max="12808" width="14.28515625" style="8" bestFit="1" customWidth="1"/>
    <col min="12809" max="12809" width="19.140625" style="8" customWidth="1"/>
    <col min="12810" max="12810" width="16.5703125" style="8" customWidth="1"/>
    <col min="12811" max="12811" width="17.5703125" style="8" customWidth="1"/>
    <col min="12812" max="12812" width="26" style="8" customWidth="1"/>
    <col min="12813" max="12813" width="96.7109375" style="8" customWidth="1"/>
    <col min="12814" max="12814" width="11.42578125" style="8" customWidth="1"/>
    <col min="12815" max="13059" width="11.42578125" style="8"/>
    <col min="13060" max="13060" width="20.28515625" style="8" bestFit="1" customWidth="1"/>
    <col min="13061" max="13061" width="9.85546875" style="8" customWidth="1"/>
    <col min="13062" max="13062" width="86.5703125" style="8" customWidth="1"/>
    <col min="13063" max="13063" width="8.7109375" style="8" customWidth="1"/>
    <col min="13064" max="13064" width="14.28515625" style="8" bestFit="1" customWidth="1"/>
    <col min="13065" max="13065" width="19.140625" style="8" customWidth="1"/>
    <col min="13066" max="13066" width="16.5703125" style="8" customWidth="1"/>
    <col min="13067" max="13067" width="17.5703125" style="8" customWidth="1"/>
    <col min="13068" max="13068" width="26" style="8" customWidth="1"/>
    <col min="13069" max="13069" width="96.7109375" style="8" customWidth="1"/>
    <col min="13070" max="13070" width="11.42578125" style="8" customWidth="1"/>
    <col min="13071" max="13315" width="11.42578125" style="8"/>
    <col min="13316" max="13316" width="20.28515625" style="8" bestFit="1" customWidth="1"/>
    <col min="13317" max="13317" width="9.85546875" style="8" customWidth="1"/>
    <col min="13318" max="13318" width="86.5703125" style="8" customWidth="1"/>
    <col min="13319" max="13319" width="8.7109375" style="8" customWidth="1"/>
    <col min="13320" max="13320" width="14.28515625" style="8" bestFit="1" customWidth="1"/>
    <col min="13321" max="13321" width="19.140625" style="8" customWidth="1"/>
    <col min="13322" max="13322" width="16.5703125" style="8" customWidth="1"/>
    <col min="13323" max="13323" width="17.5703125" style="8" customWidth="1"/>
    <col min="13324" max="13324" width="26" style="8" customWidth="1"/>
    <col min="13325" max="13325" width="96.7109375" style="8" customWidth="1"/>
    <col min="13326" max="13326" width="11.42578125" style="8" customWidth="1"/>
    <col min="13327" max="13571" width="11.42578125" style="8"/>
    <col min="13572" max="13572" width="20.28515625" style="8" bestFit="1" customWidth="1"/>
    <col min="13573" max="13573" width="9.85546875" style="8" customWidth="1"/>
    <col min="13574" max="13574" width="86.5703125" style="8" customWidth="1"/>
    <col min="13575" max="13575" width="8.7109375" style="8" customWidth="1"/>
    <col min="13576" max="13576" width="14.28515625" style="8" bestFit="1" customWidth="1"/>
    <col min="13577" max="13577" width="19.140625" style="8" customWidth="1"/>
    <col min="13578" max="13578" width="16.5703125" style="8" customWidth="1"/>
    <col min="13579" max="13579" width="17.5703125" style="8" customWidth="1"/>
    <col min="13580" max="13580" width="26" style="8" customWidth="1"/>
    <col min="13581" max="13581" width="96.7109375" style="8" customWidth="1"/>
    <col min="13582" max="13582" width="11.42578125" style="8" customWidth="1"/>
    <col min="13583" max="13827" width="11.42578125" style="8"/>
    <col min="13828" max="13828" width="20.28515625" style="8" bestFit="1" customWidth="1"/>
    <col min="13829" max="13829" width="9.85546875" style="8" customWidth="1"/>
    <col min="13830" max="13830" width="86.5703125" style="8" customWidth="1"/>
    <col min="13831" max="13831" width="8.7109375" style="8" customWidth="1"/>
    <col min="13832" max="13832" width="14.28515625" style="8" bestFit="1" customWidth="1"/>
    <col min="13833" max="13833" width="19.140625" style="8" customWidth="1"/>
    <col min="13834" max="13834" width="16.5703125" style="8" customWidth="1"/>
    <col min="13835" max="13835" width="17.5703125" style="8" customWidth="1"/>
    <col min="13836" max="13836" width="26" style="8" customWidth="1"/>
    <col min="13837" max="13837" width="96.7109375" style="8" customWidth="1"/>
    <col min="13838" max="13838" width="11.42578125" style="8" customWidth="1"/>
    <col min="13839" max="14083" width="11.42578125" style="8"/>
    <col min="14084" max="14084" width="20.28515625" style="8" bestFit="1" customWidth="1"/>
    <col min="14085" max="14085" width="9.85546875" style="8" customWidth="1"/>
    <col min="14086" max="14086" width="86.5703125" style="8" customWidth="1"/>
    <col min="14087" max="14087" width="8.7109375" style="8" customWidth="1"/>
    <col min="14088" max="14088" width="14.28515625" style="8" bestFit="1" customWidth="1"/>
    <col min="14089" max="14089" width="19.140625" style="8" customWidth="1"/>
    <col min="14090" max="14090" width="16.5703125" style="8" customWidth="1"/>
    <col min="14091" max="14091" width="17.5703125" style="8" customWidth="1"/>
    <col min="14092" max="14092" width="26" style="8" customWidth="1"/>
    <col min="14093" max="14093" width="96.7109375" style="8" customWidth="1"/>
    <col min="14094" max="14094" width="11.42578125" style="8" customWidth="1"/>
    <col min="14095" max="14339" width="11.42578125" style="8"/>
    <col min="14340" max="14340" width="20.28515625" style="8" bestFit="1" customWidth="1"/>
    <col min="14341" max="14341" width="9.85546875" style="8" customWidth="1"/>
    <col min="14342" max="14342" width="86.5703125" style="8" customWidth="1"/>
    <col min="14343" max="14343" width="8.7109375" style="8" customWidth="1"/>
    <col min="14344" max="14344" width="14.28515625" style="8" bestFit="1" customWidth="1"/>
    <col min="14345" max="14345" width="19.140625" style="8" customWidth="1"/>
    <col min="14346" max="14346" width="16.5703125" style="8" customWidth="1"/>
    <col min="14347" max="14347" width="17.5703125" style="8" customWidth="1"/>
    <col min="14348" max="14348" width="26" style="8" customWidth="1"/>
    <col min="14349" max="14349" width="96.7109375" style="8" customWidth="1"/>
    <col min="14350" max="14350" width="11.42578125" style="8" customWidth="1"/>
    <col min="14351" max="14595" width="11.42578125" style="8"/>
    <col min="14596" max="14596" width="20.28515625" style="8" bestFit="1" customWidth="1"/>
    <col min="14597" max="14597" width="9.85546875" style="8" customWidth="1"/>
    <col min="14598" max="14598" width="86.5703125" style="8" customWidth="1"/>
    <col min="14599" max="14599" width="8.7109375" style="8" customWidth="1"/>
    <col min="14600" max="14600" width="14.28515625" style="8" bestFit="1" customWidth="1"/>
    <col min="14601" max="14601" width="19.140625" style="8" customWidth="1"/>
    <col min="14602" max="14602" width="16.5703125" style="8" customWidth="1"/>
    <col min="14603" max="14603" width="17.5703125" style="8" customWidth="1"/>
    <col min="14604" max="14604" width="26" style="8" customWidth="1"/>
    <col min="14605" max="14605" width="96.7109375" style="8" customWidth="1"/>
    <col min="14606" max="14606" width="11.42578125" style="8" customWidth="1"/>
    <col min="14607" max="14851" width="11.42578125" style="8"/>
    <col min="14852" max="14852" width="20.28515625" style="8" bestFit="1" customWidth="1"/>
    <col min="14853" max="14853" width="9.85546875" style="8" customWidth="1"/>
    <col min="14854" max="14854" width="86.5703125" style="8" customWidth="1"/>
    <col min="14855" max="14855" width="8.7109375" style="8" customWidth="1"/>
    <col min="14856" max="14856" width="14.28515625" style="8" bestFit="1" customWidth="1"/>
    <col min="14857" max="14857" width="19.140625" style="8" customWidth="1"/>
    <col min="14858" max="14858" width="16.5703125" style="8" customWidth="1"/>
    <col min="14859" max="14859" width="17.5703125" style="8" customWidth="1"/>
    <col min="14860" max="14860" width="26" style="8" customWidth="1"/>
    <col min="14861" max="14861" width="96.7109375" style="8" customWidth="1"/>
    <col min="14862" max="14862" width="11.42578125" style="8" customWidth="1"/>
    <col min="14863" max="15107" width="11.42578125" style="8"/>
    <col min="15108" max="15108" width="20.28515625" style="8" bestFit="1" customWidth="1"/>
    <col min="15109" max="15109" width="9.85546875" style="8" customWidth="1"/>
    <col min="15110" max="15110" width="86.5703125" style="8" customWidth="1"/>
    <col min="15111" max="15111" width="8.7109375" style="8" customWidth="1"/>
    <col min="15112" max="15112" width="14.28515625" style="8" bestFit="1" customWidth="1"/>
    <col min="15113" max="15113" width="19.140625" style="8" customWidth="1"/>
    <col min="15114" max="15114" width="16.5703125" style="8" customWidth="1"/>
    <col min="15115" max="15115" width="17.5703125" style="8" customWidth="1"/>
    <col min="15116" max="15116" width="26" style="8" customWidth="1"/>
    <col min="15117" max="15117" width="96.7109375" style="8" customWidth="1"/>
    <col min="15118" max="15118" width="11.42578125" style="8" customWidth="1"/>
    <col min="15119" max="15363" width="11.42578125" style="8"/>
    <col min="15364" max="15364" width="20.28515625" style="8" bestFit="1" customWidth="1"/>
    <col min="15365" max="15365" width="9.85546875" style="8" customWidth="1"/>
    <col min="15366" max="15366" width="86.5703125" style="8" customWidth="1"/>
    <col min="15367" max="15367" width="8.7109375" style="8" customWidth="1"/>
    <col min="15368" max="15368" width="14.28515625" style="8" bestFit="1" customWidth="1"/>
    <col min="15369" max="15369" width="19.140625" style="8" customWidth="1"/>
    <col min="15370" max="15370" width="16.5703125" style="8" customWidth="1"/>
    <col min="15371" max="15371" width="17.5703125" style="8" customWidth="1"/>
    <col min="15372" max="15372" width="26" style="8" customWidth="1"/>
    <col min="15373" max="15373" width="96.7109375" style="8" customWidth="1"/>
    <col min="15374" max="15374" width="11.42578125" style="8" customWidth="1"/>
    <col min="15375" max="15619" width="11.42578125" style="8"/>
    <col min="15620" max="15620" width="20.28515625" style="8" bestFit="1" customWidth="1"/>
    <col min="15621" max="15621" width="9.85546875" style="8" customWidth="1"/>
    <col min="15622" max="15622" width="86.5703125" style="8" customWidth="1"/>
    <col min="15623" max="15623" width="8.7109375" style="8" customWidth="1"/>
    <col min="15624" max="15624" width="14.28515625" style="8" bestFit="1" customWidth="1"/>
    <col min="15625" max="15625" width="19.140625" style="8" customWidth="1"/>
    <col min="15626" max="15626" width="16.5703125" style="8" customWidth="1"/>
    <col min="15627" max="15627" width="17.5703125" style="8" customWidth="1"/>
    <col min="15628" max="15628" width="26" style="8" customWidth="1"/>
    <col min="15629" max="15629" width="96.7109375" style="8" customWidth="1"/>
    <col min="15630" max="15630" width="11.42578125" style="8" customWidth="1"/>
    <col min="15631" max="15875" width="11.42578125" style="8"/>
    <col min="15876" max="15876" width="20.28515625" style="8" bestFit="1" customWidth="1"/>
    <col min="15877" max="15877" width="9.85546875" style="8" customWidth="1"/>
    <col min="15878" max="15878" width="86.5703125" style="8" customWidth="1"/>
    <col min="15879" max="15879" width="8.7109375" style="8" customWidth="1"/>
    <col min="15880" max="15880" width="14.28515625" style="8" bestFit="1" customWidth="1"/>
    <col min="15881" max="15881" width="19.140625" style="8" customWidth="1"/>
    <col min="15882" max="15882" width="16.5703125" style="8" customWidth="1"/>
    <col min="15883" max="15883" width="17.5703125" style="8" customWidth="1"/>
    <col min="15884" max="15884" width="26" style="8" customWidth="1"/>
    <col min="15885" max="15885" width="96.7109375" style="8" customWidth="1"/>
    <col min="15886" max="15886" width="11.42578125" style="8" customWidth="1"/>
    <col min="15887" max="16131" width="11.42578125" style="8"/>
    <col min="16132" max="16132" width="20.28515625" style="8" bestFit="1" customWidth="1"/>
    <col min="16133" max="16133" width="9.85546875" style="8" customWidth="1"/>
    <col min="16134" max="16134" width="86.5703125" style="8" customWidth="1"/>
    <col min="16135" max="16135" width="8.7109375" style="8" customWidth="1"/>
    <col min="16136" max="16136" width="14.28515625" style="8" bestFit="1" customWidth="1"/>
    <col min="16137" max="16137" width="19.140625" style="8" customWidth="1"/>
    <col min="16138" max="16138" width="16.5703125" style="8" customWidth="1"/>
    <col min="16139" max="16139" width="17.5703125" style="8" customWidth="1"/>
    <col min="16140" max="16140" width="26" style="8" customWidth="1"/>
    <col min="16141" max="16141" width="96.7109375" style="8" customWidth="1"/>
    <col min="16142" max="16142" width="11.42578125" style="8" customWidth="1"/>
    <col min="16143" max="16384" width="11.42578125" style="8"/>
  </cols>
  <sheetData>
    <row r="2" spans="2:18" s="2" customFormat="1" x14ac:dyDescent="0.25">
      <c r="B2" s="15"/>
      <c r="C2" s="15"/>
      <c r="D2" s="15"/>
      <c r="E2" s="15"/>
      <c r="F2" s="15"/>
      <c r="G2" s="15"/>
      <c r="H2" s="15"/>
      <c r="I2" s="15"/>
      <c r="J2" s="15"/>
      <c r="K2" s="15"/>
      <c r="L2" s="15"/>
      <c r="M2" s="15"/>
      <c r="N2" s="108"/>
    </row>
    <row r="3" spans="2:18" s="2" customFormat="1" x14ac:dyDescent="0.25">
      <c r="B3" s="15"/>
      <c r="C3" s="15"/>
      <c r="D3" s="15"/>
      <c r="E3" s="17" t="str">
        <f>'Resumo - MICRO'!E4</f>
        <v>Obra:</v>
      </c>
      <c r="F3" s="15" t="str">
        <f>'Resumo - MICRO'!F4</f>
        <v>Recapeamento de vias urbanas em Microrrevestimento</v>
      </c>
      <c r="G3" s="15"/>
      <c r="H3" s="15"/>
      <c r="I3" s="17" t="s">
        <v>20</v>
      </c>
      <c r="J3" s="388">
        <v>0.15</v>
      </c>
      <c r="K3" s="17" t="s">
        <v>26</v>
      </c>
      <c r="L3" s="386"/>
      <c r="M3" s="15"/>
      <c r="N3" s="108"/>
    </row>
    <row r="4" spans="2:18" s="2" customFormat="1" x14ac:dyDescent="0.25">
      <c r="B4" s="15"/>
      <c r="C4" s="15"/>
      <c r="D4" s="15"/>
      <c r="E4" s="17" t="str">
        <f>'Resumo - MICRO'!E5</f>
        <v>Local:</v>
      </c>
      <c r="F4" s="15" t="str">
        <f>'Resumo - MICRO'!F5</f>
        <v>Perímetro urbano</v>
      </c>
      <c r="G4" s="15"/>
      <c r="H4" s="18"/>
      <c r="I4" s="17" t="s">
        <v>21</v>
      </c>
      <c r="J4" s="388">
        <f>'BDI - MICRO'!H35</f>
        <v>0.20702738941176513</v>
      </c>
      <c r="K4" s="17" t="s">
        <v>27</v>
      </c>
      <c r="L4" s="16"/>
      <c r="M4" s="15"/>
      <c r="N4" s="108"/>
    </row>
    <row r="5" spans="2:18" s="2" customFormat="1" x14ac:dyDescent="0.25">
      <c r="B5" s="15"/>
      <c r="C5" s="15"/>
      <c r="D5" s="15"/>
      <c r="E5" s="17" t="str">
        <f>'Resumo - MICRO'!E6</f>
        <v>Bairro:</v>
      </c>
      <c r="F5" s="15" t="str">
        <f>'Resumo - MICRO'!F6</f>
        <v>Diversos</v>
      </c>
      <c r="G5" s="15"/>
      <c r="K5" s="18"/>
      <c r="L5" s="18"/>
      <c r="M5" s="15"/>
      <c r="N5" s="108"/>
    </row>
    <row r="6" spans="2:18" s="2" customFormat="1" x14ac:dyDescent="0.25">
      <c r="B6" s="15"/>
      <c r="C6" s="15"/>
      <c r="D6" s="15"/>
      <c r="E6" s="17" t="str">
        <f>'Resumo - MICRO'!E7</f>
        <v>Município:</v>
      </c>
      <c r="F6" s="15" t="str">
        <f>'Resumo - MICRO'!F7</f>
        <v>Sorriso - MT</v>
      </c>
      <c r="G6" s="15"/>
      <c r="H6" s="15"/>
      <c r="I6" s="15"/>
      <c r="J6" s="15"/>
      <c r="K6" s="18"/>
      <c r="L6" s="18"/>
      <c r="M6" s="15"/>
      <c r="N6" s="108"/>
    </row>
    <row r="7" spans="2:18" s="2" customFormat="1" x14ac:dyDescent="0.25">
      <c r="B7" s="15"/>
      <c r="C7" s="15"/>
      <c r="D7" s="15"/>
      <c r="E7" s="15"/>
      <c r="F7" s="19"/>
      <c r="G7" s="19"/>
      <c r="H7" s="15"/>
      <c r="I7" s="17" t="s">
        <v>29</v>
      </c>
      <c r="J7" s="387"/>
      <c r="K7" s="17" t="s">
        <v>28</v>
      </c>
      <c r="L7" s="16"/>
      <c r="M7" s="15"/>
      <c r="N7" s="108"/>
    </row>
    <row r="8" spans="2:18" s="2" customFormat="1" x14ac:dyDescent="0.25">
      <c r="B8" s="15"/>
      <c r="C8" s="15"/>
      <c r="D8" s="15"/>
      <c r="E8" s="17" t="s">
        <v>91</v>
      </c>
      <c r="F8" s="16"/>
      <c r="G8" s="15"/>
      <c r="H8" s="15"/>
      <c r="I8" s="17" t="s">
        <v>30</v>
      </c>
      <c r="J8" s="387"/>
      <c r="K8" s="18"/>
      <c r="L8" s="16"/>
      <c r="M8" s="15"/>
      <c r="N8" s="108"/>
    </row>
    <row r="9" spans="2:18" s="2" customFormat="1" x14ac:dyDescent="0.25">
      <c r="B9" s="15"/>
      <c r="C9" s="15"/>
      <c r="D9" s="15"/>
      <c r="E9" s="15"/>
      <c r="F9" s="20"/>
      <c r="G9" s="20"/>
      <c r="H9" s="15"/>
      <c r="I9" s="17" t="s">
        <v>41</v>
      </c>
      <c r="J9" s="21"/>
      <c r="K9" s="15"/>
      <c r="L9" s="15"/>
      <c r="M9" s="15"/>
      <c r="N9" s="108"/>
    </row>
    <row r="10" spans="2:18" s="2" customFormat="1" ht="15.75" thickBot="1" x14ac:dyDescent="0.3">
      <c r="B10" s="94"/>
      <c r="C10" s="94"/>
      <c r="D10" s="94"/>
      <c r="E10" s="94"/>
      <c r="F10" s="95"/>
      <c r="G10" s="95"/>
      <c r="H10" s="94"/>
      <c r="I10" s="94"/>
      <c r="J10" s="94"/>
      <c r="K10" s="94"/>
      <c r="L10" s="94"/>
      <c r="M10" s="94"/>
      <c r="N10" s="109"/>
    </row>
    <row r="11" spans="2:18" s="2" customFormat="1" ht="32.1" customHeight="1" thickBot="1" x14ac:dyDescent="0.3">
      <c r="B11" s="525" t="s">
        <v>204</v>
      </c>
      <c r="C11" s="526"/>
      <c r="D11" s="526"/>
      <c r="E11" s="526"/>
      <c r="F11" s="526"/>
      <c r="G11" s="526"/>
      <c r="H11" s="526"/>
      <c r="I11" s="526"/>
      <c r="J11" s="526"/>
      <c r="K11" s="526"/>
      <c r="L11" s="526"/>
      <c r="M11" s="527"/>
      <c r="N11" s="108"/>
    </row>
    <row r="12" spans="2:18" s="18" customFormat="1" ht="15" customHeight="1" thickBot="1" x14ac:dyDescent="0.3">
      <c r="B12" s="92"/>
      <c r="C12" s="92"/>
      <c r="D12" s="92"/>
      <c r="E12" s="92"/>
      <c r="F12" s="92"/>
      <c r="G12" s="92"/>
      <c r="H12" s="92"/>
      <c r="I12" s="92"/>
      <c r="J12" s="92"/>
      <c r="K12" s="92"/>
      <c r="L12" s="92"/>
      <c r="M12" s="92"/>
      <c r="N12" s="110"/>
    </row>
    <row r="13" spans="2:18" s="2" customFormat="1" ht="21" customHeight="1" x14ac:dyDescent="0.25">
      <c r="B13" s="528" t="s">
        <v>17</v>
      </c>
      <c r="C13" s="517" t="s">
        <v>0</v>
      </c>
      <c r="D13" s="517" t="s">
        <v>1</v>
      </c>
      <c r="E13" s="523" t="s">
        <v>2</v>
      </c>
      <c r="F13" s="523"/>
      <c r="G13" s="523"/>
      <c r="H13" s="517" t="s">
        <v>3</v>
      </c>
      <c r="I13" s="517"/>
      <c r="J13" s="517" t="s">
        <v>31</v>
      </c>
      <c r="K13" s="517"/>
      <c r="L13" s="517"/>
      <c r="M13" s="530"/>
      <c r="N13" s="108"/>
    </row>
    <row r="14" spans="2:18" s="2" customFormat="1" ht="26.25" customHeight="1" x14ac:dyDescent="0.25">
      <c r="B14" s="529"/>
      <c r="C14" s="518"/>
      <c r="D14" s="518"/>
      <c r="E14" s="524"/>
      <c r="F14" s="524"/>
      <c r="G14" s="524"/>
      <c r="H14" s="258" t="s">
        <v>22</v>
      </c>
      <c r="I14" s="258" t="s">
        <v>4</v>
      </c>
      <c r="J14" s="258" t="s">
        <v>5</v>
      </c>
      <c r="K14" s="258" t="s">
        <v>23</v>
      </c>
      <c r="L14" s="258" t="s">
        <v>24</v>
      </c>
      <c r="M14" s="259" t="s">
        <v>25</v>
      </c>
      <c r="N14" s="111"/>
      <c r="R14" s="106"/>
    </row>
    <row r="15" spans="2:18" s="2" customFormat="1" ht="24.95" customHeight="1" x14ac:dyDescent="0.25">
      <c r="B15" s="260"/>
      <c r="C15" s="162"/>
      <c r="D15" s="162">
        <v>1</v>
      </c>
      <c r="E15" s="514" t="s">
        <v>6</v>
      </c>
      <c r="F15" s="514"/>
      <c r="G15" s="261"/>
      <c r="H15" s="162"/>
      <c r="I15" s="162"/>
      <c r="J15" s="262"/>
      <c r="K15" s="263"/>
      <c r="L15" s="264"/>
      <c r="M15" s="265">
        <f>SUM(M16:M17)</f>
        <v>0</v>
      </c>
      <c r="N15" s="111"/>
    </row>
    <row r="16" spans="2:18" s="6" customFormat="1" ht="28.5" customHeight="1" x14ac:dyDescent="0.25">
      <c r="B16" s="406" t="s">
        <v>19</v>
      </c>
      <c r="C16" s="407" t="str">
        <f>'Composições - MICRO'!C15</f>
        <v>COMP-01</v>
      </c>
      <c r="D16" s="407" t="s">
        <v>7</v>
      </c>
      <c r="E16" s="516" t="str">
        <f>'Composições - MICRO'!F15</f>
        <v>PLACA DE OBRA EM CHAPA DE ACO GALVANIZADO (REF: SINAPI 74209/1 - 01/2020)</v>
      </c>
      <c r="F16" s="516"/>
      <c r="G16" s="408"/>
      <c r="H16" s="407" t="s">
        <v>88</v>
      </c>
      <c r="I16" s="409">
        <v>6</v>
      </c>
      <c r="J16" s="410"/>
      <c r="K16" s="410">
        <f>ROUND(J16*J$4,2)</f>
        <v>0</v>
      </c>
      <c r="L16" s="410">
        <f>J16+K16</f>
        <v>0</v>
      </c>
      <c r="M16" s="411">
        <f>ROUND(I16*L16,2)</f>
        <v>0</v>
      </c>
      <c r="N16" s="112"/>
    </row>
    <row r="17" spans="2:14" s="6" customFormat="1" ht="28.5" customHeight="1" x14ac:dyDescent="0.25">
      <c r="B17" s="270" t="s">
        <v>19</v>
      </c>
      <c r="C17" s="271" t="str">
        <f>'Composições - MICRO'!C23</f>
        <v>COMP-02</v>
      </c>
      <c r="D17" s="271" t="s">
        <v>8</v>
      </c>
      <c r="E17" s="515" t="str">
        <f>'Composições - MICRO'!F23</f>
        <v>ADMINISTRAÇÃO LOCAL DA OBRA (REF: COMPOSIÇÃO PRÓPRIA)</v>
      </c>
      <c r="F17" s="515"/>
      <c r="G17" s="382"/>
      <c r="H17" s="271" t="s">
        <v>9</v>
      </c>
      <c r="I17" s="272">
        <v>1</v>
      </c>
      <c r="J17" s="273"/>
      <c r="K17" s="273">
        <f>ROUND(J17*J$4,2)</f>
        <v>0</v>
      </c>
      <c r="L17" s="273">
        <f>J17+K17</f>
        <v>0</v>
      </c>
      <c r="M17" s="274">
        <f>ROUND(I17*L17,2)</f>
        <v>0</v>
      </c>
      <c r="N17" s="112"/>
    </row>
    <row r="18" spans="2:14" s="2" customFormat="1" ht="24.95" customHeight="1" x14ac:dyDescent="0.25">
      <c r="B18" s="266"/>
      <c r="C18" s="267"/>
      <c r="D18" s="268">
        <v>2</v>
      </c>
      <c r="E18" s="519" t="s">
        <v>198</v>
      </c>
      <c r="F18" s="519"/>
      <c r="G18" s="158"/>
      <c r="H18" s="269"/>
      <c r="I18" s="12"/>
      <c r="J18" s="13"/>
      <c r="K18" s="13"/>
      <c r="L18" s="13"/>
      <c r="M18" s="265">
        <f>SUM(M19:M30)</f>
        <v>0</v>
      </c>
      <c r="N18" s="112"/>
    </row>
    <row r="19" spans="2:14" s="2" customFormat="1" ht="28.5" customHeight="1" x14ac:dyDescent="0.25">
      <c r="B19" s="412" t="s">
        <v>18</v>
      </c>
      <c r="C19" s="413">
        <v>99814</v>
      </c>
      <c r="D19" s="413" t="s">
        <v>11</v>
      </c>
      <c r="E19" s="520" t="s">
        <v>154</v>
      </c>
      <c r="F19" s="520"/>
      <c r="G19" s="520"/>
      <c r="H19" s="414" t="s">
        <v>88</v>
      </c>
      <c r="I19" s="415">
        <v>184161.3</v>
      </c>
      <c r="J19" s="416"/>
      <c r="K19" s="416">
        <f t="shared" ref="K19:K20" si="0">ROUND(J19*J$4,2)</f>
        <v>0</v>
      </c>
      <c r="L19" s="416">
        <f t="shared" ref="L19:L24" si="1">J19+K19</f>
        <v>0</v>
      </c>
      <c r="M19" s="417">
        <f t="shared" ref="M19:M24" si="2">ROUND(I19*L19,2)</f>
        <v>0</v>
      </c>
      <c r="N19" s="112"/>
    </row>
    <row r="20" spans="2:14" s="2" customFormat="1" ht="28.5" customHeight="1" x14ac:dyDescent="0.25">
      <c r="B20" s="173" t="s">
        <v>18</v>
      </c>
      <c r="C20" s="252">
        <v>96001</v>
      </c>
      <c r="D20" s="252" t="s">
        <v>12</v>
      </c>
      <c r="E20" s="521" t="s">
        <v>264</v>
      </c>
      <c r="F20" s="521"/>
      <c r="G20" s="521"/>
      <c r="H20" s="253" t="s">
        <v>88</v>
      </c>
      <c r="I20" s="254">
        <v>36832.26</v>
      </c>
      <c r="J20" s="255"/>
      <c r="K20" s="255">
        <f t="shared" si="0"/>
        <v>0</v>
      </c>
      <c r="L20" s="255">
        <f t="shared" si="1"/>
        <v>0</v>
      </c>
      <c r="M20" s="256">
        <f>ROUND(I20*L20,2)</f>
        <v>0</v>
      </c>
      <c r="N20" s="112"/>
    </row>
    <row r="21" spans="2:14" s="2" customFormat="1" ht="36" customHeight="1" x14ac:dyDescent="0.25">
      <c r="B21" s="173" t="s">
        <v>19</v>
      </c>
      <c r="C21" s="252" t="s">
        <v>119</v>
      </c>
      <c r="D21" s="252" t="s">
        <v>102</v>
      </c>
      <c r="E21" s="521" t="str">
        <f>'Composições - MICRO'!F26</f>
        <v xml:space="preserve">MICRORREVESTIMENTO A FRIO COM EMULSÃO MODIFICADA COM POLÍMERO DE 0,8 CM - BRITA COMERCIAL (REF: SICRO3 4011408 - 01/2022) </v>
      </c>
      <c r="F21" s="521"/>
      <c r="G21" s="521"/>
      <c r="H21" s="253" t="s">
        <v>88</v>
      </c>
      <c r="I21" s="254">
        <v>184161.3</v>
      </c>
      <c r="J21" s="255"/>
      <c r="K21" s="255">
        <f>ROUND(J21*J$4,2)</f>
        <v>0</v>
      </c>
      <c r="L21" s="255">
        <f t="shared" si="1"/>
        <v>0</v>
      </c>
      <c r="M21" s="256">
        <f t="shared" si="2"/>
        <v>0</v>
      </c>
      <c r="N21" s="112"/>
    </row>
    <row r="22" spans="2:14" s="2" customFormat="1" ht="30.75" customHeight="1" x14ac:dyDescent="0.25">
      <c r="B22" s="173" t="s">
        <v>19</v>
      </c>
      <c r="C22" s="252" t="s">
        <v>120</v>
      </c>
      <c r="D22" s="252" t="s">
        <v>103</v>
      </c>
      <c r="E22" s="521" t="str">
        <f>'Composições - MICRO'!F47</f>
        <v>EXECUÇÃO DE PINTURA DE LIGAÇÃO COM EMULSÃO ASFÁLTICA RR-2C. AF_11/2019 (REF: SINAPI 96402 - 04/2022)</v>
      </c>
      <c r="F22" s="521"/>
      <c r="G22" s="521"/>
      <c r="H22" s="253" t="s">
        <v>88</v>
      </c>
      <c r="I22" s="254">
        <v>184161.3</v>
      </c>
      <c r="J22" s="255"/>
      <c r="K22" s="255">
        <f>ROUND(J22*J$4,2)</f>
        <v>0</v>
      </c>
      <c r="L22" s="255">
        <f t="shared" si="1"/>
        <v>0</v>
      </c>
      <c r="M22" s="256">
        <f t="shared" si="2"/>
        <v>0</v>
      </c>
      <c r="N22" s="112"/>
    </row>
    <row r="23" spans="2:14" s="2" customFormat="1" ht="41.25" customHeight="1" x14ac:dyDescent="0.25">
      <c r="B23" s="173" t="s">
        <v>18</v>
      </c>
      <c r="C23" s="252">
        <v>102330</v>
      </c>
      <c r="D23" s="252" t="s">
        <v>104</v>
      </c>
      <c r="E23" s="521" t="s">
        <v>239</v>
      </c>
      <c r="F23" s="521"/>
      <c r="G23" s="521"/>
      <c r="H23" s="253" t="s">
        <v>200</v>
      </c>
      <c r="I23" s="254">
        <f>'Memória de Cálculo - MICRO'!G22</f>
        <v>2486.1775500000003</v>
      </c>
      <c r="J23" s="255"/>
      <c r="K23" s="255">
        <f>ROUND(J23*J$3,2)</f>
        <v>0</v>
      </c>
      <c r="L23" s="255">
        <f t="shared" si="1"/>
        <v>0</v>
      </c>
      <c r="M23" s="256">
        <f t="shared" si="2"/>
        <v>0</v>
      </c>
      <c r="N23" s="112"/>
    </row>
    <row r="24" spans="2:14" s="2" customFormat="1" ht="43.5" customHeight="1" x14ac:dyDescent="0.25">
      <c r="B24" s="173" t="s">
        <v>18</v>
      </c>
      <c r="C24" s="252">
        <v>102331</v>
      </c>
      <c r="D24" s="252" t="s">
        <v>201</v>
      </c>
      <c r="E24" s="521" t="s">
        <v>240</v>
      </c>
      <c r="F24" s="521"/>
      <c r="G24" s="521"/>
      <c r="H24" s="253" t="s">
        <v>200</v>
      </c>
      <c r="I24" s="254">
        <f>'Memória de Cálculo - MICRO'!I22</f>
        <v>30662.856449999999</v>
      </c>
      <c r="J24" s="255"/>
      <c r="K24" s="255">
        <f>ROUND(J24*J$3,2)</f>
        <v>0</v>
      </c>
      <c r="L24" s="255">
        <f t="shared" si="1"/>
        <v>0</v>
      </c>
      <c r="M24" s="256">
        <f t="shared" si="2"/>
        <v>0</v>
      </c>
      <c r="N24" s="112"/>
    </row>
    <row r="25" spans="2:14" s="2" customFormat="1" ht="42.75" customHeight="1" x14ac:dyDescent="0.25">
      <c r="B25" s="173" t="s">
        <v>18</v>
      </c>
      <c r="C25" s="252">
        <v>102330</v>
      </c>
      <c r="D25" s="252" t="s">
        <v>202</v>
      </c>
      <c r="E25" s="521" t="s">
        <v>241</v>
      </c>
      <c r="F25" s="521"/>
      <c r="G25" s="521"/>
      <c r="H25" s="253" t="s">
        <v>200</v>
      </c>
      <c r="I25" s="254">
        <f>'Memória de Cálculo - MICRO'!K34</f>
        <v>10713.767788800002</v>
      </c>
      <c r="J25" s="255"/>
      <c r="K25" s="255">
        <f>ROUND(J25*J$3,2)</f>
        <v>0</v>
      </c>
      <c r="L25" s="255">
        <f t="shared" ref="L25:L28" si="3">J25+K25</f>
        <v>0</v>
      </c>
      <c r="M25" s="256">
        <f t="shared" ref="M25:M28" si="4">ROUND(I25*L25,2)</f>
        <v>0</v>
      </c>
      <c r="N25" s="112"/>
    </row>
    <row r="26" spans="2:14" s="2" customFormat="1" ht="44.25" customHeight="1" x14ac:dyDescent="0.25">
      <c r="B26" s="173" t="s">
        <v>18</v>
      </c>
      <c r="C26" s="252">
        <v>102331</v>
      </c>
      <c r="D26" s="252" t="s">
        <v>203</v>
      </c>
      <c r="E26" s="521" t="s">
        <v>242</v>
      </c>
      <c r="F26" s="521"/>
      <c r="G26" s="521"/>
      <c r="H26" s="253" t="s">
        <v>200</v>
      </c>
      <c r="I26" s="254">
        <f>'Memória de Cálculo - MICRO'!M34</f>
        <v>132136.46939519999</v>
      </c>
      <c r="J26" s="255"/>
      <c r="K26" s="255">
        <f>ROUND(J26*J$3,2)</f>
        <v>0</v>
      </c>
      <c r="L26" s="255">
        <f t="shared" si="3"/>
        <v>0</v>
      </c>
      <c r="M26" s="256">
        <f t="shared" si="4"/>
        <v>0</v>
      </c>
      <c r="N26" s="112"/>
    </row>
    <row r="27" spans="2:14" s="2" customFormat="1" ht="44.25" customHeight="1" x14ac:dyDescent="0.25">
      <c r="B27" s="173" t="s">
        <v>18</v>
      </c>
      <c r="C27" s="252">
        <v>95880</v>
      </c>
      <c r="D27" s="252" t="s">
        <v>105</v>
      </c>
      <c r="E27" s="521" t="s">
        <v>256</v>
      </c>
      <c r="F27" s="521"/>
      <c r="G27" s="521"/>
      <c r="H27" s="253" t="s">
        <v>200</v>
      </c>
      <c r="I27" s="254">
        <f>'Memória de Cálculo - MICRO'!F46</f>
        <v>994.47102000000018</v>
      </c>
      <c r="J27" s="255"/>
      <c r="K27" s="255">
        <f>ROUND(J27*J$4,2)</f>
        <v>0</v>
      </c>
      <c r="L27" s="255">
        <f t="shared" si="3"/>
        <v>0</v>
      </c>
      <c r="M27" s="256">
        <f t="shared" si="4"/>
        <v>0</v>
      </c>
      <c r="N27" s="112"/>
    </row>
    <row r="28" spans="2:14" s="2" customFormat="1" ht="42.75" customHeight="1" x14ac:dyDescent="0.25">
      <c r="B28" s="173" t="s">
        <v>18</v>
      </c>
      <c r="C28" s="252">
        <v>95430</v>
      </c>
      <c r="D28" s="252" t="s">
        <v>261</v>
      </c>
      <c r="E28" s="521" t="s">
        <v>257</v>
      </c>
      <c r="F28" s="521"/>
      <c r="G28" s="521"/>
      <c r="H28" s="253" t="s">
        <v>200</v>
      </c>
      <c r="I28" s="254">
        <f>'Memória de Cálculo - MICRO'!H46</f>
        <v>7955.7681600000014</v>
      </c>
      <c r="J28" s="255"/>
      <c r="K28" s="255">
        <f>ROUND(J28*J$4,2)</f>
        <v>0</v>
      </c>
      <c r="L28" s="255">
        <f t="shared" si="3"/>
        <v>0</v>
      </c>
      <c r="M28" s="256">
        <f t="shared" si="4"/>
        <v>0</v>
      </c>
      <c r="N28" s="112"/>
    </row>
    <row r="29" spans="2:14" s="2" customFormat="1" ht="42.75" customHeight="1" x14ac:dyDescent="0.25">
      <c r="B29" s="173" t="s">
        <v>18</v>
      </c>
      <c r="C29" s="252">
        <v>95880</v>
      </c>
      <c r="D29" s="252" t="s">
        <v>262</v>
      </c>
      <c r="E29" s="521" t="s">
        <v>259</v>
      </c>
      <c r="F29" s="521"/>
      <c r="G29" s="521"/>
      <c r="H29" s="253" t="s">
        <v>200</v>
      </c>
      <c r="I29" s="254">
        <f>'Memória de Cálculo - MICRO'!F58</f>
        <v>66298.067999999999</v>
      </c>
      <c r="J29" s="255"/>
      <c r="K29" s="255">
        <f>ROUND(J29*J$4,2)</f>
        <v>0</v>
      </c>
      <c r="L29" s="255">
        <f t="shared" ref="L29:L30" si="5">J29+K29</f>
        <v>0</v>
      </c>
      <c r="M29" s="256">
        <f t="shared" ref="M29:M30" si="6">ROUND(I29*L29,2)</f>
        <v>0</v>
      </c>
      <c r="N29" s="112"/>
    </row>
    <row r="30" spans="2:14" s="2" customFormat="1" ht="42.75" customHeight="1" x14ac:dyDescent="0.25">
      <c r="B30" s="277" t="s">
        <v>18</v>
      </c>
      <c r="C30" s="278">
        <v>95430</v>
      </c>
      <c r="D30" s="278" t="s">
        <v>263</v>
      </c>
      <c r="E30" s="522" t="s">
        <v>260</v>
      </c>
      <c r="F30" s="522"/>
      <c r="G30" s="522"/>
      <c r="H30" s="279" t="s">
        <v>200</v>
      </c>
      <c r="I30" s="280">
        <f>'Memória de Cálculo - MICRO'!H58</f>
        <v>530384.54399999999</v>
      </c>
      <c r="J30" s="281"/>
      <c r="K30" s="281">
        <f>ROUND(J30*J$4,2)</f>
        <v>0</v>
      </c>
      <c r="L30" s="281">
        <f t="shared" si="5"/>
        <v>0</v>
      </c>
      <c r="M30" s="282">
        <f t="shared" si="6"/>
        <v>0</v>
      </c>
      <c r="N30" s="112"/>
    </row>
    <row r="31" spans="2:14" s="14" customFormat="1" ht="29.25" customHeight="1" collapsed="1" thickBot="1" x14ac:dyDescent="0.3">
      <c r="B31" s="512" t="s">
        <v>16</v>
      </c>
      <c r="C31" s="513"/>
      <c r="D31" s="513"/>
      <c r="E31" s="513"/>
      <c r="F31" s="513"/>
      <c r="G31" s="513"/>
      <c r="H31" s="513"/>
      <c r="I31" s="513"/>
      <c r="J31" s="275"/>
      <c r="K31" s="275">
        <f>SUM(K16:K30)</f>
        <v>0</v>
      </c>
      <c r="L31" s="275">
        <f>SUM(L16:L30)</f>
        <v>0</v>
      </c>
      <c r="M31" s="276">
        <f>SUM(M18+M15)</f>
        <v>0</v>
      </c>
      <c r="N31" s="113"/>
    </row>
    <row r="33" spans="2:13" x14ac:dyDescent="0.25">
      <c r="M33" s="9"/>
    </row>
    <row r="34" spans="2:13" x14ac:dyDescent="0.25">
      <c r="M34" s="9"/>
    </row>
    <row r="35" spans="2:13" x14ac:dyDescent="0.25">
      <c r="M35" s="9"/>
    </row>
    <row r="40" spans="2:13" ht="12.75" customHeight="1" x14ac:dyDescent="0.25">
      <c r="B40" s="10"/>
      <c r="C40" s="10"/>
      <c r="D40" s="10"/>
      <c r="E40" s="10"/>
      <c r="F40" s="10"/>
      <c r="G40" s="10"/>
      <c r="H40" s="10"/>
      <c r="I40" s="10"/>
      <c r="J40" s="10"/>
      <c r="K40" s="10"/>
      <c r="L40" s="10"/>
      <c r="M40" s="10"/>
    </row>
    <row r="41" spans="2:13" ht="12.75" customHeight="1" x14ac:dyDescent="0.25">
      <c r="B41" s="10"/>
      <c r="C41" s="10"/>
      <c r="D41" s="10"/>
      <c r="E41" s="10"/>
      <c r="F41" s="10"/>
      <c r="G41" s="10"/>
      <c r="H41" s="10"/>
      <c r="I41" s="10"/>
      <c r="J41" s="10"/>
      <c r="K41" s="10"/>
      <c r="L41" s="10"/>
      <c r="M41" s="10"/>
    </row>
    <row r="42" spans="2:13" ht="12.75" customHeight="1" x14ac:dyDescent="0.25">
      <c r="B42" s="10"/>
      <c r="C42" s="10"/>
      <c r="D42" s="10"/>
      <c r="E42" s="10"/>
      <c r="F42" s="10"/>
      <c r="G42" s="10"/>
      <c r="H42" s="10"/>
      <c r="I42" s="10"/>
      <c r="J42" s="10"/>
      <c r="K42" s="10"/>
      <c r="L42" s="10"/>
      <c r="M42" s="10"/>
    </row>
    <row r="43" spans="2:13" ht="12.75" customHeight="1" x14ac:dyDescent="0.25">
      <c r="B43" s="10"/>
      <c r="C43" s="10"/>
      <c r="D43" s="10"/>
      <c r="E43" s="10"/>
      <c r="F43" s="10"/>
      <c r="G43" s="10"/>
      <c r="H43" s="10"/>
      <c r="I43" s="10"/>
      <c r="J43" s="10"/>
      <c r="K43" s="10"/>
      <c r="L43" s="10"/>
      <c r="M43" s="10"/>
    </row>
  </sheetData>
  <mergeCells count="24">
    <mergeCell ref="E25:G25"/>
    <mergeCell ref="E13:G14"/>
    <mergeCell ref="E20:G20"/>
    <mergeCell ref="B11:M11"/>
    <mergeCell ref="B13:B14"/>
    <mergeCell ref="D13:D14"/>
    <mergeCell ref="H13:I13"/>
    <mergeCell ref="J13:M13"/>
    <mergeCell ref="B31:I31"/>
    <mergeCell ref="E15:F15"/>
    <mergeCell ref="E17:F17"/>
    <mergeCell ref="E16:F16"/>
    <mergeCell ref="C13:C14"/>
    <mergeCell ref="E18:F18"/>
    <mergeCell ref="E19:G19"/>
    <mergeCell ref="E21:G21"/>
    <mergeCell ref="E26:G26"/>
    <mergeCell ref="E22:G22"/>
    <mergeCell ref="E23:G23"/>
    <mergeCell ref="E24:G24"/>
    <mergeCell ref="E27:G27"/>
    <mergeCell ref="E28:G28"/>
    <mergeCell ref="E29:G29"/>
    <mergeCell ref="E30:G30"/>
  </mergeCells>
  <printOptions horizontalCentered="1"/>
  <pageMargins left="0.51181102362204722" right="0.51181102362204722" top="0.78740157480314965" bottom="0.78740157480314965" header="0.31496062992125984" footer="0.31496062992125984"/>
  <pageSetup paperSize="9" scale="57" fitToHeight="0" orientation="landscape" horizontalDpi="360" verticalDpi="360" r:id="rId1"/>
  <headerFooter>
    <oddFooter>&amp;L&amp;A&amp;C&amp;"-,Negrito itálico"Rodrigo Thibes Gonsalves&amp;"-,Itálico"
Engenheiro Civil 
CREA-MT 033947&amp;R&amp;P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4" tint="0.79998168889431442"/>
    <outlinePr summaryBelow="0" summaryRight="0"/>
    <pageSetUpPr fitToPage="1"/>
  </sheetPr>
  <dimension ref="A2:R60"/>
  <sheetViews>
    <sheetView showGridLines="0" view="pageBreakPreview" zoomScale="80" zoomScaleNormal="87" zoomScaleSheetLayoutView="80" workbookViewId="0">
      <pane ySplit="14" topLeftCell="A21" activePane="bottomLeft" state="frozen"/>
      <selection pane="bottomLeft" activeCell="O62" sqref="O62"/>
    </sheetView>
  </sheetViews>
  <sheetFormatPr defaultColWidth="11.42578125" defaultRowHeight="15" x14ac:dyDescent="0.25"/>
  <cols>
    <col min="1" max="1" width="4" style="8" customWidth="1"/>
    <col min="2" max="2" width="14.28515625" style="7" bestFit="1" customWidth="1"/>
    <col min="3" max="3" width="15.28515625" style="7" bestFit="1" customWidth="1"/>
    <col min="4" max="4" width="15.42578125" style="7" customWidth="1"/>
    <col min="5" max="5" width="9.42578125" style="8" customWidth="1"/>
    <col min="6" max="6" width="7.5703125" style="8" customWidth="1"/>
    <col min="7" max="7" width="65.140625" style="8" customWidth="1"/>
    <col min="8" max="8" width="9.28515625" style="8" bestFit="1" customWidth="1"/>
    <col min="9" max="9" width="7.7109375" style="8" bestFit="1" customWidth="1"/>
    <col min="10" max="10" width="7.85546875" style="8" customWidth="1"/>
    <col min="11" max="12" width="10.85546875" style="8" customWidth="1"/>
    <col min="13" max="13" width="8.5703125" style="7" bestFit="1" customWidth="1"/>
    <col min="14" max="14" width="11.42578125" style="8" bestFit="1" customWidth="1"/>
    <col min="15" max="15" width="17.42578125" style="8" customWidth="1"/>
    <col min="16" max="16" width="17.85546875" style="7" customWidth="1"/>
    <col min="17" max="17" width="96.7109375" style="8" customWidth="1"/>
    <col min="18" max="18" width="11.42578125" style="8" customWidth="1"/>
    <col min="19" max="263" width="11.42578125" style="8"/>
    <col min="264" max="264" width="20.28515625" style="8" bestFit="1" customWidth="1"/>
    <col min="265" max="265" width="9.85546875" style="8" customWidth="1"/>
    <col min="266" max="266" width="86.5703125" style="8" customWidth="1"/>
    <col min="267" max="267" width="8.7109375" style="8" customWidth="1"/>
    <col min="268" max="268" width="14.28515625" style="8" bestFit="1" customWidth="1"/>
    <col min="269" max="269" width="19.140625" style="8" customWidth="1"/>
    <col min="270" max="270" width="16.5703125" style="8" customWidth="1"/>
    <col min="271" max="271" width="17.5703125" style="8" customWidth="1"/>
    <col min="272" max="272" width="26" style="8" customWidth="1"/>
    <col min="273" max="273" width="96.7109375" style="8" customWidth="1"/>
    <col min="274" max="274" width="11.42578125" style="8" customWidth="1"/>
    <col min="275" max="519" width="11.42578125" style="8"/>
    <col min="520" max="520" width="20.28515625" style="8" bestFit="1" customWidth="1"/>
    <col min="521" max="521" width="9.85546875" style="8" customWidth="1"/>
    <col min="522" max="522" width="86.5703125" style="8" customWidth="1"/>
    <col min="523" max="523" width="8.7109375" style="8" customWidth="1"/>
    <col min="524" max="524" width="14.28515625" style="8" bestFit="1" customWidth="1"/>
    <col min="525" max="525" width="19.140625" style="8" customWidth="1"/>
    <col min="526" max="526" width="16.5703125" style="8" customWidth="1"/>
    <col min="527" max="527" width="17.5703125" style="8" customWidth="1"/>
    <col min="528" max="528" width="26" style="8" customWidth="1"/>
    <col min="529" max="529" width="96.7109375" style="8" customWidth="1"/>
    <col min="530" max="530" width="11.42578125" style="8" customWidth="1"/>
    <col min="531" max="775" width="11.42578125" style="8"/>
    <col min="776" max="776" width="20.28515625" style="8" bestFit="1" customWidth="1"/>
    <col min="777" max="777" width="9.85546875" style="8" customWidth="1"/>
    <col min="778" max="778" width="86.5703125" style="8" customWidth="1"/>
    <col min="779" max="779" width="8.7109375" style="8" customWidth="1"/>
    <col min="780" max="780" width="14.28515625" style="8" bestFit="1" customWidth="1"/>
    <col min="781" max="781" width="19.140625" style="8" customWidth="1"/>
    <col min="782" max="782" width="16.5703125" style="8" customWidth="1"/>
    <col min="783" max="783" width="17.5703125" style="8" customWidth="1"/>
    <col min="784" max="784" width="26" style="8" customWidth="1"/>
    <col min="785" max="785" width="96.7109375" style="8" customWidth="1"/>
    <col min="786" max="786" width="11.42578125" style="8" customWidth="1"/>
    <col min="787" max="1031" width="11.42578125" style="8"/>
    <col min="1032" max="1032" width="20.28515625" style="8" bestFit="1" customWidth="1"/>
    <col min="1033" max="1033" width="9.85546875" style="8" customWidth="1"/>
    <col min="1034" max="1034" width="86.5703125" style="8" customWidth="1"/>
    <col min="1035" max="1035" width="8.7109375" style="8" customWidth="1"/>
    <col min="1036" max="1036" width="14.28515625" style="8" bestFit="1" customWidth="1"/>
    <col min="1037" max="1037" width="19.140625" style="8" customWidth="1"/>
    <col min="1038" max="1038" width="16.5703125" style="8" customWidth="1"/>
    <col min="1039" max="1039" width="17.5703125" style="8" customWidth="1"/>
    <col min="1040" max="1040" width="26" style="8" customWidth="1"/>
    <col min="1041" max="1041" width="96.7109375" style="8" customWidth="1"/>
    <col min="1042" max="1042" width="11.42578125" style="8" customWidth="1"/>
    <col min="1043" max="1287" width="11.42578125" style="8"/>
    <col min="1288" max="1288" width="20.28515625" style="8" bestFit="1" customWidth="1"/>
    <col min="1289" max="1289" width="9.85546875" style="8" customWidth="1"/>
    <col min="1290" max="1290" width="86.5703125" style="8" customWidth="1"/>
    <col min="1291" max="1291" width="8.7109375" style="8" customWidth="1"/>
    <col min="1292" max="1292" width="14.28515625" style="8" bestFit="1" customWidth="1"/>
    <col min="1293" max="1293" width="19.140625" style="8" customWidth="1"/>
    <col min="1294" max="1294" width="16.5703125" style="8" customWidth="1"/>
    <col min="1295" max="1295" width="17.5703125" style="8" customWidth="1"/>
    <col min="1296" max="1296" width="26" style="8" customWidth="1"/>
    <col min="1297" max="1297" width="96.7109375" style="8" customWidth="1"/>
    <col min="1298" max="1298" width="11.42578125" style="8" customWidth="1"/>
    <col min="1299" max="1543" width="11.42578125" style="8"/>
    <col min="1544" max="1544" width="20.28515625" style="8" bestFit="1" customWidth="1"/>
    <col min="1545" max="1545" width="9.85546875" style="8" customWidth="1"/>
    <col min="1546" max="1546" width="86.5703125" style="8" customWidth="1"/>
    <col min="1547" max="1547" width="8.7109375" style="8" customWidth="1"/>
    <col min="1548" max="1548" width="14.28515625" style="8" bestFit="1" customWidth="1"/>
    <col min="1549" max="1549" width="19.140625" style="8" customWidth="1"/>
    <col min="1550" max="1550" width="16.5703125" style="8" customWidth="1"/>
    <col min="1551" max="1551" width="17.5703125" style="8" customWidth="1"/>
    <col min="1552" max="1552" width="26" style="8" customWidth="1"/>
    <col min="1553" max="1553" width="96.7109375" style="8" customWidth="1"/>
    <col min="1554" max="1554" width="11.42578125" style="8" customWidth="1"/>
    <col min="1555" max="1799" width="11.42578125" style="8"/>
    <col min="1800" max="1800" width="20.28515625" style="8" bestFit="1" customWidth="1"/>
    <col min="1801" max="1801" width="9.85546875" style="8" customWidth="1"/>
    <col min="1802" max="1802" width="86.5703125" style="8" customWidth="1"/>
    <col min="1803" max="1803" width="8.7109375" style="8" customWidth="1"/>
    <col min="1804" max="1804" width="14.28515625" style="8" bestFit="1" customWidth="1"/>
    <col min="1805" max="1805" width="19.140625" style="8" customWidth="1"/>
    <col min="1806" max="1806" width="16.5703125" style="8" customWidth="1"/>
    <col min="1807" max="1807" width="17.5703125" style="8" customWidth="1"/>
    <col min="1808" max="1808" width="26" style="8" customWidth="1"/>
    <col min="1809" max="1809" width="96.7109375" style="8" customWidth="1"/>
    <col min="1810" max="1810" width="11.42578125" style="8" customWidth="1"/>
    <col min="1811" max="2055" width="11.42578125" style="8"/>
    <col min="2056" max="2056" width="20.28515625" style="8" bestFit="1" customWidth="1"/>
    <col min="2057" max="2057" width="9.85546875" style="8" customWidth="1"/>
    <col min="2058" max="2058" width="86.5703125" style="8" customWidth="1"/>
    <col min="2059" max="2059" width="8.7109375" style="8" customWidth="1"/>
    <col min="2060" max="2060" width="14.28515625" style="8" bestFit="1" customWidth="1"/>
    <col min="2061" max="2061" width="19.140625" style="8" customWidth="1"/>
    <col min="2062" max="2062" width="16.5703125" style="8" customWidth="1"/>
    <col min="2063" max="2063" width="17.5703125" style="8" customWidth="1"/>
    <col min="2064" max="2064" width="26" style="8" customWidth="1"/>
    <col min="2065" max="2065" width="96.7109375" style="8" customWidth="1"/>
    <col min="2066" max="2066" width="11.42578125" style="8" customWidth="1"/>
    <col min="2067" max="2311" width="11.42578125" style="8"/>
    <col min="2312" max="2312" width="20.28515625" style="8" bestFit="1" customWidth="1"/>
    <col min="2313" max="2313" width="9.85546875" style="8" customWidth="1"/>
    <col min="2314" max="2314" width="86.5703125" style="8" customWidth="1"/>
    <col min="2315" max="2315" width="8.7109375" style="8" customWidth="1"/>
    <col min="2316" max="2316" width="14.28515625" style="8" bestFit="1" customWidth="1"/>
    <col min="2317" max="2317" width="19.140625" style="8" customWidth="1"/>
    <col min="2318" max="2318" width="16.5703125" style="8" customWidth="1"/>
    <col min="2319" max="2319" width="17.5703125" style="8" customWidth="1"/>
    <col min="2320" max="2320" width="26" style="8" customWidth="1"/>
    <col min="2321" max="2321" width="96.7109375" style="8" customWidth="1"/>
    <col min="2322" max="2322" width="11.42578125" style="8" customWidth="1"/>
    <col min="2323" max="2567" width="11.42578125" style="8"/>
    <col min="2568" max="2568" width="20.28515625" style="8" bestFit="1" customWidth="1"/>
    <col min="2569" max="2569" width="9.85546875" style="8" customWidth="1"/>
    <col min="2570" max="2570" width="86.5703125" style="8" customWidth="1"/>
    <col min="2571" max="2571" width="8.7109375" style="8" customWidth="1"/>
    <col min="2572" max="2572" width="14.28515625" style="8" bestFit="1" customWidth="1"/>
    <col min="2573" max="2573" width="19.140625" style="8" customWidth="1"/>
    <col min="2574" max="2574" width="16.5703125" style="8" customWidth="1"/>
    <col min="2575" max="2575" width="17.5703125" style="8" customWidth="1"/>
    <col min="2576" max="2576" width="26" style="8" customWidth="1"/>
    <col min="2577" max="2577" width="96.7109375" style="8" customWidth="1"/>
    <col min="2578" max="2578" width="11.42578125" style="8" customWidth="1"/>
    <col min="2579" max="2823" width="11.42578125" style="8"/>
    <col min="2824" max="2824" width="20.28515625" style="8" bestFit="1" customWidth="1"/>
    <col min="2825" max="2825" width="9.85546875" style="8" customWidth="1"/>
    <col min="2826" max="2826" width="86.5703125" style="8" customWidth="1"/>
    <col min="2827" max="2827" width="8.7109375" style="8" customWidth="1"/>
    <col min="2828" max="2828" width="14.28515625" style="8" bestFit="1" customWidth="1"/>
    <col min="2829" max="2829" width="19.140625" style="8" customWidth="1"/>
    <col min="2830" max="2830" width="16.5703125" style="8" customWidth="1"/>
    <col min="2831" max="2831" width="17.5703125" style="8" customWidth="1"/>
    <col min="2832" max="2832" width="26" style="8" customWidth="1"/>
    <col min="2833" max="2833" width="96.7109375" style="8" customWidth="1"/>
    <col min="2834" max="2834" width="11.42578125" style="8" customWidth="1"/>
    <col min="2835" max="3079" width="11.42578125" style="8"/>
    <col min="3080" max="3080" width="20.28515625" style="8" bestFit="1" customWidth="1"/>
    <col min="3081" max="3081" width="9.85546875" style="8" customWidth="1"/>
    <col min="3082" max="3082" width="86.5703125" style="8" customWidth="1"/>
    <col min="3083" max="3083" width="8.7109375" style="8" customWidth="1"/>
    <col min="3084" max="3084" width="14.28515625" style="8" bestFit="1" customWidth="1"/>
    <col min="3085" max="3085" width="19.140625" style="8" customWidth="1"/>
    <col min="3086" max="3086" width="16.5703125" style="8" customWidth="1"/>
    <col min="3087" max="3087" width="17.5703125" style="8" customWidth="1"/>
    <col min="3088" max="3088" width="26" style="8" customWidth="1"/>
    <col min="3089" max="3089" width="96.7109375" style="8" customWidth="1"/>
    <col min="3090" max="3090" width="11.42578125" style="8" customWidth="1"/>
    <col min="3091" max="3335" width="11.42578125" style="8"/>
    <col min="3336" max="3336" width="20.28515625" style="8" bestFit="1" customWidth="1"/>
    <col min="3337" max="3337" width="9.85546875" style="8" customWidth="1"/>
    <col min="3338" max="3338" width="86.5703125" style="8" customWidth="1"/>
    <col min="3339" max="3339" width="8.7109375" style="8" customWidth="1"/>
    <col min="3340" max="3340" width="14.28515625" style="8" bestFit="1" customWidth="1"/>
    <col min="3341" max="3341" width="19.140625" style="8" customWidth="1"/>
    <col min="3342" max="3342" width="16.5703125" style="8" customWidth="1"/>
    <col min="3343" max="3343" width="17.5703125" style="8" customWidth="1"/>
    <col min="3344" max="3344" width="26" style="8" customWidth="1"/>
    <col min="3345" max="3345" width="96.7109375" style="8" customWidth="1"/>
    <col min="3346" max="3346" width="11.42578125" style="8" customWidth="1"/>
    <col min="3347" max="3591" width="11.42578125" style="8"/>
    <col min="3592" max="3592" width="20.28515625" style="8" bestFit="1" customWidth="1"/>
    <col min="3593" max="3593" width="9.85546875" style="8" customWidth="1"/>
    <col min="3594" max="3594" width="86.5703125" style="8" customWidth="1"/>
    <col min="3595" max="3595" width="8.7109375" style="8" customWidth="1"/>
    <col min="3596" max="3596" width="14.28515625" style="8" bestFit="1" customWidth="1"/>
    <col min="3597" max="3597" width="19.140625" style="8" customWidth="1"/>
    <col min="3598" max="3598" width="16.5703125" style="8" customWidth="1"/>
    <col min="3599" max="3599" width="17.5703125" style="8" customWidth="1"/>
    <col min="3600" max="3600" width="26" style="8" customWidth="1"/>
    <col min="3601" max="3601" width="96.7109375" style="8" customWidth="1"/>
    <col min="3602" max="3602" width="11.42578125" style="8" customWidth="1"/>
    <col min="3603" max="3847" width="11.42578125" style="8"/>
    <col min="3848" max="3848" width="20.28515625" style="8" bestFit="1" customWidth="1"/>
    <col min="3849" max="3849" width="9.85546875" style="8" customWidth="1"/>
    <col min="3850" max="3850" width="86.5703125" style="8" customWidth="1"/>
    <col min="3851" max="3851" width="8.7109375" style="8" customWidth="1"/>
    <col min="3852" max="3852" width="14.28515625" style="8" bestFit="1" customWidth="1"/>
    <col min="3853" max="3853" width="19.140625" style="8" customWidth="1"/>
    <col min="3854" max="3854" width="16.5703125" style="8" customWidth="1"/>
    <col min="3855" max="3855" width="17.5703125" style="8" customWidth="1"/>
    <col min="3856" max="3856" width="26" style="8" customWidth="1"/>
    <col min="3857" max="3857" width="96.7109375" style="8" customWidth="1"/>
    <col min="3858" max="3858" width="11.42578125" style="8" customWidth="1"/>
    <col min="3859" max="4103" width="11.42578125" style="8"/>
    <col min="4104" max="4104" width="20.28515625" style="8" bestFit="1" customWidth="1"/>
    <col min="4105" max="4105" width="9.85546875" style="8" customWidth="1"/>
    <col min="4106" max="4106" width="86.5703125" style="8" customWidth="1"/>
    <col min="4107" max="4107" width="8.7109375" style="8" customWidth="1"/>
    <col min="4108" max="4108" width="14.28515625" style="8" bestFit="1" customWidth="1"/>
    <col min="4109" max="4109" width="19.140625" style="8" customWidth="1"/>
    <col min="4110" max="4110" width="16.5703125" style="8" customWidth="1"/>
    <col min="4111" max="4111" width="17.5703125" style="8" customWidth="1"/>
    <col min="4112" max="4112" width="26" style="8" customWidth="1"/>
    <col min="4113" max="4113" width="96.7109375" style="8" customWidth="1"/>
    <col min="4114" max="4114" width="11.42578125" style="8" customWidth="1"/>
    <col min="4115" max="4359" width="11.42578125" style="8"/>
    <col min="4360" max="4360" width="20.28515625" style="8" bestFit="1" customWidth="1"/>
    <col min="4361" max="4361" width="9.85546875" style="8" customWidth="1"/>
    <col min="4362" max="4362" width="86.5703125" style="8" customWidth="1"/>
    <col min="4363" max="4363" width="8.7109375" style="8" customWidth="1"/>
    <col min="4364" max="4364" width="14.28515625" style="8" bestFit="1" customWidth="1"/>
    <col min="4365" max="4365" width="19.140625" style="8" customWidth="1"/>
    <col min="4366" max="4366" width="16.5703125" style="8" customWidth="1"/>
    <col min="4367" max="4367" width="17.5703125" style="8" customWidth="1"/>
    <col min="4368" max="4368" width="26" style="8" customWidth="1"/>
    <col min="4369" max="4369" width="96.7109375" style="8" customWidth="1"/>
    <col min="4370" max="4370" width="11.42578125" style="8" customWidth="1"/>
    <col min="4371" max="4615" width="11.42578125" style="8"/>
    <col min="4616" max="4616" width="20.28515625" style="8" bestFit="1" customWidth="1"/>
    <col min="4617" max="4617" width="9.85546875" style="8" customWidth="1"/>
    <col min="4618" max="4618" width="86.5703125" style="8" customWidth="1"/>
    <col min="4619" max="4619" width="8.7109375" style="8" customWidth="1"/>
    <col min="4620" max="4620" width="14.28515625" style="8" bestFit="1" customWidth="1"/>
    <col min="4621" max="4621" width="19.140625" style="8" customWidth="1"/>
    <col min="4622" max="4622" width="16.5703125" style="8" customWidth="1"/>
    <col min="4623" max="4623" width="17.5703125" style="8" customWidth="1"/>
    <col min="4624" max="4624" width="26" style="8" customWidth="1"/>
    <col min="4625" max="4625" width="96.7109375" style="8" customWidth="1"/>
    <col min="4626" max="4626" width="11.42578125" style="8" customWidth="1"/>
    <col min="4627" max="4871" width="11.42578125" style="8"/>
    <col min="4872" max="4872" width="20.28515625" style="8" bestFit="1" customWidth="1"/>
    <col min="4873" max="4873" width="9.85546875" style="8" customWidth="1"/>
    <col min="4874" max="4874" width="86.5703125" style="8" customWidth="1"/>
    <col min="4875" max="4875" width="8.7109375" style="8" customWidth="1"/>
    <col min="4876" max="4876" width="14.28515625" style="8" bestFit="1" customWidth="1"/>
    <col min="4877" max="4877" width="19.140625" style="8" customWidth="1"/>
    <col min="4878" max="4878" width="16.5703125" style="8" customWidth="1"/>
    <col min="4879" max="4879" width="17.5703125" style="8" customWidth="1"/>
    <col min="4880" max="4880" width="26" style="8" customWidth="1"/>
    <col min="4881" max="4881" width="96.7109375" style="8" customWidth="1"/>
    <col min="4882" max="4882" width="11.42578125" style="8" customWidth="1"/>
    <col min="4883" max="5127" width="11.42578125" style="8"/>
    <col min="5128" max="5128" width="20.28515625" style="8" bestFit="1" customWidth="1"/>
    <col min="5129" max="5129" width="9.85546875" style="8" customWidth="1"/>
    <col min="5130" max="5130" width="86.5703125" style="8" customWidth="1"/>
    <col min="5131" max="5131" width="8.7109375" style="8" customWidth="1"/>
    <col min="5132" max="5132" width="14.28515625" style="8" bestFit="1" customWidth="1"/>
    <col min="5133" max="5133" width="19.140625" style="8" customWidth="1"/>
    <col min="5134" max="5134" width="16.5703125" style="8" customWidth="1"/>
    <col min="5135" max="5135" width="17.5703125" style="8" customWidth="1"/>
    <col min="5136" max="5136" width="26" style="8" customWidth="1"/>
    <col min="5137" max="5137" width="96.7109375" style="8" customWidth="1"/>
    <col min="5138" max="5138" width="11.42578125" style="8" customWidth="1"/>
    <col min="5139" max="5383" width="11.42578125" style="8"/>
    <col min="5384" max="5384" width="20.28515625" style="8" bestFit="1" customWidth="1"/>
    <col min="5385" max="5385" width="9.85546875" style="8" customWidth="1"/>
    <col min="5386" max="5386" width="86.5703125" style="8" customWidth="1"/>
    <col min="5387" max="5387" width="8.7109375" style="8" customWidth="1"/>
    <col min="5388" max="5388" width="14.28515625" style="8" bestFit="1" customWidth="1"/>
    <col min="5389" max="5389" width="19.140625" style="8" customWidth="1"/>
    <col min="5390" max="5390" width="16.5703125" style="8" customWidth="1"/>
    <col min="5391" max="5391" width="17.5703125" style="8" customWidth="1"/>
    <col min="5392" max="5392" width="26" style="8" customWidth="1"/>
    <col min="5393" max="5393" width="96.7109375" style="8" customWidth="1"/>
    <col min="5394" max="5394" width="11.42578125" style="8" customWidth="1"/>
    <col min="5395" max="5639" width="11.42578125" style="8"/>
    <col min="5640" max="5640" width="20.28515625" style="8" bestFit="1" customWidth="1"/>
    <col min="5641" max="5641" width="9.85546875" style="8" customWidth="1"/>
    <col min="5642" max="5642" width="86.5703125" style="8" customWidth="1"/>
    <col min="5643" max="5643" width="8.7109375" style="8" customWidth="1"/>
    <col min="5644" max="5644" width="14.28515625" style="8" bestFit="1" customWidth="1"/>
    <col min="5645" max="5645" width="19.140625" style="8" customWidth="1"/>
    <col min="5646" max="5646" width="16.5703125" style="8" customWidth="1"/>
    <col min="5647" max="5647" width="17.5703125" style="8" customWidth="1"/>
    <col min="5648" max="5648" width="26" style="8" customWidth="1"/>
    <col min="5649" max="5649" width="96.7109375" style="8" customWidth="1"/>
    <col min="5650" max="5650" width="11.42578125" style="8" customWidth="1"/>
    <col min="5651" max="5895" width="11.42578125" style="8"/>
    <col min="5896" max="5896" width="20.28515625" style="8" bestFit="1" customWidth="1"/>
    <col min="5897" max="5897" width="9.85546875" style="8" customWidth="1"/>
    <col min="5898" max="5898" width="86.5703125" style="8" customWidth="1"/>
    <col min="5899" max="5899" width="8.7109375" style="8" customWidth="1"/>
    <col min="5900" max="5900" width="14.28515625" style="8" bestFit="1" customWidth="1"/>
    <col min="5901" max="5901" width="19.140625" style="8" customWidth="1"/>
    <col min="5902" max="5902" width="16.5703125" style="8" customWidth="1"/>
    <col min="5903" max="5903" width="17.5703125" style="8" customWidth="1"/>
    <col min="5904" max="5904" width="26" style="8" customWidth="1"/>
    <col min="5905" max="5905" width="96.7109375" style="8" customWidth="1"/>
    <col min="5906" max="5906" width="11.42578125" style="8" customWidth="1"/>
    <col min="5907" max="6151" width="11.42578125" style="8"/>
    <col min="6152" max="6152" width="20.28515625" style="8" bestFit="1" customWidth="1"/>
    <col min="6153" max="6153" width="9.85546875" style="8" customWidth="1"/>
    <col min="6154" max="6154" width="86.5703125" style="8" customWidth="1"/>
    <col min="6155" max="6155" width="8.7109375" style="8" customWidth="1"/>
    <col min="6156" max="6156" width="14.28515625" style="8" bestFit="1" customWidth="1"/>
    <col min="6157" max="6157" width="19.140625" style="8" customWidth="1"/>
    <col min="6158" max="6158" width="16.5703125" style="8" customWidth="1"/>
    <col min="6159" max="6159" width="17.5703125" style="8" customWidth="1"/>
    <col min="6160" max="6160" width="26" style="8" customWidth="1"/>
    <col min="6161" max="6161" width="96.7109375" style="8" customWidth="1"/>
    <col min="6162" max="6162" width="11.42578125" style="8" customWidth="1"/>
    <col min="6163" max="6407" width="11.42578125" style="8"/>
    <col min="6408" max="6408" width="20.28515625" style="8" bestFit="1" customWidth="1"/>
    <col min="6409" max="6409" width="9.85546875" style="8" customWidth="1"/>
    <col min="6410" max="6410" width="86.5703125" style="8" customWidth="1"/>
    <col min="6411" max="6411" width="8.7109375" style="8" customWidth="1"/>
    <col min="6412" max="6412" width="14.28515625" style="8" bestFit="1" customWidth="1"/>
    <col min="6413" max="6413" width="19.140625" style="8" customWidth="1"/>
    <col min="6414" max="6414" width="16.5703125" style="8" customWidth="1"/>
    <col min="6415" max="6415" width="17.5703125" style="8" customWidth="1"/>
    <col min="6416" max="6416" width="26" style="8" customWidth="1"/>
    <col min="6417" max="6417" width="96.7109375" style="8" customWidth="1"/>
    <col min="6418" max="6418" width="11.42578125" style="8" customWidth="1"/>
    <col min="6419" max="6663" width="11.42578125" style="8"/>
    <col min="6664" max="6664" width="20.28515625" style="8" bestFit="1" customWidth="1"/>
    <col min="6665" max="6665" width="9.85546875" style="8" customWidth="1"/>
    <col min="6666" max="6666" width="86.5703125" style="8" customWidth="1"/>
    <col min="6667" max="6667" width="8.7109375" style="8" customWidth="1"/>
    <col min="6668" max="6668" width="14.28515625" style="8" bestFit="1" customWidth="1"/>
    <col min="6669" max="6669" width="19.140625" style="8" customWidth="1"/>
    <col min="6670" max="6670" width="16.5703125" style="8" customWidth="1"/>
    <col min="6671" max="6671" width="17.5703125" style="8" customWidth="1"/>
    <col min="6672" max="6672" width="26" style="8" customWidth="1"/>
    <col min="6673" max="6673" width="96.7109375" style="8" customWidth="1"/>
    <col min="6674" max="6674" width="11.42578125" style="8" customWidth="1"/>
    <col min="6675" max="6919" width="11.42578125" style="8"/>
    <col min="6920" max="6920" width="20.28515625" style="8" bestFit="1" customWidth="1"/>
    <col min="6921" max="6921" width="9.85546875" style="8" customWidth="1"/>
    <col min="6922" max="6922" width="86.5703125" style="8" customWidth="1"/>
    <col min="6923" max="6923" width="8.7109375" style="8" customWidth="1"/>
    <col min="6924" max="6924" width="14.28515625" style="8" bestFit="1" customWidth="1"/>
    <col min="6925" max="6925" width="19.140625" style="8" customWidth="1"/>
    <col min="6926" max="6926" width="16.5703125" style="8" customWidth="1"/>
    <col min="6927" max="6927" width="17.5703125" style="8" customWidth="1"/>
    <col min="6928" max="6928" width="26" style="8" customWidth="1"/>
    <col min="6929" max="6929" width="96.7109375" style="8" customWidth="1"/>
    <col min="6930" max="6930" width="11.42578125" style="8" customWidth="1"/>
    <col min="6931" max="7175" width="11.42578125" style="8"/>
    <col min="7176" max="7176" width="20.28515625" style="8" bestFit="1" customWidth="1"/>
    <col min="7177" max="7177" width="9.85546875" style="8" customWidth="1"/>
    <col min="7178" max="7178" width="86.5703125" style="8" customWidth="1"/>
    <col min="7179" max="7179" width="8.7109375" style="8" customWidth="1"/>
    <col min="7180" max="7180" width="14.28515625" style="8" bestFit="1" customWidth="1"/>
    <col min="7181" max="7181" width="19.140625" style="8" customWidth="1"/>
    <col min="7182" max="7182" width="16.5703125" style="8" customWidth="1"/>
    <col min="7183" max="7183" width="17.5703125" style="8" customWidth="1"/>
    <col min="7184" max="7184" width="26" style="8" customWidth="1"/>
    <col min="7185" max="7185" width="96.7109375" style="8" customWidth="1"/>
    <col min="7186" max="7186" width="11.42578125" style="8" customWidth="1"/>
    <col min="7187" max="7431" width="11.42578125" style="8"/>
    <col min="7432" max="7432" width="20.28515625" style="8" bestFit="1" customWidth="1"/>
    <col min="7433" max="7433" width="9.85546875" style="8" customWidth="1"/>
    <col min="7434" max="7434" width="86.5703125" style="8" customWidth="1"/>
    <col min="7435" max="7435" width="8.7109375" style="8" customWidth="1"/>
    <col min="7436" max="7436" width="14.28515625" style="8" bestFit="1" customWidth="1"/>
    <col min="7437" max="7437" width="19.140625" style="8" customWidth="1"/>
    <col min="7438" max="7438" width="16.5703125" style="8" customWidth="1"/>
    <col min="7439" max="7439" width="17.5703125" style="8" customWidth="1"/>
    <col min="7440" max="7440" width="26" style="8" customWidth="1"/>
    <col min="7441" max="7441" width="96.7109375" style="8" customWidth="1"/>
    <col min="7442" max="7442" width="11.42578125" style="8" customWidth="1"/>
    <col min="7443" max="7687" width="11.42578125" style="8"/>
    <col min="7688" max="7688" width="20.28515625" style="8" bestFit="1" customWidth="1"/>
    <col min="7689" max="7689" width="9.85546875" style="8" customWidth="1"/>
    <col min="7690" max="7690" width="86.5703125" style="8" customWidth="1"/>
    <col min="7691" max="7691" width="8.7109375" style="8" customWidth="1"/>
    <col min="7692" max="7692" width="14.28515625" style="8" bestFit="1" customWidth="1"/>
    <col min="7693" max="7693" width="19.140625" style="8" customWidth="1"/>
    <col min="7694" max="7694" width="16.5703125" style="8" customWidth="1"/>
    <col min="7695" max="7695" width="17.5703125" style="8" customWidth="1"/>
    <col min="7696" max="7696" width="26" style="8" customWidth="1"/>
    <col min="7697" max="7697" width="96.7109375" style="8" customWidth="1"/>
    <col min="7698" max="7698" width="11.42578125" style="8" customWidth="1"/>
    <col min="7699" max="7943" width="11.42578125" style="8"/>
    <col min="7944" max="7944" width="20.28515625" style="8" bestFit="1" customWidth="1"/>
    <col min="7945" max="7945" width="9.85546875" style="8" customWidth="1"/>
    <col min="7946" max="7946" width="86.5703125" style="8" customWidth="1"/>
    <col min="7947" max="7947" width="8.7109375" style="8" customWidth="1"/>
    <col min="7948" max="7948" width="14.28515625" style="8" bestFit="1" customWidth="1"/>
    <col min="7949" max="7949" width="19.140625" style="8" customWidth="1"/>
    <col min="7950" max="7950" width="16.5703125" style="8" customWidth="1"/>
    <col min="7951" max="7951" width="17.5703125" style="8" customWidth="1"/>
    <col min="7952" max="7952" width="26" style="8" customWidth="1"/>
    <col min="7953" max="7953" width="96.7109375" style="8" customWidth="1"/>
    <col min="7954" max="7954" width="11.42578125" style="8" customWidth="1"/>
    <col min="7955" max="8199" width="11.42578125" style="8"/>
    <col min="8200" max="8200" width="20.28515625" style="8" bestFit="1" customWidth="1"/>
    <col min="8201" max="8201" width="9.85546875" style="8" customWidth="1"/>
    <col min="8202" max="8202" width="86.5703125" style="8" customWidth="1"/>
    <col min="8203" max="8203" width="8.7109375" style="8" customWidth="1"/>
    <col min="8204" max="8204" width="14.28515625" style="8" bestFit="1" customWidth="1"/>
    <col min="8205" max="8205" width="19.140625" style="8" customWidth="1"/>
    <col min="8206" max="8206" width="16.5703125" style="8" customWidth="1"/>
    <col min="8207" max="8207" width="17.5703125" style="8" customWidth="1"/>
    <col min="8208" max="8208" width="26" style="8" customWidth="1"/>
    <col min="8209" max="8209" width="96.7109375" style="8" customWidth="1"/>
    <col min="8210" max="8210" width="11.42578125" style="8" customWidth="1"/>
    <col min="8211" max="8455" width="11.42578125" style="8"/>
    <col min="8456" max="8456" width="20.28515625" style="8" bestFit="1" customWidth="1"/>
    <col min="8457" max="8457" width="9.85546875" style="8" customWidth="1"/>
    <col min="8458" max="8458" width="86.5703125" style="8" customWidth="1"/>
    <col min="8459" max="8459" width="8.7109375" style="8" customWidth="1"/>
    <col min="8460" max="8460" width="14.28515625" style="8" bestFit="1" customWidth="1"/>
    <col min="8461" max="8461" width="19.140625" style="8" customWidth="1"/>
    <col min="8462" max="8462" width="16.5703125" style="8" customWidth="1"/>
    <col min="8463" max="8463" width="17.5703125" style="8" customWidth="1"/>
    <col min="8464" max="8464" width="26" style="8" customWidth="1"/>
    <col min="8465" max="8465" width="96.7109375" style="8" customWidth="1"/>
    <col min="8466" max="8466" width="11.42578125" style="8" customWidth="1"/>
    <col min="8467" max="8711" width="11.42578125" style="8"/>
    <col min="8712" max="8712" width="20.28515625" style="8" bestFit="1" customWidth="1"/>
    <col min="8713" max="8713" width="9.85546875" style="8" customWidth="1"/>
    <col min="8714" max="8714" width="86.5703125" style="8" customWidth="1"/>
    <col min="8715" max="8715" width="8.7109375" style="8" customWidth="1"/>
    <col min="8716" max="8716" width="14.28515625" style="8" bestFit="1" customWidth="1"/>
    <col min="8717" max="8717" width="19.140625" style="8" customWidth="1"/>
    <col min="8718" max="8718" width="16.5703125" style="8" customWidth="1"/>
    <col min="8719" max="8719" width="17.5703125" style="8" customWidth="1"/>
    <col min="8720" max="8720" width="26" style="8" customWidth="1"/>
    <col min="8721" max="8721" width="96.7109375" style="8" customWidth="1"/>
    <col min="8722" max="8722" width="11.42578125" style="8" customWidth="1"/>
    <col min="8723" max="8967" width="11.42578125" style="8"/>
    <col min="8968" max="8968" width="20.28515625" style="8" bestFit="1" customWidth="1"/>
    <col min="8969" max="8969" width="9.85546875" style="8" customWidth="1"/>
    <col min="8970" max="8970" width="86.5703125" style="8" customWidth="1"/>
    <col min="8971" max="8971" width="8.7109375" style="8" customWidth="1"/>
    <col min="8972" max="8972" width="14.28515625" style="8" bestFit="1" customWidth="1"/>
    <col min="8973" max="8973" width="19.140625" style="8" customWidth="1"/>
    <col min="8974" max="8974" width="16.5703125" style="8" customWidth="1"/>
    <col min="8975" max="8975" width="17.5703125" style="8" customWidth="1"/>
    <col min="8976" max="8976" width="26" style="8" customWidth="1"/>
    <col min="8977" max="8977" width="96.7109375" style="8" customWidth="1"/>
    <col min="8978" max="8978" width="11.42578125" style="8" customWidth="1"/>
    <col min="8979" max="9223" width="11.42578125" style="8"/>
    <col min="9224" max="9224" width="20.28515625" style="8" bestFit="1" customWidth="1"/>
    <col min="9225" max="9225" width="9.85546875" style="8" customWidth="1"/>
    <col min="9226" max="9226" width="86.5703125" style="8" customWidth="1"/>
    <col min="9227" max="9227" width="8.7109375" style="8" customWidth="1"/>
    <col min="9228" max="9228" width="14.28515625" style="8" bestFit="1" customWidth="1"/>
    <col min="9229" max="9229" width="19.140625" style="8" customWidth="1"/>
    <col min="9230" max="9230" width="16.5703125" style="8" customWidth="1"/>
    <col min="9231" max="9231" width="17.5703125" style="8" customWidth="1"/>
    <col min="9232" max="9232" width="26" style="8" customWidth="1"/>
    <col min="9233" max="9233" width="96.7109375" style="8" customWidth="1"/>
    <col min="9234" max="9234" width="11.42578125" style="8" customWidth="1"/>
    <col min="9235" max="9479" width="11.42578125" style="8"/>
    <col min="9480" max="9480" width="20.28515625" style="8" bestFit="1" customWidth="1"/>
    <col min="9481" max="9481" width="9.85546875" style="8" customWidth="1"/>
    <col min="9482" max="9482" width="86.5703125" style="8" customWidth="1"/>
    <col min="9483" max="9483" width="8.7109375" style="8" customWidth="1"/>
    <col min="9484" max="9484" width="14.28515625" style="8" bestFit="1" customWidth="1"/>
    <col min="9485" max="9485" width="19.140625" style="8" customWidth="1"/>
    <col min="9486" max="9486" width="16.5703125" style="8" customWidth="1"/>
    <col min="9487" max="9487" width="17.5703125" style="8" customWidth="1"/>
    <col min="9488" max="9488" width="26" style="8" customWidth="1"/>
    <col min="9489" max="9489" width="96.7109375" style="8" customWidth="1"/>
    <col min="9490" max="9490" width="11.42578125" style="8" customWidth="1"/>
    <col min="9491" max="9735" width="11.42578125" style="8"/>
    <col min="9736" max="9736" width="20.28515625" style="8" bestFit="1" customWidth="1"/>
    <col min="9737" max="9737" width="9.85546875" style="8" customWidth="1"/>
    <col min="9738" max="9738" width="86.5703125" style="8" customWidth="1"/>
    <col min="9739" max="9739" width="8.7109375" style="8" customWidth="1"/>
    <col min="9740" max="9740" width="14.28515625" style="8" bestFit="1" customWidth="1"/>
    <col min="9741" max="9741" width="19.140625" style="8" customWidth="1"/>
    <col min="9742" max="9742" width="16.5703125" style="8" customWidth="1"/>
    <col min="9743" max="9743" width="17.5703125" style="8" customWidth="1"/>
    <col min="9744" max="9744" width="26" style="8" customWidth="1"/>
    <col min="9745" max="9745" width="96.7109375" style="8" customWidth="1"/>
    <col min="9746" max="9746" width="11.42578125" style="8" customWidth="1"/>
    <col min="9747" max="9991" width="11.42578125" style="8"/>
    <col min="9992" max="9992" width="20.28515625" style="8" bestFit="1" customWidth="1"/>
    <col min="9993" max="9993" width="9.85546875" style="8" customWidth="1"/>
    <col min="9994" max="9994" width="86.5703125" style="8" customWidth="1"/>
    <col min="9995" max="9995" width="8.7109375" style="8" customWidth="1"/>
    <col min="9996" max="9996" width="14.28515625" style="8" bestFit="1" customWidth="1"/>
    <col min="9997" max="9997" width="19.140625" style="8" customWidth="1"/>
    <col min="9998" max="9998" width="16.5703125" style="8" customWidth="1"/>
    <col min="9999" max="9999" width="17.5703125" style="8" customWidth="1"/>
    <col min="10000" max="10000" width="26" style="8" customWidth="1"/>
    <col min="10001" max="10001" width="96.7109375" style="8" customWidth="1"/>
    <col min="10002" max="10002" width="11.42578125" style="8" customWidth="1"/>
    <col min="10003" max="10247" width="11.42578125" style="8"/>
    <col min="10248" max="10248" width="20.28515625" style="8" bestFit="1" customWidth="1"/>
    <col min="10249" max="10249" width="9.85546875" style="8" customWidth="1"/>
    <col min="10250" max="10250" width="86.5703125" style="8" customWidth="1"/>
    <col min="10251" max="10251" width="8.7109375" style="8" customWidth="1"/>
    <col min="10252" max="10252" width="14.28515625" style="8" bestFit="1" customWidth="1"/>
    <col min="10253" max="10253" width="19.140625" style="8" customWidth="1"/>
    <col min="10254" max="10254" width="16.5703125" style="8" customWidth="1"/>
    <col min="10255" max="10255" width="17.5703125" style="8" customWidth="1"/>
    <col min="10256" max="10256" width="26" style="8" customWidth="1"/>
    <col min="10257" max="10257" width="96.7109375" style="8" customWidth="1"/>
    <col min="10258" max="10258" width="11.42578125" style="8" customWidth="1"/>
    <col min="10259" max="10503" width="11.42578125" style="8"/>
    <col min="10504" max="10504" width="20.28515625" style="8" bestFit="1" customWidth="1"/>
    <col min="10505" max="10505" width="9.85546875" style="8" customWidth="1"/>
    <col min="10506" max="10506" width="86.5703125" style="8" customWidth="1"/>
    <col min="10507" max="10507" width="8.7109375" style="8" customWidth="1"/>
    <col min="10508" max="10508" width="14.28515625" style="8" bestFit="1" customWidth="1"/>
    <col min="10509" max="10509" width="19.140625" style="8" customWidth="1"/>
    <col min="10510" max="10510" width="16.5703125" style="8" customWidth="1"/>
    <col min="10511" max="10511" width="17.5703125" style="8" customWidth="1"/>
    <col min="10512" max="10512" width="26" style="8" customWidth="1"/>
    <col min="10513" max="10513" width="96.7109375" style="8" customWidth="1"/>
    <col min="10514" max="10514" width="11.42578125" style="8" customWidth="1"/>
    <col min="10515" max="10759" width="11.42578125" style="8"/>
    <col min="10760" max="10760" width="20.28515625" style="8" bestFit="1" customWidth="1"/>
    <col min="10761" max="10761" width="9.85546875" style="8" customWidth="1"/>
    <col min="10762" max="10762" width="86.5703125" style="8" customWidth="1"/>
    <col min="10763" max="10763" width="8.7109375" style="8" customWidth="1"/>
    <col min="10764" max="10764" width="14.28515625" style="8" bestFit="1" customWidth="1"/>
    <col min="10765" max="10765" width="19.140625" style="8" customWidth="1"/>
    <col min="10766" max="10766" width="16.5703125" style="8" customWidth="1"/>
    <col min="10767" max="10767" width="17.5703125" style="8" customWidth="1"/>
    <col min="10768" max="10768" width="26" style="8" customWidth="1"/>
    <col min="10769" max="10769" width="96.7109375" style="8" customWidth="1"/>
    <col min="10770" max="10770" width="11.42578125" style="8" customWidth="1"/>
    <col min="10771" max="11015" width="11.42578125" style="8"/>
    <col min="11016" max="11016" width="20.28515625" style="8" bestFit="1" customWidth="1"/>
    <col min="11017" max="11017" width="9.85546875" style="8" customWidth="1"/>
    <col min="11018" max="11018" width="86.5703125" style="8" customWidth="1"/>
    <col min="11019" max="11019" width="8.7109375" style="8" customWidth="1"/>
    <col min="11020" max="11020" width="14.28515625" style="8" bestFit="1" customWidth="1"/>
    <col min="11021" max="11021" width="19.140625" style="8" customWidth="1"/>
    <col min="11022" max="11022" width="16.5703125" style="8" customWidth="1"/>
    <col min="11023" max="11023" width="17.5703125" style="8" customWidth="1"/>
    <col min="11024" max="11024" width="26" style="8" customWidth="1"/>
    <col min="11025" max="11025" width="96.7109375" style="8" customWidth="1"/>
    <col min="11026" max="11026" width="11.42578125" style="8" customWidth="1"/>
    <col min="11027" max="11271" width="11.42578125" style="8"/>
    <col min="11272" max="11272" width="20.28515625" style="8" bestFit="1" customWidth="1"/>
    <col min="11273" max="11273" width="9.85546875" style="8" customWidth="1"/>
    <col min="11274" max="11274" width="86.5703125" style="8" customWidth="1"/>
    <col min="11275" max="11275" width="8.7109375" style="8" customWidth="1"/>
    <col min="11276" max="11276" width="14.28515625" style="8" bestFit="1" customWidth="1"/>
    <col min="11277" max="11277" width="19.140625" style="8" customWidth="1"/>
    <col min="11278" max="11278" width="16.5703125" style="8" customWidth="1"/>
    <col min="11279" max="11279" width="17.5703125" style="8" customWidth="1"/>
    <col min="11280" max="11280" width="26" style="8" customWidth="1"/>
    <col min="11281" max="11281" width="96.7109375" style="8" customWidth="1"/>
    <col min="11282" max="11282" width="11.42578125" style="8" customWidth="1"/>
    <col min="11283" max="11527" width="11.42578125" style="8"/>
    <col min="11528" max="11528" width="20.28515625" style="8" bestFit="1" customWidth="1"/>
    <col min="11529" max="11529" width="9.85546875" style="8" customWidth="1"/>
    <col min="11530" max="11530" width="86.5703125" style="8" customWidth="1"/>
    <col min="11531" max="11531" width="8.7109375" style="8" customWidth="1"/>
    <col min="11532" max="11532" width="14.28515625" style="8" bestFit="1" customWidth="1"/>
    <col min="11533" max="11533" width="19.140625" style="8" customWidth="1"/>
    <col min="11534" max="11534" width="16.5703125" style="8" customWidth="1"/>
    <col min="11535" max="11535" width="17.5703125" style="8" customWidth="1"/>
    <col min="11536" max="11536" width="26" style="8" customWidth="1"/>
    <col min="11537" max="11537" width="96.7109375" style="8" customWidth="1"/>
    <col min="11538" max="11538" width="11.42578125" style="8" customWidth="1"/>
    <col min="11539" max="11783" width="11.42578125" style="8"/>
    <col min="11784" max="11784" width="20.28515625" style="8" bestFit="1" customWidth="1"/>
    <col min="11785" max="11785" width="9.85546875" style="8" customWidth="1"/>
    <col min="11786" max="11786" width="86.5703125" style="8" customWidth="1"/>
    <col min="11787" max="11787" width="8.7109375" style="8" customWidth="1"/>
    <col min="11788" max="11788" width="14.28515625" style="8" bestFit="1" customWidth="1"/>
    <col min="11789" max="11789" width="19.140625" style="8" customWidth="1"/>
    <col min="11790" max="11790" width="16.5703125" style="8" customWidth="1"/>
    <col min="11791" max="11791" width="17.5703125" style="8" customWidth="1"/>
    <col min="11792" max="11792" width="26" style="8" customWidth="1"/>
    <col min="11793" max="11793" width="96.7109375" style="8" customWidth="1"/>
    <col min="11794" max="11794" width="11.42578125" style="8" customWidth="1"/>
    <col min="11795" max="12039" width="11.42578125" style="8"/>
    <col min="12040" max="12040" width="20.28515625" style="8" bestFit="1" customWidth="1"/>
    <col min="12041" max="12041" width="9.85546875" style="8" customWidth="1"/>
    <col min="12042" max="12042" width="86.5703125" style="8" customWidth="1"/>
    <col min="12043" max="12043" width="8.7109375" style="8" customWidth="1"/>
    <col min="12044" max="12044" width="14.28515625" style="8" bestFit="1" customWidth="1"/>
    <col min="12045" max="12045" width="19.140625" style="8" customWidth="1"/>
    <col min="12046" max="12046" width="16.5703125" style="8" customWidth="1"/>
    <col min="12047" max="12047" width="17.5703125" style="8" customWidth="1"/>
    <col min="12048" max="12048" width="26" style="8" customWidth="1"/>
    <col min="12049" max="12049" width="96.7109375" style="8" customWidth="1"/>
    <col min="12050" max="12050" width="11.42578125" style="8" customWidth="1"/>
    <col min="12051" max="12295" width="11.42578125" style="8"/>
    <col min="12296" max="12296" width="20.28515625" style="8" bestFit="1" customWidth="1"/>
    <col min="12297" max="12297" width="9.85546875" style="8" customWidth="1"/>
    <col min="12298" max="12298" width="86.5703125" style="8" customWidth="1"/>
    <col min="12299" max="12299" width="8.7109375" style="8" customWidth="1"/>
    <col min="12300" max="12300" width="14.28515625" style="8" bestFit="1" customWidth="1"/>
    <col min="12301" max="12301" width="19.140625" style="8" customWidth="1"/>
    <col min="12302" max="12302" width="16.5703125" style="8" customWidth="1"/>
    <col min="12303" max="12303" width="17.5703125" style="8" customWidth="1"/>
    <col min="12304" max="12304" width="26" style="8" customWidth="1"/>
    <col min="12305" max="12305" width="96.7109375" style="8" customWidth="1"/>
    <col min="12306" max="12306" width="11.42578125" style="8" customWidth="1"/>
    <col min="12307" max="12551" width="11.42578125" style="8"/>
    <col min="12552" max="12552" width="20.28515625" style="8" bestFit="1" customWidth="1"/>
    <col min="12553" max="12553" width="9.85546875" style="8" customWidth="1"/>
    <col min="12554" max="12554" width="86.5703125" style="8" customWidth="1"/>
    <col min="12555" max="12555" width="8.7109375" style="8" customWidth="1"/>
    <col min="12556" max="12556" width="14.28515625" style="8" bestFit="1" customWidth="1"/>
    <col min="12557" max="12557" width="19.140625" style="8" customWidth="1"/>
    <col min="12558" max="12558" width="16.5703125" style="8" customWidth="1"/>
    <col min="12559" max="12559" width="17.5703125" style="8" customWidth="1"/>
    <col min="12560" max="12560" width="26" style="8" customWidth="1"/>
    <col min="12561" max="12561" width="96.7109375" style="8" customWidth="1"/>
    <col min="12562" max="12562" width="11.42578125" style="8" customWidth="1"/>
    <col min="12563" max="12807" width="11.42578125" style="8"/>
    <col min="12808" max="12808" width="20.28515625" style="8" bestFit="1" customWidth="1"/>
    <col min="12809" max="12809" width="9.85546875" style="8" customWidth="1"/>
    <col min="12810" max="12810" width="86.5703125" style="8" customWidth="1"/>
    <col min="12811" max="12811" width="8.7109375" style="8" customWidth="1"/>
    <col min="12812" max="12812" width="14.28515625" style="8" bestFit="1" customWidth="1"/>
    <col min="12813" max="12813" width="19.140625" style="8" customWidth="1"/>
    <col min="12814" max="12814" width="16.5703125" style="8" customWidth="1"/>
    <col min="12815" max="12815" width="17.5703125" style="8" customWidth="1"/>
    <col min="12816" max="12816" width="26" style="8" customWidth="1"/>
    <col min="12817" max="12817" width="96.7109375" style="8" customWidth="1"/>
    <col min="12818" max="12818" width="11.42578125" style="8" customWidth="1"/>
    <col min="12819" max="13063" width="11.42578125" style="8"/>
    <col min="13064" max="13064" width="20.28515625" style="8" bestFit="1" customWidth="1"/>
    <col min="13065" max="13065" width="9.85546875" style="8" customWidth="1"/>
    <col min="13066" max="13066" width="86.5703125" style="8" customWidth="1"/>
    <col min="13067" max="13067" width="8.7109375" style="8" customWidth="1"/>
    <col min="13068" max="13068" width="14.28515625" style="8" bestFit="1" customWidth="1"/>
    <col min="13069" max="13069" width="19.140625" style="8" customWidth="1"/>
    <col min="13070" max="13070" width="16.5703125" style="8" customWidth="1"/>
    <col min="13071" max="13071" width="17.5703125" style="8" customWidth="1"/>
    <col min="13072" max="13072" width="26" style="8" customWidth="1"/>
    <col min="13073" max="13073" width="96.7109375" style="8" customWidth="1"/>
    <col min="13074" max="13074" width="11.42578125" style="8" customWidth="1"/>
    <col min="13075" max="13319" width="11.42578125" style="8"/>
    <col min="13320" max="13320" width="20.28515625" style="8" bestFit="1" customWidth="1"/>
    <col min="13321" max="13321" width="9.85546875" style="8" customWidth="1"/>
    <col min="13322" max="13322" width="86.5703125" style="8" customWidth="1"/>
    <col min="13323" max="13323" width="8.7109375" style="8" customWidth="1"/>
    <col min="13324" max="13324" width="14.28515625" style="8" bestFit="1" customWidth="1"/>
    <col min="13325" max="13325" width="19.140625" style="8" customWidth="1"/>
    <col min="13326" max="13326" width="16.5703125" style="8" customWidth="1"/>
    <col min="13327" max="13327" width="17.5703125" style="8" customWidth="1"/>
    <col min="13328" max="13328" width="26" style="8" customWidth="1"/>
    <col min="13329" max="13329" width="96.7109375" style="8" customWidth="1"/>
    <col min="13330" max="13330" width="11.42578125" style="8" customWidth="1"/>
    <col min="13331" max="13575" width="11.42578125" style="8"/>
    <col min="13576" max="13576" width="20.28515625" style="8" bestFit="1" customWidth="1"/>
    <col min="13577" max="13577" width="9.85546875" style="8" customWidth="1"/>
    <col min="13578" max="13578" width="86.5703125" style="8" customWidth="1"/>
    <col min="13579" max="13579" width="8.7109375" style="8" customWidth="1"/>
    <col min="13580" max="13580" width="14.28515625" style="8" bestFit="1" customWidth="1"/>
    <col min="13581" max="13581" width="19.140625" style="8" customWidth="1"/>
    <col min="13582" max="13582" width="16.5703125" style="8" customWidth="1"/>
    <col min="13583" max="13583" width="17.5703125" style="8" customWidth="1"/>
    <col min="13584" max="13584" width="26" style="8" customWidth="1"/>
    <col min="13585" max="13585" width="96.7109375" style="8" customWidth="1"/>
    <col min="13586" max="13586" width="11.42578125" style="8" customWidth="1"/>
    <col min="13587" max="13831" width="11.42578125" style="8"/>
    <col min="13832" max="13832" width="20.28515625" style="8" bestFit="1" customWidth="1"/>
    <col min="13833" max="13833" width="9.85546875" style="8" customWidth="1"/>
    <col min="13834" max="13834" width="86.5703125" style="8" customWidth="1"/>
    <col min="13835" max="13835" width="8.7109375" style="8" customWidth="1"/>
    <col min="13836" max="13836" width="14.28515625" style="8" bestFit="1" customWidth="1"/>
    <col min="13837" max="13837" width="19.140625" style="8" customWidth="1"/>
    <col min="13838" max="13838" width="16.5703125" style="8" customWidth="1"/>
    <col min="13839" max="13839" width="17.5703125" style="8" customWidth="1"/>
    <col min="13840" max="13840" width="26" style="8" customWidth="1"/>
    <col min="13841" max="13841" width="96.7109375" style="8" customWidth="1"/>
    <col min="13842" max="13842" width="11.42578125" style="8" customWidth="1"/>
    <col min="13843" max="14087" width="11.42578125" style="8"/>
    <col min="14088" max="14088" width="20.28515625" style="8" bestFit="1" customWidth="1"/>
    <col min="14089" max="14089" width="9.85546875" style="8" customWidth="1"/>
    <col min="14090" max="14090" width="86.5703125" style="8" customWidth="1"/>
    <col min="14091" max="14091" width="8.7109375" style="8" customWidth="1"/>
    <col min="14092" max="14092" width="14.28515625" style="8" bestFit="1" customWidth="1"/>
    <col min="14093" max="14093" width="19.140625" style="8" customWidth="1"/>
    <col min="14094" max="14094" width="16.5703125" style="8" customWidth="1"/>
    <col min="14095" max="14095" width="17.5703125" style="8" customWidth="1"/>
    <col min="14096" max="14096" width="26" style="8" customWidth="1"/>
    <col min="14097" max="14097" width="96.7109375" style="8" customWidth="1"/>
    <col min="14098" max="14098" width="11.42578125" style="8" customWidth="1"/>
    <col min="14099" max="14343" width="11.42578125" style="8"/>
    <col min="14344" max="14344" width="20.28515625" style="8" bestFit="1" customWidth="1"/>
    <col min="14345" max="14345" width="9.85546875" style="8" customWidth="1"/>
    <col min="14346" max="14346" width="86.5703125" style="8" customWidth="1"/>
    <col min="14347" max="14347" width="8.7109375" style="8" customWidth="1"/>
    <col min="14348" max="14348" width="14.28515625" style="8" bestFit="1" customWidth="1"/>
    <col min="14349" max="14349" width="19.140625" style="8" customWidth="1"/>
    <col min="14350" max="14350" width="16.5703125" style="8" customWidth="1"/>
    <col min="14351" max="14351" width="17.5703125" style="8" customWidth="1"/>
    <col min="14352" max="14352" width="26" style="8" customWidth="1"/>
    <col min="14353" max="14353" width="96.7109375" style="8" customWidth="1"/>
    <col min="14354" max="14354" width="11.42578125" style="8" customWidth="1"/>
    <col min="14355" max="14599" width="11.42578125" style="8"/>
    <col min="14600" max="14600" width="20.28515625" style="8" bestFit="1" customWidth="1"/>
    <col min="14601" max="14601" width="9.85546875" style="8" customWidth="1"/>
    <col min="14602" max="14602" width="86.5703125" style="8" customWidth="1"/>
    <col min="14603" max="14603" width="8.7109375" style="8" customWidth="1"/>
    <col min="14604" max="14604" width="14.28515625" style="8" bestFit="1" customWidth="1"/>
    <col min="14605" max="14605" width="19.140625" style="8" customWidth="1"/>
    <col min="14606" max="14606" width="16.5703125" style="8" customWidth="1"/>
    <col min="14607" max="14607" width="17.5703125" style="8" customWidth="1"/>
    <col min="14608" max="14608" width="26" style="8" customWidth="1"/>
    <col min="14609" max="14609" width="96.7109375" style="8" customWidth="1"/>
    <col min="14610" max="14610" width="11.42578125" style="8" customWidth="1"/>
    <col min="14611" max="14855" width="11.42578125" style="8"/>
    <col min="14856" max="14856" width="20.28515625" style="8" bestFit="1" customWidth="1"/>
    <col min="14857" max="14857" width="9.85546875" style="8" customWidth="1"/>
    <col min="14858" max="14858" width="86.5703125" style="8" customWidth="1"/>
    <col min="14859" max="14859" width="8.7109375" style="8" customWidth="1"/>
    <col min="14860" max="14860" width="14.28515625" style="8" bestFit="1" customWidth="1"/>
    <col min="14861" max="14861" width="19.140625" style="8" customWidth="1"/>
    <col min="14862" max="14862" width="16.5703125" style="8" customWidth="1"/>
    <col min="14863" max="14863" width="17.5703125" style="8" customWidth="1"/>
    <col min="14864" max="14864" width="26" style="8" customWidth="1"/>
    <col min="14865" max="14865" width="96.7109375" style="8" customWidth="1"/>
    <col min="14866" max="14866" width="11.42578125" style="8" customWidth="1"/>
    <col min="14867" max="15111" width="11.42578125" style="8"/>
    <col min="15112" max="15112" width="20.28515625" style="8" bestFit="1" customWidth="1"/>
    <col min="15113" max="15113" width="9.85546875" style="8" customWidth="1"/>
    <col min="15114" max="15114" width="86.5703125" style="8" customWidth="1"/>
    <col min="15115" max="15115" width="8.7109375" style="8" customWidth="1"/>
    <col min="15116" max="15116" width="14.28515625" style="8" bestFit="1" customWidth="1"/>
    <col min="15117" max="15117" width="19.140625" style="8" customWidth="1"/>
    <col min="15118" max="15118" width="16.5703125" style="8" customWidth="1"/>
    <col min="15119" max="15119" width="17.5703125" style="8" customWidth="1"/>
    <col min="15120" max="15120" width="26" style="8" customWidth="1"/>
    <col min="15121" max="15121" width="96.7109375" style="8" customWidth="1"/>
    <col min="15122" max="15122" width="11.42578125" style="8" customWidth="1"/>
    <col min="15123" max="15367" width="11.42578125" style="8"/>
    <col min="15368" max="15368" width="20.28515625" style="8" bestFit="1" customWidth="1"/>
    <col min="15369" max="15369" width="9.85546875" style="8" customWidth="1"/>
    <col min="15370" max="15370" width="86.5703125" style="8" customWidth="1"/>
    <col min="15371" max="15371" width="8.7109375" style="8" customWidth="1"/>
    <col min="15372" max="15372" width="14.28515625" style="8" bestFit="1" customWidth="1"/>
    <col min="15373" max="15373" width="19.140625" style="8" customWidth="1"/>
    <col min="15374" max="15374" width="16.5703125" style="8" customWidth="1"/>
    <col min="15375" max="15375" width="17.5703125" style="8" customWidth="1"/>
    <col min="15376" max="15376" width="26" style="8" customWidth="1"/>
    <col min="15377" max="15377" width="96.7109375" style="8" customWidth="1"/>
    <col min="15378" max="15378" width="11.42578125" style="8" customWidth="1"/>
    <col min="15379" max="15623" width="11.42578125" style="8"/>
    <col min="15624" max="15624" width="20.28515625" style="8" bestFit="1" customWidth="1"/>
    <col min="15625" max="15625" width="9.85546875" style="8" customWidth="1"/>
    <col min="15626" max="15626" width="86.5703125" style="8" customWidth="1"/>
    <col min="15627" max="15627" width="8.7109375" style="8" customWidth="1"/>
    <col min="15628" max="15628" width="14.28515625" style="8" bestFit="1" customWidth="1"/>
    <col min="15629" max="15629" width="19.140625" style="8" customWidth="1"/>
    <col min="15630" max="15630" width="16.5703125" style="8" customWidth="1"/>
    <col min="15631" max="15631" width="17.5703125" style="8" customWidth="1"/>
    <col min="15632" max="15632" width="26" style="8" customWidth="1"/>
    <col min="15633" max="15633" width="96.7109375" style="8" customWidth="1"/>
    <col min="15634" max="15634" width="11.42578125" style="8" customWidth="1"/>
    <col min="15635" max="15879" width="11.42578125" style="8"/>
    <col min="15880" max="15880" width="20.28515625" style="8" bestFit="1" customWidth="1"/>
    <col min="15881" max="15881" width="9.85546875" style="8" customWidth="1"/>
    <col min="15882" max="15882" width="86.5703125" style="8" customWidth="1"/>
    <col min="15883" max="15883" width="8.7109375" style="8" customWidth="1"/>
    <col min="15884" max="15884" width="14.28515625" style="8" bestFit="1" customWidth="1"/>
    <col min="15885" max="15885" width="19.140625" style="8" customWidth="1"/>
    <col min="15886" max="15886" width="16.5703125" style="8" customWidth="1"/>
    <col min="15887" max="15887" width="17.5703125" style="8" customWidth="1"/>
    <col min="15888" max="15888" width="26" style="8" customWidth="1"/>
    <col min="15889" max="15889" width="96.7109375" style="8" customWidth="1"/>
    <col min="15890" max="15890" width="11.42578125" style="8" customWidth="1"/>
    <col min="15891" max="16135" width="11.42578125" style="8"/>
    <col min="16136" max="16136" width="20.28515625" style="8" bestFit="1" customWidth="1"/>
    <col min="16137" max="16137" width="9.85546875" style="8" customWidth="1"/>
    <col min="16138" max="16138" width="86.5703125" style="8" customWidth="1"/>
    <col min="16139" max="16139" width="8.7109375" style="8" customWidth="1"/>
    <col min="16140" max="16140" width="14.28515625" style="8" bestFit="1" customWidth="1"/>
    <col min="16141" max="16141" width="19.140625" style="8" customWidth="1"/>
    <col min="16142" max="16142" width="16.5703125" style="8" customWidth="1"/>
    <col min="16143" max="16143" width="17.5703125" style="8" customWidth="1"/>
    <col min="16144" max="16144" width="26" style="8" customWidth="1"/>
    <col min="16145" max="16145" width="96.7109375" style="8" customWidth="1"/>
    <col min="16146" max="16146" width="11.42578125" style="8" customWidth="1"/>
    <col min="16147" max="16384" width="11.42578125" style="8"/>
  </cols>
  <sheetData>
    <row r="2" spans="2:18" s="2" customFormat="1" x14ac:dyDescent="0.25">
      <c r="B2" s="15"/>
      <c r="C2" s="15"/>
      <c r="D2" s="15"/>
      <c r="E2" s="15"/>
      <c r="F2" s="15"/>
      <c r="G2" s="15"/>
      <c r="H2" s="15"/>
      <c r="I2" s="15"/>
      <c r="J2" s="15"/>
      <c r="K2" s="15"/>
      <c r="L2" s="15"/>
      <c r="M2" s="15"/>
      <c r="N2" s="15"/>
      <c r="O2" s="15"/>
      <c r="P2" s="15"/>
      <c r="Q2" s="3"/>
    </row>
    <row r="3" spans="2:18" s="2" customFormat="1" x14ac:dyDescent="0.25">
      <c r="B3" s="15"/>
      <c r="C3" s="15"/>
      <c r="D3" s="15"/>
      <c r="E3" s="17" t="str">
        <f>'Resumo - MICRO'!E4</f>
        <v>Obra:</v>
      </c>
      <c r="F3" s="15" t="str">
        <f>'Resumo - MICRO'!F4</f>
        <v>Recapeamento de vias urbanas em Microrrevestimento</v>
      </c>
      <c r="H3" s="17" t="s">
        <v>20</v>
      </c>
      <c r="I3" s="556">
        <v>0.15</v>
      </c>
      <c r="J3" s="556"/>
      <c r="K3" s="17" t="s">
        <v>26</v>
      </c>
      <c r="L3" s="554">
        <f>'Resumo - MICRO'!G10</f>
        <v>0</v>
      </c>
      <c r="M3" s="554"/>
      <c r="Q3" s="3"/>
    </row>
    <row r="4" spans="2:18" s="2" customFormat="1" x14ac:dyDescent="0.25">
      <c r="B4" s="15"/>
      <c r="C4" s="15"/>
      <c r="D4" s="15"/>
      <c r="E4" s="17" t="str">
        <f>'Resumo - MICRO'!E5</f>
        <v>Local:</v>
      </c>
      <c r="F4" s="15" t="str">
        <f>'Resumo - MICRO'!F5</f>
        <v>Perímetro urbano</v>
      </c>
      <c r="H4" s="17" t="s">
        <v>21</v>
      </c>
      <c r="I4" s="556">
        <f>'BDI - MICRO'!H35</f>
        <v>0.20702738941176513</v>
      </c>
      <c r="J4" s="556"/>
      <c r="K4" s="17" t="s">
        <v>27</v>
      </c>
      <c r="L4" s="16">
        <f>'Resumo - MICRO'!G11</f>
        <v>0</v>
      </c>
      <c r="M4" s="15"/>
      <c r="Q4" s="3"/>
    </row>
    <row r="5" spans="2:18" s="2" customFormat="1" x14ac:dyDescent="0.25">
      <c r="B5" s="15"/>
      <c r="C5" s="15"/>
      <c r="D5" s="15"/>
      <c r="E5" s="17" t="str">
        <f>'Resumo - MICRO'!E6</f>
        <v>Bairro:</v>
      </c>
      <c r="F5" s="15" t="str">
        <f>'Resumo - MICRO'!F6</f>
        <v>Diversos</v>
      </c>
      <c r="J5" s="101"/>
      <c r="M5" s="18"/>
      <c r="Q5" s="3"/>
    </row>
    <row r="6" spans="2:18" s="2" customFormat="1" x14ac:dyDescent="0.25">
      <c r="B6" s="15"/>
      <c r="C6" s="15"/>
      <c r="D6" s="15"/>
      <c r="E6" s="17" t="str">
        <f>'Resumo - MICRO'!E7</f>
        <v>Município:</v>
      </c>
      <c r="F6" s="15" t="str">
        <f>'Resumo - MICRO'!F7</f>
        <v>Sorriso - MT</v>
      </c>
      <c r="H6" s="15"/>
      <c r="I6" s="15"/>
      <c r="M6" s="15"/>
      <c r="Q6" s="3"/>
    </row>
    <row r="7" spans="2:18" s="2" customFormat="1" x14ac:dyDescent="0.25">
      <c r="B7" s="15"/>
      <c r="C7" s="15"/>
      <c r="D7" s="15"/>
      <c r="E7" s="15"/>
      <c r="F7" s="15"/>
      <c r="G7" s="15"/>
      <c r="H7" s="17" t="s">
        <v>29</v>
      </c>
      <c r="I7" s="555">
        <f>'Resumo - MICRO'!E10</f>
        <v>0</v>
      </c>
      <c r="J7" s="555"/>
      <c r="K7" s="17" t="s">
        <v>28</v>
      </c>
      <c r="L7" s="16">
        <f>'Resumo - MICRO'!G13</f>
        <v>0</v>
      </c>
      <c r="M7" s="15"/>
      <c r="Q7" s="3"/>
    </row>
    <row r="8" spans="2:18" s="2" customFormat="1" x14ac:dyDescent="0.25">
      <c r="B8" s="15"/>
      <c r="E8" s="46" t="s">
        <v>91</v>
      </c>
      <c r="F8" s="44">
        <f>'Resumo - MICRO'!F17</f>
        <v>0</v>
      </c>
      <c r="H8" s="17" t="s">
        <v>30</v>
      </c>
      <c r="I8" s="555">
        <f>'Resumo - MICRO'!G38</f>
        <v>0</v>
      </c>
      <c r="J8" s="555"/>
      <c r="K8" s="18"/>
      <c r="L8" s="16">
        <f>'Resumo - MICRO'!G14</f>
        <v>0</v>
      </c>
      <c r="M8" s="15"/>
      <c r="Q8" s="3"/>
    </row>
    <row r="9" spans="2:18" s="2" customFormat="1" x14ac:dyDescent="0.25">
      <c r="B9" s="15"/>
      <c r="C9" s="15"/>
      <c r="D9" s="15"/>
      <c r="G9" s="20"/>
      <c r="H9" s="17" t="s">
        <v>41</v>
      </c>
      <c r="I9" s="21" t="e">
        <f>'Resumo - MICRO'!G39</f>
        <v>#DIV/0!</v>
      </c>
      <c r="L9" s="16"/>
      <c r="M9" s="15"/>
      <c r="Q9" s="3"/>
    </row>
    <row r="10" spans="2:18" s="2" customFormat="1" ht="15.75" thickBot="1" x14ac:dyDescent="0.3">
      <c r="B10" s="94"/>
      <c r="C10" s="94"/>
      <c r="D10" s="94"/>
      <c r="E10" s="94"/>
      <c r="F10" s="94"/>
      <c r="G10" s="95"/>
      <c r="H10" s="95"/>
      <c r="I10" s="95"/>
      <c r="J10" s="95"/>
      <c r="K10" s="95"/>
      <c r="L10" s="95"/>
      <c r="M10" s="94"/>
      <c r="N10" s="94"/>
      <c r="O10" s="94"/>
      <c r="P10" s="94"/>
      <c r="Q10" s="1"/>
      <c r="R10" s="1"/>
    </row>
    <row r="11" spans="2:18" s="2" customFormat="1" ht="32.1" customHeight="1" thickBot="1" x14ac:dyDescent="0.3">
      <c r="B11" s="525" t="s">
        <v>106</v>
      </c>
      <c r="C11" s="526"/>
      <c r="D11" s="526"/>
      <c r="E11" s="526"/>
      <c r="F11" s="526"/>
      <c r="G11" s="526"/>
      <c r="H11" s="526"/>
      <c r="I11" s="526"/>
      <c r="J11" s="526"/>
      <c r="K11" s="526"/>
      <c r="L11" s="526"/>
      <c r="M11" s="526"/>
      <c r="N11" s="526"/>
      <c r="O11" s="526"/>
      <c r="P11" s="527"/>
      <c r="Q11" s="4"/>
      <c r="R11" s="4"/>
    </row>
    <row r="12" spans="2:18" s="18" customFormat="1" ht="15" customHeight="1" thickBot="1" x14ac:dyDescent="0.3">
      <c r="B12" s="92"/>
      <c r="C12" s="92"/>
      <c r="D12" s="92"/>
      <c r="E12" s="92"/>
      <c r="F12" s="92"/>
      <c r="G12" s="92"/>
      <c r="H12" s="92"/>
      <c r="I12" s="92"/>
      <c r="J12" s="92"/>
      <c r="K12" s="92"/>
      <c r="L12" s="92"/>
      <c r="M12" s="92"/>
      <c r="N12" s="92"/>
      <c r="O12" s="92"/>
      <c r="P12" s="92"/>
      <c r="Q12" s="20"/>
      <c r="R12" s="20"/>
    </row>
    <row r="13" spans="2:18" s="2" customFormat="1" ht="21" customHeight="1" x14ac:dyDescent="0.25">
      <c r="B13" s="558" t="s">
        <v>17</v>
      </c>
      <c r="C13" s="523" t="s">
        <v>0</v>
      </c>
      <c r="D13" s="523" t="s">
        <v>87</v>
      </c>
      <c r="E13" s="523" t="s">
        <v>1</v>
      </c>
      <c r="F13" s="523" t="s">
        <v>2</v>
      </c>
      <c r="G13" s="523"/>
      <c r="H13" s="523"/>
      <c r="I13" s="523"/>
      <c r="J13" s="523"/>
      <c r="K13" s="523"/>
      <c r="L13" s="523"/>
      <c r="M13" s="517" t="s">
        <v>3</v>
      </c>
      <c r="N13" s="517"/>
      <c r="O13" s="517" t="s">
        <v>31</v>
      </c>
      <c r="P13" s="530"/>
      <c r="Q13" s="4"/>
      <c r="R13" s="4"/>
    </row>
    <row r="14" spans="2:18" s="2" customFormat="1" ht="26.25" customHeight="1" thickBot="1" x14ac:dyDescent="0.3">
      <c r="B14" s="559"/>
      <c r="C14" s="560"/>
      <c r="D14" s="560"/>
      <c r="E14" s="560"/>
      <c r="F14" s="560"/>
      <c r="G14" s="560"/>
      <c r="H14" s="560"/>
      <c r="I14" s="560"/>
      <c r="J14" s="560"/>
      <c r="K14" s="560"/>
      <c r="L14" s="560"/>
      <c r="M14" s="157" t="s">
        <v>22</v>
      </c>
      <c r="N14" s="157" t="s">
        <v>4</v>
      </c>
      <c r="O14" s="157" t="s">
        <v>79</v>
      </c>
      <c r="P14" s="11" t="s">
        <v>80</v>
      </c>
      <c r="Q14" s="5"/>
      <c r="R14" s="5"/>
    </row>
    <row r="15" spans="2:18" s="43" customFormat="1" ht="33" customHeight="1" x14ac:dyDescent="0.25">
      <c r="B15" s="165"/>
      <c r="C15" s="159" t="s">
        <v>107</v>
      </c>
      <c r="D15" s="159"/>
      <c r="E15" s="166" t="str">
        <f>'Orçamento - MICRO'!D16</f>
        <v>1.1</v>
      </c>
      <c r="F15" s="545" t="s">
        <v>118</v>
      </c>
      <c r="G15" s="545"/>
      <c r="H15" s="545"/>
      <c r="I15" s="545"/>
      <c r="J15" s="545"/>
      <c r="K15" s="545"/>
      <c r="L15" s="545"/>
      <c r="M15" s="159" t="s">
        <v>88</v>
      </c>
      <c r="N15" s="167">
        <v>1</v>
      </c>
      <c r="O15" s="168">
        <f>SUM(P16:P22)</f>
        <v>0</v>
      </c>
      <c r="P15" s="169">
        <f>ROUND(O15*N15,2)</f>
        <v>0</v>
      </c>
    </row>
    <row r="16" spans="2:18" ht="33" customHeight="1" x14ac:dyDescent="0.25">
      <c r="B16" s="170" t="s">
        <v>18</v>
      </c>
      <c r="C16" s="376">
        <v>4813</v>
      </c>
      <c r="D16" s="376" t="s">
        <v>81</v>
      </c>
      <c r="E16" s="377" t="s">
        <v>74</v>
      </c>
      <c r="F16" s="557" t="s">
        <v>108</v>
      </c>
      <c r="G16" s="557"/>
      <c r="H16" s="557"/>
      <c r="I16" s="557"/>
      <c r="J16" s="557"/>
      <c r="K16" s="557"/>
      <c r="L16" s="557"/>
      <c r="M16" s="376" t="s">
        <v>88</v>
      </c>
      <c r="N16" s="378">
        <v>1</v>
      </c>
      <c r="O16" s="379"/>
      <c r="P16" s="189">
        <f>ROUND(O16*N16,2)</f>
        <v>0</v>
      </c>
    </row>
    <row r="17" spans="1:17" ht="33" customHeight="1" x14ac:dyDescent="0.25">
      <c r="B17" s="171" t="s">
        <v>18</v>
      </c>
      <c r="C17" s="358">
        <v>4491</v>
      </c>
      <c r="D17" s="358" t="s">
        <v>81</v>
      </c>
      <c r="E17" s="359" t="s">
        <v>75</v>
      </c>
      <c r="F17" s="542" t="s">
        <v>109</v>
      </c>
      <c r="G17" s="542"/>
      <c r="H17" s="542"/>
      <c r="I17" s="542"/>
      <c r="J17" s="542"/>
      <c r="K17" s="542"/>
      <c r="L17" s="542"/>
      <c r="M17" s="358" t="s">
        <v>86</v>
      </c>
      <c r="N17" s="360">
        <v>4</v>
      </c>
      <c r="O17" s="361"/>
      <c r="P17" s="210">
        <f t="shared" ref="P17:P25" si="0">ROUND(O17*N17,2)</f>
        <v>0</v>
      </c>
    </row>
    <row r="18" spans="1:17" ht="33" customHeight="1" x14ac:dyDescent="0.25">
      <c r="B18" s="172" t="s">
        <v>18</v>
      </c>
      <c r="C18" s="372">
        <v>5075</v>
      </c>
      <c r="D18" s="372" t="s">
        <v>81</v>
      </c>
      <c r="E18" s="373" t="s">
        <v>76</v>
      </c>
      <c r="F18" s="553" t="s">
        <v>112</v>
      </c>
      <c r="G18" s="553"/>
      <c r="H18" s="553"/>
      <c r="I18" s="553"/>
      <c r="J18" s="553"/>
      <c r="K18" s="553"/>
      <c r="L18" s="553"/>
      <c r="M18" s="372" t="s">
        <v>110</v>
      </c>
      <c r="N18" s="374">
        <v>0.11</v>
      </c>
      <c r="O18" s="375"/>
      <c r="P18" s="210">
        <f t="shared" si="0"/>
        <v>0</v>
      </c>
    </row>
    <row r="19" spans="1:17" s="102" customFormat="1" ht="33" customHeight="1" x14ac:dyDescent="0.25">
      <c r="A19" s="104"/>
      <c r="B19" s="173" t="s">
        <v>18</v>
      </c>
      <c r="C19" s="252">
        <v>4417</v>
      </c>
      <c r="D19" s="252" t="s">
        <v>81</v>
      </c>
      <c r="E19" s="192" t="s">
        <v>77</v>
      </c>
      <c r="F19" s="543" t="s">
        <v>111</v>
      </c>
      <c r="G19" s="543"/>
      <c r="H19" s="543"/>
      <c r="I19" s="543"/>
      <c r="J19" s="543"/>
      <c r="K19" s="543"/>
      <c r="L19" s="543"/>
      <c r="M19" s="252" t="s">
        <v>86</v>
      </c>
      <c r="N19" s="362">
        <v>1</v>
      </c>
      <c r="O19" s="363"/>
      <c r="P19" s="210">
        <f t="shared" si="0"/>
        <v>0</v>
      </c>
      <c r="Q19" s="103"/>
    </row>
    <row r="20" spans="1:17" s="41" customFormat="1" ht="33" customHeight="1" x14ac:dyDescent="0.25">
      <c r="B20" s="173" t="s">
        <v>18</v>
      </c>
      <c r="C20" s="252">
        <v>88262</v>
      </c>
      <c r="D20" s="252" t="s">
        <v>19</v>
      </c>
      <c r="E20" s="192" t="s">
        <v>78</v>
      </c>
      <c r="F20" s="543" t="s">
        <v>84</v>
      </c>
      <c r="G20" s="543"/>
      <c r="H20" s="543"/>
      <c r="I20" s="543"/>
      <c r="J20" s="543"/>
      <c r="K20" s="543"/>
      <c r="L20" s="543"/>
      <c r="M20" s="252" t="s">
        <v>83</v>
      </c>
      <c r="N20" s="362">
        <v>1</v>
      </c>
      <c r="O20" s="363"/>
      <c r="P20" s="210">
        <f t="shared" si="0"/>
        <v>0</v>
      </c>
      <c r="Q20" s="42"/>
    </row>
    <row r="21" spans="1:17" s="41" customFormat="1" ht="33" customHeight="1" x14ac:dyDescent="0.25">
      <c r="B21" s="174" t="s">
        <v>18</v>
      </c>
      <c r="C21" s="190">
        <v>94962</v>
      </c>
      <c r="D21" s="191" t="s">
        <v>19</v>
      </c>
      <c r="E21" s="192" t="s">
        <v>114</v>
      </c>
      <c r="F21" s="521" t="s">
        <v>113</v>
      </c>
      <c r="G21" s="521"/>
      <c r="H21" s="521"/>
      <c r="I21" s="521"/>
      <c r="J21" s="521"/>
      <c r="K21" s="521"/>
      <c r="L21" s="521"/>
      <c r="M21" s="193" t="s">
        <v>82</v>
      </c>
      <c r="N21" s="194">
        <v>0.01</v>
      </c>
      <c r="O21" s="195"/>
      <c r="P21" s="210">
        <f t="shared" si="0"/>
        <v>0</v>
      </c>
      <c r="Q21" s="42"/>
    </row>
    <row r="22" spans="1:17" s="41" customFormat="1" ht="33" customHeight="1" x14ac:dyDescent="0.25">
      <c r="B22" s="175" t="s">
        <v>18</v>
      </c>
      <c r="C22" s="197">
        <v>88316</v>
      </c>
      <c r="D22" s="198" t="s">
        <v>19</v>
      </c>
      <c r="E22" s="199" t="s">
        <v>115</v>
      </c>
      <c r="F22" s="522" t="s">
        <v>85</v>
      </c>
      <c r="G22" s="522"/>
      <c r="H22" s="522"/>
      <c r="I22" s="522"/>
      <c r="J22" s="522"/>
      <c r="K22" s="522"/>
      <c r="L22" s="522"/>
      <c r="M22" s="200" t="s">
        <v>83</v>
      </c>
      <c r="N22" s="201">
        <v>2</v>
      </c>
      <c r="O22" s="202"/>
      <c r="P22" s="371">
        <f t="shared" si="0"/>
        <v>0</v>
      </c>
      <c r="Q22" s="42"/>
    </row>
    <row r="23" spans="1:17" s="41" customFormat="1" ht="33" customHeight="1" x14ac:dyDescent="0.25">
      <c r="B23" s="176"/>
      <c r="C23" s="177" t="s">
        <v>116</v>
      </c>
      <c r="D23" s="177"/>
      <c r="E23" s="178" t="str">
        <f>'Orçamento - MICRO'!D17</f>
        <v>1.2</v>
      </c>
      <c r="F23" s="534" t="s">
        <v>123</v>
      </c>
      <c r="G23" s="534"/>
      <c r="H23" s="534"/>
      <c r="I23" s="534"/>
      <c r="J23" s="534"/>
      <c r="K23" s="534"/>
      <c r="L23" s="534"/>
      <c r="M23" s="177" t="s">
        <v>9</v>
      </c>
      <c r="N23" s="179">
        <v>1</v>
      </c>
      <c r="O23" s="180"/>
      <c r="P23" s="181">
        <f>ROUND(O23*N23,2)</f>
        <v>0</v>
      </c>
      <c r="Q23" s="42"/>
    </row>
    <row r="24" spans="1:17" s="41" customFormat="1" ht="33" customHeight="1" x14ac:dyDescent="0.25">
      <c r="B24" s="174" t="s">
        <v>18</v>
      </c>
      <c r="C24" s="190">
        <v>90777</v>
      </c>
      <c r="D24" s="191" t="s">
        <v>19</v>
      </c>
      <c r="E24" s="192" t="s">
        <v>89</v>
      </c>
      <c r="F24" s="531" t="s">
        <v>237</v>
      </c>
      <c r="G24" s="531"/>
      <c r="H24" s="531"/>
      <c r="I24" s="531"/>
      <c r="J24" s="531"/>
      <c r="K24" s="531"/>
      <c r="L24" s="531"/>
      <c r="M24" s="193" t="s">
        <v>83</v>
      </c>
      <c r="N24" s="194">
        <v>192</v>
      </c>
      <c r="O24" s="195"/>
      <c r="P24" s="210">
        <f t="shared" si="0"/>
        <v>0</v>
      </c>
      <c r="Q24" s="42"/>
    </row>
    <row r="25" spans="1:17" s="41" customFormat="1" ht="33" customHeight="1" x14ac:dyDescent="0.25">
      <c r="B25" s="175" t="s">
        <v>18</v>
      </c>
      <c r="C25" s="197">
        <v>93572</v>
      </c>
      <c r="D25" s="198" t="s">
        <v>19</v>
      </c>
      <c r="E25" s="199" t="s">
        <v>90</v>
      </c>
      <c r="F25" s="535" t="s">
        <v>117</v>
      </c>
      <c r="G25" s="535"/>
      <c r="H25" s="535"/>
      <c r="I25" s="535"/>
      <c r="J25" s="535"/>
      <c r="K25" s="535"/>
      <c r="L25" s="535"/>
      <c r="M25" s="200" t="s">
        <v>132</v>
      </c>
      <c r="N25" s="201">
        <v>3</v>
      </c>
      <c r="O25" s="202"/>
      <c r="P25" s="371">
        <f t="shared" si="0"/>
        <v>0</v>
      </c>
      <c r="Q25" s="42"/>
    </row>
    <row r="26" spans="1:17" s="41" customFormat="1" ht="33" customHeight="1" x14ac:dyDescent="0.25">
      <c r="B26" s="226"/>
      <c r="C26" s="227" t="s">
        <v>119</v>
      </c>
      <c r="D26" s="227"/>
      <c r="E26" s="228" t="str">
        <f>'Orçamento - MICRO'!D21</f>
        <v>2.3</v>
      </c>
      <c r="F26" s="538" t="s">
        <v>199</v>
      </c>
      <c r="G26" s="538"/>
      <c r="H26" s="538"/>
      <c r="I26" s="229" t="s">
        <v>166</v>
      </c>
      <c r="J26" s="229" t="s">
        <v>167</v>
      </c>
      <c r="K26" s="229" t="s">
        <v>165</v>
      </c>
      <c r="L26" s="229" t="s">
        <v>164</v>
      </c>
      <c r="M26" s="227" t="s">
        <v>88</v>
      </c>
      <c r="N26" s="230">
        <v>1</v>
      </c>
      <c r="O26" s="231"/>
      <c r="P26" s="232">
        <f>ROUND(O26*N26,2)</f>
        <v>0</v>
      </c>
      <c r="Q26" s="42"/>
    </row>
    <row r="27" spans="1:17" s="41" customFormat="1" ht="33" customHeight="1" x14ac:dyDescent="0.25">
      <c r="B27" s="182" t="s">
        <v>155</v>
      </c>
      <c r="C27" s="183" t="s">
        <v>156</v>
      </c>
      <c r="D27" s="184" t="s">
        <v>157</v>
      </c>
      <c r="E27" s="185" t="s">
        <v>158</v>
      </c>
      <c r="F27" s="539" t="s">
        <v>159</v>
      </c>
      <c r="G27" s="539"/>
      <c r="H27" s="539"/>
      <c r="I27" s="245">
        <v>0.13</v>
      </c>
      <c r="J27" s="245">
        <v>0.87</v>
      </c>
      <c r="K27" s="245">
        <v>306.5727</v>
      </c>
      <c r="L27" s="245">
        <v>75.458799999999997</v>
      </c>
      <c r="M27" s="186" t="s">
        <v>163</v>
      </c>
      <c r="N27" s="187">
        <v>1</v>
      </c>
      <c r="O27" s="188"/>
      <c r="P27" s="189">
        <f>ROUND(O27*N27,2)</f>
        <v>0</v>
      </c>
      <c r="Q27" s="42"/>
    </row>
    <row r="28" spans="1:17" s="41" customFormat="1" ht="33" customHeight="1" x14ac:dyDescent="0.25">
      <c r="B28" s="174" t="s">
        <v>155</v>
      </c>
      <c r="C28" s="190" t="s">
        <v>168</v>
      </c>
      <c r="D28" s="191" t="s">
        <v>157</v>
      </c>
      <c r="E28" s="192" t="s">
        <v>171</v>
      </c>
      <c r="F28" s="540" t="s">
        <v>160</v>
      </c>
      <c r="G28" s="540"/>
      <c r="H28" s="540"/>
      <c r="I28" s="246">
        <v>0.06</v>
      </c>
      <c r="J28" s="246">
        <v>0.94</v>
      </c>
      <c r="K28" s="246">
        <v>168.52529999999999</v>
      </c>
      <c r="L28" s="246">
        <v>80.157300000000006</v>
      </c>
      <c r="M28" s="193" t="s">
        <v>163</v>
      </c>
      <c r="N28" s="194">
        <v>1</v>
      </c>
      <c r="O28" s="195"/>
      <c r="P28" s="196">
        <f t="shared" ref="P28:P32" si="1">ROUND(O28*N28,2)</f>
        <v>0</v>
      </c>
      <c r="Q28" s="42"/>
    </row>
    <row r="29" spans="1:17" s="41" customFormat="1" ht="33" customHeight="1" x14ac:dyDescent="0.25">
      <c r="B29" s="174" t="s">
        <v>155</v>
      </c>
      <c r="C29" s="190" t="s">
        <v>169</v>
      </c>
      <c r="D29" s="191" t="s">
        <v>157</v>
      </c>
      <c r="E29" s="192" t="s">
        <v>172</v>
      </c>
      <c r="F29" s="540" t="s">
        <v>161</v>
      </c>
      <c r="G29" s="540"/>
      <c r="H29" s="540"/>
      <c r="I29" s="246">
        <v>1</v>
      </c>
      <c r="J29" s="246">
        <v>0</v>
      </c>
      <c r="K29" s="246">
        <v>57.243200000000002</v>
      </c>
      <c r="L29" s="246">
        <v>39.101300000000002</v>
      </c>
      <c r="M29" s="193" t="s">
        <v>163</v>
      </c>
      <c r="N29" s="194">
        <v>2</v>
      </c>
      <c r="O29" s="195"/>
      <c r="P29" s="196">
        <f t="shared" si="1"/>
        <v>0</v>
      </c>
      <c r="Q29" s="42"/>
    </row>
    <row r="30" spans="1:17" s="41" customFormat="1" ht="33" customHeight="1" x14ac:dyDescent="0.25">
      <c r="B30" s="211" t="s">
        <v>155</v>
      </c>
      <c r="C30" s="212" t="s">
        <v>170</v>
      </c>
      <c r="D30" s="213" t="s">
        <v>157</v>
      </c>
      <c r="E30" s="214" t="s">
        <v>173</v>
      </c>
      <c r="F30" s="546" t="s">
        <v>162</v>
      </c>
      <c r="G30" s="546"/>
      <c r="H30" s="546"/>
      <c r="I30" s="247">
        <v>1</v>
      </c>
      <c r="J30" s="247">
        <v>0</v>
      </c>
      <c r="K30" s="247">
        <v>672.90409999999997</v>
      </c>
      <c r="L30" s="247">
        <v>215.44810000000001</v>
      </c>
      <c r="M30" s="215" t="s">
        <v>163</v>
      </c>
      <c r="N30" s="216">
        <v>1</v>
      </c>
      <c r="O30" s="217"/>
      <c r="P30" s="218">
        <f t="shared" si="1"/>
        <v>0</v>
      </c>
      <c r="Q30" s="42"/>
    </row>
    <row r="31" spans="1:17" s="41" customFormat="1" x14ac:dyDescent="0.25">
      <c r="B31" s="532" t="s">
        <v>32</v>
      </c>
      <c r="C31" s="533"/>
      <c r="D31" s="533"/>
      <c r="E31" s="533"/>
      <c r="F31" s="533"/>
      <c r="G31" s="533"/>
      <c r="H31" s="533"/>
      <c r="I31" s="533"/>
      <c r="J31" s="533"/>
      <c r="K31" s="533"/>
      <c r="L31" s="533"/>
      <c r="M31" s="533"/>
      <c r="N31" s="533"/>
      <c r="O31" s="533"/>
      <c r="P31" s="232">
        <f>SUM(P27:P30)</f>
        <v>0</v>
      </c>
      <c r="Q31" s="42"/>
    </row>
    <row r="32" spans="1:17" s="41" customFormat="1" ht="33" customHeight="1" x14ac:dyDescent="0.25">
      <c r="B32" s="219" t="s">
        <v>155</v>
      </c>
      <c r="C32" s="220" t="s">
        <v>174</v>
      </c>
      <c r="D32" s="221" t="s">
        <v>179</v>
      </c>
      <c r="E32" s="18" t="s">
        <v>175</v>
      </c>
      <c r="F32" s="248" t="s">
        <v>176</v>
      </c>
      <c r="G32" s="248"/>
      <c r="H32" s="248"/>
      <c r="I32" s="248"/>
      <c r="J32" s="248"/>
      <c r="K32" s="248"/>
      <c r="L32" s="248"/>
      <c r="M32" s="222" t="s">
        <v>83</v>
      </c>
      <c r="N32" s="223">
        <v>10</v>
      </c>
      <c r="O32" s="224"/>
      <c r="P32" s="225">
        <f t="shared" si="1"/>
        <v>0</v>
      </c>
      <c r="Q32" s="42"/>
    </row>
    <row r="33" spans="2:17" s="41" customFormat="1" x14ac:dyDescent="0.25">
      <c r="B33" s="547" t="s">
        <v>32</v>
      </c>
      <c r="C33" s="548"/>
      <c r="D33" s="548"/>
      <c r="E33" s="548"/>
      <c r="F33" s="548"/>
      <c r="G33" s="548"/>
      <c r="H33" s="548"/>
      <c r="I33" s="548"/>
      <c r="J33" s="548"/>
      <c r="K33" s="548"/>
      <c r="L33" s="548"/>
      <c r="M33" s="548"/>
      <c r="N33" s="548"/>
      <c r="O33" s="548"/>
      <c r="P33" s="233">
        <f>SUM(P32)</f>
        <v>0</v>
      </c>
      <c r="Q33" s="42"/>
    </row>
    <row r="34" spans="2:17" s="41" customFormat="1" x14ac:dyDescent="0.25">
      <c r="B34" s="551" t="s">
        <v>192</v>
      </c>
      <c r="C34" s="552"/>
      <c r="D34" s="552"/>
      <c r="E34" s="552"/>
      <c r="F34" s="552"/>
      <c r="G34" s="552"/>
      <c r="H34" s="552"/>
      <c r="I34" s="552"/>
      <c r="J34" s="552"/>
      <c r="K34" s="552"/>
      <c r="L34" s="552"/>
      <c r="M34" s="552"/>
      <c r="N34" s="552"/>
      <c r="O34" s="552"/>
      <c r="P34" s="380">
        <f>P31+P33</f>
        <v>0</v>
      </c>
      <c r="Q34" s="42"/>
    </row>
    <row r="35" spans="2:17" s="41" customFormat="1" x14ac:dyDescent="0.25">
      <c r="B35" s="551" t="s">
        <v>193</v>
      </c>
      <c r="C35" s="552"/>
      <c r="D35" s="552"/>
      <c r="E35" s="552"/>
      <c r="F35" s="552"/>
      <c r="G35" s="552"/>
      <c r="H35" s="552"/>
      <c r="I35" s="552"/>
      <c r="J35" s="552"/>
      <c r="K35" s="552"/>
      <c r="L35" s="552"/>
      <c r="M35" s="552"/>
      <c r="N35" s="552"/>
      <c r="O35" s="552"/>
      <c r="P35" s="381"/>
      <c r="Q35" s="42"/>
    </row>
    <row r="36" spans="2:17" s="41" customFormat="1" x14ac:dyDescent="0.25">
      <c r="B36" s="551" t="s">
        <v>194</v>
      </c>
      <c r="C36" s="552"/>
      <c r="D36" s="552"/>
      <c r="E36" s="552"/>
      <c r="F36" s="552"/>
      <c r="G36" s="552"/>
      <c r="H36" s="552"/>
      <c r="I36" s="552"/>
      <c r="J36" s="552"/>
      <c r="K36" s="552"/>
      <c r="L36" s="552"/>
      <c r="M36" s="552"/>
      <c r="N36" s="552"/>
      <c r="O36" s="552"/>
      <c r="P36" s="381"/>
      <c r="Q36" s="42"/>
    </row>
    <row r="37" spans="2:17" s="41" customFormat="1" x14ac:dyDescent="0.25">
      <c r="B37" s="551" t="s">
        <v>195</v>
      </c>
      <c r="C37" s="552"/>
      <c r="D37" s="552"/>
      <c r="E37" s="552"/>
      <c r="F37" s="552"/>
      <c r="G37" s="552"/>
      <c r="H37" s="552"/>
      <c r="I37" s="552"/>
      <c r="J37" s="552"/>
      <c r="K37" s="552"/>
      <c r="L37" s="552"/>
      <c r="M37" s="552"/>
      <c r="N37" s="552"/>
      <c r="O37" s="552"/>
      <c r="P37" s="380"/>
      <c r="Q37" s="42"/>
    </row>
    <row r="38" spans="2:17" s="41" customFormat="1" x14ac:dyDescent="0.25">
      <c r="B38" s="549" t="s">
        <v>196</v>
      </c>
      <c r="C38" s="550"/>
      <c r="D38" s="550"/>
      <c r="E38" s="550"/>
      <c r="F38" s="550"/>
      <c r="G38" s="550"/>
      <c r="H38" s="550"/>
      <c r="I38" s="550"/>
      <c r="J38" s="550"/>
      <c r="K38" s="550"/>
      <c r="L38" s="550"/>
      <c r="M38" s="550"/>
      <c r="N38" s="550"/>
      <c r="O38" s="550"/>
      <c r="P38" s="234"/>
      <c r="Q38" s="42"/>
    </row>
    <row r="39" spans="2:17" s="41" customFormat="1" ht="33" customHeight="1" x14ac:dyDescent="0.25">
      <c r="B39" s="391" t="s">
        <v>155</v>
      </c>
      <c r="C39" s="392" t="s">
        <v>177</v>
      </c>
      <c r="D39" s="393" t="s">
        <v>178</v>
      </c>
      <c r="E39" s="394" t="s">
        <v>180</v>
      </c>
      <c r="F39" s="395" t="s">
        <v>226</v>
      </c>
      <c r="G39" s="395"/>
      <c r="H39" s="395"/>
      <c r="I39" s="395"/>
      <c r="J39" s="395"/>
      <c r="K39" s="395"/>
      <c r="L39" s="395"/>
      <c r="M39" s="396" t="s">
        <v>130</v>
      </c>
      <c r="N39" s="397">
        <v>1.7899999999999999E-3</v>
      </c>
      <c r="O39" s="398"/>
      <c r="P39" s="399">
        <f>ROUND(O39*N39,4)</f>
        <v>0</v>
      </c>
      <c r="Q39" s="42"/>
    </row>
    <row r="40" spans="2:17" s="41" customFormat="1" ht="33" customHeight="1" x14ac:dyDescent="0.25">
      <c r="B40" s="175" t="s">
        <v>155</v>
      </c>
      <c r="C40" s="197" t="s">
        <v>181</v>
      </c>
      <c r="D40" s="198" t="s">
        <v>178</v>
      </c>
      <c r="E40" s="199" t="s">
        <v>182</v>
      </c>
      <c r="F40" s="249" t="s">
        <v>183</v>
      </c>
      <c r="G40" s="249"/>
      <c r="H40" s="249"/>
      <c r="I40" s="249"/>
      <c r="J40" s="249"/>
      <c r="K40" s="249"/>
      <c r="L40" s="249"/>
      <c r="M40" s="200" t="s">
        <v>110</v>
      </c>
      <c r="N40" s="201">
        <v>0.18</v>
      </c>
      <c r="O40" s="202"/>
      <c r="P40" s="235">
        <f>ROUND(O40*N40,4)</f>
        <v>0</v>
      </c>
      <c r="Q40" s="42"/>
    </row>
    <row r="41" spans="2:17" s="41" customFormat="1" x14ac:dyDescent="0.25">
      <c r="B41" s="532" t="s">
        <v>32</v>
      </c>
      <c r="C41" s="533"/>
      <c r="D41" s="533"/>
      <c r="E41" s="533"/>
      <c r="F41" s="533"/>
      <c r="G41" s="533"/>
      <c r="H41" s="533"/>
      <c r="I41" s="533"/>
      <c r="J41" s="533"/>
      <c r="K41" s="533"/>
      <c r="L41" s="533"/>
      <c r="M41" s="533"/>
      <c r="N41" s="533"/>
      <c r="O41" s="533"/>
      <c r="P41" s="232">
        <f>SUM(P39:P40)</f>
        <v>0</v>
      </c>
      <c r="Q41" s="42"/>
    </row>
    <row r="42" spans="2:17" s="41" customFormat="1" ht="33" customHeight="1" x14ac:dyDescent="0.25">
      <c r="B42" s="203" t="s">
        <v>155</v>
      </c>
      <c r="C42" s="204">
        <v>6416036</v>
      </c>
      <c r="D42" s="205" t="s">
        <v>131</v>
      </c>
      <c r="E42" s="206" t="s">
        <v>184</v>
      </c>
      <c r="F42" s="250" t="s">
        <v>185</v>
      </c>
      <c r="G42" s="250"/>
      <c r="H42" s="250"/>
      <c r="I42" s="250"/>
      <c r="J42" s="250"/>
      <c r="K42" s="250"/>
      <c r="L42" s="250"/>
      <c r="M42" s="207" t="s">
        <v>82</v>
      </c>
      <c r="N42" s="208">
        <v>8.0000000000000002E-3</v>
      </c>
      <c r="O42" s="209"/>
      <c r="P42" s="210">
        <f>ROUND(O42*N42,4)</f>
        <v>0</v>
      </c>
      <c r="Q42" s="42"/>
    </row>
    <row r="43" spans="2:17" s="41" customFormat="1" x14ac:dyDescent="0.25">
      <c r="B43" s="532" t="s">
        <v>32</v>
      </c>
      <c r="C43" s="533"/>
      <c r="D43" s="533"/>
      <c r="E43" s="533"/>
      <c r="F43" s="533"/>
      <c r="G43" s="533"/>
      <c r="H43" s="533"/>
      <c r="I43" s="533"/>
      <c r="J43" s="533"/>
      <c r="K43" s="533"/>
      <c r="L43" s="533"/>
      <c r="M43" s="533"/>
      <c r="N43" s="533"/>
      <c r="O43" s="533"/>
      <c r="P43" s="232">
        <f>SUM(P42)</f>
        <v>0</v>
      </c>
      <c r="Q43" s="42"/>
    </row>
    <row r="44" spans="2:17" s="41" customFormat="1" ht="33" customHeight="1" x14ac:dyDescent="0.25">
      <c r="B44" s="236" t="s">
        <v>155</v>
      </c>
      <c r="C44" s="237">
        <v>5915406</v>
      </c>
      <c r="D44" s="238" t="s">
        <v>186</v>
      </c>
      <c r="E44" s="239" t="s">
        <v>187</v>
      </c>
      <c r="F44" s="251" t="s">
        <v>190</v>
      </c>
      <c r="G44" s="251"/>
      <c r="H44" s="251"/>
      <c r="I44" s="251"/>
      <c r="J44" s="251"/>
      <c r="K44" s="251"/>
      <c r="L44" s="251"/>
      <c r="M44" s="240" t="s">
        <v>130</v>
      </c>
      <c r="N44" s="241">
        <v>1.2E-2</v>
      </c>
      <c r="O44" s="242"/>
      <c r="P44" s="243">
        <f>ROUND(O44*N44,4)</f>
        <v>0</v>
      </c>
      <c r="Q44" s="42"/>
    </row>
    <row r="45" spans="2:17" s="41" customFormat="1" ht="33" customHeight="1" x14ac:dyDescent="0.25">
      <c r="B45" s="175" t="s">
        <v>155</v>
      </c>
      <c r="C45" s="197">
        <v>5914654</v>
      </c>
      <c r="D45" s="198" t="s">
        <v>188</v>
      </c>
      <c r="E45" s="199" t="s">
        <v>189</v>
      </c>
      <c r="F45" s="522" t="s">
        <v>191</v>
      </c>
      <c r="G45" s="522"/>
      <c r="H45" s="522"/>
      <c r="I45" s="522"/>
      <c r="J45" s="522"/>
      <c r="K45" s="522"/>
      <c r="L45" s="522"/>
      <c r="M45" s="200" t="s">
        <v>130</v>
      </c>
      <c r="N45" s="201">
        <v>1.8000000000000001E-4</v>
      </c>
      <c r="O45" s="202"/>
      <c r="P45" s="244">
        <f>ROUND(O45*N45,4)</f>
        <v>0</v>
      </c>
      <c r="Q45" s="42"/>
    </row>
    <row r="46" spans="2:17" s="41" customFormat="1" x14ac:dyDescent="0.25">
      <c r="B46" s="532" t="s">
        <v>32</v>
      </c>
      <c r="C46" s="533"/>
      <c r="D46" s="533"/>
      <c r="E46" s="533"/>
      <c r="F46" s="533"/>
      <c r="G46" s="533"/>
      <c r="H46" s="533"/>
      <c r="I46" s="533"/>
      <c r="J46" s="533"/>
      <c r="K46" s="533"/>
      <c r="L46" s="533"/>
      <c r="M46" s="533"/>
      <c r="N46" s="533"/>
      <c r="O46" s="533"/>
      <c r="P46" s="232">
        <f>SUM(P44:P45)</f>
        <v>0</v>
      </c>
      <c r="Q46" s="42"/>
    </row>
    <row r="47" spans="2:17" s="43" customFormat="1" ht="33" customHeight="1" x14ac:dyDescent="0.25">
      <c r="B47" s="389"/>
      <c r="C47" s="390" t="s">
        <v>120</v>
      </c>
      <c r="D47" s="390"/>
      <c r="E47" s="468" t="str">
        <f>'Orçamento - MICRO'!D22</f>
        <v>2.4</v>
      </c>
      <c r="F47" s="541" t="s">
        <v>216</v>
      </c>
      <c r="G47" s="541"/>
      <c r="H47" s="541"/>
      <c r="I47" s="541"/>
      <c r="J47" s="541"/>
      <c r="K47" s="541"/>
      <c r="L47" s="541"/>
      <c r="M47" s="390" t="s">
        <v>88</v>
      </c>
      <c r="N47" s="469">
        <v>1</v>
      </c>
      <c r="O47" s="470"/>
      <c r="P47" s="471">
        <f>ROUND(O47*N47,2)</f>
        <v>0</v>
      </c>
    </row>
    <row r="48" spans="2:17" ht="33" customHeight="1" x14ac:dyDescent="0.25">
      <c r="B48" s="400" t="s">
        <v>18</v>
      </c>
      <c r="C48" s="401">
        <v>41903</v>
      </c>
      <c r="D48" s="401" t="s">
        <v>81</v>
      </c>
      <c r="E48" s="402" t="s">
        <v>217</v>
      </c>
      <c r="F48" s="537" t="s">
        <v>225</v>
      </c>
      <c r="G48" s="537"/>
      <c r="H48" s="537"/>
      <c r="I48" s="537"/>
      <c r="J48" s="537"/>
      <c r="K48" s="537"/>
      <c r="L48" s="537"/>
      <c r="M48" s="401" t="s">
        <v>110</v>
      </c>
      <c r="N48" s="403">
        <v>0.45</v>
      </c>
      <c r="O48" s="404"/>
      <c r="P48" s="405">
        <f>ROUND(O48*N48,2)</f>
        <v>0</v>
      </c>
    </row>
    <row r="49" spans="1:17" ht="33" customHeight="1" x14ac:dyDescent="0.25">
      <c r="B49" s="171" t="s">
        <v>18</v>
      </c>
      <c r="C49" s="358">
        <v>5839</v>
      </c>
      <c r="D49" s="358" t="s">
        <v>19</v>
      </c>
      <c r="E49" s="359" t="s">
        <v>218</v>
      </c>
      <c r="F49" s="542" t="s">
        <v>124</v>
      </c>
      <c r="G49" s="542"/>
      <c r="H49" s="542"/>
      <c r="I49" s="542"/>
      <c r="J49" s="542"/>
      <c r="K49" s="542"/>
      <c r="L49" s="542"/>
      <c r="M49" s="358" t="s">
        <v>121</v>
      </c>
      <c r="N49" s="360">
        <v>2E-3</v>
      </c>
      <c r="O49" s="361"/>
      <c r="P49" s="196">
        <f t="shared" ref="P49:P55" si="2">ROUND(O49*N49,2)</f>
        <v>0</v>
      </c>
    </row>
    <row r="50" spans="1:17" ht="33" customHeight="1" x14ac:dyDescent="0.25">
      <c r="B50" s="171" t="s">
        <v>18</v>
      </c>
      <c r="C50" s="358">
        <v>5841</v>
      </c>
      <c r="D50" s="358" t="s">
        <v>19</v>
      </c>
      <c r="E50" s="359" t="s">
        <v>219</v>
      </c>
      <c r="F50" s="542" t="s">
        <v>126</v>
      </c>
      <c r="G50" s="542"/>
      <c r="H50" s="542"/>
      <c r="I50" s="542"/>
      <c r="J50" s="542"/>
      <c r="K50" s="542"/>
      <c r="L50" s="542"/>
      <c r="M50" s="358" t="s">
        <v>122</v>
      </c>
      <c r="N50" s="360">
        <v>4.0000000000000001E-3</v>
      </c>
      <c r="O50" s="361"/>
      <c r="P50" s="196">
        <f t="shared" si="2"/>
        <v>0</v>
      </c>
    </row>
    <row r="51" spans="1:17" s="102" customFormat="1" ht="33" customHeight="1" x14ac:dyDescent="0.25">
      <c r="A51" s="104"/>
      <c r="B51" s="173" t="s">
        <v>18</v>
      </c>
      <c r="C51" s="252">
        <v>83362</v>
      </c>
      <c r="D51" s="252" t="s">
        <v>19</v>
      </c>
      <c r="E51" s="359" t="s">
        <v>220</v>
      </c>
      <c r="F51" s="543" t="s">
        <v>125</v>
      </c>
      <c r="G51" s="543"/>
      <c r="H51" s="543"/>
      <c r="I51" s="543"/>
      <c r="J51" s="543"/>
      <c r="K51" s="543"/>
      <c r="L51" s="543"/>
      <c r="M51" s="252" t="s">
        <v>121</v>
      </c>
      <c r="N51" s="362">
        <v>4.0000000000000002E-4</v>
      </c>
      <c r="O51" s="363"/>
      <c r="P51" s="196">
        <f t="shared" si="2"/>
        <v>0</v>
      </c>
      <c r="Q51" s="103"/>
    </row>
    <row r="52" spans="1:17" s="41" customFormat="1" ht="33" customHeight="1" x14ac:dyDescent="0.25">
      <c r="B52" s="173" t="s">
        <v>18</v>
      </c>
      <c r="C52" s="252">
        <v>88316</v>
      </c>
      <c r="D52" s="252" t="s">
        <v>19</v>
      </c>
      <c r="E52" s="359" t="s">
        <v>221</v>
      </c>
      <c r="F52" s="543" t="s">
        <v>85</v>
      </c>
      <c r="G52" s="543"/>
      <c r="H52" s="543"/>
      <c r="I52" s="543"/>
      <c r="J52" s="543"/>
      <c r="K52" s="543"/>
      <c r="L52" s="543"/>
      <c r="M52" s="252" t="s">
        <v>83</v>
      </c>
      <c r="N52" s="362">
        <v>5.4999999999999997E-3</v>
      </c>
      <c r="O52" s="363"/>
      <c r="P52" s="196">
        <f t="shared" si="2"/>
        <v>0</v>
      </c>
      <c r="Q52" s="42"/>
    </row>
    <row r="53" spans="1:17" s="41" customFormat="1" ht="33" customHeight="1" x14ac:dyDescent="0.25">
      <c r="B53" s="174" t="s">
        <v>18</v>
      </c>
      <c r="C53" s="190">
        <v>89035</v>
      </c>
      <c r="D53" s="191" t="s">
        <v>19</v>
      </c>
      <c r="E53" s="359" t="s">
        <v>222</v>
      </c>
      <c r="F53" s="521" t="s">
        <v>127</v>
      </c>
      <c r="G53" s="521"/>
      <c r="H53" s="521"/>
      <c r="I53" s="521"/>
      <c r="J53" s="521"/>
      <c r="K53" s="521"/>
      <c r="L53" s="521"/>
      <c r="M53" s="193" t="s">
        <v>121</v>
      </c>
      <c r="N53" s="194">
        <v>1.6999999999999999E-3</v>
      </c>
      <c r="O53" s="195"/>
      <c r="P53" s="196">
        <f t="shared" si="2"/>
        <v>0</v>
      </c>
      <c r="Q53" s="42"/>
    </row>
    <row r="54" spans="1:17" s="41" customFormat="1" ht="33" customHeight="1" x14ac:dyDescent="0.25">
      <c r="B54" s="174" t="s">
        <v>18</v>
      </c>
      <c r="C54" s="190">
        <v>89036</v>
      </c>
      <c r="D54" s="191" t="s">
        <v>19</v>
      </c>
      <c r="E54" s="359" t="s">
        <v>223</v>
      </c>
      <c r="F54" s="521" t="s">
        <v>128</v>
      </c>
      <c r="G54" s="521"/>
      <c r="H54" s="521"/>
      <c r="I54" s="521"/>
      <c r="J54" s="521"/>
      <c r="K54" s="521"/>
      <c r="L54" s="521"/>
      <c r="M54" s="193" t="s">
        <v>122</v>
      </c>
      <c r="N54" s="194">
        <v>3.8E-3</v>
      </c>
      <c r="O54" s="195"/>
      <c r="P54" s="196">
        <f t="shared" si="2"/>
        <v>0</v>
      </c>
      <c r="Q54" s="42"/>
    </row>
    <row r="55" spans="1:17" s="41" customFormat="1" ht="33" customHeight="1" thickBot="1" x14ac:dyDescent="0.3">
      <c r="B55" s="300"/>
      <c r="C55" s="364">
        <v>91486</v>
      </c>
      <c r="D55" s="365" t="s">
        <v>19</v>
      </c>
      <c r="E55" s="366" t="s">
        <v>224</v>
      </c>
      <c r="F55" s="536" t="s">
        <v>129</v>
      </c>
      <c r="G55" s="536"/>
      <c r="H55" s="536"/>
      <c r="I55" s="536"/>
      <c r="J55" s="536"/>
      <c r="K55" s="536"/>
      <c r="L55" s="536"/>
      <c r="M55" s="367" t="s">
        <v>122</v>
      </c>
      <c r="N55" s="368">
        <v>5.1000000000000004E-3</v>
      </c>
      <c r="O55" s="369"/>
      <c r="P55" s="370">
        <f t="shared" si="2"/>
        <v>0</v>
      </c>
      <c r="Q55" s="42"/>
    </row>
    <row r="56" spans="1:17" x14ac:dyDescent="0.25">
      <c r="B56" s="466" t="s">
        <v>38</v>
      </c>
      <c r="C56" s="38"/>
      <c r="D56" s="38"/>
      <c r="E56" s="39"/>
      <c r="F56" s="39"/>
      <c r="G56" s="39"/>
      <c r="H56" s="39"/>
      <c r="I56" s="39"/>
      <c r="J56" s="39"/>
      <c r="K56" s="39"/>
      <c r="L56" s="39"/>
      <c r="M56" s="38"/>
      <c r="N56" s="39"/>
      <c r="O56" s="39"/>
      <c r="P56" s="38"/>
    </row>
    <row r="57" spans="1:17" x14ac:dyDescent="0.25">
      <c r="B57" s="467">
        <v>1</v>
      </c>
      <c r="C57" s="544" t="s">
        <v>238</v>
      </c>
      <c r="D57" s="544"/>
      <c r="E57" s="544"/>
      <c r="F57" s="544"/>
      <c r="G57" s="544"/>
      <c r="H57" s="544"/>
      <c r="I57" s="544"/>
      <c r="J57" s="544"/>
      <c r="K57" s="544"/>
      <c r="L57" s="544"/>
      <c r="M57" s="544"/>
      <c r="N57" s="544"/>
      <c r="O57" s="544"/>
      <c r="P57" s="544"/>
    </row>
    <row r="58" spans="1:17" ht="15" customHeight="1" x14ac:dyDescent="0.25">
      <c r="B58" s="4"/>
      <c r="C58" s="2"/>
      <c r="D58" s="45"/>
      <c r="E58" s="45"/>
      <c r="F58" s="45"/>
      <c r="G58" s="45"/>
      <c r="H58" s="45"/>
      <c r="I58" s="45"/>
      <c r="J58" s="45"/>
      <c r="K58" s="45"/>
      <c r="L58" s="2"/>
      <c r="M58" s="4"/>
      <c r="N58" s="2"/>
      <c r="O58" s="2"/>
      <c r="P58" s="4"/>
    </row>
    <row r="59" spans="1:17" x14ac:dyDescent="0.25">
      <c r="B59" s="4"/>
      <c r="C59" s="45"/>
      <c r="D59" s="45"/>
      <c r="E59" s="45"/>
      <c r="F59" s="45"/>
      <c r="G59" s="45"/>
      <c r="H59" s="45"/>
      <c r="I59" s="45"/>
      <c r="J59" s="45"/>
      <c r="K59" s="45"/>
      <c r="L59" s="2"/>
      <c r="M59" s="4"/>
      <c r="N59" s="2"/>
      <c r="O59" s="2"/>
      <c r="P59" s="4"/>
    </row>
    <row r="60" spans="1:17" x14ac:dyDescent="0.25">
      <c r="B60" s="4"/>
      <c r="C60" s="4"/>
      <c r="D60" s="4"/>
      <c r="E60" s="2"/>
      <c r="F60" s="2"/>
      <c r="G60" s="2"/>
      <c r="H60" s="2"/>
      <c r="I60" s="2"/>
      <c r="J60" s="2"/>
      <c r="K60" s="2"/>
      <c r="L60" s="2"/>
      <c r="M60" s="4"/>
      <c r="N60" s="2"/>
      <c r="O60" s="2"/>
      <c r="P60" s="4"/>
    </row>
  </sheetData>
  <mergeCells count="50">
    <mergeCell ref="F16:L16"/>
    <mergeCell ref="B11:P11"/>
    <mergeCell ref="B13:B14"/>
    <mergeCell ref="C13:C14"/>
    <mergeCell ref="E13:E14"/>
    <mergeCell ref="M13:N13"/>
    <mergeCell ref="D13:D14"/>
    <mergeCell ref="O13:P13"/>
    <mergeCell ref="F13:L14"/>
    <mergeCell ref="L3:M3"/>
    <mergeCell ref="I7:J7"/>
    <mergeCell ref="I8:J8"/>
    <mergeCell ref="I4:J4"/>
    <mergeCell ref="I3:J3"/>
    <mergeCell ref="C57:P57"/>
    <mergeCell ref="F15:L15"/>
    <mergeCell ref="F45:L45"/>
    <mergeCell ref="F20:L20"/>
    <mergeCell ref="F19:L19"/>
    <mergeCell ref="F21:L21"/>
    <mergeCell ref="F30:H30"/>
    <mergeCell ref="B31:O31"/>
    <mergeCell ref="B33:O33"/>
    <mergeCell ref="B38:O38"/>
    <mergeCell ref="B37:O37"/>
    <mergeCell ref="B36:O36"/>
    <mergeCell ref="B35:O35"/>
    <mergeCell ref="B34:O34"/>
    <mergeCell ref="F18:L18"/>
    <mergeCell ref="F17:L17"/>
    <mergeCell ref="F55:L55"/>
    <mergeCell ref="F48:L48"/>
    <mergeCell ref="F26:H26"/>
    <mergeCell ref="F27:H27"/>
    <mergeCell ref="F28:H28"/>
    <mergeCell ref="F29:H29"/>
    <mergeCell ref="B43:O43"/>
    <mergeCell ref="B46:O46"/>
    <mergeCell ref="F47:L47"/>
    <mergeCell ref="F54:L54"/>
    <mergeCell ref="F49:L49"/>
    <mergeCell ref="F50:L50"/>
    <mergeCell ref="F51:L51"/>
    <mergeCell ref="F52:L52"/>
    <mergeCell ref="F53:L53"/>
    <mergeCell ref="F24:L24"/>
    <mergeCell ref="B41:O41"/>
    <mergeCell ref="F22:L22"/>
    <mergeCell ref="F23:L23"/>
    <mergeCell ref="F25:L25"/>
  </mergeCells>
  <printOptions horizontalCentered="1"/>
  <pageMargins left="0.51181102362204722" right="0.51181102362204722" top="0.78740157480314965" bottom="0.78740157480314965" header="0.31496062992125984" footer="0.31496062992125984"/>
  <pageSetup paperSize="9" scale="59" fitToHeight="0" orientation="landscape" horizontalDpi="360" verticalDpi="360" r:id="rId1"/>
  <headerFooter>
    <oddFooter>&amp;L&amp;A&amp;C&amp;"-,Negrito itálico"Rodrigo Thibes Gonsalves&amp;"-,Itálico"
Engenheiro Civil 
CREA-MT 033947&amp;R&amp;P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4" tint="0.79998168889431442"/>
    <outlinePr summaryBelow="0"/>
    <pageSetUpPr fitToPage="1"/>
  </sheetPr>
  <dimension ref="B3:H51"/>
  <sheetViews>
    <sheetView showGridLines="0" view="pageBreakPreview" zoomScale="80" zoomScaleNormal="100" zoomScaleSheetLayoutView="80" workbookViewId="0">
      <pane ySplit="15" topLeftCell="A16" activePane="bottomLeft" state="frozen"/>
      <selection pane="bottomLeft" activeCell="Q36" sqref="Q36"/>
    </sheetView>
  </sheetViews>
  <sheetFormatPr defaultRowHeight="15" outlineLevelRow="1" x14ac:dyDescent="0.25"/>
  <cols>
    <col min="1" max="1" width="9.140625" style="51"/>
    <col min="2" max="2" width="9.140625" style="50" customWidth="1"/>
    <col min="3" max="3" width="10.5703125" style="51" customWidth="1"/>
    <col min="4" max="4" width="9.140625" style="51"/>
    <col min="5" max="5" width="15" style="51" customWidth="1"/>
    <col min="6" max="6" width="23.28515625" style="51" customWidth="1"/>
    <col min="7" max="7" width="23.7109375" style="51" customWidth="1"/>
    <col min="8" max="8" width="11.140625" style="51" customWidth="1"/>
    <col min="9" max="16384" width="9.140625" style="51"/>
  </cols>
  <sheetData>
    <row r="3" spans="2:8" x14ac:dyDescent="0.25">
      <c r="B3" s="384"/>
      <c r="C3" s="36"/>
      <c r="D3" s="36"/>
      <c r="E3" s="36"/>
      <c r="F3" s="36"/>
      <c r="G3" s="36"/>
      <c r="H3" s="36"/>
    </row>
    <row r="4" spans="2:8" x14ac:dyDescent="0.25">
      <c r="B4" s="385"/>
      <c r="C4" s="36"/>
      <c r="D4" s="36"/>
      <c r="E4" s="17" t="str">
        <f>'Resumo - MICRO'!E4</f>
        <v>Obra:</v>
      </c>
      <c r="F4" s="15" t="str">
        <f>'Resumo - MICRO'!F4</f>
        <v>Recapeamento de vias urbanas em Microrrevestimento</v>
      </c>
      <c r="G4" s="24"/>
      <c r="H4" s="24"/>
    </row>
    <row r="5" spans="2:8" x14ac:dyDescent="0.25">
      <c r="B5" s="385"/>
      <c r="C5" s="36"/>
      <c r="D5" s="36"/>
      <c r="E5" s="17" t="str">
        <f>'Resumo - MICRO'!E5</f>
        <v>Local:</v>
      </c>
      <c r="F5" s="15" t="str">
        <f>'Resumo - MICRO'!F5</f>
        <v>Perímetro urbano</v>
      </c>
      <c r="G5" s="24"/>
      <c r="H5" s="24"/>
    </row>
    <row r="6" spans="2:8" x14ac:dyDescent="0.25">
      <c r="B6" s="385"/>
      <c r="C6" s="36"/>
      <c r="D6" s="36"/>
      <c r="E6" s="17" t="str">
        <f>'Resumo - MICRO'!E6</f>
        <v>Bairro:</v>
      </c>
      <c r="F6" s="15" t="str">
        <f>'Resumo - MICRO'!F6</f>
        <v>Diversos</v>
      </c>
      <c r="G6" s="24"/>
      <c r="H6" s="24"/>
    </row>
    <row r="7" spans="2:8" x14ac:dyDescent="0.25">
      <c r="B7" s="383"/>
      <c r="C7" s="36"/>
      <c r="D7" s="36"/>
      <c r="E7" s="17" t="str">
        <f>'Resumo - MICRO'!E7</f>
        <v>Município:</v>
      </c>
      <c r="F7" s="15" t="str">
        <f>'Resumo - MICRO'!F7</f>
        <v>Sorriso - MT</v>
      </c>
      <c r="G7" s="25"/>
      <c r="H7" s="25"/>
    </row>
    <row r="8" spans="2:8" x14ac:dyDescent="0.25">
      <c r="B8" s="383"/>
      <c r="C8" s="36"/>
      <c r="D8" s="36"/>
      <c r="E8" s="15"/>
      <c r="F8" s="25"/>
      <c r="G8" s="25"/>
      <c r="H8" s="25"/>
    </row>
    <row r="9" spans="2:8" x14ac:dyDescent="0.25">
      <c r="B9" s="383"/>
      <c r="C9" s="36"/>
      <c r="D9" s="36"/>
      <c r="E9" s="49" t="str">
        <f>'Resumo - MICRO'!E17</f>
        <v>Responsável Técnico:</v>
      </c>
      <c r="F9" s="573">
        <f>'Resumo - MICRO'!F17</f>
        <v>0</v>
      </c>
      <c r="G9" s="573"/>
      <c r="H9" s="25"/>
    </row>
    <row r="10" spans="2:8" x14ac:dyDescent="0.25">
      <c r="B10" s="383"/>
      <c r="C10" s="36"/>
      <c r="D10" s="36"/>
      <c r="E10" s="15"/>
      <c r="F10" s="36"/>
      <c r="G10" s="36"/>
      <c r="H10" s="36"/>
    </row>
    <row r="11" spans="2:8" x14ac:dyDescent="0.25">
      <c r="B11" s="384"/>
      <c r="C11" s="36"/>
      <c r="D11" s="34" t="s">
        <v>33</v>
      </c>
      <c r="E11" s="27">
        <f>'Resumo - MICRO'!E10</f>
        <v>0</v>
      </c>
      <c r="F11" s="28" t="s">
        <v>26</v>
      </c>
      <c r="G11" s="29">
        <f>'Resumo - MICRO'!G10</f>
        <v>0</v>
      </c>
      <c r="H11" s="25"/>
    </row>
    <row r="12" spans="2:8" x14ac:dyDescent="0.25">
      <c r="B12" s="462"/>
      <c r="C12" s="36"/>
      <c r="D12" s="36"/>
      <c r="E12" s="30"/>
      <c r="F12" s="28" t="s">
        <v>39</v>
      </c>
      <c r="G12" s="25">
        <f>'Resumo - MICRO'!G11</f>
        <v>0</v>
      </c>
      <c r="H12" s="36"/>
    </row>
    <row r="13" spans="2:8" ht="15.75" thickBot="1" x14ac:dyDescent="0.3">
      <c r="B13" s="463"/>
      <c r="C13" s="94"/>
      <c r="D13" s="461"/>
      <c r="E13" s="461"/>
      <c r="F13" s="461"/>
      <c r="G13" s="461"/>
      <c r="H13" s="461"/>
    </row>
    <row r="14" spans="2:8" ht="32.1" customHeight="1" thickBot="1" x14ac:dyDescent="0.3">
      <c r="B14" s="472" t="s">
        <v>49</v>
      </c>
      <c r="C14" s="473"/>
      <c r="D14" s="473"/>
      <c r="E14" s="473"/>
      <c r="F14" s="473"/>
      <c r="G14" s="473"/>
      <c r="H14" s="474"/>
    </row>
    <row r="15" spans="2:8" ht="15" customHeight="1" thickBot="1" x14ac:dyDescent="0.3">
      <c r="B15" s="577"/>
      <c r="C15" s="577"/>
      <c r="D15" s="577"/>
      <c r="E15" s="577"/>
      <c r="F15" s="577"/>
      <c r="G15" s="577"/>
      <c r="H15" s="577"/>
    </row>
    <row r="16" spans="2:8" ht="27" customHeight="1" thickBot="1" x14ac:dyDescent="0.3">
      <c r="B16" s="52" t="s">
        <v>1</v>
      </c>
      <c r="C16" s="579" t="s">
        <v>101</v>
      </c>
      <c r="D16" s="579"/>
      <c r="E16" s="579"/>
      <c r="F16" s="579"/>
      <c r="G16" s="579"/>
      <c r="H16" s="53" t="s">
        <v>55</v>
      </c>
    </row>
    <row r="17" spans="2:8" ht="24.95" customHeight="1" x14ac:dyDescent="0.25">
      <c r="B17" s="54">
        <v>1</v>
      </c>
      <c r="C17" s="584" t="s">
        <v>60</v>
      </c>
      <c r="D17" s="584"/>
      <c r="E17" s="584"/>
      <c r="F17" s="584"/>
      <c r="G17" s="584"/>
      <c r="H17" s="585"/>
    </row>
    <row r="18" spans="2:8" ht="21.95" customHeight="1" outlineLevel="1" x14ac:dyDescent="0.25">
      <c r="B18" s="55" t="s">
        <v>7</v>
      </c>
      <c r="C18" s="561" t="s">
        <v>43</v>
      </c>
      <c r="D18" s="561"/>
      <c r="E18" s="561"/>
      <c r="F18" s="561"/>
      <c r="G18" s="561"/>
      <c r="H18" s="56">
        <v>4.0099999999999997E-2</v>
      </c>
    </row>
    <row r="19" spans="2:8" ht="21.95" customHeight="1" outlineLevel="1" x14ac:dyDescent="0.25">
      <c r="B19" s="57" t="s">
        <v>8</v>
      </c>
      <c r="C19" s="564" t="s">
        <v>51</v>
      </c>
      <c r="D19" s="564"/>
      <c r="E19" s="564"/>
      <c r="F19" s="564"/>
      <c r="G19" s="564"/>
      <c r="H19" s="58">
        <v>1.11E-2</v>
      </c>
    </row>
    <row r="20" spans="2:8" ht="21.95" customHeight="1" outlineLevel="1" x14ac:dyDescent="0.25">
      <c r="B20" s="57" t="s">
        <v>10</v>
      </c>
      <c r="C20" s="564" t="s">
        <v>44</v>
      </c>
      <c r="D20" s="564"/>
      <c r="E20" s="564"/>
      <c r="F20" s="564"/>
      <c r="G20" s="564"/>
      <c r="H20" s="58">
        <v>5.5999999999999999E-3</v>
      </c>
    </row>
    <row r="21" spans="2:8" ht="21.95" customHeight="1" outlineLevel="1" x14ac:dyDescent="0.25">
      <c r="B21" s="59" t="s">
        <v>50</v>
      </c>
      <c r="C21" s="563" t="s">
        <v>54</v>
      </c>
      <c r="D21" s="563"/>
      <c r="E21" s="563"/>
      <c r="F21" s="563"/>
      <c r="G21" s="563"/>
      <c r="H21" s="60">
        <v>4.0000000000000001E-3</v>
      </c>
    </row>
    <row r="22" spans="2:8" s="35" customFormat="1" ht="21.95" customHeight="1" thickBot="1" x14ac:dyDescent="0.3">
      <c r="B22" s="565" t="s">
        <v>45</v>
      </c>
      <c r="C22" s="566"/>
      <c r="D22" s="566"/>
      <c r="E22" s="566"/>
      <c r="F22" s="566"/>
      <c r="G22" s="566"/>
      <c r="H22" s="61">
        <f>SUM(H18:H21)</f>
        <v>6.0799999999999993E-2</v>
      </c>
    </row>
    <row r="23" spans="2:8" s="35" customFormat="1" ht="15" customHeight="1" thickBot="1" x14ac:dyDescent="0.3">
      <c r="B23" s="578"/>
      <c r="C23" s="578"/>
      <c r="D23" s="578"/>
      <c r="E23" s="578"/>
      <c r="F23" s="578"/>
      <c r="G23" s="578"/>
      <c r="H23" s="578"/>
    </row>
    <row r="24" spans="2:8" ht="24.95" customHeight="1" x14ac:dyDescent="0.25">
      <c r="B24" s="54">
        <v>2</v>
      </c>
      <c r="C24" s="586" t="s">
        <v>61</v>
      </c>
      <c r="D24" s="586"/>
      <c r="E24" s="586"/>
      <c r="F24" s="586"/>
      <c r="G24" s="586"/>
      <c r="H24" s="587"/>
    </row>
    <row r="25" spans="2:8" ht="21.95" customHeight="1" outlineLevel="1" x14ac:dyDescent="0.25">
      <c r="B25" s="62" t="s">
        <v>11</v>
      </c>
      <c r="C25" s="580" t="s">
        <v>59</v>
      </c>
      <c r="D25" s="580"/>
      <c r="E25" s="580"/>
      <c r="F25" s="580"/>
      <c r="G25" s="580"/>
      <c r="H25" s="63">
        <v>7.2999999999999995E-2</v>
      </c>
    </row>
    <row r="26" spans="2:8" s="35" customFormat="1" ht="21.95" customHeight="1" thickBot="1" x14ac:dyDescent="0.3">
      <c r="B26" s="567" t="s">
        <v>45</v>
      </c>
      <c r="C26" s="568"/>
      <c r="D26" s="568"/>
      <c r="E26" s="568"/>
      <c r="F26" s="568"/>
      <c r="G26" s="568"/>
      <c r="H26" s="64">
        <f>SUM(H25)</f>
        <v>7.2999999999999995E-2</v>
      </c>
    </row>
    <row r="27" spans="2:8" s="35" customFormat="1" ht="15" customHeight="1" thickBot="1" x14ac:dyDescent="0.3">
      <c r="B27" s="65"/>
      <c r="C27" s="65"/>
      <c r="D27" s="65"/>
      <c r="E27" s="65"/>
      <c r="F27" s="65"/>
      <c r="G27" s="65"/>
      <c r="H27" s="465"/>
    </row>
    <row r="28" spans="2:8" ht="24.95" customHeight="1" x14ac:dyDescent="0.25">
      <c r="B28" s="54">
        <v>3</v>
      </c>
      <c r="C28" s="588" t="s">
        <v>58</v>
      </c>
      <c r="D28" s="588"/>
      <c r="E28" s="588"/>
      <c r="F28" s="588"/>
      <c r="G28" s="588"/>
      <c r="H28" s="589"/>
    </row>
    <row r="29" spans="2:8" ht="21.95" customHeight="1" outlineLevel="1" x14ac:dyDescent="0.25">
      <c r="B29" s="66" t="s">
        <v>13</v>
      </c>
      <c r="C29" s="583" t="s">
        <v>46</v>
      </c>
      <c r="D29" s="583"/>
      <c r="E29" s="583"/>
      <c r="F29" s="583"/>
      <c r="G29" s="583"/>
      <c r="H29" s="67">
        <v>6.4999999999999997E-3</v>
      </c>
    </row>
    <row r="30" spans="2:8" ht="21.95" customHeight="1" outlineLevel="1" x14ac:dyDescent="0.25">
      <c r="B30" s="57" t="s">
        <v>14</v>
      </c>
      <c r="C30" s="582" t="s">
        <v>52</v>
      </c>
      <c r="D30" s="582"/>
      <c r="E30" s="582"/>
      <c r="F30" s="582"/>
      <c r="G30" s="582"/>
      <c r="H30" s="58">
        <v>0.03</v>
      </c>
    </row>
    <row r="31" spans="2:8" ht="21.95" customHeight="1" outlineLevel="1" x14ac:dyDescent="0.25">
      <c r="B31" s="57" t="s">
        <v>15</v>
      </c>
      <c r="C31" s="582" t="s">
        <v>47</v>
      </c>
      <c r="D31" s="582"/>
      <c r="E31" s="582"/>
      <c r="F31" s="582"/>
      <c r="G31" s="582"/>
      <c r="H31" s="58">
        <v>0.02</v>
      </c>
    </row>
    <row r="32" spans="2:8" ht="21.95" customHeight="1" outlineLevel="1" x14ac:dyDescent="0.25">
      <c r="B32" s="59" t="s">
        <v>56</v>
      </c>
      <c r="C32" s="581" t="s">
        <v>53</v>
      </c>
      <c r="D32" s="581"/>
      <c r="E32" s="581"/>
      <c r="F32" s="581"/>
      <c r="G32" s="581"/>
      <c r="H32" s="60">
        <v>0</v>
      </c>
    </row>
    <row r="33" spans="2:8" s="35" customFormat="1" ht="21.95" customHeight="1" thickBot="1" x14ac:dyDescent="0.3">
      <c r="B33" s="567" t="s">
        <v>45</v>
      </c>
      <c r="C33" s="568"/>
      <c r="D33" s="568"/>
      <c r="E33" s="568"/>
      <c r="F33" s="568"/>
      <c r="G33" s="568"/>
      <c r="H33" s="64">
        <f>SUM(H29:H32)</f>
        <v>5.6499999999999995E-2</v>
      </c>
    </row>
    <row r="34" spans="2:8" s="35" customFormat="1" ht="15" customHeight="1" thickBot="1" x14ac:dyDescent="0.3">
      <c r="B34" s="576"/>
      <c r="C34" s="576"/>
      <c r="D34" s="576"/>
      <c r="E34" s="576"/>
      <c r="F34" s="576"/>
      <c r="G34" s="576"/>
      <c r="H34" s="576"/>
    </row>
    <row r="35" spans="2:8" ht="21" customHeight="1" thickBot="1" x14ac:dyDescent="0.3">
      <c r="B35" s="569" t="s">
        <v>57</v>
      </c>
      <c r="C35" s="570"/>
      <c r="D35" s="570"/>
      <c r="E35" s="570"/>
      <c r="F35" s="570"/>
      <c r="G35" s="570"/>
      <c r="H35" s="68">
        <f>(((1+H18+H21+H20)*(1+H19)*(1+H25))/(1-H33))-1</f>
        <v>0.20702738941176513</v>
      </c>
    </row>
    <row r="36" spans="2:8" ht="18.75" customHeight="1" x14ac:dyDescent="0.25">
      <c r="B36" s="562" t="s">
        <v>38</v>
      </c>
      <c r="C36" s="562"/>
      <c r="D36" s="571" t="s">
        <v>62</v>
      </c>
      <c r="E36" s="571"/>
      <c r="F36" s="571"/>
      <c r="G36" s="571"/>
      <c r="H36" s="571"/>
    </row>
    <row r="37" spans="2:8" x14ac:dyDescent="0.25">
      <c r="B37" s="384"/>
      <c r="C37" s="36"/>
      <c r="D37" s="572"/>
      <c r="E37" s="572"/>
      <c r="F37" s="572"/>
      <c r="G37" s="572"/>
      <c r="H37" s="572"/>
    </row>
    <row r="38" spans="2:8" x14ac:dyDescent="0.25">
      <c r="B38" s="384"/>
      <c r="C38" s="36"/>
      <c r="D38" s="574"/>
      <c r="E38" s="574"/>
      <c r="F38" s="574"/>
      <c r="G38" s="574"/>
      <c r="H38" s="574"/>
    </row>
    <row r="39" spans="2:8" x14ac:dyDescent="0.25">
      <c r="B39" s="384"/>
      <c r="C39" s="36"/>
      <c r="D39" s="574"/>
      <c r="E39" s="574"/>
      <c r="F39" s="574"/>
      <c r="G39" s="574"/>
      <c r="H39" s="574"/>
    </row>
    <row r="40" spans="2:8" x14ac:dyDescent="0.25">
      <c r="B40" s="384"/>
      <c r="C40" s="36"/>
      <c r="D40" s="574"/>
      <c r="E40" s="574"/>
      <c r="F40" s="574"/>
      <c r="G40" s="574"/>
      <c r="H40" s="574"/>
    </row>
    <row r="41" spans="2:8" x14ac:dyDescent="0.25">
      <c r="B41" s="384"/>
      <c r="C41" s="36"/>
      <c r="D41" s="36" t="s">
        <v>63</v>
      </c>
      <c r="E41" s="31"/>
      <c r="F41" s="31"/>
      <c r="G41" s="36"/>
      <c r="H41" s="36"/>
    </row>
    <row r="42" spans="2:8" x14ac:dyDescent="0.25">
      <c r="B42" s="384"/>
      <c r="C42" s="36"/>
      <c r="D42" s="36"/>
      <c r="E42" s="47" t="s">
        <v>64</v>
      </c>
      <c r="F42" s="31"/>
      <c r="G42" s="36"/>
      <c r="H42" s="36"/>
    </row>
    <row r="43" spans="2:8" x14ac:dyDescent="0.25">
      <c r="B43" s="384"/>
      <c r="C43" s="36"/>
      <c r="D43" s="36"/>
      <c r="E43" s="47" t="s">
        <v>65</v>
      </c>
      <c r="F43" s="31"/>
      <c r="G43" s="36"/>
      <c r="H43" s="36"/>
    </row>
    <row r="44" spans="2:8" x14ac:dyDescent="0.25">
      <c r="B44" s="384"/>
      <c r="C44" s="36"/>
      <c r="D44" s="36"/>
      <c r="E44" s="47" t="s">
        <v>44</v>
      </c>
      <c r="F44" s="31"/>
      <c r="G44" s="36"/>
      <c r="H44" s="36"/>
    </row>
    <row r="45" spans="2:8" x14ac:dyDescent="0.25">
      <c r="B45" s="384"/>
      <c r="C45" s="36"/>
      <c r="D45" s="36"/>
      <c r="E45" s="36" t="s">
        <v>66</v>
      </c>
      <c r="F45" s="36"/>
      <c r="G45" s="36"/>
      <c r="H45" s="36"/>
    </row>
    <row r="46" spans="2:8" x14ac:dyDescent="0.25">
      <c r="B46" s="384"/>
      <c r="C46" s="36"/>
      <c r="D46" s="36"/>
      <c r="E46" s="36" t="s">
        <v>51</v>
      </c>
      <c r="F46" s="36"/>
      <c r="G46" s="36"/>
      <c r="H46" s="36"/>
    </row>
    <row r="47" spans="2:8" x14ac:dyDescent="0.25">
      <c r="B47" s="384"/>
      <c r="C47" s="36"/>
      <c r="D47" s="36"/>
      <c r="E47" s="36" t="s">
        <v>67</v>
      </c>
      <c r="F47" s="36"/>
      <c r="G47" s="36"/>
      <c r="H47" s="36"/>
    </row>
    <row r="48" spans="2:8" x14ac:dyDescent="0.25">
      <c r="B48" s="464"/>
      <c r="C48" s="23"/>
      <c r="D48" s="23"/>
      <c r="E48" s="23" t="s">
        <v>68</v>
      </c>
      <c r="F48" s="23"/>
      <c r="G48" s="23"/>
      <c r="H48" s="23"/>
    </row>
    <row r="49" spans="2:8" x14ac:dyDescent="0.25">
      <c r="B49" s="464"/>
      <c r="C49" s="23"/>
      <c r="D49" s="23"/>
      <c r="E49" s="23"/>
      <c r="F49" s="23"/>
      <c r="G49" s="23"/>
      <c r="H49" s="23"/>
    </row>
    <row r="50" spans="2:8" x14ac:dyDescent="0.25">
      <c r="B50" s="575" t="s">
        <v>48</v>
      </c>
      <c r="C50" s="575"/>
      <c r="D50" s="575"/>
      <c r="E50" s="575"/>
      <c r="F50" s="575"/>
      <c r="G50" s="575"/>
      <c r="H50" s="575"/>
    </row>
    <row r="51" spans="2:8" x14ac:dyDescent="0.25">
      <c r="B51" s="464"/>
      <c r="C51" s="23"/>
      <c r="D51" s="23"/>
      <c r="E51" s="23"/>
      <c r="F51" s="23"/>
      <c r="G51" s="23"/>
      <c r="H51" s="23"/>
    </row>
  </sheetData>
  <mergeCells count="26">
    <mergeCell ref="F9:G9"/>
    <mergeCell ref="D38:H40"/>
    <mergeCell ref="B50:H50"/>
    <mergeCell ref="B34:H34"/>
    <mergeCell ref="B15:H15"/>
    <mergeCell ref="B23:H23"/>
    <mergeCell ref="C16:G16"/>
    <mergeCell ref="C25:G25"/>
    <mergeCell ref="C32:G32"/>
    <mergeCell ref="C31:G31"/>
    <mergeCell ref="C30:G30"/>
    <mergeCell ref="C29:G29"/>
    <mergeCell ref="C19:G19"/>
    <mergeCell ref="C17:H17"/>
    <mergeCell ref="C24:H24"/>
    <mergeCell ref="C28:H28"/>
    <mergeCell ref="B14:H14"/>
    <mergeCell ref="C18:G18"/>
    <mergeCell ref="B36:C36"/>
    <mergeCell ref="C21:G21"/>
    <mergeCell ref="C20:G20"/>
    <mergeCell ref="B22:G22"/>
    <mergeCell ref="B26:G26"/>
    <mergeCell ref="B33:G33"/>
    <mergeCell ref="B35:G35"/>
    <mergeCell ref="D36:H37"/>
  </mergeCells>
  <printOptions horizontalCentered="1"/>
  <pageMargins left="0.51181102362204722" right="0.51181102362204722" top="0.78740157480314965" bottom="0.78740157480314965" header="0.31496062992125984" footer="0.31496062992125984"/>
  <pageSetup paperSize="9" scale="84" orientation="portrait" horizontalDpi="360" verticalDpi="360" r:id="rId1"/>
  <headerFooter>
    <oddFooter>&amp;L&amp;A&amp;C&amp;"-,Negrito itálico"Rodrigo Thibes Gonsalves&amp;"-,Itálico"
Engenheiro Civil 
CREA-MT 033947&amp;R&amp;P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B2:R38"/>
  <sheetViews>
    <sheetView showGridLines="0" view="pageBreakPreview" zoomScale="80" zoomScaleNormal="87" zoomScaleSheetLayoutView="80" workbookViewId="0">
      <pane ySplit="12" topLeftCell="A13" activePane="bottomLeft" state="frozen"/>
      <selection pane="bottomLeft" activeCell="P29" sqref="P29"/>
    </sheetView>
  </sheetViews>
  <sheetFormatPr defaultColWidth="11.42578125" defaultRowHeight="15" x14ac:dyDescent="0.25"/>
  <cols>
    <col min="1" max="1" width="4" style="8" customWidth="1"/>
    <col min="2" max="2" width="9" style="7" customWidth="1"/>
    <col min="3" max="3" width="10.85546875" style="7" customWidth="1"/>
    <col min="4" max="4" width="15.28515625" style="8" bestFit="1" customWidth="1"/>
    <col min="5" max="5" width="11.7109375" style="8" customWidth="1"/>
    <col min="6" max="6" width="18.7109375" style="8" customWidth="1"/>
    <col min="7" max="7" width="12.7109375" style="7" customWidth="1"/>
    <col min="8" max="8" width="18.7109375" style="8" customWidth="1"/>
    <col min="9" max="9" width="12.7109375" style="7" customWidth="1"/>
    <col min="10" max="10" width="18.7109375" style="7" customWidth="1"/>
    <col min="11" max="11" width="12.7109375" style="7" customWidth="1"/>
    <col min="12" max="12" width="18.7109375" style="8" customWidth="1"/>
    <col min="13" max="13" width="12.7109375" style="7" customWidth="1"/>
    <col min="14" max="14" width="18.7109375" style="7" customWidth="1"/>
    <col min="15" max="15" width="12.7109375" style="7" customWidth="1"/>
    <col min="16" max="16" width="18.7109375" style="8" customWidth="1"/>
    <col min="17" max="17" width="12.7109375" style="7" customWidth="1"/>
    <col min="18" max="18" width="18.7109375" style="8" customWidth="1"/>
    <col min="19" max="262" width="11.42578125" style="8"/>
    <col min="263" max="263" width="20.28515625" style="8" bestFit="1" customWidth="1"/>
    <col min="264" max="264" width="9.85546875" style="8" customWidth="1"/>
    <col min="265" max="265" width="86.5703125" style="8" customWidth="1"/>
    <col min="266" max="266" width="8.7109375" style="8" customWidth="1"/>
    <col min="267" max="267" width="14.28515625" style="8" bestFit="1" customWidth="1"/>
    <col min="268" max="268" width="19.140625" style="8" customWidth="1"/>
    <col min="269" max="269" width="16.5703125" style="8" customWidth="1"/>
    <col min="270" max="270" width="17.5703125" style="8" customWidth="1"/>
    <col min="271" max="271" width="26" style="8" customWidth="1"/>
    <col min="272" max="272" width="96.7109375" style="8" customWidth="1"/>
    <col min="273" max="273" width="11.42578125" style="8" customWidth="1"/>
    <col min="274" max="518" width="11.42578125" style="8"/>
    <col min="519" max="519" width="20.28515625" style="8" bestFit="1" customWidth="1"/>
    <col min="520" max="520" width="9.85546875" style="8" customWidth="1"/>
    <col min="521" max="521" width="86.5703125" style="8" customWidth="1"/>
    <col min="522" max="522" width="8.7109375" style="8" customWidth="1"/>
    <col min="523" max="523" width="14.28515625" style="8" bestFit="1" customWidth="1"/>
    <col min="524" max="524" width="19.140625" style="8" customWidth="1"/>
    <col min="525" max="525" width="16.5703125" style="8" customWidth="1"/>
    <col min="526" max="526" width="17.5703125" style="8" customWidth="1"/>
    <col min="527" max="527" width="26" style="8" customWidth="1"/>
    <col min="528" max="528" width="96.7109375" style="8" customWidth="1"/>
    <col min="529" max="529" width="11.42578125" style="8" customWidth="1"/>
    <col min="530" max="774" width="11.42578125" style="8"/>
    <col min="775" max="775" width="20.28515625" style="8" bestFit="1" customWidth="1"/>
    <col min="776" max="776" width="9.85546875" style="8" customWidth="1"/>
    <col min="777" max="777" width="86.5703125" style="8" customWidth="1"/>
    <col min="778" max="778" width="8.7109375" style="8" customWidth="1"/>
    <col min="779" max="779" width="14.28515625" style="8" bestFit="1" customWidth="1"/>
    <col min="780" max="780" width="19.140625" style="8" customWidth="1"/>
    <col min="781" max="781" width="16.5703125" style="8" customWidth="1"/>
    <col min="782" max="782" width="17.5703125" style="8" customWidth="1"/>
    <col min="783" max="783" width="26" style="8" customWidth="1"/>
    <col min="784" max="784" width="96.7109375" style="8" customWidth="1"/>
    <col min="785" max="785" width="11.42578125" style="8" customWidth="1"/>
    <col min="786" max="1030" width="11.42578125" style="8"/>
    <col min="1031" max="1031" width="20.28515625" style="8" bestFit="1" customWidth="1"/>
    <col min="1032" max="1032" width="9.85546875" style="8" customWidth="1"/>
    <col min="1033" max="1033" width="86.5703125" style="8" customWidth="1"/>
    <col min="1034" max="1034" width="8.7109375" style="8" customWidth="1"/>
    <col min="1035" max="1035" width="14.28515625" style="8" bestFit="1" customWidth="1"/>
    <col min="1036" max="1036" width="19.140625" style="8" customWidth="1"/>
    <col min="1037" max="1037" width="16.5703125" style="8" customWidth="1"/>
    <col min="1038" max="1038" width="17.5703125" style="8" customWidth="1"/>
    <col min="1039" max="1039" width="26" style="8" customWidth="1"/>
    <col min="1040" max="1040" width="96.7109375" style="8" customWidth="1"/>
    <col min="1041" max="1041" width="11.42578125" style="8" customWidth="1"/>
    <col min="1042" max="1286" width="11.42578125" style="8"/>
    <col min="1287" max="1287" width="20.28515625" style="8" bestFit="1" customWidth="1"/>
    <col min="1288" max="1288" width="9.85546875" style="8" customWidth="1"/>
    <col min="1289" max="1289" width="86.5703125" style="8" customWidth="1"/>
    <col min="1290" max="1290" width="8.7109375" style="8" customWidth="1"/>
    <col min="1291" max="1291" width="14.28515625" style="8" bestFit="1" customWidth="1"/>
    <col min="1292" max="1292" width="19.140625" style="8" customWidth="1"/>
    <col min="1293" max="1293" width="16.5703125" style="8" customWidth="1"/>
    <col min="1294" max="1294" width="17.5703125" style="8" customWidth="1"/>
    <col min="1295" max="1295" width="26" style="8" customWidth="1"/>
    <col min="1296" max="1296" width="96.7109375" style="8" customWidth="1"/>
    <col min="1297" max="1297" width="11.42578125" style="8" customWidth="1"/>
    <col min="1298" max="1542" width="11.42578125" style="8"/>
    <col min="1543" max="1543" width="20.28515625" style="8" bestFit="1" customWidth="1"/>
    <col min="1544" max="1544" width="9.85546875" style="8" customWidth="1"/>
    <col min="1545" max="1545" width="86.5703125" style="8" customWidth="1"/>
    <col min="1546" max="1546" width="8.7109375" style="8" customWidth="1"/>
    <col min="1547" max="1547" width="14.28515625" style="8" bestFit="1" customWidth="1"/>
    <col min="1548" max="1548" width="19.140625" style="8" customWidth="1"/>
    <col min="1549" max="1549" width="16.5703125" style="8" customWidth="1"/>
    <col min="1550" max="1550" width="17.5703125" style="8" customWidth="1"/>
    <col min="1551" max="1551" width="26" style="8" customWidth="1"/>
    <col min="1552" max="1552" width="96.7109375" style="8" customWidth="1"/>
    <col min="1553" max="1553" width="11.42578125" style="8" customWidth="1"/>
    <col min="1554" max="1798" width="11.42578125" style="8"/>
    <col min="1799" max="1799" width="20.28515625" style="8" bestFit="1" customWidth="1"/>
    <col min="1800" max="1800" width="9.85546875" style="8" customWidth="1"/>
    <col min="1801" max="1801" width="86.5703125" style="8" customWidth="1"/>
    <col min="1802" max="1802" width="8.7109375" style="8" customWidth="1"/>
    <col min="1803" max="1803" width="14.28515625" style="8" bestFit="1" customWidth="1"/>
    <col min="1804" max="1804" width="19.140625" style="8" customWidth="1"/>
    <col min="1805" max="1805" width="16.5703125" style="8" customWidth="1"/>
    <col min="1806" max="1806" width="17.5703125" style="8" customWidth="1"/>
    <col min="1807" max="1807" width="26" style="8" customWidth="1"/>
    <col min="1808" max="1808" width="96.7109375" style="8" customWidth="1"/>
    <col min="1809" max="1809" width="11.42578125" style="8" customWidth="1"/>
    <col min="1810" max="2054" width="11.42578125" style="8"/>
    <col min="2055" max="2055" width="20.28515625" style="8" bestFit="1" customWidth="1"/>
    <col min="2056" max="2056" width="9.85546875" style="8" customWidth="1"/>
    <col min="2057" max="2057" width="86.5703125" style="8" customWidth="1"/>
    <col min="2058" max="2058" width="8.7109375" style="8" customWidth="1"/>
    <col min="2059" max="2059" width="14.28515625" style="8" bestFit="1" customWidth="1"/>
    <col min="2060" max="2060" width="19.140625" style="8" customWidth="1"/>
    <col min="2061" max="2061" width="16.5703125" style="8" customWidth="1"/>
    <col min="2062" max="2062" width="17.5703125" style="8" customWidth="1"/>
    <col min="2063" max="2063" width="26" style="8" customWidth="1"/>
    <col min="2064" max="2064" width="96.7109375" style="8" customWidth="1"/>
    <col min="2065" max="2065" width="11.42578125" style="8" customWidth="1"/>
    <col min="2066" max="2310" width="11.42578125" style="8"/>
    <col min="2311" max="2311" width="20.28515625" style="8" bestFit="1" customWidth="1"/>
    <col min="2312" max="2312" width="9.85546875" style="8" customWidth="1"/>
    <col min="2313" max="2313" width="86.5703125" style="8" customWidth="1"/>
    <col min="2314" max="2314" width="8.7109375" style="8" customWidth="1"/>
    <col min="2315" max="2315" width="14.28515625" style="8" bestFit="1" customWidth="1"/>
    <col min="2316" max="2316" width="19.140625" style="8" customWidth="1"/>
    <col min="2317" max="2317" width="16.5703125" style="8" customWidth="1"/>
    <col min="2318" max="2318" width="17.5703125" style="8" customWidth="1"/>
    <col min="2319" max="2319" width="26" style="8" customWidth="1"/>
    <col min="2320" max="2320" width="96.7109375" style="8" customWidth="1"/>
    <col min="2321" max="2321" width="11.42578125" style="8" customWidth="1"/>
    <col min="2322" max="2566" width="11.42578125" style="8"/>
    <col min="2567" max="2567" width="20.28515625" style="8" bestFit="1" customWidth="1"/>
    <col min="2568" max="2568" width="9.85546875" style="8" customWidth="1"/>
    <col min="2569" max="2569" width="86.5703125" style="8" customWidth="1"/>
    <col min="2570" max="2570" width="8.7109375" style="8" customWidth="1"/>
    <col min="2571" max="2571" width="14.28515625" style="8" bestFit="1" customWidth="1"/>
    <col min="2572" max="2572" width="19.140625" style="8" customWidth="1"/>
    <col min="2573" max="2573" width="16.5703125" style="8" customWidth="1"/>
    <col min="2574" max="2574" width="17.5703125" style="8" customWidth="1"/>
    <col min="2575" max="2575" width="26" style="8" customWidth="1"/>
    <col min="2576" max="2576" width="96.7109375" style="8" customWidth="1"/>
    <col min="2577" max="2577" width="11.42578125" style="8" customWidth="1"/>
    <col min="2578" max="2822" width="11.42578125" style="8"/>
    <col min="2823" max="2823" width="20.28515625" style="8" bestFit="1" customWidth="1"/>
    <col min="2824" max="2824" width="9.85546875" style="8" customWidth="1"/>
    <col min="2825" max="2825" width="86.5703125" style="8" customWidth="1"/>
    <col min="2826" max="2826" width="8.7109375" style="8" customWidth="1"/>
    <col min="2827" max="2827" width="14.28515625" style="8" bestFit="1" customWidth="1"/>
    <col min="2828" max="2828" width="19.140625" style="8" customWidth="1"/>
    <col min="2829" max="2829" width="16.5703125" style="8" customWidth="1"/>
    <col min="2830" max="2830" width="17.5703125" style="8" customWidth="1"/>
    <col min="2831" max="2831" width="26" style="8" customWidth="1"/>
    <col min="2832" max="2832" width="96.7109375" style="8" customWidth="1"/>
    <col min="2833" max="2833" width="11.42578125" style="8" customWidth="1"/>
    <col min="2834" max="3078" width="11.42578125" style="8"/>
    <col min="3079" max="3079" width="20.28515625" style="8" bestFit="1" customWidth="1"/>
    <col min="3080" max="3080" width="9.85546875" style="8" customWidth="1"/>
    <col min="3081" max="3081" width="86.5703125" style="8" customWidth="1"/>
    <col min="3082" max="3082" width="8.7109375" style="8" customWidth="1"/>
    <col min="3083" max="3083" width="14.28515625" style="8" bestFit="1" customWidth="1"/>
    <col min="3084" max="3084" width="19.140625" style="8" customWidth="1"/>
    <col min="3085" max="3085" width="16.5703125" style="8" customWidth="1"/>
    <col min="3086" max="3086" width="17.5703125" style="8" customWidth="1"/>
    <col min="3087" max="3087" width="26" style="8" customWidth="1"/>
    <col min="3088" max="3088" width="96.7109375" style="8" customWidth="1"/>
    <col min="3089" max="3089" width="11.42578125" style="8" customWidth="1"/>
    <col min="3090" max="3334" width="11.42578125" style="8"/>
    <col min="3335" max="3335" width="20.28515625" style="8" bestFit="1" customWidth="1"/>
    <col min="3336" max="3336" width="9.85546875" style="8" customWidth="1"/>
    <col min="3337" max="3337" width="86.5703125" style="8" customWidth="1"/>
    <col min="3338" max="3338" width="8.7109375" style="8" customWidth="1"/>
    <col min="3339" max="3339" width="14.28515625" style="8" bestFit="1" customWidth="1"/>
    <col min="3340" max="3340" width="19.140625" style="8" customWidth="1"/>
    <col min="3341" max="3341" width="16.5703125" style="8" customWidth="1"/>
    <col min="3342" max="3342" width="17.5703125" style="8" customWidth="1"/>
    <col min="3343" max="3343" width="26" style="8" customWidth="1"/>
    <col min="3344" max="3344" width="96.7109375" style="8" customWidth="1"/>
    <col min="3345" max="3345" width="11.42578125" style="8" customWidth="1"/>
    <col min="3346" max="3590" width="11.42578125" style="8"/>
    <col min="3591" max="3591" width="20.28515625" style="8" bestFit="1" customWidth="1"/>
    <col min="3592" max="3592" width="9.85546875" style="8" customWidth="1"/>
    <col min="3593" max="3593" width="86.5703125" style="8" customWidth="1"/>
    <col min="3594" max="3594" width="8.7109375" style="8" customWidth="1"/>
    <col min="3595" max="3595" width="14.28515625" style="8" bestFit="1" customWidth="1"/>
    <col min="3596" max="3596" width="19.140625" style="8" customWidth="1"/>
    <col min="3597" max="3597" width="16.5703125" style="8" customWidth="1"/>
    <col min="3598" max="3598" width="17.5703125" style="8" customWidth="1"/>
    <col min="3599" max="3599" width="26" style="8" customWidth="1"/>
    <col min="3600" max="3600" width="96.7109375" style="8" customWidth="1"/>
    <col min="3601" max="3601" width="11.42578125" style="8" customWidth="1"/>
    <col min="3602" max="3846" width="11.42578125" style="8"/>
    <col min="3847" max="3847" width="20.28515625" style="8" bestFit="1" customWidth="1"/>
    <col min="3848" max="3848" width="9.85546875" style="8" customWidth="1"/>
    <col min="3849" max="3849" width="86.5703125" style="8" customWidth="1"/>
    <col min="3850" max="3850" width="8.7109375" style="8" customWidth="1"/>
    <col min="3851" max="3851" width="14.28515625" style="8" bestFit="1" customWidth="1"/>
    <col min="3852" max="3852" width="19.140625" style="8" customWidth="1"/>
    <col min="3853" max="3853" width="16.5703125" style="8" customWidth="1"/>
    <col min="3854" max="3854" width="17.5703125" style="8" customWidth="1"/>
    <col min="3855" max="3855" width="26" style="8" customWidth="1"/>
    <col min="3856" max="3856" width="96.7109375" style="8" customWidth="1"/>
    <col min="3857" max="3857" width="11.42578125" style="8" customWidth="1"/>
    <col min="3858" max="4102" width="11.42578125" style="8"/>
    <col min="4103" max="4103" width="20.28515625" style="8" bestFit="1" customWidth="1"/>
    <col min="4104" max="4104" width="9.85546875" style="8" customWidth="1"/>
    <col min="4105" max="4105" width="86.5703125" style="8" customWidth="1"/>
    <col min="4106" max="4106" width="8.7109375" style="8" customWidth="1"/>
    <col min="4107" max="4107" width="14.28515625" style="8" bestFit="1" customWidth="1"/>
    <col min="4108" max="4108" width="19.140625" style="8" customWidth="1"/>
    <col min="4109" max="4109" width="16.5703125" style="8" customWidth="1"/>
    <col min="4110" max="4110" width="17.5703125" style="8" customWidth="1"/>
    <col min="4111" max="4111" width="26" style="8" customWidth="1"/>
    <col min="4112" max="4112" width="96.7109375" style="8" customWidth="1"/>
    <col min="4113" max="4113" width="11.42578125" style="8" customWidth="1"/>
    <col min="4114" max="4358" width="11.42578125" style="8"/>
    <col min="4359" max="4359" width="20.28515625" style="8" bestFit="1" customWidth="1"/>
    <col min="4360" max="4360" width="9.85546875" style="8" customWidth="1"/>
    <col min="4361" max="4361" width="86.5703125" style="8" customWidth="1"/>
    <col min="4362" max="4362" width="8.7109375" style="8" customWidth="1"/>
    <col min="4363" max="4363" width="14.28515625" style="8" bestFit="1" customWidth="1"/>
    <col min="4364" max="4364" width="19.140625" style="8" customWidth="1"/>
    <col min="4365" max="4365" width="16.5703125" style="8" customWidth="1"/>
    <col min="4366" max="4366" width="17.5703125" style="8" customWidth="1"/>
    <col min="4367" max="4367" width="26" style="8" customWidth="1"/>
    <col min="4368" max="4368" width="96.7109375" style="8" customWidth="1"/>
    <col min="4369" max="4369" width="11.42578125" style="8" customWidth="1"/>
    <col min="4370" max="4614" width="11.42578125" style="8"/>
    <col min="4615" max="4615" width="20.28515625" style="8" bestFit="1" customWidth="1"/>
    <col min="4616" max="4616" width="9.85546875" style="8" customWidth="1"/>
    <col min="4617" max="4617" width="86.5703125" style="8" customWidth="1"/>
    <col min="4618" max="4618" width="8.7109375" style="8" customWidth="1"/>
    <col min="4619" max="4619" width="14.28515625" style="8" bestFit="1" customWidth="1"/>
    <col min="4620" max="4620" width="19.140625" style="8" customWidth="1"/>
    <col min="4621" max="4621" width="16.5703125" style="8" customWidth="1"/>
    <col min="4622" max="4622" width="17.5703125" style="8" customWidth="1"/>
    <col min="4623" max="4623" width="26" style="8" customWidth="1"/>
    <col min="4624" max="4624" width="96.7109375" style="8" customWidth="1"/>
    <col min="4625" max="4625" width="11.42578125" style="8" customWidth="1"/>
    <col min="4626" max="4870" width="11.42578125" style="8"/>
    <col min="4871" max="4871" width="20.28515625" style="8" bestFit="1" customWidth="1"/>
    <col min="4872" max="4872" width="9.85546875" style="8" customWidth="1"/>
    <col min="4873" max="4873" width="86.5703125" style="8" customWidth="1"/>
    <col min="4874" max="4874" width="8.7109375" style="8" customWidth="1"/>
    <col min="4875" max="4875" width="14.28515625" style="8" bestFit="1" customWidth="1"/>
    <col min="4876" max="4876" width="19.140625" style="8" customWidth="1"/>
    <col min="4877" max="4877" width="16.5703125" style="8" customWidth="1"/>
    <col min="4878" max="4878" width="17.5703125" style="8" customWidth="1"/>
    <col min="4879" max="4879" width="26" style="8" customWidth="1"/>
    <col min="4880" max="4880" width="96.7109375" style="8" customWidth="1"/>
    <col min="4881" max="4881" width="11.42578125" style="8" customWidth="1"/>
    <col min="4882" max="5126" width="11.42578125" style="8"/>
    <col min="5127" max="5127" width="20.28515625" style="8" bestFit="1" customWidth="1"/>
    <col min="5128" max="5128" width="9.85546875" style="8" customWidth="1"/>
    <col min="5129" max="5129" width="86.5703125" style="8" customWidth="1"/>
    <col min="5130" max="5130" width="8.7109375" style="8" customWidth="1"/>
    <col min="5131" max="5131" width="14.28515625" style="8" bestFit="1" customWidth="1"/>
    <col min="5132" max="5132" width="19.140625" style="8" customWidth="1"/>
    <col min="5133" max="5133" width="16.5703125" style="8" customWidth="1"/>
    <col min="5134" max="5134" width="17.5703125" style="8" customWidth="1"/>
    <col min="5135" max="5135" width="26" style="8" customWidth="1"/>
    <col min="5136" max="5136" width="96.7109375" style="8" customWidth="1"/>
    <col min="5137" max="5137" width="11.42578125" style="8" customWidth="1"/>
    <col min="5138" max="5382" width="11.42578125" style="8"/>
    <col min="5383" max="5383" width="20.28515625" style="8" bestFit="1" customWidth="1"/>
    <col min="5384" max="5384" width="9.85546875" style="8" customWidth="1"/>
    <col min="5385" max="5385" width="86.5703125" style="8" customWidth="1"/>
    <col min="5386" max="5386" width="8.7109375" style="8" customWidth="1"/>
    <col min="5387" max="5387" width="14.28515625" style="8" bestFit="1" customWidth="1"/>
    <col min="5388" max="5388" width="19.140625" style="8" customWidth="1"/>
    <col min="5389" max="5389" width="16.5703125" style="8" customWidth="1"/>
    <col min="5390" max="5390" width="17.5703125" style="8" customWidth="1"/>
    <col min="5391" max="5391" width="26" style="8" customWidth="1"/>
    <col min="5392" max="5392" width="96.7109375" style="8" customWidth="1"/>
    <col min="5393" max="5393" width="11.42578125" style="8" customWidth="1"/>
    <col min="5394" max="5638" width="11.42578125" style="8"/>
    <col min="5639" max="5639" width="20.28515625" style="8" bestFit="1" customWidth="1"/>
    <col min="5640" max="5640" width="9.85546875" style="8" customWidth="1"/>
    <col min="5641" max="5641" width="86.5703125" style="8" customWidth="1"/>
    <col min="5642" max="5642" width="8.7109375" style="8" customWidth="1"/>
    <col min="5643" max="5643" width="14.28515625" style="8" bestFit="1" customWidth="1"/>
    <col min="5644" max="5644" width="19.140625" style="8" customWidth="1"/>
    <col min="5645" max="5645" width="16.5703125" style="8" customWidth="1"/>
    <col min="5646" max="5646" width="17.5703125" style="8" customWidth="1"/>
    <col min="5647" max="5647" width="26" style="8" customWidth="1"/>
    <col min="5648" max="5648" width="96.7109375" style="8" customWidth="1"/>
    <col min="5649" max="5649" width="11.42578125" style="8" customWidth="1"/>
    <col min="5650" max="5894" width="11.42578125" style="8"/>
    <col min="5895" max="5895" width="20.28515625" style="8" bestFit="1" customWidth="1"/>
    <col min="5896" max="5896" width="9.85546875" style="8" customWidth="1"/>
    <col min="5897" max="5897" width="86.5703125" style="8" customWidth="1"/>
    <col min="5898" max="5898" width="8.7109375" style="8" customWidth="1"/>
    <col min="5899" max="5899" width="14.28515625" style="8" bestFit="1" customWidth="1"/>
    <col min="5900" max="5900" width="19.140625" style="8" customWidth="1"/>
    <col min="5901" max="5901" width="16.5703125" style="8" customWidth="1"/>
    <col min="5902" max="5902" width="17.5703125" style="8" customWidth="1"/>
    <col min="5903" max="5903" width="26" style="8" customWidth="1"/>
    <col min="5904" max="5904" width="96.7109375" style="8" customWidth="1"/>
    <col min="5905" max="5905" width="11.42578125" style="8" customWidth="1"/>
    <col min="5906" max="6150" width="11.42578125" style="8"/>
    <col min="6151" max="6151" width="20.28515625" style="8" bestFit="1" customWidth="1"/>
    <col min="6152" max="6152" width="9.85546875" style="8" customWidth="1"/>
    <col min="6153" max="6153" width="86.5703125" style="8" customWidth="1"/>
    <col min="6154" max="6154" width="8.7109375" style="8" customWidth="1"/>
    <col min="6155" max="6155" width="14.28515625" style="8" bestFit="1" customWidth="1"/>
    <col min="6156" max="6156" width="19.140625" style="8" customWidth="1"/>
    <col min="6157" max="6157" width="16.5703125" style="8" customWidth="1"/>
    <col min="6158" max="6158" width="17.5703125" style="8" customWidth="1"/>
    <col min="6159" max="6159" width="26" style="8" customWidth="1"/>
    <col min="6160" max="6160" width="96.7109375" style="8" customWidth="1"/>
    <col min="6161" max="6161" width="11.42578125" style="8" customWidth="1"/>
    <col min="6162" max="6406" width="11.42578125" style="8"/>
    <col min="6407" max="6407" width="20.28515625" style="8" bestFit="1" customWidth="1"/>
    <col min="6408" max="6408" width="9.85546875" style="8" customWidth="1"/>
    <col min="6409" max="6409" width="86.5703125" style="8" customWidth="1"/>
    <col min="6410" max="6410" width="8.7109375" style="8" customWidth="1"/>
    <col min="6411" max="6411" width="14.28515625" style="8" bestFit="1" customWidth="1"/>
    <col min="6412" max="6412" width="19.140625" style="8" customWidth="1"/>
    <col min="6413" max="6413" width="16.5703125" style="8" customWidth="1"/>
    <col min="6414" max="6414" width="17.5703125" style="8" customWidth="1"/>
    <col min="6415" max="6415" width="26" style="8" customWidth="1"/>
    <col min="6416" max="6416" width="96.7109375" style="8" customWidth="1"/>
    <col min="6417" max="6417" width="11.42578125" style="8" customWidth="1"/>
    <col min="6418" max="6662" width="11.42578125" style="8"/>
    <col min="6663" max="6663" width="20.28515625" style="8" bestFit="1" customWidth="1"/>
    <col min="6664" max="6664" width="9.85546875" style="8" customWidth="1"/>
    <col min="6665" max="6665" width="86.5703125" style="8" customWidth="1"/>
    <col min="6666" max="6666" width="8.7109375" style="8" customWidth="1"/>
    <col min="6667" max="6667" width="14.28515625" style="8" bestFit="1" customWidth="1"/>
    <col min="6668" max="6668" width="19.140625" style="8" customWidth="1"/>
    <col min="6669" max="6669" width="16.5703125" style="8" customWidth="1"/>
    <col min="6670" max="6670" width="17.5703125" style="8" customWidth="1"/>
    <col min="6671" max="6671" width="26" style="8" customWidth="1"/>
    <col min="6672" max="6672" width="96.7109375" style="8" customWidth="1"/>
    <col min="6673" max="6673" width="11.42578125" style="8" customWidth="1"/>
    <col min="6674" max="6918" width="11.42578125" style="8"/>
    <col min="6919" max="6919" width="20.28515625" style="8" bestFit="1" customWidth="1"/>
    <col min="6920" max="6920" width="9.85546875" style="8" customWidth="1"/>
    <col min="6921" max="6921" width="86.5703125" style="8" customWidth="1"/>
    <col min="6922" max="6922" width="8.7109375" style="8" customWidth="1"/>
    <col min="6923" max="6923" width="14.28515625" style="8" bestFit="1" customWidth="1"/>
    <col min="6924" max="6924" width="19.140625" style="8" customWidth="1"/>
    <col min="6925" max="6925" width="16.5703125" style="8" customWidth="1"/>
    <col min="6926" max="6926" width="17.5703125" style="8" customWidth="1"/>
    <col min="6927" max="6927" width="26" style="8" customWidth="1"/>
    <col min="6928" max="6928" width="96.7109375" style="8" customWidth="1"/>
    <col min="6929" max="6929" width="11.42578125" style="8" customWidth="1"/>
    <col min="6930" max="7174" width="11.42578125" style="8"/>
    <col min="7175" max="7175" width="20.28515625" style="8" bestFit="1" customWidth="1"/>
    <col min="7176" max="7176" width="9.85546875" style="8" customWidth="1"/>
    <col min="7177" max="7177" width="86.5703125" style="8" customWidth="1"/>
    <col min="7178" max="7178" width="8.7109375" style="8" customWidth="1"/>
    <col min="7179" max="7179" width="14.28515625" style="8" bestFit="1" customWidth="1"/>
    <col min="7180" max="7180" width="19.140625" style="8" customWidth="1"/>
    <col min="7181" max="7181" width="16.5703125" style="8" customWidth="1"/>
    <col min="7182" max="7182" width="17.5703125" style="8" customWidth="1"/>
    <col min="7183" max="7183" width="26" style="8" customWidth="1"/>
    <col min="7184" max="7184" width="96.7109375" style="8" customWidth="1"/>
    <col min="7185" max="7185" width="11.42578125" style="8" customWidth="1"/>
    <col min="7186" max="7430" width="11.42578125" style="8"/>
    <col min="7431" max="7431" width="20.28515625" style="8" bestFit="1" customWidth="1"/>
    <col min="7432" max="7432" width="9.85546875" style="8" customWidth="1"/>
    <col min="7433" max="7433" width="86.5703125" style="8" customWidth="1"/>
    <col min="7434" max="7434" width="8.7109375" style="8" customWidth="1"/>
    <col min="7435" max="7435" width="14.28515625" style="8" bestFit="1" customWidth="1"/>
    <col min="7436" max="7436" width="19.140625" style="8" customWidth="1"/>
    <col min="7437" max="7437" width="16.5703125" style="8" customWidth="1"/>
    <col min="7438" max="7438" width="17.5703125" style="8" customWidth="1"/>
    <col min="7439" max="7439" width="26" style="8" customWidth="1"/>
    <col min="7440" max="7440" width="96.7109375" style="8" customWidth="1"/>
    <col min="7441" max="7441" width="11.42578125" style="8" customWidth="1"/>
    <col min="7442" max="7686" width="11.42578125" style="8"/>
    <col min="7687" max="7687" width="20.28515625" style="8" bestFit="1" customWidth="1"/>
    <col min="7688" max="7688" width="9.85546875" style="8" customWidth="1"/>
    <col min="7689" max="7689" width="86.5703125" style="8" customWidth="1"/>
    <col min="7690" max="7690" width="8.7109375" style="8" customWidth="1"/>
    <col min="7691" max="7691" width="14.28515625" style="8" bestFit="1" customWidth="1"/>
    <col min="7692" max="7692" width="19.140625" style="8" customWidth="1"/>
    <col min="7693" max="7693" width="16.5703125" style="8" customWidth="1"/>
    <col min="7694" max="7694" width="17.5703125" style="8" customWidth="1"/>
    <col min="7695" max="7695" width="26" style="8" customWidth="1"/>
    <col min="7696" max="7696" width="96.7109375" style="8" customWidth="1"/>
    <col min="7697" max="7697" width="11.42578125" style="8" customWidth="1"/>
    <col min="7698" max="7942" width="11.42578125" style="8"/>
    <col min="7943" max="7943" width="20.28515625" style="8" bestFit="1" customWidth="1"/>
    <col min="7944" max="7944" width="9.85546875" style="8" customWidth="1"/>
    <col min="7945" max="7945" width="86.5703125" style="8" customWidth="1"/>
    <col min="7946" max="7946" width="8.7109375" style="8" customWidth="1"/>
    <col min="7947" max="7947" width="14.28515625" style="8" bestFit="1" customWidth="1"/>
    <col min="7948" max="7948" width="19.140625" style="8" customWidth="1"/>
    <col min="7949" max="7949" width="16.5703125" style="8" customWidth="1"/>
    <col min="7950" max="7950" width="17.5703125" style="8" customWidth="1"/>
    <col min="7951" max="7951" width="26" style="8" customWidth="1"/>
    <col min="7952" max="7952" width="96.7109375" style="8" customWidth="1"/>
    <col min="7953" max="7953" width="11.42578125" style="8" customWidth="1"/>
    <col min="7954" max="8198" width="11.42578125" style="8"/>
    <col min="8199" max="8199" width="20.28515625" style="8" bestFit="1" customWidth="1"/>
    <col min="8200" max="8200" width="9.85546875" style="8" customWidth="1"/>
    <col min="8201" max="8201" width="86.5703125" style="8" customWidth="1"/>
    <col min="8202" max="8202" width="8.7109375" style="8" customWidth="1"/>
    <col min="8203" max="8203" width="14.28515625" style="8" bestFit="1" customWidth="1"/>
    <col min="8204" max="8204" width="19.140625" style="8" customWidth="1"/>
    <col min="8205" max="8205" width="16.5703125" style="8" customWidth="1"/>
    <col min="8206" max="8206" width="17.5703125" style="8" customWidth="1"/>
    <col min="8207" max="8207" width="26" style="8" customWidth="1"/>
    <col min="8208" max="8208" width="96.7109375" style="8" customWidth="1"/>
    <col min="8209" max="8209" width="11.42578125" style="8" customWidth="1"/>
    <col min="8210" max="8454" width="11.42578125" style="8"/>
    <col min="8455" max="8455" width="20.28515625" style="8" bestFit="1" customWidth="1"/>
    <col min="8456" max="8456" width="9.85546875" style="8" customWidth="1"/>
    <col min="8457" max="8457" width="86.5703125" style="8" customWidth="1"/>
    <col min="8458" max="8458" width="8.7109375" style="8" customWidth="1"/>
    <col min="8459" max="8459" width="14.28515625" style="8" bestFit="1" customWidth="1"/>
    <col min="8460" max="8460" width="19.140625" style="8" customWidth="1"/>
    <col min="8461" max="8461" width="16.5703125" style="8" customWidth="1"/>
    <col min="8462" max="8462" width="17.5703125" style="8" customWidth="1"/>
    <col min="8463" max="8463" width="26" style="8" customWidth="1"/>
    <col min="8464" max="8464" width="96.7109375" style="8" customWidth="1"/>
    <col min="8465" max="8465" width="11.42578125" style="8" customWidth="1"/>
    <col min="8466" max="8710" width="11.42578125" style="8"/>
    <col min="8711" max="8711" width="20.28515625" style="8" bestFit="1" customWidth="1"/>
    <col min="8712" max="8712" width="9.85546875" style="8" customWidth="1"/>
    <col min="8713" max="8713" width="86.5703125" style="8" customWidth="1"/>
    <col min="8714" max="8714" width="8.7109375" style="8" customWidth="1"/>
    <col min="8715" max="8715" width="14.28515625" style="8" bestFit="1" customWidth="1"/>
    <col min="8716" max="8716" width="19.140625" style="8" customWidth="1"/>
    <col min="8717" max="8717" width="16.5703125" style="8" customWidth="1"/>
    <col min="8718" max="8718" width="17.5703125" style="8" customWidth="1"/>
    <col min="8719" max="8719" width="26" style="8" customWidth="1"/>
    <col min="8720" max="8720" width="96.7109375" style="8" customWidth="1"/>
    <col min="8721" max="8721" width="11.42578125" style="8" customWidth="1"/>
    <col min="8722" max="8966" width="11.42578125" style="8"/>
    <col min="8967" max="8967" width="20.28515625" style="8" bestFit="1" customWidth="1"/>
    <col min="8968" max="8968" width="9.85546875" style="8" customWidth="1"/>
    <col min="8969" max="8969" width="86.5703125" style="8" customWidth="1"/>
    <col min="8970" max="8970" width="8.7109375" style="8" customWidth="1"/>
    <col min="8971" max="8971" width="14.28515625" style="8" bestFit="1" customWidth="1"/>
    <col min="8972" max="8972" width="19.140625" style="8" customWidth="1"/>
    <col min="8973" max="8973" width="16.5703125" style="8" customWidth="1"/>
    <col min="8974" max="8974" width="17.5703125" style="8" customWidth="1"/>
    <col min="8975" max="8975" width="26" style="8" customWidth="1"/>
    <col min="8976" max="8976" width="96.7109375" style="8" customWidth="1"/>
    <col min="8977" max="8977" width="11.42578125" style="8" customWidth="1"/>
    <col min="8978" max="9222" width="11.42578125" style="8"/>
    <col min="9223" max="9223" width="20.28515625" style="8" bestFit="1" customWidth="1"/>
    <col min="9224" max="9224" width="9.85546875" style="8" customWidth="1"/>
    <col min="9225" max="9225" width="86.5703125" style="8" customWidth="1"/>
    <col min="9226" max="9226" width="8.7109375" style="8" customWidth="1"/>
    <col min="9227" max="9227" width="14.28515625" style="8" bestFit="1" customWidth="1"/>
    <col min="9228" max="9228" width="19.140625" style="8" customWidth="1"/>
    <col min="9229" max="9229" width="16.5703125" style="8" customWidth="1"/>
    <col min="9230" max="9230" width="17.5703125" style="8" customWidth="1"/>
    <col min="9231" max="9231" width="26" style="8" customWidth="1"/>
    <col min="9232" max="9232" width="96.7109375" style="8" customWidth="1"/>
    <col min="9233" max="9233" width="11.42578125" style="8" customWidth="1"/>
    <col min="9234" max="9478" width="11.42578125" style="8"/>
    <col min="9479" max="9479" width="20.28515625" style="8" bestFit="1" customWidth="1"/>
    <col min="9480" max="9480" width="9.85546875" style="8" customWidth="1"/>
    <col min="9481" max="9481" width="86.5703125" style="8" customWidth="1"/>
    <col min="9482" max="9482" width="8.7109375" style="8" customWidth="1"/>
    <col min="9483" max="9483" width="14.28515625" style="8" bestFit="1" customWidth="1"/>
    <col min="9484" max="9484" width="19.140625" style="8" customWidth="1"/>
    <col min="9485" max="9485" width="16.5703125" style="8" customWidth="1"/>
    <col min="9486" max="9486" width="17.5703125" style="8" customWidth="1"/>
    <col min="9487" max="9487" width="26" style="8" customWidth="1"/>
    <col min="9488" max="9488" width="96.7109375" style="8" customWidth="1"/>
    <col min="9489" max="9489" width="11.42578125" style="8" customWidth="1"/>
    <col min="9490" max="9734" width="11.42578125" style="8"/>
    <col min="9735" max="9735" width="20.28515625" style="8" bestFit="1" customWidth="1"/>
    <col min="9736" max="9736" width="9.85546875" style="8" customWidth="1"/>
    <col min="9737" max="9737" width="86.5703125" style="8" customWidth="1"/>
    <col min="9738" max="9738" width="8.7109375" style="8" customWidth="1"/>
    <col min="9739" max="9739" width="14.28515625" style="8" bestFit="1" customWidth="1"/>
    <col min="9740" max="9740" width="19.140625" style="8" customWidth="1"/>
    <col min="9741" max="9741" width="16.5703125" style="8" customWidth="1"/>
    <col min="9742" max="9742" width="17.5703125" style="8" customWidth="1"/>
    <col min="9743" max="9743" width="26" style="8" customWidth="1"/>
    <col min="9744" max="9744" width="96.7109375" style="8" customWidth="1"/>
    <col min="9745" max="9745" width="11.42578125" style="8" customWidth="1"/>
    <col min="9746" max="9990" width="11.42578125" style="8"/>
    <col min="9991" max="9991" width="20.28515625" style="8" bestFit="1" customWidth="1"/>
    <col min="9992" max="9992" width="9.85546875" style="8" customWidth="1"/>
    <col min="9993" max="9993" width="86.5703125" style="8" customWidth="1"/>
    <col min="9994" max="9994" width="8.7109375" style="8" customWidth="1"/>
    <col min="9995" max="9995" width="14.28515625" style="8" bestFit="1" customWidth="1"/>
    <col min="9996" max="9996" width="19.140625" style="8" customWidth="1"/>
    <col min="9997" max="9997" width="16.5703125" style="8" customWidth="1"/>
    <col min="9998" max="9998" width="17.5703125" style="8" customWidth="1"/>
    <col min="9999" max="9999" width="26" style="8" customWidth="1"/>
    <col min="10000" max="10000" width="96.7109375" style="8" customWidth="1"/>
    <col min="10001" max="10001" width="11.42578125" style="8" customWidth="1"/>
    <col min="10002" max="10246" width="11.42578125" style="8"/>
    <col min="10247" max="10247" width="20.28515625" style="8" bestFit="1" customWidth="1"/>
    <col min="10248" max="10248" width="9.85546875" style="8" customWidth="1"/>
    <col min="10249" max="10249" width="86.5703125" style="8" customWidth="1"/>
    <col min="10250" max="10250" width="8.7109375" style="8" customWidth="1"/>
    <col min="10251" max="10251" width="14.28515625" style="8" bestFit="1" customWidth="1"/>
    <col min="10252" max="10252" width="19.140625" style="8" customWidth="1"/>
    <col min="10253" max="10253" width="16.5703125" style="8" customWidth="1"/>
    <col min="10254" max="10254" width="17.5703125" style="8" customWidth="1"/>
    <col min="10255" max="10255" width="26" style="8" customWidth="1"/>
    <col min="10256" max="10256" width="96.7109375" style="8" customWidth="1"/>
    <col min="10257" max="10257" width="11.42578125" style="8" customWidth="1"/>
    <col min="10258" max="10502" width="11.42578125" style="8"/>
    <col min="10503" max="10503" width="20.28515625" style="8" bestFit="1" customWidth="1"/>
    <col min="10504" max="10504" width="9.85546875" style="8" customWidth="1"/>
    <col min="10505" max="10505" width="86.5703125" style="8" customWidth="1"/>
    <col min="10506" max="10506" width="8.7109375" style="8" customWidth="1"/>
    <col min="10507" max="10507" width="14.28515625" style="8" bestFit="1" customWidth="1"/>
    <col min="10508" max="10508" width="19.140625" style="8" customWidth="1"/>
    <col min="10509" max="10509" width="16.5703125" style="8" customWidth="1"/>
    <col min="10510" max="10510" width="17.5703125" style="8" customWidth="1"/>
    <col min="10511" max="10511" width="26" style="8" customWidth="1"/>
    <col min="10512" max="10512" width="96.7109375" style="8" customWidth="1"/>
    <col min="10513" max="10513" width="11.42578125" style="8" customWidth="1"/>
    <col min="10514" max="10758" width="11.42578125" style="8"/>
    <col min="10759" max="10759" width="20.28515625" style="8" bestFit="1" customWidth="1"/>
    <col min="10760" max="10760" width="9.85546875" style="8" customWidth="1"/>
    <col min="10761" max="10761" width="86.5703125" style="8" customWidth="1"/>
    <col min="10762" max="10762" width="8.7109375" style="8" customWidth="1"/>
    <col min="10763" max="10763" width="14.28515625" style="8" bestFit="1" customWidth="1"/>
    <col min="10764" max="10764" width="19.140625" style="8" customWidth="1"/>
    <col min="10765" max="10765" width="16.5703125" style="8" customWidth="1"/>
    <col min="10766" max="10766" width="17.5703125" style="8" customWidth="1"/>
    <col min="10767" max="10767" width="26" style="8" customWidth="1"/>
    <col min="10768" max="10768" width="96.7109375" style="8" customWidth="1"/>
    <col min="10769" max="10769" width="11.42578125" style="8" customWidth="1"/>
    <col min="10770" max="11014" width="11.42578125" style="8"/>
    <col min="11015" max="11015" width="20.28515625" style="8" bestFit="1" customWidth="1"/>
    <col min="11016" max="11016" width="9.85546875" style="8" customWidth="1"/>
    <col min="11017" max="11017" width="86.5703125" style="8" customWidth="1"/>
    <col min="11018" max="11018" width="8.7109375" style="8" customWidth="1"/>
    <col min="11019" max="11019" width="14.28515625" style="8" bestFit="1" customWidth="1"/>
    <col min="11020" max="11020" width="19.140625" style="8" customWidth="1"/>
    <col min="11021" max="11021" width="16.5703125" style="8" customWidth="1"/>
    <col min="11022" max="11022" width="17.5703125" style="8" customWidth="1"/>
    <col min="11023" max="11023" width="26" style="8" customWidth="1"/>
    <col min="11024" max="11024" width="96.7109375" style="8" customWidth="1"/>
    <col min="11025" max="11025" width="11.42578125" style="8" customWidth="1"/>
    <col min="11026" max="11270" width="11.42578125" style="8"/>
    <col min="11271" max="11271" width="20.28515625" style="8" bestFit="1" customWidth="1"/>
    <col min="11272" max="11272" width="9.85546875" style="8" customWidth="1"/>
    <col min="11273" max="11273" width="86.5703125" style="8" customWidth="1"/>
    <col min="11274" max="11274" width="8.7109375" style="8" customWidth="1"/>
    <col min="11275" max="11275" width="14.28515625" style="8" bestFit="1" customWidth="1"/>
    <col min="11276" max="11276" width="19.140625" style="8" customWidth="1"/>
    <col min="11277" max="11277" width="16.5703125" style="8" customWidth="1"/>
    <col min="11278" max="11278" width="17.5703125" style="8" customWidth="1"/>
    <col min="11279" max="11279" width="26" style="8" customWidth="1"/>
    <col min="11280" max="11280" width="96.7109375" style="8" customWidth="1"/>
    <col min="11281" max="11281" width="11.42578125" style="8" customWidth="1"/>
    <col min="11282" max="11526" width="11.42578125" style="8"/>
    <col min="11527" max="11527" width="20.28515625" style="8" bestFit="1" customWidth="1"/>
    <col min="11528" max="11528" width="9.85546875" style="8" customWidth="1"/>
    <col min="11529" max="11529" width="86.5703125" style="8" customWidth="1"/>
    <col min="11530" max="11530" width="8.7109375" style="8" customWidth="1"/>
    <col min="11531" max="11531" width="14.28515625" style="8" bestFit="1" customWidth="1"/>
    <col min="11532" max="11532" width="19.140625" style="8" customWidth="1"/>
    <col min="11533" max="11533" width="16.5703125" style="8" customWidth="1"/>
    <col min="11534" max="11534" width="17.5703125" style="8" customWidth="1"/>
    <col min="11535" max="11535" width="26" style="8" customWidth="1"/>
    <col min="11536" max="11536" width="96.7109375" style="8" customWidth="1"/>
    <col min="11537" max="11537" width="11.42578125" style="8" customWidth="1"/>
    <col min="11538" max="11782" width="11.42578125" style="8"/>
    <col min="11783" max="11783" width="20.28515625" style="8" bestFit="1" customWidth="1"/>
    <col min="11784" max="11784" width="9.85546875" style="8" customWidth="1"/>
    <col min="11785" max="11785" width="86.5703125" style="8" customWidth="1"/>
    <col min="11786" max="11786" width="8.7109375" style="8" customWidth="1"/>
    <col min="11787" max="11787" width="14.28515625" style="8" bestFit="1" customWidth="1"/>
    <col min="11788" max="11788" width="19.140625" style="8" customWidth="1"/>
    <col min="11789" max="11789" width="16.5703125" style="8" customWidth="1"/>
    <col min="11790" max="11790" width="17.5703125" style="8" customWidth="1"/>
    <col min="11791" max="11791" width="26" style="8" customWidth="1"/>
    <col min="11792" max="11792" width="96.7109375" style="8" customWidth="1"/>
    <col min="11793" max="11793" width="11.42578125" style="8" customWidth="1"/>
    <col min="11794" max="12038" width="11.42578125" style="8"/>
    <col min="12039" max="12039" width="20.28515625" style="8" bestFit="1" customWidth="1"/>
    <col min="12040" max="12040" width="9.85546875" style="8" customWidth="1"/>
    <col min="12041" max="12041" width="86.5703125" style="8" customWidth="1"/>
    <col min="12042" max="12042" width="8.7109375" style="8" customWidth="1"/>
    <col min="12043" max="12043" width="14.28515625" style="8" bestFit="1" customWidth="1"/>
    <col min="12044" max="12044" width="19.140625" style="8" customWidth="1"/>
    <col min="12045" max="12045" width="16.5703125" style="8" customWidth="1"/>
    <col min="12046" max="12046" width="17.5703125" style="8" customWidth="1"/>
    <col min="12047" max="12047" width="26" style="8" customWidth="1"/>
    <col min="12048" max="12048" width="96.7109375" style="8" customWidth="1"/>
    <col min="12049" max="12049" width="11.42578125" style="8" customWidth="1"/>
    <col min="12050" max="12294" width="11.42578125" style="8"/>
    <col min="12295" max="12295" width="20.28515625" style="8" bestFit="1" customWidth="1"/>
    <col min="12296" max="12296" width="9.85546875" style="8" customWidth="1"/>
    <col min="12297" max="12297" width="86.5703125" style="8" customWidth="1"/>
    <col min="12298" max="12298" width="8.7109375" style="8" customWidth="1"/>
    <col min="12299" max="12299" width="14.28515625" style="8" bestFit="1" customWidth="1"/>
    <col min="12300" max="12300" width="19.140625" style="8" customWidth="1"/>
    <col min="12301" max="12301" width="16.5703125" style="8" customWidth="1"/>
    <col min="12302" max="12302" width="17.5703125" style="8" customWidth="1"/>
    <col min="12303" max="12303" width="26" style="8" customWidth="1"/>
    <col min="12304" max="12304" width="96.7109375" style="8" customWidth="1"/>
    <col min="12305" max="12305" width="11.42578125" style="8" customWidth="1"/>
    <col min="12306" max="12550" width="11.42578125" style="8"/>
    <col min="12551" max="12551" width="20.28515625" style="8" bestFit="1" customWidth="1"/>
    <col min="12552" max="12552" width="9.85546875" style="8" customWidth="1"/>
    <col min="12553" max="12553" width="86.5703125" style="8" customWidth="1"/>
    <col min="12554" max="12554" width="8.7109375" style="8" customWidth="1"/>
    <col min="12555" max="12555" width="14.28515625" style="8" bestFit="1" customWidth="1"/>
    <col min="12556" max="12556" width="19.140625" style="8" customWidth="1"/>
    <col min="12557" max="12557" width="16.5703125" style="8" customWidth="1"/>
    <col min="12558" max="12558" width="17.5703125" style="8" customWidth="1"/>
    <col min="12559" max="12559" width="26" style="8" customWidth="1"/>
    <col min="12560" max="12560" width="96.7109375" style="8" customWidth="1"/>
    <col min="12561" max="12561" width="11.42578125" style="8" customWidth="1"/>
    <col min="12562" max="12806" width="11.42578125" style="8"/>
    <col min="12807" max="12807" width="20.28515625" style="8" bestFit="1" customWidth="1"/>
    <col min="12808" max="12808" width="9.85546875" style="8" customWidth="1"/>
    <col min="12809" max="12809" width="86.5703125" style="8" customWidth="1"/>
    <col min="12810" max="12810" width="8.7109375" style="8" customWidth="1"/>
    <col min="12811" max="12811" width="14.28515625" style="8" bestFit="1" customWidth="1"/>
    <col min="12812" max="12812" width="19.140625" style="8" customWidth="1"/>
    <col min="12813" max="12813" width="16.5703125" style="8" customWidth="1"/>
    <col min="12814" max="12814" width="17.5703125" style="8" customWidth="1"/>
    <col min="12815" max="12815" width="26" style="8" customWidth="1"/>
    <col min="12816" max="12816" width="96.7109375" style="8" customWidth="1"/>
    <col min="12817" max="12817" width="11.42578125" style="8" customWidth="1"/>
    <col min="12818" max="13062" width="11.42578125" style="8"/>
    <col min="13063" max="13063" width="20.28515625" style="8" bestFit="1" customWidth="1"/>
    <col min="13064" max="13064" width="9.85546875" style="8" customWidth="1"/>
    <col min="13065" max="13065" width="86.5703125" style="8" customWidth="1"/>
    <col min="13066" max="13066" width="8.7109375" style="8" customWidth="1"/>
    <col min="13067" max="13067" width="14.28515625" style="8" bestFit="1" customWidth="1"/>
    <col min="13068" max="13068" width="19.140625" style="8" customWidth="1"/>
    <col min="13069" max="13069" width="16.5703125" style="8" customWidth="1"/>
    <col min="13070" max="13070" width="17.5703125" style="8" customWidth="1"/>
    <col min="13071" max="13071" width="26" style="8" customWidth="1"/>
    <col min="13072" max="13072" width="96.7109375" style="8" customWidth="1"/>
    <col min="13073" max="13073" width="11.42578125" style="8" customWidth="1"/>
    <col min="13074" max="13318" width="11.42578125" style="8"/>
    <col min="13319" max="13319" width="20.28515625" style="8" bestFit="1" customWidth="1"/>
    <col min="13320" max="13320" width="9.85546875" style="8" customWidth="1"/>
    <col min="13321" max="13321" width="86.5703125" style="8" customWidth="1"/>
    <col min="13322" max="13322" width="8.7109375" style="8" customWidth="1"/>
    <col min="13323" max="13323" width="14.28515625" style="8" bestFit="1" customWidth="1"/>
    <col min="13324" max="13324" width="19.140625" style="8" customWidth="1"/>
    <col min="13325" max="13325" width="16.5703125" style="8" customWidth="1"/>
    <col min="13326" max="13326" width="17.5703125" style="8" customWidth="1"/>
    <col min="13327" max="13327" width="26" style="8" customWidth="1"/>
    <col min="13328" max="13328" width="96.7109375" style="8" customWidth="1"/>
    <col min="13329" max="13329" width="11.42578125" style="8" customWidth="1"/>
    <col min="13330" max="13574" width="11.42578125" style="8"/>
    <col min="13575" max="13575" width="20.28515625" style="8" bestFit="1" customWidth="1"/>
    <col min="13576" max="13576" width="9.85546875" style="8" customWidth="1"/>
    <col min="13577" max="13577" width="86.5703125" style="8" customWidth="1"/>
    <col min="13578" max="13578" width="8.7109375" style="8" customWidth="1"/>
    <col min="13579" max="13579" width="14.28515625" style="8" bestFit="1" customWidth="1"/>
    <col min="13580" max="13580" width="19.140625" style="8" customWidth="1"/>
    <col min="13581" max="13581" width="16.5703125" style="8" customWidth="1"/>
    <col min="13582" max="13582" width="17.5703125" style="8" customWidth="1"/>
    <col min="13583" max="13583" width="26" style="8" customWidth="1"/>
    <col min="13584" max="13584" width="96.7109375" style="8" customWidth="1"/>
    <col min="13585" max="13585" width="11.42578125" style="8" customWidth="1"/>
    <col min="13586" max="13830" width="11.42578125" style="8"/>
    <col min="13831" max="13831" width="20.28515625" style="8" bestFit="1" customWidth="1"/>
    <col min="13832" max="13832" width="9.85546875" style="8" customWidth="1"/>
    <col min="13833" max="13833" width="86.5703125" style="8" customWidth="1"/>
    <col min="13834" max="13834" width="8.7109375" style="8" customWidth="1"/>
    <col min="13835" max="13835" width="14.28515625" style="8" bestFit="1" customWidth="1"/>
    <col min="13836" max="13836" width="19.140625" style="8" customWidth="1"/>
    <col min="13837" max="13837" width="16.5703125" style="8" customWidth="1"/>
    <col min="13838" max="13838" width="17.5703125" style="8" customWidth="1"/>
    <col min="13839" max="13839" width="26" style="8" customWidth="1"/>
    <col min="13840" max="13840" width="96.7109375" style="8" customWidth="1"/>
    <col min="13841" max="13841" width="11.42578125" style="8" customWidth="1"/>
    <col min="13842" max="14086" width="11.42578125" style="8"/>
    <col min="14087" max="14087" width="20.28515625" style="8" bestFit="1" customWidth="1"/>
    <col min="14088" max="14088" width="9.85546875" style="8" customWidth="1"/>
    <col min="14089" max="14089" width="86.5703125" style="8" customWidth="1"/>
    <col min="14090" max="14090" width="8.7109375" style="8" customWidth="1"/>
    <col min="14091" max="14091" width="14.28515625" style="8" bestFit="1" customWidth="1"/>
    <col min="14092" max="14092" width="19.140625" style="8" customWidth="1"/>
    <col min="14093" max="14093" width="16.5703125" style="8" customWidth="1"/>
    <col min="14094" max="14094" width="17.5703125" style="8" customWidth="1"/>
    <col min="14095" max="14095" width="26" style="8" customWidth="1"/>
    <col min="14096" max="14096" width="96.7109375" style="8" customWidth="1"/>
    <col min="14097" max="14097" width="11.42578125" style="8" customWidth="1"/>
    <col min="14098" max="14342" width="11.42578125" style="8"/>
    <col min="14343" max="14343" width="20.28515625" style="8" bestFit="1" customWidth="1"/>
    <col min="14344" max="14344" width="9.85546875" style="8" customWidth="1"/>
    <col min="14345" max="14345" width="86.5703125" style="8" customWidth="1"/>
    <col min="14346" max="14346" width="8.7109375" style="8" customWidth="1"/>
    <col min="14347" max="14347" width="14.28515625" style="8" bestFit="1" customWidth="1"/>
    <col min="14348" max="14348" width="19.140625" style="8" customWidth="1"/>
    <col min="14349" max="14349" width="16.5703125" style="8" customWidth="1"/>
    <col min="14350" max="14350" width="17.5703125" style="8" customWidth="1"/>
    <col min="14351" max="14351" width="26" style="8" customWidth="1"/>
    <col min="14352" max="14352" width="96.7109375" style="8" customWidth="1"/>
    <col min="14353" max="14353" width="11.42578125" style="8" customWidth="1"/>
    <col min="14354" max="14598" width="11.42578125" style="8"/>
    <col min="14599" max="14599" width="20.28515625" style="8" bestFit="1" customWidth="1"/>
    <col min="14600" max="14600" width="9.85546875" style="8" customWidth="1"/>
    <col min="14601" max="14601" width="86.5703125" style="8" customWidth="1"/>
    <col min="14602" max="14602" width="8.7109375" style="8" customWidth="1"/>
    <col min="14603" max="14603" width="14.28515625" style="8" bestFit="1" customWidth="1"/>
    <col min="14604" max="14604" width="19.140625" style="8" customWidth="1"/>
    <col min="14605" max="14605" width="16.5703125" style="8" customWidth="1"/>
    <col min="14606" max="14606" width="17.5703125" style="8" customWidth="1"/>
    <col min="14607" max="14607" width="26" style="8" customWidth="1"/>
    <col min="14608" max="14608" width="96.7109375" style="8" customWidth="1"/>
    <col min="14609" max="14609" width="11.42578125" style="8" customWidth="1"/>
    <col min="14610" max="14854" width="11.42578125" style="8"/>
    <col min="14855" max="14855" width="20.28515625" style="8" bestFit="1" customWidth="1"/>
    <col min="14856" max="14856" width="9.85546875" style="8" customWidth="1"/>
    <col min="14857" max="14857" width="86.5703125" style="8" customWidth="1"/>
    <col min="14858" max="14858" width="8.7109375" style="8" customWidth="1"/>
    <col min="14859" max="14859" width="14.28515625" style="8" bestFit="1" customWidth="1"/>
    <col min="14860" max="14860" width="19.140625" style="8" customWidth="1"/>
    <col min="14861" max="14861" width="16.5703125" style="8" customWidth="1"/>
    <col min="14862" max="14862" width="17.5703125" style="8" customWidth="1"/>
    <col min="14863" max="14863" width="26" style="8" customWidth="1"/>
    <col min="14864" max="14864" width="96.7109375" style="8" customWidth="1"/>
    <col min="14865" max="14865" width="11.42578125" style="8" customWidth="1"/>
    <col min="14866" max="15110" width="11.42578125" style="8"/>
    <col min="15111" max="15111" width="20.28515625" style="8" bestFit="1" customWidth="1"/>
    <col min="15112" max="15112" width="9.85546875" style="8" customWidth="1"/>
    <col min="15113" max="15113" width="86.5703125" style="8" customWidth="1"/>
    <col min="15114" max="15114" width="8.7109375" style="8" customWidth="1"/>
    <col min="15115" max="15115" width="14.28515625" style="8" bestFit="1" customWidth="1"/>
    <col min="15116" max="15116" width="19.140625" style="8" customWidth="1"/>
    <col min="15117" max="15117" width="16.5703125" style="8" customWidth="1"/>
    <col min="15118" max="15118" width="17.5703125" style="8" customWidth="1"/>
    <col min="15119" max="15119" width="26" style="8" customWidth="1"/>
    <col min="15120" max="15120" width="96.7109375" style="8" customWidth="1"/>
    <col min="15121" max="15121" width="11.42578125" style="8" customWidth="1"/>
    <col min="15122" max="15366" width="11.42578125" style="8"/>
    <col min="15367" max="15367" width="20.28515625" style="8" bestFit="1" customWidth="1"/>
    <col min="15368" max="15368" width="9.85546875" style="8" customWidth="1"/>
    <col min="15369" max="15369" width="86.5703125" style="8" customWidth="1"/>
    <col min="15370" max="15370" width="8.7109375" style="8" customWidth="1"/>
    <col min="15371" max="15371" width="14.28515625" style="8" bestFit="1" customWidth="1"/>
    <col min="15372" max="15372" width="19.140625" style="8" customWidth="1"/>
    <col min="15373" max="15373" width="16.5703125" style="8" customWidth="1"/>
    <col min="15374" max="15374" width="17.5703125" style="8" customWidth="1"/>
    <col min="15375" max="15375" width="26" style="8" customWidth="1"/>
    <col min="15376" max="15376" width="96.7109375" style="8" customWidth="1"/>
    <col min="15377" max="15377" width="11.42578125" style="8" customWidth="1"/>
    <col min="15378" max="15622" width="11.42578125" style="8"/>
    <col min="15623" max="15623" width="20.28515625" style="8" bestFit="1" customWidth="1"/>
    <col min="15624" max="15624" width="9.85546875" style="8" customWidth="1"/>
    <col min="15625" max="15625" width="86.5703125" style="8" customWidth="1"/>
    <col min="15626" max="15626" width="8.7109375" style="8" customWidth="1"/>
    <col min="15627" max="15627" width="14.28515625" style="8" bestFit="1" customWidth="1"/>
    <col min="15628" max="15628" width="19.140625" style="8" customWidth="1"/>
    <col min="15629" max="15629" width="16.5703125" style="8" customWidth="1"/>
    <col min="15630" max="15630" width="17.5703125" style="8" customWidth="1"/>
    <col min="15631" max="15631" width="26" style="8" customWidth="1"/>
    <col min="15632" max="15632" width="96.7109375" style="8" customWidth="1"/>
    <col min="15633" max="15633" width="11.42578125" style="8" customWidth="1"/>
    <col min="15634" max="15878" width="11.42578125" style="8"/>
    <col min="15879" max="15879" width="20.28515625" style="8" bestFit="1" customWidth="1"/>
    <col min="15880" max="15880" width="9.85546875" style="8" customWidth="1"/>
    <col min="15881" max="15881" width="86.5703125" style="8" customWidth="1"/>
    <col min="15882" max="15882" width="8.7109375" style="8" customWidth="1"/>
    <col min="15883" max="15883" width="14.28515625" style="8" bestFit="1" customWidth="1"/>
    <col min="15884" max="15884" width="19.140625" style="8" customWidth="1"/>
    <col min="15885" max="15885" width="16.5703125" style="8" customWidth="1"/>
    <col min="15886" max="15886" width="17.5703125" style="8" customWidth="1"/>
    <col min="15887" max="15887" width="26" style="8" customWidth="1"/>
    <col min="15888" max="15888" width="96.7109375" style="8" customWidth="1"/>
    <col min="15889" max="15889" width="11.42578125" style="8" customWidth="1"/>
    <col min="15890" max="16134" width="11.42578125" style="8"/>
    <col min="16135" max="16135" width="20.28515625" style="8" bestFit="1" customWidth="1"/>
    <col min="16136" max="16136" width="9.85546875" style="8" customWidth="1"/>
    <col min="16137" max="16137" width="86.5703125" style="8" customWidth="1"/>
    <col min="16138" max="16138" width="8.7109375" style="8" customWidth="1"/>
    <col min="16139" max="16139" width="14.28515625" style="8" bestFit="1" customWidth="1"/>
    <col min="16140" max="16140" width="19.140625" style="8" customWidth="1"/>
    <col min="16141" max="16141" width="16.5703125" style="8" customWidth="1"/>
    <col min="16142" max="16142" width="17.5703125" style="8" customWidth="1"/>
    <col min="16143" max="16143" width="26" style="8" customWidth="1"/>
    <col min="16144" max="16144" width="96.7109375" style="8" customWidth="1"/>
    <col min="16145" max="16145" width="11.42578125" style="8" customWidth="1"/>
    <col min="16146" max="16384" width="11.42578125" style="8"/>
  </cols>
  <sheetData>
    <row r="2" spans="2:18" s="2" customFormat="1" x14ac:dyDescent="0.25">
      <c r="B2" s="15"/>
      <c r="C2" s="15"/>
      <c r="D2" s="15"/>
      <c r="E2" s="15"/>
      <c r="F2" s="15"/>
      <c r="G2" s="156"/>
      <c r="H2" s="15"/>
      <c r="I2" s="156"/>
      <c r="J2" s="15"/>
      <c r="K2" s="156"/>
      <c r="L2" s="15"/>
      <c r="M2" s="156"/>
      <c r="N2" s="15"/>
      <c r="O2" s="114"/>
      <c r="P2" s="3"/>
      <c r="Q2" s="4"/>
    </row>
    <row r="3" spans="2:18" s="2" customFormat="1" x14ac:dyDescent="0.25">
      <c r="B3" s="15"/>
      <c r="C3" s="15"/>
      <c r="D3" s="15"/>
      <c r="E3" s="17" t="str">
        <f>'Resumo - MICRO'!E4</f>
        <v>Obra:</v>
      </c>
      <c r="F3" s="15" t="str">
        <f>'Resumo - MICRO'!F4</f>
        <v>Recapeamento de vias urbanas em Microrrevestimento</v>
      </c>
      <c r="G3" s="4"/>
      <c r="H3" s="15"/>
      <c r="J3" s="17" t="s">
        <v>20</v>
      </c>
      <c r="K3" s="161">
        <v>0.15</v>
      </c>
      <c r="L3" s="17" t="s">
        <v>26</v>
      </c>
      <c r="M3" s="160">
        <f>'Resumo - MICRO'!G10</f>
        <v>0</v>
      </c>
      <c r="O3" s="114"/>
      <c r="P3" s="3"/>
      <c r="Q3" s="4"/>
    </row>
    <row r="4" spans="2:18" s="2" customFormat="1" x14ac:dyDescent="0.25">
      <c r="B4" s="15"/>
      <c r="C4" s="15"/>
      <c r="D4" s="15"/>
      <c r="E4" s="17" t="str">
        <f>'Resumo - MICRO'!E5</f>
        <v>Local:</v>
      </c>
      <c r="F4" s="15" t="str">
        <f>'Resumo - MICRO'!F5</f>
        <v>Perímetro urbano</v>
      </c>
      <c r="G4" s="4"/>
      <c r="H4" s="15"/>
      <c r="J4" s="17" t="s">
        <v>21</v>
      </c>
      <c r="K4" s="161">
        <f>'BDI - MICRO'!H35</f>
        <v>0.20702738941176513</v>
      </c>
      <c r="L4" s="17" t="s">
        <v>27</v>
      </c>
      <c r="M4" s="16">
        <f>'Resumo - MICRO'!G11</f>
        <v>0</v>
      </c>
      <c r="O4" s="114"/>
      <c r="P4" s="3"/>
      <c r="Q4" s="4"/>
    </row>
    <row r="5" spans="2:18" s="2" customFormat="1" x14ac:dyDescent="0.25">
      <c r="B5" s="15"/>
      <c r="C5" s="15"/>
      <c r="D5" s="15"/>
      <c r="E5" s="17" t="str">
        <f>'Resumo - MICRO'!E6</f>
        <v>Bairro:</v>
      </c>
      <c r="F5" s="15" t="str">
        <f>'Resumo - MICRO'!F6</f>
        <v>Diversos</v>
      </c>
      <c r="G5" s="4"/>
      <c r="H5" s="18"/>
      <c r="L5" s="17"/>
      <c r="M5" s="18"/>
      <c r="O5" s="114"/>
      <c r="P5" s="3"/>
      <c r="Q5" s="4"/>
    </row>
    <row r="6" spans="2:18" s="2" customFormat="1" x14ac:dyDescent="0.25">
      <c r="B6" s="15"/>
      <c r="C6" s="15"/>
      <c r="D6" s="15"/>
      <c r="E6" s="17" t="str">
        <f>'Resumo - MICRO'!E7</f>
        <v>Município:</v>
      </c>
      <c r="F6" s="15" t="str">
        <f>'Resumo - MICRO'!F7</f>
        <v>Sorriso - MT</v>
      </c>
      <c r="G6" s="4"/>
      <c r="H6" s="15"/>
      <c r="J6" s="99"/>
      <c r="K6" s="15"/>
      <c r="L6" s="17"/>
      <c r="M6" s="18"/>
      <c r="O6" s="114"/>
      <c r="P6" s="3"/>
      <c r="Q6" s="4"/>
    </row>
    <row r="7" spans="2:18" s="2" customFormat="1" x14ac:dyDescent="0.25">
      <c r="B7" s="15"/>
      <c r="C7" s="15"/>
      <c r="D7" s="15"/>
      <c r="E7" s="15"/>
      <c r="F7" s="19"/>
      <c r="G7" s="4"/>
      <c r="I7" s="17" t="s">
        <v>28</v>
      </c>
      <c r="J7" s="16">
        <f>'Resumo - MICRO'!G13</f>
        <v>0</v>
      </c>
      <c r="O7" s="114"/>
      <c r="P7" s="3"/>
      <c r="Q7" s="4"/>
    </row>
    <row r="8" spans="2:18" s="2" customFormat="1" x14ac:dyDescent="0.25">
      <c r="B8" s="15"/>
      <c r="C8" s="15"/>
      <c r="D8" s="17" t="s">
        <v>91</v>
      </c>
      <c r="E8" s="16">
        <f>'Resumo - MICRO'!F17</f>
        <v>0</v>
      </c>
      <c r="G8" s="4"/>
      <c r="H8" s="20"/>
      <c r="J8" s="16">
        <f>'Resumo - MICRO'!G14</f>
        <v>0</v>
      </c>
      <c r="O8" s="114"/>
      <c r="P8" s="3"/>
      <c r="Q8" s="4"/>
    </row>
    <row r="9" spans="2:18" s="2" customFormat="1" x14ac:dyDescent="0.25">
      <c r="B9" s="15"/>
      <c r="C9" s="15"/>
      <c r="D9" s="15"/>
      <c r="E9" s="15"/>
      <c r="F9" s="15"/>
      <c r="G9" s="156"/>
      <c r="H9" s="156"/>
      <c r="J9" s="16"/>
      <c r="O9" s="114"/>
      <c r="P9" s="3"/>
      <c r="Q9" s="4"/>
    </row>
    <row r="10" spans="2:18" s="2" customFormat="1" ht="15.75" thickBot="1" x14ac:dyDescent="0.3">
      <c r="B10" s="94"/>
      <c r="C10" s="94"/>
      <c r="D10" s="94"/>
      <c r="E10" s="94"/>
      <c r="F10" s="94"/>
      <c r="G10" s="96"/>
      <c r="H10" s="95"/>
      <c r="I10" s="98"/>
      <c r="J10" s="94"/>
      <c r="K10" s="96"/>
      <c r="L10" s="96"/>
      <c r="M10" s="94"/>
      <c r="N10" s="40"/>
      <c r="O10" s="114"/>
      <c r="P10" s="1"/>
      <c r="Q10" s="1"/>
    </row>
    <row r="11" spans="2:18" s="2" customFormat="1" ht="32.1" customHeight="1" thickBot="1" x14ac:dyDescent="0.3">
      <c r="B11" s="525" t="s">
        <v>92</v>
      </c>
      <c r="C11" s="526"/>
      <c r="D11" s="526"/>
      <c r="E11" s="526"/>
      <c r="F11" s="526"/>
      <c r="G11" s="526"/>
      <c r="H11" s="526"/>
      <c r="I11" s="526"/>
      <c r="J11" s="526"/>
      <c r="K11" s="526"/>
      <c r="L11" s="526"/>
      <c r="M11" s="526"/>
      <c r="N11" s="527"/>
      <c r="O11" s="120"/>
      <c r="P11" s="120"/>
      <c r="Q11" s="120"/>
      <c r="R11" s="120"/>
    </row>
    <row r="12" spans="2:18" s="18" customFormat="1" ht="15" customHeight="1" thickBot="1" x14ac:dyDescent="0.3">
      <c r="B12" s="92"/>
      <c r="C12" s="92"/>
      <c r="D12" s="92"/>
      <c r="E12" s="92"/>
      <c r="F12" s="92"/>
      <c r="G12" s="92"/>
      <c r="H12" s="92"/>
      <c r="I12" s="92"/>
      <c r="J12" s="92"/>
      <c r="K12" s="92"/>
      <c r="L12" s="92"/>
      <c r="M12" s="92"/>
      <c r="N12" s="92"/>
      <c r="O12" s="116"/>
      <c r="P12" s="20"/>
      <c r="Q12" s="20"/>
    </row>
    <row r="13" spans="2:18" s="18" customFormat="1" ht="24.95" customHeight="1" x14ac:dyDescent="0.25">
      <c r="B13" s="528" t="s">
        <v>99</v>
      </c>
      <c r="C13" s="517"/>
      <c r="D13" s="517"/>
      <c r="E13" s="517"/>
      <c r="F13" s="517"/>
      <c r="G13" s="517"/>
      <c r="H13" s="517"/>
      <c r="I13" s="517"/>
      <c r="J13" s="517"/>
      <c r="K13" s="517"/>
      <c r="L13" s="517"/>
      <c r="M13" s="517"/>
      <c r="N13" s="530"/>
      <c r="O13" s="15"/>
      <c r="P13" s="15"/>
      <c r="Q13" s="15"/>
      <c r="R13" s="15"/>
    </row>
    <row r="14" spans="2:18" s="18" customFormat="1" ht="15" customHeight="1" x14ac:dyDescent="0.25">
      <c r="B14" s="596" t="s">
        <v>1</v>
      </c>
      <c r="C14" s="595" t="s">
        <v>36</v>
      </c>
      <c r="D14" s="595"/>
      <c r="E14" s="595"/>
      <c r="F14" s="595"/>
      <c r="G14" s="524" t="s">
        <v>98</v>
      </c>
      <c r="H14" s="524"/>
      <c r="I14" s="524"/>
      <c r="J14" s="524"/>
      <c r="K14" s="524"/>
      <c r="L14" s="524"/>
      <c r="M14" s="524"/>
      <c r="N14" s="602"/>
      <c r="O14" s="15"/>
      <c r="P14" s="15"/>
      <c r="Q14" s="15"/>
      <c r="R14" s="15"/>
    </row>
    <row r="15" spans="2:18" s="7" customFormat="1" x14ac:dyDescent="0.25">
      <c r="B15" s="597"/>
      <c r="C15" s="590"/>
      <c r="D15" s="590"/>
      <c r="E15" s="590"/>
      <c r="F15" s="590"/>
      <c r="G15" s="590" t="s">
        <v>93</v>
      </c>
      <c r="H15" s="590"/>
      <c r="I15" s="590" t="s">
        <v>94</v>
      </c>
      <c r="J15" s="590"/>
      <c r="K15" s="590" t="s">
        <v>95</v>
      </c>
      <c r="L15" s="590"/>
      <c r="M15" s="590" t="s">
        <v>236</v>
      </c>
      <c r="N15" s="598"/>
      <c r="O15" s="599"/>
      <c r="P15" s="599"/>
      <c r="Q15" s="599"/>
      <c r="R15" s="599"/>
    </row>
    <row r="16" spans="2:18" s="7" customFormat="1" x14ac:dyDescent="0.25">
      <c r="B16" s="597"/>
      <c r="C16" s="590" t="s">
        <v>101</v>
      </c>
      <c r="D16" s="590"/>
      <c r="E16" s="590"/>
      <c r="F16" s="177" t="s">
        <v>32</v>
      </c>
      <c r="G16" s="177" t="s">
        <v>55</v>
      </c>
      <c r="H16" s="356" t="s">
        <v>34</v>
      </c>
      <c r="I16" s="177" t="s">
        <v>55</v>
      </c>
      <c r="J16" s="356" t="s">
        <v>34</v>
      </c>
      <c r="K16" s="177" t="s">
        <v>55</v>
      </c>
      <c r="L16" s="356" t="s">
        <v>34</v>
      </c>
      <c r="M16" s="177" t="s">
        <v>55</v>
      </c>
      <c r="N16" s="357" t="s">
        <v>34</v>
      </c>
      <c r="O16" s="114"/>
      <c r="P16" s="114"/>
      <c r="Q16" s="114"/>
      <c r="R16" s="114"/>
    </row>
    <row r="17" spans="2:18" ht="30" customHeight="1" x14ac:dyDescent="0.25">
      <c r="B17" s="170">
        <f>'Resumo - MICRO'!B23</f>
        <v>1</v>
      </c>
      <c r="C17" s="600" t="str">
        <f>'Resumo - MICRO'!C23</f>
        <v>SERVIÇOS PRELIMINARES</v>
      </c>
      <c r="D17" s="600"/>
      <c r="E17" s="600"/>
      <c r="F17" s="331">
        <f>'Resumo - MICRO'!G23</f>
        <v>0</v>
      </c>
      <c r="G17" s="332">
        <v>0.34</v>
      </c>
      <c r="H17" s="331">
        <f>G17*$F17</f>
        <v>0</v>
      </c>
      <c r="I17" s="332">
        <v>0.22</v>
      </c>
      <c r="J17" s="331">
        <f>I17*$F17</f>
        <v>0</v>
      </c>
      <c r="K17" s="332">
        <v>0.22</v>
      </c>
      <c r="L17" s="331">
        <f>K17*$F17</f>
        <v>0</v>
      </c>
      <c r="M17" s="332">
        <v>0.22</v>
      </c>
      <c r="N17" s="333">
        <f>M17*$F17</f>
        <v>0</v>
      </c>
      <c r="O17" s="121"/>
      <c r="P17" s="122"/>
      <c r="Q17" s="121"/>
      <c r="R17" s="122"/>
    </row>
    <row r="18" spans="2:18" ht="30" customHeight="1" thickBot="1" x14ac:dyDescent="0.3">
      <c r="B18" s="334">
        <f>'Resumo - MICRO'!B24</f>
        <v>2</v>
      </c>
      <c r="C18" s="601" t="str">
        <f>'Resumo - MICRO'!C24</f>
        <v>PAVIMENTAÇÃO ASFÁLTICA - MICRORREVESTIMENTO</v>
      </c>
      <c r="D18" s="601"/>
      <c r="E18" s="601"/>
      <c r="F18" s="335">
        <f>'Resumo - MICRO'!G24</f>
        <v>0</v>
      </c>
      <c r="G18" s="336">
        <v>0.2</v>
      </c>
      <c r="H18" s="335">
        <f t="shared" ref="H18" si="0">G18*$F18</f>
        <v>0</v>
      </c>
      <c r="I18" s="336">
        <v>0.3</v>
      </c>
      <c r="J18" s="335">
        <f t="shared" ref="J18:L18" si="1">I18*$F18</f>
        <v>0</v>
      </c>
      <c r="K18" s="336">
        <v>0.3</v>
      </c>
      <c r="L18" s="335">
        <f t="shared" si="1"/>
        <v>0</v>
      </c>
      <c r="M18" s="336">
        <v>0.2</v>
      </c>
      <c r="N18" s="337">
        <f t="shared" ref="N18" si="2">M18*$F18</f>
        <v>0</v>
      </c>
      <c r="O18" s="121"/>
      <c r="P18" s="122"/>
      <c r="Q18" s="121"/>
      <c r="R18" s="122"/>
    </row>
    <row r="19" spans="2:18" ht="15.75" thickBot="1" x14ac:dyDescent="0.3">
      <c r="B19" s="93"/>
      <c r="C19" s="93"/>
      <c r="D19" s="147"/>
      <c r="E19" s="147"/>
      <c r="F19" s="147"/>
      <c r="G19" s="148"/>
      <c r="H19" s="147"/>
      <c r="I19" s="148"/>
      <c r="J19" s="93"/>
      <c r="K19" s="148"/>
      <c r="L19" s="147"/>
      <c r="M19" s="148"/>
      <c r="N19" s="147"/>
      <c r="O19" s="100"/>
      <c r="P19" s="18"/>
      <c r="Q19" s="100"/>
      <c r="R19" s="18"/>
    </row>
    <row r="20" spans="2:18" ht="30" customHeight="1" x14ac:dyDescent="0.25">
      <c r="B20" s="593" t="s">
        <v>96</v>
      </c>
      <c r="C20" s="594"/>
      <c r="D20" s="594"/>
      <c r="E20" s="594"/>
      <c r="F20" s="341"/>
      <c r="G20" s="347" t="e">
        <f>ROUND(H20/$F$21,4)</f>
        <v>#DIV/0!</v>
      </c>
      <c r="H20" s="348">
        <f>SUM(H17:H18)</f>
        <v>0</v>
      </c>
      <c r="I20" s="347" t="e">
        <f>ROUND(J20/$F$21,4)</f>
        <v>#DIV/0!</v>
      </c>
      <c r="J20" s="348">
        <f>SUM(J17:J18)</f>
        <v>0</v>
      </c>
      <c r="K20" s="347" t="e">
        <f>ROUND(L20/$F$21,4)</f>
        <v>#DIV/0!</v>
      </c>
      <c r="L20" s="348">
        <f>SUM(L17:L18)</f>
        <v>0</v>
      </c>
      <c r="M20" s="347" t="e">
        <f>ROUND(N20/$F$21,4)</f>
        <v>#DIV/0!</v>
      </c>
      <c r="N20" s="349">
        <f>SUM(N17:N18)</f>
        <v>0</v>
      </c>
      <c r="O20" s="121"/>
      <c r="P20" s="122"/>
      <c r="Q20" s="121"/>
      <c r="R20" s="122"/>
    </row>
    <row r="21" spans="2:18" ht="30" customHeight="1" thickBot="1" x14ac:dyDescent="0.3">
      <c r="B21" s="591" t="s">
        <v>97</v>
      </c>
      <c r="C21" s="592"/>
      <c r="D21" s="592"/>
      <c r="E21" s="592"/>
      <c r="F21" s="335">
        <f>F17+F18</f>
        <v>0</v>
      </c>
      <c r="G21" s="336" t="e">
        <f>ROUND(H21/$F$21,4)</f>
        <v>#DIV/0!</v>
      </c>
      <c r="H21" s="335">
        <f>H20</f>
        <v>0</v>
      </c>
      <c r="I21" s="336" t="e">
        <f>ROUND(J21/$F$21,4)</f>
        <v>#DIV/0!</v>
      </c>
      <c r="J21" s="350">
        <f>SUM(J20,H21)</f>
        <v>0</v>
      </c>
      <c r="K21" s="336" t="e">
        <f>ROUND(L21/$F$21,4)</f>
        <v>#DIV/0!</v>
      </c>
      <c r="L21" s="350">
        <f>SUM(L20,J21)</f>
        <v>0</v>
      </c>
      <c r="M21" s="336" t="e">
        <f>ROUND(N21/$F$21,4)</f>
        <v>#DIV/0!</v>
      </c>
      <c r="N21" s="351">
        <f>SUM(N20,L21)</f>
        <v>0</v>
      </c>
      <c r="O21" s="121"/>
      <c r="P21" s="123"/>
      <c r="Q21" s="121"/>
      <c r="R21" s="123"/>
    </row>
    <row r="22" spans="2:18" ht="12.75" customHeight="1" x14ac:dyDescent="0.25">
      <c r="B22" s="149"/>
      <c r="C22" s="149"/>
      <c r="D22" s="149"/>
      <c r="E22" s="149"/>
      <c r="F22" s="149"/>
      <c r="G22" s="150"/>
      <c r="H22" s="149"/>
      <c r="I22" s="150"/>
      <c r="J22" s="149"/>
      <c r="K22" s="150"/>
      <c r="L22" s="149"/>
      <c r="M22" s="352"/>
      <c r="N22" s="353"/>
      <c r="O22" s="124"/>
      <c r="P22" s="18"/>
      <c r="Q22" s="20"/>
      <c r="R22" s="18"/>
    </row>
    <row r="23" spans="2:18" ht="12.75" customHeight="1" thickBot="1" x14ac:dyDescent="0.3">
      <c r="B23" s="151"/>
      <c r="C23" s="151"/>
      <c r="D23" s="151"/>
      <c r="E23" s="151"/>
      <c r="F23" s="151"/>
      <c r="G23" s="152"/>
      <c r="H23" s="151"/>
      <c r="I23" s="152"/>
      <c r="J23" s="151"/>
      <c r="K23" s="152"/>
      <c r="L23" s="151"/>
      <c r="M23" s="354"/>
      <c r="N23" s="355"/>
      <c r="O23" s="124"/>
      <c r="P23" s="18"/>
      <c r="Q23" s="20"/>
      <c r="R23" s="18"/>
    </row>
    <row r="24" spans="2:18" ht="24.95" customHeight="1" x14ac:dyDescent="0.25">
      <c r="B24" s="528" t="s">
        <v>100</v>
      </c>
      <c r="C24" s="517"/>
      <c r="D24" s="517"/>
      <c r="E24" s="517"/>
      <c r="F24" s="517"/>
      <c r="G24" s="517"/>
      <c r="H24" s="517"/>
      <c r="I24" s="517"/>
      <c r="J24" s="517"/>
      <c r="K24" s="517"/>
      <c r="L24" s="517"/>
      <c r="M24" s="517"/>
      <c r="N24" s="530"/>
      <c r="O24" s="15"/>
      <c r="P24" s="15"/>
      <c r="Q24" s="15"/>
      <c r="R24" s="15"/>
    </row>
    <row r="25" spans="2:18" ht="12.75" customHeight="1" x14ac:dyDescent="0.25">
      <c r="B25" s="596" t="s">
        <v>1</v>
      </c>
      <c r="C25" s="595" t="s">
        <v>36</v>
      </c>
      <c r="D25" s="595"/>
      <c r="E25" s="595"/>
      <c r="F25" s="595"/>
      <c r="G25" s="524" t="s">
        <v>98</v>
      </c>
      <c r="H25" s="524"/>
      <c r="I25" s="524"/>
      <c r="J25" s="524"/>
      <c r="K25" s="524"/>
      <c r="L25" s="524"/>
      <c r="M25" s="524"/>
      <c r="N25" s="602"/>
      <c r="O25" s="15"/>
      <c r="P25" s="15"/>
      <c r="Q25" s="15"/>
      <c r="R25" s="15"/>
    </row>
    <row r="26" spans="2:18" x14ac:dyDescent="0.25">
      <c r="B26" s="597"/>
      <c r="C26" s="590"/>
      <c r="D26" s="590"/>
      <c r="E26" s="590"/>
      <c r="F26" s="590"/>
      <c r="G26" s="590" t="s">
        <v>93</v>
      </c>
      <c r="H26" s="590"/>
      <c r="I26" s="590" t="s">
        <v>94</v>
      </c>
      <c r="J26" s="590"/>
      <c r="K26" s="590" t="s">
        <v>95</v>
      </c>
      <c r="L26" s="590"/>
      <c r="M26" s="590" t="s">
        <v>236</v>
      </c>
      <c r="N26" s="598"/>
      <c r="O26" s="599"/>
      <c r="P26" s="599"/>
      <c r="Q26" s="599"/>
      <c r="R26" s="599"/>
    </row>
    <row r="27" spans="2:18" ht="25.5" customHeight="1" x14ac:dyDescent="0.25">
      <c r="B27" s="597"/>
      <c r="C27" s="590" t="s">
        <v>101</v>
      </c>
      <c r="D27" s="590"/>
      <c r="E27" s="590"/>
      <c r="F27" s="177" t="s">
        <v>32</v>
      </c>
      <c r="G27" s="177" t="s">
        <v>55</v>
      </c>
      <c r="H27" s="177" t="s">
        <v>34</v>
      </c>
      <c r="I27" s="356" t="s">
        <v>55</v>
      </c>
      <c r="J27" s="177" t="s">
        <v>34</v>
      </c>
      <c r="K27" s="356" t="s">
        <v>55</v>
      </c>
      <c r="L27" s="177" t="s">
        <v>34</v>
      </c>
      <c r="M27" s="356" t="s">
        <v>55</v>
      </c>
      <c r="N27" s="257" t="s">
        <v>34</v>
      </c>
      <c r="O27" s="114"/>
      <c r="P27" s="114"/>
      <c r="Q27" s="114"/>
      <c r="R27" s="114"/>
    </row>
    <row r="28" spans="2:18" ht="30" customHeight="1" x14ac:dyDescent="0.25">
      <c r="B28" s="170">
        <f>'Resumo - MICRO'!B23</f>
        <v>1</v>
      </c>
      <c r="C28" s="600" t="str">
        <f>'Resumo - MICRO'!C23</f>
        <v>SERVIÇOS PRELIMINARES</v>
      </c>
      <c r="D28" s="600"/>
      <c r="E28" s="600"/>
      <c r="F28" s="331">
        <f>'Resumo - MICRO'!G23</f>
        <v>0</v>
      </c>
      <c r="G28" s="338">
        <v>0.34</v>
      </c>
      <c r="H28" s="339">
        <f>G28*$F28</f>
        <v>0</v>
      </c>
      <c r="I28" s="338">
        <v>0.22</v>
      </c>
      <c r="J28" s="339">
        <f>I28*$F28</f>
        <v>0</v>
      </c>
      <c r="K28" s="338">
        <v>0.22</v>
      </c>
      <c r="L28" s="339">
        <f>K28*$F28</f>
        <v>0</v>
      </c>
      <c r="M28" s="338">
        <v>0.22</v>
      </c>
      <c r="N28" s="340">
        <f>M28*$F28</f>
        <v>0</v>
      </c>
      <c r="O28" s="117"/>
      <c r="P28" s="125"/>
      <c r="Q28" s="117"/>
      <c r="R28" s="125"/>
    </row>
    <row r="29" spans="2:18" ht="30" customHeight="1" thickBot="1" x14ac:dyDescent="0.3">
      <c r="B29" s="334">
        <f>'Resumo - MICRO'!B24</f>
        <v>2</v>
      </c>
      <c r="C29" s="601" t="str">
        <f>'Resumo - MICRO'!C24</f>
        <v>PAVIMENTAÇÃO ASFÁLTICA - MICRORREVESTIMENTO</v>
      </c>
      <c r="D29" s="601"/>
      <c r="E29" s="601"/>
      <c r="F29" s="335">
        <f>'Resumo - MICRO'!G24</f>
        <v>0</v>
      </c>
      <c r="G29" s="328">
        <v>0.2</v>
      </c>
      <c r="H29" s="329">
        <f t="shared" ref="H29" si="3">G29*$F29</f>
        <v>0</v>
      </c>
      <c r="I29" s="328">
        <v>0.3</v>
      </c>
      <c r="J29" s="329">
        <f t="shared" ref="J29" si="4">I29*$F29</f>
        <v>0</v>
      </c>
      <c r="K29" s="328">
        <v>0.3</v>
      </c>
      <c r="L29" s="329">
        <f t="shared" ref="L29" si="5">K29*$F29</f>
        <v>0</v>
      </c>
      <c r="M29" s="328">
        <v>0.2</v>
      </c>
      <c r="N29" s="330">
        <f t="shared" ref="N29" si="6">M29*$F29</f>
        <v>0</v>
      </c>
      <c r="O29" s="117"/>
      <c r="P29" s="125"/>
      <c r="Q29" s="117"/>
      <c r="R29" s="125"/>
    </row>
    <row r="30" spans="2:18" ht="20.100000000000001" customHeight="1" thickBot="1" x14ac:dyDescent="0.3">
      <c r="B30" s="93"/>
      <c r="C30" s="93"/>
      <c r="D30" s="147"/>
      <c r="E30" s="147"/>
      <c r="F30" s="147"/>
      <c r="G30" s="153"/>
      <c r="H30" s="154"/>
      <c r="I30" s="153"/>
      <c r="J30" s="155"/>
      <c r="K30" s="153"/>
      <c r="L30" s="154"/>
      <c r="M30" s="153"/>
      <c r="N30" s="155"/>
      <c r="O30" s="97"/>
      <c r="P30" s="15"/>
      <c r="Q30" s="97"/>
      <c r="R30" s="15"/>
    </row>
    <row r="31" spans="2:18" ht="30" customHeight="1" x14ac:dyDescent="0.25">
      <c r="B31" s="593" t="s">
        <v>96</v>
      </c>
      <c r="C31" s="594"/>
      <c r="D31" s="594"/>
      <c r="E31" s="594"/>
      <c r="F31" s="341"/>
      <c r="G31" s="342" t="e">
        <f>ROUND(H31/$F$21,4)</f>
        <v>#DIV/0!</v>
      </c>
      <c r="H31" s="343">
        <f>SUM(H28:H29)</f>
        <v>0</v>
      </c>
      <c r="I31" s="342" t="e">
        <f>ROUND(J31/$F$21,4)</f>
        <v>#DIV/0!</v>
      </c>
      <c r="J31" s="343">
        <f>SUM(J28:J29)</f>
        <v>0</v>
      </c>
      <c r="K31" s="342" t="e">
        <f>ROUND(L31/$F$21,4)</f>
        <v>#DIV/0!</v>
      </c>
      <c r="L31" s="343">
        <f>SUM(L28:L29)</f>
        <v>0</v>
      </c>
      <c r="M31" s="342" t="e">
        <f>ROUND(N31/$F$21,4)</f>
        <v>#DIV/0!</v>
      </c>
      <c r="N31" s="344">
        <f>SUM(N28:N29)</f>
        <v>0</v>
      </c>
      <c r="O31" s="117"/>
      <c r="P31" s="125"/>
      <c r="Q31" s="117"/>
      <c r="R31" s="125"/>
    </row>
    <row r="32" spans="2:18" ht="30" customHeight="1" thickBot="1" x14ac:dyDescent="0.3">
      <c r="B32" s="591" t="s">
        <v>97</v>
      </c>
      <c r="C32" s="592"/>
      <c r="D32" s="592"/>
      <c r="E32" s="592"/>
      <c r="F32" s="335">
        <f>F28+F29</f>
        <v>0</v>
      </c>
      <c r="G32" s="328" t="e">
        <f>ROUND(H32/$F$21,4)</f>
        <v>#DIV/0!</v>
      </c>
      <c r="H32" s="329">
        <f>H31</f>
        <v>0</v>
      </c>
      <c r="I32" s="328" t="e">
        <f>ROUND(J32/$F$21,4)</f>
        <v>#DIV/0!</v>
      </c>
      <c r="J32" s="345">
        <f>SUM(J31,H32)</f>
        <v>0</v>
      </c>
      <c r="K32" s="328" t="e">
        <f>ROUND(L32/$F$21,4)</f>
        <v>#DIV/0!</v>
      </c>
      <c r="L32" s="345">
        <f>SUM(L31,J32)</f>
        <v>0</v>
      </c>
      <c r="M32" s="328" t="e">
        <f>ROUND(N32/$F$21,4)</f>
        <v>#DIV/0!</v>
      </c>
      <c r="N32" s="346">
        <f>SUM(N31,L32)</f>
        <v>0</v>
      </c>
      <c r="O32" s="117"/>
      <c r="P32" s="126"/>
      <c r="Q32" s="117"/>
      <c r="R32" s="126"/>
    </row>
    <row r="33" spans="2:18" x14ac:dyDescent="0.25">
      <c r="B33" s="38"/>
      <c r="C33" s="38"/>
      <c r="D33" s="39"/>
      <c r="E33" s="39"/>
      <c r="F33" s="39"/>
      <c r="G33" s="38"/>
      <c r="H33" s="39"/>
      <c r="I33" s="38"/>
      <c r="J33" s="38"/>
      <c r="K33" s="38"/>
      <c r="L33" s="39"/>
      <c r="M33" s="20"/>
      <c r="N33" s="20"/>
      <c r="O33" s="20"/>
      <c r="P33" s="18"/>
      <c r="Q33" s="20"/>
      <c r="R33" s="18"/>
    </row>
    <row r="34" spans="2:18" x14ac:dyDescent="0.25">
      <c r="B34" s="4"/>
      <c r="C34" s="4"/>
      <c r="D34" s="2"/>
      <c r="E34" s="2"/>
      <c r="F34" s="2"/>
      <c r="G34" s="4"/>
      <c r="H34" s="2"/>
      <c r="I34" s="4"/>
      <c r="J34" s="4"/>
      <c r="K34" s="4"/>
      <c r="L34" s="2"/>
    </row>
    <row r="35" spans="2:18" x14ac:dyDescent="0.25">
      <c r="B35" s="4"/>
      <c r="C35" s="4"/>
      <c r="D35" s="2"/>
      <c r="E35" s="2"/>
      <c r="F35" s="2"/>
      <c r="G35" s="4"/>
      <c r="H35" s="2"/>
      <c r="I35" s="4"/>
      <c r="J35" s="15"/>
      <c r="K35" s="17" t="s">
        <v>29</v>
      </c>
      <c r="L35" s="115">
        <f>'Resumo - MICRO'!E10</f>
        <v>0</v>
      </c>
    </row>
    <row r="36" spans="2:18" x14ac:dyDescent="0.25">
      <c r="B36" s="4"/>
      <c r="C36" s="4"/>
      <c r="D36" s="2"/>
      <c r="E36" s="2"/>
      <c r="F36" s="2"/>
      <c r="G36" s="4"/>
      <c r="H36" s="2"/>
      <c r="I36" s="4"/>
      <c r="J36" s="15"/>
      <c r="K36" s="17" t="s">
        <v>30</v>
      </c>
      <c r="L36" s="115">
        <f>'Resumo - MICRO'!G38</f>
        <v>0</v>
      </c>
    </row>
    <row r="37" spans="2:18" x14ac:dyDescent="0.25">
      <c r="B37" s="4"/>
      <c r="C37" s="4"/>
      <c r="D37" s="2"/>
      <c r="E37" s="2"/>
      <c r="F37" s="2"/>
      <c r="G37" s="4"/>
      <c r="H37" s="2"/>
      <c r="I37" s="4"/>
      <c r="J37" s="15"/>
      <c r="K37" s="17" t="s">
        <v>41</v>
      </c>
      <c r="L37" s="21" t="e">
        <f>'Resumo - MICRO'!G39</f>
        <v>#DIV/0!</v>
      </c>
    </row>
    <row r="38" spans="2:18" x14ac:dyDescent="0.25">
      <c r="B38" s="4"/>
      <c r="C38" s="4"/>
      <c r="D38" s="2"/>
      <c r="E38" s="2"/>
      <c r="F38" s="2"/>
      <c r="G38" s="4"/>
      <c r="H38" s="2"/>
      <c r="I38" s="4"/>
      <c r="J38" s="4"/>
      <c r="K38" s="4"/>
      <c r="L38" s="2"/>
    </row>
  </sheetData>
  <mergeCells count="31">
    <mergeCell ref="B32:E32"/>
    <mergeCell ref="C18:E18"/>
    <mergeCell ref="C17:E17"/>
    <mergeCell ref="O15:P15"/>
    <mergeCell ref="B14:B16"/>
    <mergeCell ref="C14:F15"/>
    <mergeCell ref="G14:N14"/>
    <mergeCell ref="O26:P26"/>
    <mergeCell ref="C16:E16"/>
    <mergeCell ref="G15:H15"/>
    <mergeCell ref="I15:J15"/>
    <mergeCell ref="K15:L15"/>
    <mergeCell ref="M15:N15"/>
    <mergeCell ref="Q26:R26"/>
    <mergeCell ref="C28:E28"/>
    <mergeCell ref="C29:E29"/>
    <mergeCell ref="B31:E31"/>
    <mergeCell ref="B13:N13"/>
    <mergeCell ref="B24:N24"/>
    <mergeCell ref="G25:N25"/>
    <mergeCell ref="Q15:R15"/>
    <mergeCell ref="B11:N11"/>
    <mergeCell ref="C27:E27"/>
    <mergeCell ref="G26:H26"/>
    <mergeCell ref="I26:J26"/>
    <mergeCell ref="B21:E21"/>
    <mergeCell ref="B20:E20"/>
    <mergeCell ref="C25:F26"/>
    <mergeCell ref="B25:B27"/>
    <mergeCell ref="K26:L26"/>
    <mergeCell ref="M26:N26"/>
  </mergeCells>
  <printOptions horizontalCentered="1"/>
  <pageMargins left="0.51181102362204722" right="0.51181102362204722" top="0.78740157480314965" bottom="0.78740157480314965" header="0.31496062992125984" footer="0.31496062992125984"/>
  <pageSetup paperSize="9" scale="69" orientation="landscape" horizontalDpi="360" verticalDpi="360" r:id="rId1"/>
  <headerFooter>
    <oddFooter>&amp;L&amp;A&amp;C&amp;"-,Negrito itálico"Rodrigo Thibes Gonsalves&amp;"-,Itálico"
Engenheiro Civil 
CREA-MT 033947&amp;R&amp;P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Q59"/>
  <sheetViews>
    <sheetView showGridLines="0" tabSelected="1" view="pageBreakPreview" zoomScaleNormal="100" zoomScaleSheetLayoutView="100" workbookViewId="0">
      <selection activeCell="J66" sqref="J66"/>
    </sheetView>
  </sheetViews>
  <sheetFormatPr defaultRowHeight="15" customHeight="1" x14ac:dyDescent="0.25"/>
  <cols>
    <col min="1" max="1" width="3.7109375" style="142" customWidth="1"/>
    <col min="2" max="2" width="35.28515625" style="142" customWidth="1"/>
    <col min="3" max="3" width="10.28515625" style="142" bestFit="1" customWidth="1"/>
    <col min="4" max="4" width="14.140625" style="142" customWidth="1"/>
    <col min="5" max="5" width="11.140625" style="142" bestFit="1" customWidth="1"/>
    <col min="6" max="6" width="14.28515625" style="142" customWidth="1"/>
    <col min="7" max="7" width="11.5703125" style="142" customWidth="1"/>
    <col min="8" max="8" width="13.28515625" style="142" customWidth="1"/>
    <col min="9" max="9" width="12.140625" style="142" customWidth="1"/>
    <col min="10" max="10" width="13.140625" style="142" customWidth="1"/>
    <col min="11" max="11" width="11.140625" style="142" customWidth="1"/>
    <col min="12" max="12" width="15.7109375" style="142" customWidth="1"/>
    <col min="13" max="13" width="11.85546875" style="142" customWidth="1"/>
    <col min="14" max="16384" width="9.140625" style="142"/>
  </cols>
  <sheetData>
    <row r="1" spans="2:17" ht="15" customHeight="1" x14ac:dyDescent="0.25">
      <c r="B1" s="127"/>
      <c r="C1" s="127"/>
      <c r="D1" s="127"/>
      <c r="E1" s="127"/>
      <c r="F1" s="127"/>
      <c r="G1" s="127"/>
      <c r="H1" s="127"/>
      <c r="I1" s="127"/>
      <c r="J1" s="127"/>
      <c r="K1" s="127"/>
      <c r="L1" s="127"/>
      <c r="M1" s="127"/>
    </row>
    <row r="2" spans="2:17" ht="15" customHeight="1" x14ac:dyDescent="0.25">
      <c r="B2" s="127"/>
      <c r="C2" s="127"/>
      <c r="D2" s="127"/>
      <c r="E2" s="127"/>
      <c r="F2" s="127"/>
      <c r="G2" s="127"/>
      <c r="H2" s="127"/>
      <c r="I2" s="127"/>
      <c r="J2" s="127"/>
      <c r="K2" s="127"/>
      <c r="L2" s="127"/>
      <c r="M2" s="127"/>
    </row>
    <row r="3" spans="2:17" ht="15" customHeight="1" x14ac:dyDescent="0.25">
      <c r="B3" s="127"/>
      <c r="C3" s="17" t="str">
        <f>'Resumo - MICRO'!E4</f>
        <v>Obra:</v>
      </c>
      <c r="D3" s="15" t="str">
        <f>'Resumo - MICRO'!F4</f>
        <v>Recapeamento de vias urbanas em Microrrevestimento</v>
      </c>
      <c r="E3" s="127"/>
      <c r="F3" s="127"/>
      <c r="G3" s="146"/>
      <c r="H3" s="132" t="s">
        <v>148</v>
      </c>
      <c r="I3" s="129"/>
      <c r="J3" s="127"/>
      <c r="K3" s="127"/>
      <c r="L3" s="127"/>
      <c r="M3" s="127"/>
    </row>
    <row r="4" spans="2:17" ht="15" customHeight="1" x14ac:dyDescent="0.25">
      <c r="B4" s="143"/>
      <c r="C4" s="17" t="str">
        <f>'Resumo - MICRO'!E5</f>
        <v>Local:</v>
      </c>
      <c r="D4" s="15" t="str">
        <f>'Resumo - MICRO'!F5</f>
        <v>Perímetro urbano</v>
      </c>
      <c r="E4" s="119"/>
      <c r="F4" s="119"/>
      <c r="G4" s="146"/>
      <c r="H4" s="131" t="s">
        <v>215</v>
      </c>
      <c r="I4" s="131"/>
      <c r="J4" s="119"/>
      <c r="K4" s="119"/>
      <c r="L4" s="119"/>
      <c r="M4" s="119"/>
    </row>
    <row r="5" spans="2:17" ht="15" customHeight="1" x14ac:dyDescent="0.25">
      <c r="B5" s="143"/>
      <c r="C5" s="17" t="str">
        <f>'Resumo - MICRO'!E6</f>
        <v>Bairro:</v>
      </c>
      <c r="D5" s="15" t="str">
        <f>'Resumo - MICRO'!F6</f>
        <v>Diversos</v>
      </c>
      <c r="E5" s="119"/>
      <c r="F5" s="119"/>
      <c r="G5" s="146"/>
      <c r="H5" s="131" t="s">
        <v>150</v>
      </c>
      <c r="I5" s="131"/>
      <c r="J5" s="119"/>
      <c r="K5" s="119"/>
      <c r="L5" s="119"/>
      <c r="M5" s="119"/>
    </row>
    <row r="6" spans="2:17" ht="15" customHeight="1" x14ac:dyDescent="0.25">
      <c r="B6" s="143"/>
      <c r="C6" s="17" t="str">
        <f>'Resumo - MICRO'!E7</f>
        <v>Município:</v>
      </c>
      <c r="D6" s="15" t="str">
        <f>'Resumo - MICRO'!F7</f>
        <v>Sorriso - MT</v>
      </c>
      <c r="E6" s="119"/>
      <c r="F6" s="119"/>
      <c r="G6" s="146"/>
      <c r="H6" s="144" t="s">
        <v>214</v>
      </c>
      <c r="I6" s="146"/>
      <c r="J6" s="119"/>
      <c r="K6" s="119"/>
      <c r="L6" s="119"/>
      <c r="M6" s="119"/>
    </row>
    <row r="7" spans="2:17" ht="15" customHeight="1" x14ac:dyDescent="0.25">
      <c r="B7" s="143"/>
      <c r="C7" s="17"/>
      <c r="D7" s="15"/>
      <c r="E7" s="119"/>
      <c r="F7" s="119"/>
      <c r="G7" s="118"/>
      <c r="H7" s="144" t="s">
        <v>151</v>
      </c>
      <c r="I7" s="118"/>
      <c r="J7" s="119"/>
      <c r="K7" s="119"/>
      <c r="L7" s="119"/>
      <c r="M7" s="119"/>
    </row>
    <row r="8" spans="2:17" ht="15" customHeight="1" x14ac:dyDescent="0.25">
      <c r="B8" s="143"/>
      <c r="C8" s="119"/>
      <c r="D8" s="119"/>
      <c r="E8" s="119"/>
      <c r="F8" s="119"/>
      <c r="G8" s="119"/>
      <c r="H8" s="119"/>
      <c r="I8" s="119"/>
      <c r="J8" s="119"/>
      <c r="K8" s="119"/>
      <c r="L8" s="119"/>
      <c r="M8" s="119"/>
    </row>
    <row r="9" spans="2:17" ht="15" customHeight="1" thickBot="1" x14ac:dyDescent="0.3">
      <c r="B9" s="430"/>
      <c r="C9" s="431"/>
      <c r="D9" s="431"/>
      <c r="E9" s="431"/>
      <c r="F9" s="431"/>
      <c r="G9" s="431"/>
      <c r="H9" s="431"/>
      <c r="I9" s="431"/>
      <c r="J9" s="431"/>
      <c r="K9" s="431"/>
      <c r="L9" s="431"/>
      <c r="M9" s="431"/>
    </row>
    <row r="10" spans="2:17" s="135" customFormat="1" ht="27.75" customHeight="1" thickBot="1" x14ac:dyDescent="0.3">
      <c r="B10" s="525" t="s">
        <v>213</v>
      </c>
      <c r="C10" s="526"/>
      <c r="D10" s="526"/>
      <c r="E10" s="526"/>
      <c r="F10" s="526"/>
      <c r="G10" s="526"/>
      <c r="H10" s="526"/>
      <c r="I10" s="526"/>
      <c r="J10" s="526"/>
      <c r="K10" s="526"/>
      <c r="L10" s="526"/>
      <c r="M10" s="527"/>
      <c r="O10" s="142"/>
      <c r="P10" s="142"/>
      <c r="Q10" s="142"/>
    </row>
    <row r="11" spans="2:17" ht="15" customHeight="1" thickBot="1" x14ac:dyDescent="0.3">
      <c r="B11" s="143"/>
      <c r="C11" s="119"/>
      <c r="D11" s="119"/>
      <c r="E11" s="119"/>
      <c r="F11" s="119"/>
      <c r="G11" s="119"/>
      <c r="H11" s="119"/>
      <c r="I11" s="119"/>
      <c r="J11" s="119"/>
      <c r="K11" s="119"/>
      <c r="L11" s="119"/>
      <c r="M11" s="119"/>
    </row>
    <row r="12" spans="2:17" ht="26.25" customHeight="1" x14ac:dyDescent="0.25">
      <c r="B12" s="609" t="s">
        <v>149</v>
      </c>
      <c r="C12" s="610"/>
      <c r="D12" s="610"/>
      <c r="E12" s="610"/>
      <c r="F12" s="610"/>
      <c r="G12" s="610"/>
      <c r="H12" s="610"/>
      <c r="I12" s="610"/>
      <c r="J12" s="610"/>
      <c r="K12" s="610"/>
      <c r="L12" s="610"/>
      <c r="M12" s="611"/>
    </row>
    <row r="13" spans="2:17" ht="35.25" customHeight="1" x14ac:dyDescent="0.25">
      <c r="B13" s="607" t="s">
        <v>141</v>
      </c>
      <c r="C13" s="420" t="s">
        <v>135</v>
      </c>
      <c r="D13" s="421" t="s">
        <v>243</v>
      </c>
      <c r="E13" s="421" t="s">
        <v>146</v>
      </c>
      <c r="F13" s="421" t="s">
        <v>244</v>
      </c>
      <c r="G13" s="421" t="s">
        <v>245</v>
      </c>
      <c r="H13" s="421" t="s">
        <v>246</v>
      </c>
      <c r="I13" s="421" t="s">
        <v>247</v>
      </c>
      <c r="J13" s="436"/>
      <c r="K13" s="436"/>
      <c r="L13" s="437"/>
      <c r="M13" s="438"/>
    </row>
    <row r="14" spans="2:17" ht="15" customHeight="1" x14ac:dyDescent="0.25">
      <c r="B14" s="608"/>
      <c r="C14" s="439" t="s">
        <v>134</v>
      </c>
      <c r="D14" s="439" t="s">
        <v>145</v>
      </c>
      <c r="E14" s="439" t="s">
        <v>143</v>
      </c>
      <c r="F14" s="439" t="s">
        <v>140</v>
      </c>
      <c r="G14" s="439" t="s">
        <v>142</v>
      </c>
      <c r="H14" s="439" t="s">
        <v>140</v>
      </c>
      <c r="I14" s="439" t="s">
        <v>142</v>
      </c>
      <c r="J14" s="440"/>
      <c r="K14" s="440"/>
      <c r="L14" s="441"/>
      <c r="M14" s="442"/>
    </row>
    <row r="15" spans="2:17" ht="20.100000000000001" customHeight="1" x14ac:dyDescent="0.25">
      <c r="B15" s="287" t="s">
        <v>206</v>
      </c>
      <c r="C15" s="288">
        <v>1377.5</v>
      </c>
      <c r="D15" s="418">
        <v>4.4999999999999999E-4</v>
      </c>
      <c r="E15" s="289">
        <f>D15*C15</f>
        <v>0.61987499999999995</v>
      </c>
      <c r="F15" s="289">
        <v>30</v>
      </c>
      <c r="G15" s="290">
        <f>F15*E15</f>
        <v>18.596249999999998</v>
      </c>
      <c r="H15" s="289">
        <v>370</v>
      </c>
      <c r="I15" s="290">
        <f>E15*H15</f>
        <v>229.35374999999999</v>
      </c>
      <c r="J15" s="443"/>
      <c r="K15" s="443"/>
      <c r="L15" s="291"/>
      <c r="M15" s="139"/>
    </row>
    <row r="16" spans="2:17" ht="20.100000000000001" customHeight="1" x14ac:dyDescent="0.25">
      <c r="B16" s="287" t="s">
        <v>207</v>
      </c>
      <c r="C16" s="288">
        <v>37837</v>
      </c>
      <c r="D16" s="418">
        <v>4.4999999999999999E-4</v>
      </c>
      <c r="E16" s="289">
        <f t="shared" ref="E16:E21" si="0">D16*C16</f>
        <v>17.02665</v>
      </c>
      <c r="F16" s="289">
        <v>30</v>
      </c>
      <c r="G16" s="290">
        <f t="shared" ref="G16:G21" si="1">F16*E16</f>
        <v>510.79950000000002</v>
      </c>
      <c r="H16" s="289">
        <v>370</v>
      </c>
      <c r="I16" s="290">
        <f t="shared" ref="I16:I21" si="2">E16*H16</f>
        <v>6299.8604999999998</v>
      </c>
      <c r="J16" s="443"/>
      <c r="K16" s="443"/>
      <c r="L16" s="291"/>
      <c r="M16" s="139"/>
    </row>
    <row r="17" spans="2:13" ht="20.100000000000001" customHeight="1" x14ac:dyDescent="0.25">
      <c r="B17" s="287" t="s">
        <v>208</v>
      </c>
      <c r="C17" s="288">
        <v>29830.5</v>
      </c>
      <c r="D17" s="418">
        <v>4.4999999999999999E-4</v>
      </c>
      <c r="E17" s="289">
        <f t="shared" si="0"/>
        <v>13.423724999999999</v>
      </c>
      <c r="F17" s="289">
        <v>30</v>
      </c>
      <c r="G17" s="290">
        <f t="shared" si="1"/>
        <v>402.71174999999999</v>
      </c>
      <c r="H17" s="289">
        <v>370</v>
      </c>
      <c r="I17" s="290">
        <f t="shared" si="2"/>
        <v>4966.7782499999994</v>
      </c>
      <c r="J17" s="443"/>
      <c r="K17" s="443"/>
      <c r="L17" s="291"/>
      <c r="M17" s="139"/>
    </row>
    <row r="18" spans="2:13" ht="20.100000000000001" customHeight="1" x14ac:dyDescent="0.25">
      <c r="B18" s="287" t="s">
        <v>209</v>
      </c>
      <c r="C18" s="288">
        <v>6339</v>
      </c>
      <c r="D18" s="418">
        <v>4.4999999999999999E-4</v>
      </c>
      <c r="E18" s="289">
        <f t="shared" si="0"/>
        <v>2.8525499999999999</v>
      </c>
      <c r="F18" s="289">
        <v>30</v>
      </c>
      <c r="G18" s="290">
        <f t="shared" si="1"/>
        <v>85.576499999999996</v>
      </c>
      <c r="H18" s="289">
        <v>370</v>
      </c>
      <c r="I18" s="290">
        <f t="shared" si="2"/>
        <v>1055.4434999999999</v>
      </c>
      <c r="J18" s="443"/>
      <c r="K18" s="443"/>
      <c r="L18" s="291"/>
      <c r="M18" s="139"/>
    </row>
    <row r="19" spans="2:13" ht="20.100000000000001" customHeight="1" x14ac:dyDescent="0.25">
      <c r="B19" s="287" t="s">
        <v>210</v>
      </c>
      <c r="C19" s="288">
        <v>7687.5</v>
      </c>
      <c r="D19" s="418">
        <v>4.4999999999999999E-4</v>
      </c>
      <c r="E19" s="289">
        <f t="shared" si="0"/>
        <v>3.4593750000000001</v>
      </c>
      <c r="F19" s="289">
        <v>30</v>
      </c>
      <c r="G19" s="290">
        <f t="shared" si="1"/>
        <v>103.78125</v>
      </c>
      <c r="H19" s="289">
        <v>370</v>
      </c>
      <c r="I19" s="290">
        <f t="shared" si="2"/>
        <v>1279.96875</v>
      </c>
      <c r="J19" s="443"/>
      <c r="K19" s="443"/>
      <c r="L19" s="291"/>
      <c r="M19" s="139"/>
    </row>
    <row r="20" spans="2:13" ht="20.100000000000001" customHeight="1" x14ac:dyDescent="0.25">
      <c r="B20" s="287" t="s">
        <v>211</v>
      </c>
      <c r="C20" s="288">
        <v>39672.800000000003</v>
      </c>
      <c r="D20" s="418">
        <v>4.4999999999999999E-4</v>
      </c>
      <c r="E20" s="289">
        <f t="shared" si="0"/>
        <v>17.85276</v>
      </c>
      <c r="F20" s="289">
        <v>30</v>
      </c>
      <c r="G20" s="290">
        <f t="shared" si="1"/>
        <v>535.58280000000002</v>
      </c>
      <c r="H20" s="289">
        <v>370</v>
      </c>
      <c r="I20" s="290">
        <f t="shared" si="2"/>
        <v>6605.5212000000001</v>
      </c>
      <c r="J20" s="443"/>
      <c r="K20" s="443"/>
      <c r="L20" s="291"/>
      <c r="M20" s="139"/>
    </row>
    <row r="21" spans="2:13" ht="20.100000000000001" customHeight="1" x14ac:dyDescent="0.25">
      <c r="B21" s="292" t="s">
        <v>212</v>
      </c>
      <c r="C21" s="293">
        <v>61417</v>
      </c>
      <c r="D21" s="419">
        <v>4.4999999999999999E-4</v>
      </c>
      <c r="E21" s="294">
        <f t="shared" si="0"/>
        <v>27.637650000000001</v>
      </c>
      <c r="F21" s="294">
        <v>30</v>
      </c>
      <c r="G21" s="295">
        <f t="shared" si="1"/>
        <v>829.12950000000001</v>
      </c>
      <c r="H21" s="294">
        <v>370</v>
      </c>
      <c r="I21" s="295">
        <f t="shared" si="2"/>
        <v>10225.9305</v>
      </c>
      <c r="J21" s="444"/>
      <c r="K21" s="444"/>
      <c r="L21" s="296"/>
      <c r="M21" s="140"/>
    </row>
    <row r="22" spans="2:13" ht="20.100000000000001" customHeight="1" thickBot="1" x14ac:dyDescent="0.3">
      <c r="B22" s="128" t="s">
        <v>227</v>
      </c>
      <c r="C22" s="297">
        <f>SUM(C15:C21)</f>
        <v>184161.3</v>
      </c>
      <c r="D22" s="298"/>
      <c r="E22" s="297">
        <f>SUM(E15:E21)</f>
        <v>82.872585000000015</v>
      </c>
      <c r="F22" s="297"/>
      <c r="G22" s="297">
        <f>SUM(G15:G21)</f>
        <v>2486.1775500000003</v>
      </c>
      <c r="H22" s="297"/>
      <c r="I22" s="297">
        <f>SUM(I15:I21)</f>
        <v>30662.856449999999</v>
      </c>
      <c r="J22" s="435"/>
      <c r="K22" s="435"/>
      <c r="L22" s="299"/>
      <c r="M22" s="141"/>
    </row>
    <row r="23" spans="2:13" ht="15" customHeight="1" thickBot="1" x14ac:dyDescent="0.3">
      <c r="B23" s="145"/>
      <c r="C23" s="133"/>
      <c r="D23" s="134"/>
      <c r="E23" s="136"/>
      <c r="F23" s="137"/>
      <c r="G23" s="136"/>
      <c r="H23" s="136"/>
      <c r="I23" s="136"/>
      <c r="J23" s="136"/>
      <c r="K23" s="136"/>
      <c r="L23" s="138"/>
      <c r="M23" s="138"/>
    </row>
    <row r="24" spans="2:13" ht="26.25" customHeight="1" x14ac:dyDescent="0.25">
      <c r="B24" s="609" t="s">
        <v>231</v>
      </c>
      <c r="C24" s="610"/>
      <c r="D24" s="610"/>
      <c r="E24" s="610"/>
      <c r="F24" s="610"/>
      <c r="G24" s="610"/>
      <c r="H24" s="610"/>
      <c r="I24" s="610"/>
      <c r="J24" s="610"/>
      <c r="K24" s="610"/>
      <c r="L24" s="610"/>
      <c r="M24" s="611"/>
    </row>
    <row r="25" spans="2:13" ht="40.5" customHeight="1" x14ac:dyDescent="0.25">
      <c r="B25" s="606" t="s">
        <v>141</v>
      </c>
      <c r="C25" s="420" t="s">
        <v>135</v>
      </c>
      <c r="D25" s="420" t="s">
        <v>138</v>
      </c>
      <c r="E25" s="420" t="s">
        <v>136</v>
      </c>
      <c r="F25" s="421" t="s">
        <v>248</v>
      </c>
      <c r="G25" s="421" t="s">
        <v>230</v>
      </c>
      <c r="H25" s="421" t="s">
        <v>249</v>
      </c>
      <c r="I25" s="421" t="s">
        <v>230</v>
      </c>
      <c r="J25" s="421" t="s">
        <v>244</v>
      </c>
      <c r="K25" s="421" t="s">
        <v>250</v>
      </c>
      <c r="L25" s="421" t="s">
        <v>246</v>
      </c>
      <c r="M25" s="422" t="s">
        <v>251</v>
      </c>
    </row>
    <row r="26" spans="2:13" ht="15" customHeight="1" x14ac:dyDescent="0.25">
      <c r="B26" s="606"/>
      <c r="C26" s="423" t="s">
        <v>134</v>
      </c>
      <c r="D26" s="423" t="s">
        <v>133</v>
      </c>
      <c r="E26" s="423" t="s">
        <v>137</v>
      </c>
      <c r="F26" s="423" t="s">
        <v>229</v>
      </c>
      <c r="G26" s="423" t="s">
        <v>147</v>
      </c>
      <c r="H26" s="423" t="s">
        <v>139</v>
      </c>
      <c r="I26" s="423" t="s">
        <v>143</v>
      </c>
      <c r="J26" s="423" t="s">
        <v>140</v>
      </c>
      <c r="K26" s="423" t="s">
        <v>142</v>
      </c>
      <c r="L26" s="423" t="s">
        <v>140</v>
      </c>
      <c r="M26" s="429" t="s">
        <v>142</v>
      </c>
    </row>
    <row r="27" spans="2:13" ht="20.100000000000001" customHeight="1" x14ac:dyDescent="0.25">
      <c r="B27" s="283" t="s">
        <v>206</v>
      </c>
      <c r="C27" s="284">
        <v>1377.5</v>
      </c>
      <c r="D27" s="301">
        <v>8.0000000000000002E-3</v>
      </c>
      <c r="E27" s="320">
        <f>C27*D27</f>
        <v>11.02</v>
      </c>
      <c r="F27" s="302">
        <v>1.5</v>
      </c>
      <c r="G27" s="303">
        <f>F27*E27</f>
        <v>16.53</v>
      </c>
      <c r="H27" s="303">
        <v>16.16</v>
      </c>
      <c r="I27" s="303">
        <f>G27*(H27/100)</f>
        <v>2.6712480000000003</v>
      </c>
      <c r="J27" s="285">
        <v>30</v>
      </c>
      <c r="K27" s="317">
        <f>I27*J27</f>
        <v>80.137440000000012</v>
      </c>
      <c r="L27" s="303">
        <v>370</v>
      </c>
      <c r="M27" s="304">
        <f>I27*L27</f>
        <v>988.36176000000012</v>
      </c>
    </row>
    <row r="28" spans="2:13" ht="20.100000000000001" customHeight="1" x14ac:dyDescent="0.25">
      <c r="B28" s="287" t="s">
        <v>207</v>
      </c>
      <c r="C28" s="288">
        <v>37837</v>
      </c>
      <c r="D28" s="305">
        <v>8.0000000000000002E-3</v>
      </c>
      <c r="E28" s="321">
        <f t="shared" ref="E28:E33" si="3">C28*D28</f>
        <v>302.69600000000003</v>
      </c>
      <c r="F28" s="306">
        <v>1.5</v>
      </c>
      <c r="G28" s="307">
        <f t="shared" ref="G28:G33" si="4">F28*E28</f>
        <v>454.04400000000004</v>
      </c>
      <c r="H28" s="307">
        <v>16.16</v>
      </c>
      <c r="I28" s="307">
        <f t="shared" ref="I28:I33" si="5">G28*(H28/100)</f>
        <v>73.373510400000001</v>
      </c>
      <c r="J28" s="289">
        <v>30</v>
      </c>
      <c r="K28" s="318">
        <f t="shared" ref="K28:K33" si="6">I28*J28</f>
        <v>2201.205312</v>
      </c>
      <c r="L28" s="307">
        <v>370</v>
      </c>
      <c r="M28" s="308">
        <f t="shared" ref="M28:M33" si="7">I28*L28</f>
        <v>27148.198848</v>
      </c>
    </row>
    <row r="29" spans="2:13" ht="20.100000000000001" customHeight="1" x14ac:dyDescent="0.25">
      <c r="B29" s="287" t="s">
        <v>208</v>
      </c>
      <c r="C29" s="288">
        <v>29830.5</v>
      </c>
      <c r="D29" s="305">
        <v>8.0000000000000002E-3</v>
      </c>
      <c r="E29" s="321">
        <f t="shared" si="3"/>
        <v>238.64400000000001</v>
      </c>
      <c r="F29" s="306">
        <v>1.5</v>
      </c>
      <c r="G29" s="307">
        <f t="shared" si="4"/>
        <v>357.96600000000001</v>
      </c>
      <c r="H29" s="307">
        <v>16.16</v>
      </c>
      <c r="I29" s="307">
        <f t="shared" si="5"/>
        <v>57.847305599999999</v>
      </c>
      <c r="J29" s="289">
        <v>30</v>
      </c>
      <c r="K29" s="318">
        <f t="shared" si="6"/>
        <v>1735.4191679999999</v>
      </c>
      <c r="L29" s="307">
        <v>370</v>
      </c>
      <c r="M29" s="308">
        <f t="shared" si="7"/>
        <v>21403.503072</v>
      </c>
    </row>
    <row r="30" spans="2:13" ht="20.100000000000001" customHeight="1" x14ac:dyDescent="0.25">
      <c r="B30" s="287" t="s">
        <v>209</v>
      </c>
      <c r="C30" s="288">
        <v>6339</v>
      </c>
      <c r="D30" s="305">
        <v>8.0000000000000002E-3</v>
      </c>
      <c r="E30" s="321">
        <f t="shared" si="3"/>
        <v>50.712000000000003</v>
      </c>
      <c r="F30" s="306">
        <v>1.5</v>
      </c>
      <c r="G30" s="307">
        <f t="shared" si="4"/>
        <v>76.068000000000012</v>
      </c>
      <c r="H30" s="307">
        <v>16.16</v>
      </c>
      <c r="I30" s="307">
        <f t="shared" si="5"/>
        <v>12.292588800000001</v>
      </c>
      <c r="J30" s="289">
        <v>30</v>
      </c>
      <c r="K30" s="318">
        <f t="shared" si="6"/>
        <v>368.77766400000002</v>
      </c>
      <c r="L30" s="307">
        <v>370</v>
      </c>
      <c r="M30" s="308">
        <f t="shared" si="7"/>
        <v>4548.2578560000002</v>
      </c>
    </row>
    <row r="31" spans="2:13" ht="20.100000000000001" customHeight="1" x14ac:dyDescent="0.25">
      <c r="B31" s="287" t="s">
        <v>210</v>
      </c>
      <c r="C31" s="288">
        <v>7687.5</v>
      </c>
      <c r="D31" s="305">
        <v>8.0000000000000002E-3</v>
      </c>
      <c r="E31" s="321">
        <f t="shared" si="3"/>
        <v>61.5</v>
      </c>
      <c r="F31" s="306">
        <v>1.5</v>
      </c>
      <c r="G31" s="307">
        <f t="shared" si="4"/>
        <v>92.25</v>
      </c>
      <c r="H31" s="307">
        <v>16.16</v>
      </c>
      <c r="I31" s="307">
        <f t="shared" si="5"/>
        <v>14.907599999999999</v>
      </c>
      <c r="J31" s="289">
        <v>30</v>
      </c>
      <c r="K31" s="318">
        <f t="shared" si="6"/>
        <v>447.22799999999995</v>
      </c>
      <c r="L31" s="307">
        <v>370</v>
      </c>
      <c r="M31" s="308">
        <f t="shared" si="7"/>
        <v>5515.8119999999999</v>
      </c>
    </row>
    <row r="32" spans="2:13" ht="20.100000000000001" customHeight="1" x14ac:dyDescent="0.25">
      <c r="B32" s="287" t="s">
        <v>211</v>
      </c>
      <c r="C32" s="288">
        <v>39672.800000000003</v>
      </c>
      <c r="D32" s="305">
        <v>8.0000000000000002E-3</v>
      </c>
      <c r="E32" s="321">
        <f t="shared" si="3"/>
        <v>317.38240000000002</v>
      </c>
      <c r="F32" s="306">
        <v>1.5</v>
      </c>
      <c r="G32" s="307">
        <f t="shared" si="4"/>
        <v>476.07360000000006</v>
      </c>
      <c r="H32" s="307">
        <v>16.16</v>
      </c>
      <c r="I32" s="307">
        <f t="shared" si="5"/>
        <v>76.933493760000005</v>
      </c>
      <c r="J32" s="289">
        <v>30</v>
      </c>
      <c r="K32" s="318">
        <f t="shared" si="6"/>
        <v>2308.0048128000003</v>
      </c>
      <c r="L32" s="307">
        <v>370</v>
      </c>
      <c r="M32" s="308">
        <f t="shared" si="7"/>
        <v>28465.392691200002</v>
      </c>
    </row>
    <row r="33" spans="2:13" ht="20.100000000000001" customHeight="1" x14ac:dyDescent="0.25">
      <c r="B33" s="292" t="s">
        <v>212</v>
      </c>
      <c r="C33" s="293">
        <v>61417</v>
      </c>
      <c r="D33" s="309">
        <v>8.0000000000000002E-3</v>
      </c>
      <c r="E33" s="322">
        <f t="shared" si="3"/>
        <v>491.33600000000001</v>
      </c>
      <c r="F33" s="310">
        <v>1.5</v>
      </c>
      <c r="G33" s="311">
        <f t="shared" si="4"/>
        <v>737.00400000000002</v>
      </c>
      <c r="H33" s="311">
        <v>16.16</v>
      </c>
      <c r="I33" s="311">
        <f t="shared" si="5"/>
        <v>119.0998464</v>
      </c>
      <c r="J33" s="294">
        <v>30</v>
      </c>
      <c r="K33" s="319">
        <f t="shared" si="6"/>
        <v>3572.9953920000003</v>
      </c>
      <c r="L33" s="311">
        <v>370</v>
      </c>
      <c r="M33" s="312">
        <f t="shared" si="7"/>
        <v>44066.943167999998</v>
      </c>
    </row>
    <row r="34" spans="2:13" ht="20.100000000000001" customHeight="1" thickBot="1" x14ac:dyDescent="0.3">
      <c r="B34" s="313" t="s">
        <v>228</v>
      </c>
      <c r="C34" s="314">
        <f>SUM(C27:C33)</f>
        <v>184161.3</v>
      </c>
      <c r="D34" s="315"/>
      <c r="E34" s="314">
        <f>SUM(E27:E33)</f>
        <v>1473.2904000000001</v>
      </c>
      <c r="F34" s="314"/>
      <c r="G34" s="314">
        <f>SUM(G27:G33)</f>
        <v>2209.9356000000002</v>
      </c>
      <c r="H34" s="314"/>
      <c r="I34" s="314">
        <f>SUM(I27:I33)</f>
        <v>357.12559296000001</v>
      </c>
      <c r="J34" s="314"/>
      <c r="K34" s="314">
        <f>SUM(K27:K33)</f>
        <v>10713.767788800002</v>
      </c>
      <c r="L34" s="314"/>
      <c r="M34" s="316">
        <f>SUM(M27:M33)</f>
        <v>132136.46939519999</v>
      </c>
    </row>
    <row r="35" spans="2:13" ht="15" customHeight="1" thickBot="1" x14ac:dyDescent="0.3">
      <c r="B35" s="130"/>
      <c r="C35" s="130"/>
      <c r="D35" s="130"/>
      <c r="E35" s="130"/>
      <c r="F35" s="130"/>
      <c r="G35" s="130"/>
      <c r="H35" s="130"/>
      <c r="I35" s="130"/>
      <c r="J35" s="130"/>
      <c r="K35" s="130"/>
      <c r="L35" s="130"/>
      <c r="M35" s="130"/>
    </row>
    <row r="36" spans="2:13" ht="26.25" customHeight="1" x14ac:dyDescent="0.25">
      <c r="B36" s="603" t="s">
        <v>254</v>
      </c>
      <c r="C36" s="604"/>
      <c r="D36" s="604"/>
      <c r="E36" s="604"/>
      <c r="F36" s="604"/>
      <c r="G36" s="604"/>
      <c r="H36" s="604"/>
      <c r="I36" s="604"/>
      <c r="J36" s="604"/>
      <c r="K36" s="604"/>
      <c r="L36" s="604"/>
      <c r="M36" s="605"/>
    </row>
    <row r="37" spans="2:13" ht="36" customHeight="1" x14ac:dyDescent="0.25">
      <c r="B37" s="606" t="s">
        <v>141</v>
      </c>
      <c r="C37" s="420" t="s">
        <v>135</v>
      </c>
      <c r="D37" s="427" t="s">
        <v>235</v>
      </c>
      <c r="E37" s="421" t="s">
        <v>244</v>
      </c>
      <c r="F37" s="421" t="s">
        <v>252</v>
      </c>
      <c r="G37" s="421" t="s">
        <v>246</v>
      </c>
      <c r="H37" s="421" t="s">
        <v>253</v>
      </c>
      <c r="I37" s="436"/>
      <c r="J37" s="436"/>
      <c r="K37" s="437"/>
      <c r="L37" s="437"/>
      <c r="M37" s="452"/>
    </row>
    <row r="38" spans="2:13" ht="15" customHeight="1" x14ac:dyDescent="0.25">
      <c r="B38" s="606"/>
      <c r="C38" s="423" t="s">
        <v>134</v>
      </c>
      <c r="D38" s="428" t="s">
        <v>232</v>
      </c>
      <c r="E38" s="423" t="s">
        <v>140</v>
      </c>
      <c r="F38" s="423" t="s">
        <v>142</v>
      </c>
      <c r="G38" s="423" t="s">
        <v>140</v>
      </c>
      <c r="H38" s="423" t="s">
        <v>142</v>
      </c>
      <c r="I38" s="450"/>
      <c r="J38" s="450"/>
      <c r="K38" s="451"/>
      <c r="L38" s="451"/>
      <c r="M38" s="453"/>
    </row>
    <row r="39" spans="2:13" ht="20.100000000000001" customHeight="1" x14ac:dyDescent="0.25">
      <c r="B39" s="432" t="s">
        <v>206</v>
      </c>
      <c r="C39" s="433">
        <v>1377.5</v>
      </c>
      <c r="D39" s="434">
        <f t="shared" ref="D39:D45" si="8">C39*0.00018</f>
        <v>0.24795</v>
      </c>
      <c r="E39" s="434">
        <v>30</v>
      </c>
      <c r="F39" s="445">
        <f>E39*D39</f>
        <v>7.4385000000000003</v>
      </c>
      <c r="G39" s="446">
        <v>240</v>
      </c>
      <c r="H39" s="447">
        <f>D39*G39</f>
        <v>59.508000000000003</v>
      </c>
      <c r="I39" s="448"/>
      <c r="J39" s="448"/>
      <c r="K39" s="449"/>
      <c r="L39" s="449"/>
      <c r="M39" s="454"/>
    </row>
    <row r="40" spans="2:13" ht="20.100000000000001" customHeight="1" x14ac:dyDescent="0.25">
      <c r="B40" s="287" t="s">
        <v>207</v>
      </c>
      <c r="C40" s="288">
        <v>37837</v>
      </c>
      <c r="D40" s="289">
        <f t="shared" si="8"/>
        <v>6.8106600000000004</v>
      </c>
      <c r="E40" s="289">
        <v>30</v>
      </c>
      <c r="F40" s="306">
        <f t="shared" ref="F40:F45" si="9">E40*D40</f>
        <v>204.31980000000001</v>
      </c>
      <c r="G40" s="324">
        <v>240</v>
      </c>
      <c r="H40" s="321">
        <f t="shared" ref="H40:H45" si="10">D40*G40</f>
        <v>1634.5584000000001</v>
      </c>
      <c r="I40" s="443"/>
      <c r="J40" s="443"/>
      <c r="K40" s="291"/>
      <c r="L40" s="291"/>
      <c r="M40" s="455"/>
    </row>
    <row r="41" spans="2:13" ht="20.100000000000001" customHeight="1" x14ac:dyDescent="0.25">
      <c r="B41" s="287" t="s">
        <v>208</v>
      </c>
      <c r="C41" s="288">
        <v>29830.5</v>
      </c>
      <c r="D41" s="289">
        <f t="shared" si="8"/>
        <v>5.3694900000000008</v>
      </c>
      <c r="E41" s="289">
        <v>30</v>
      </c>
      <c r="F41" s="306">
        <f t="shared" si="9"/>
        <v>161.08470000000003</v>
      </c>
      <c r="G41" s="324">
        <v>240</v>
      </c>
      <c r="H41" s="321">
        <f t="shared" si="10"/>
        <v>1288.6776000000002</v>
      </c>
      <c r="I41" s="443"/>
      <c r="J41" s="443"/>
      <c r="K41" s="291"/>
      <c r="L41" s="291"/>
      <c r="M41" s="455"/>
    </row>
    <row r="42" spans="2:13" ht="20.100000000000001" customHeight="1" x14ac:dyDescent="0.25">
      <c r="B42" s="287" t="s">
        <v>209</v>
      </c>
      <c r="C42" s="288">
        <v>6339</v>
      </c>
      <c r="D42" s="289">
        <f t="shared" si="8"/>
        <v>1.1410200000000001</v>
      </c>
      <c r="E42" s="289">
        <v>30</v>
      </c>
      <c r="F42" s="306">
        <f t="shared" si="9"/>
        <v>34.230600000000003</v>
      </c>
      <c r="G42" s="324">
        <v>240</v>
      </c>
      <c r="H42" s="321">
        <f t="shared" si="10"/>
        <v>273.84480000000002</v>
      </c>
      <c r="I42" s="443"/>
      <c r="J42" s="443"/>
      <c r="K42" s="291"/>
      <c r="L42" s="291"/>
      <c r="M42" s="455"/>
    </row>
    <row r="43" spans="2:13" ht="20.100000000000001" customHeight="1" x14ac:dyDescent="0.25">
      <c r="B43" s="287" t="s">
        <v>210</v>
      </c>
      <c r="C43" s="288">
        <v>7687.5</v>
      </c>
      <c r="D43" s="289">
        <f t="shared" si="8"/>
        <v>1.38375</v>
      </c>
      <c r="E43" s="289">
        <v>30</v>
      </c>
      <c r="F43" s="306">
        <f t="shared" si="9"/>
        <v>41.512500000000003</v>
      </c>
      <c r="G43" s="324">
        <v>240</v>
      </c>
      <c r="H43" s="321">
        <f t="shared" si="10"/>
        <v>332.1</v>
      </c>
      <c r="I43" s="443"/>
      <c r="J43" s="443"/>
      <c r="K43" s="291"/>
      <c r="L43" s="291"/>
      <c r="M43" s="455"/>
    </row>
    <row r="44" spans="2:13" ht="20.100000000000001" customHeight="1" x14ac:dyDescent="0.25">
      <c r="B44" s="287" t="s">
        <v>211</v>
      </c>
      <c r="C44" s="288">
        <v>39672.800000000003</v>
      </c>
      <c r="D44" s="289">
        <f t="shared" si="8"/>
        <v>7.1411040000000012</v>
      </c>
      <c r="E44" s="289">
        <v>30</v>
      </c>
      <c r="F44" s="306">
        <f t="shared" si="9"/>
        <v>214.23312000000004</v>
      </c>
      <c r="G44" s="324">
        <v>240</v>
      </c>
      <c r="H44" s="321">
        <f t="shared" si="10"/>
        <v>1713.8649600000003</v>
      </c>
      <c r="I44" s="443"/>
      <c r="J44" s="443"/>
      <c r="K44" s="291"/>
      <c r="L44" s="291"/>
      <c r="M44" s="455"/>
    </row>
    <row r="45" spans="2:13" ht="20.100000000000001" customHeight="1" x14ac:dyDescent="0.25">
      <c r="B45" s="292" t="s">
        <v>212</v>
      </c>
      <c r="C45" s="293">
        <v>61417</v>
      </c>
      <c r="D45" s="294">
        <f t="shared" si="8"/>
        <v>11.055060000000001</v>
      </c>
      <c r="E45" s="294">
        <v>30</v>
      </c>
      <c r="F45" s="310">
        <f t="shared" si="9"/>
        <v>331.65180000000004</v>
      </c>
      <c r="G45" s="325">
        <v>240</v>
      </c>
      <c r="H45" s="322">
        <f t="shared" si="10"/>
        <v>2653.2144000000003</v>
      </c>
      <c r="I45" s="444"/>
      <c r="J45" s="444"/>
      <c r="K45" s="296"/>
      <c r="L45" s="296"/>
      <c r="M45" s="456"/>
    </row>
    <row r="46" spans="2:13" ht="20.100000000000001" customHeight="1" thickBot="1" x14ac:dyDescent="0.3">
      <c r="B46" s="313" t="s">
        <v>144</v>
      </c>
      <c r="C46" s="314">
        <f>SUM(C39:C45)</f>
        <v>184161.3</v>
      </c>
      <c r="D46" s="314">
        <f>SUM(D39:D45)</f>
        <v>33.149034</v>
      </c>
      <c r="E46" s="326"/>
      <c r="F46" s="326">
        <f>SUM(F39:F45)</f>
        <v>994.47102000000018</v>
      </c>
      <c r="G46" s="327"/>
      <c r="H46" s="326">
        <f>SUM(H39:H45)</f>
        <v>7955.7681600000014</v>
      </c>
      <c r="I46" s="327"/>
      <c r="J46" s="327"/>
      <c r="K46" s="457"/>
      <c r="L46" s="457"/>
      <c r="M46" s="458"/>
    </row>
    <row r="47" spans="2:13" ht="20.100000000000001" customHeight="1" thickBot="1" x14ac:dyDescent="0.3">
      <c r="B47" s="425"/>
      <c r="C47" s="426"/>
      <c r="D47" s="426"/>
      <c r="E47" s="138"/>
      <c r="F47" s="138"/>
      <c r="G47" s="424"/>
      <c r="H47" s="138"/>
      <c r="I47" s="138"/>
      <c r="J47" s="424"/>
      <c r="K47" s="138"/>
      <c r="L47" s="424"/>
      <c r="M47" s="138"/>
    </row>
    <row r="48" spans="2:13" ht="27.75" customHeight="1" x14ac:dyDescent="0.25">
      <c r="B48" s="603" t="s">
        <v>258</v>
      </c>
      <c r="C48" s="604"/>
      <c r="D48" s="604"/>
      <c r="E48" s="604"/>
      <c r="F48" s="604"/>
      <c r="G48" s="604"/>
      <c r="H48" s="604"/>
      <c r="I48" s="604"/>
      <c r="J48" s="604"/>
      <c r="K48" s="604"/>
      <c r="L48" s="604"/>
      <c r="M48" s="605"/>
    </row>
    <row r="49" spans="2:13" ht="31.5" customHeight="1" x14ac:dyDescent="0.25">
      <c r="B49" s="606" t="s">
        <v>141</v>
      </c>
      <c r="C49" s="420" t="s">
        <v>135</v>
      </c>
      <c r="D49" s="427" t="s">
        <v>234</v>
      </c>
      <c r="E49" s="421" t="s">
        <v>244</v>
      </c>
      <c r="F49" s="421" t="s">
        <v>255</v>
      </c>
      <c r="G49" s="421" t="s">
        <v>246</v>
      </c>
      <c r="H49" s="421" t="s">
        <v>255</v>
      </c>
      <c r="I49" s="436"/>
      <c r="J49" s="436"/>
      <c r="K49" s="437"/>
      <c r="L49" s="437"/>
      <c r="M49" s="452"/>
    </row>
    <row r="50" spans="2:13" ht="22.5" customHeight="1" x14ac:dyDescent="0.25">
      <c r="B50" s="606"/>
      <c r="C50" s="423" t="s">
        <v>134</v>
      </c>
      <c r="D50" s="428" t="s">
        <v>233</v>
      </c>
      <c r="E50" s="423" t="s">
        <v>140</v>
      </c>
      <c r="F50" s="423" t="s">
        <v>142</v>
      </c>
      <c r="G50" s="423" t="s">
        <v>140</v>
      </c>
      <c r="H50" s="423" t="s">
        <v>142</v>
      </c>
      <c r="I50" s="450"/>
      <c r="J50" s="450"/>
      <c r="K50" s="451"/>
      <c r="L50" s="451"/>
      <c r="M50" s="453"/>
    </row>
    <row r="51" spans="2:13" ht="20.100000000000001" customHeight="1" x14ac:dyDescent="0.25">
      <c r="B51" s="283" t="s">
        <v>206</v>
      </c>
      <c r="C51" s="284">
        <v>1377.5</v>
      </c>
      <c r="D51" s="285">
        <f t="shared" ref="D51:D57" si="11">C51*0.012</f>
        <v>16.53</v>
      </c>
      <c r="E51" s="285">
        <v>30</v>
      </c>
      <c r="F51" s="286">
        <f>D51*E51</f>
        <v>495.90000000000003</v>
      </c>
      <c r="G51" s="323">
        <v>240</v>
      </c>
      <c r="H51" s="323">
        <f>D51*G51</f>
        <v>3967.2000000000003</v>
      </c>
      <c r="I51" s="448"/>
      <c r="J51" s="448"/>
      <c r="K51" s="449"/>
      <c r="L51" s="449"/>
      <c r="M51" s="454"/>
    </row>
    <row r="52" spans="2:13" ht="20.100000000000001" customHeight="1" x14ac:dyDescent="0.25">
      <c r="B52" s="287" t="s">
        <v>207</v>
      </c>
      <c r="C52" s="288">
        <v>37837</v>
      </c>
      <c r="D52" s="289">
        <f t="shared" si="11"/>
        <v>454.04399999999998</v>
      </c>
      <c r="E52" s="289">
        <v>30</v>
      </c>
      <c r="F52" s="290">
        <f t="shared" ref="F52:F57" si="12">D52*E52</f>
        <v>13621.32</v>
      </c>
      <c r="G52" s="324">
        <v>240</v>
      </c>
      <c r="H52" s="324">
        <f t="shared" ref="H52:H57" si="13">D52*G52</f>
        <v>108970.56</v>
      </c>
      <c r="I52" s="443"/>
      <c r="J52" s="443"/>
      <c r="K52" s="291"/>
      <c r="L52" s="291"/>
      <c r="M52" s="455"/>
    </row>
    <row r="53" spans="2:13" ht="20.100000000000001" customHeight="1" x14ac:dyDescent="0.25">
      <c r="B53" s="287" t="s">
        <v>208</v>
      </c>
      <c r="C53" s="288">
        <v>29830.5</v>
      </c>
      <c r="D53" s="289">
        <f t="shared" si="11"/>
        <v>357.96600000000001</v>
      </c>
      <c r="E53" s="289">
        <v>30</v>
      </c>
      <c r="F53" s="290">
        <f t="shared" si="12"/>
        <v>10738.98</v>
      </c>
      <c r="G53" s="324">
        <v>240</v>
      </c>
      <c r="H53" s="324">
        <f t="shared" si="13"/>
        <v>85911.84</v>
      </c>
      <c r="I53" s="443"/>
      <c r="J53" s="443"/>
      <c r="K53" s="291"/>
      <c r="L53" s="291"/>
      <c r="M53" s="455"/>
    </row>
    <row r="54" spans="2:13" ht="19.5" customHeight="1" x14ac:dyDescent="0.25">
      <c r="B54" s="287" t="s">
        <v>209</v>
      </c>
      <c r="C54" s="288">
        <v>6339</v>
      </c>
      <c r="D54" s="289">
        <f t="shared" si="11"/>
        <v>76.067999999999998</v>
      </c>
      <c r="E54" s="289">
        <v>30</v>
      </c>
      <c r="F54" s="290">
        <f t="shared" si="12"/>
        <v>2282.04</v>
      </c>
      <c r="G54" s="324">
        <v>240</v>
      </c>
      <c r="H54" s="324">
        <f t="shared" si="13"/>
        <v>18256.32</v>
      </c>
      <c r="I54" s="443"/>
      <c r="J54" s="443"/>
      <c r="K54" s="291"/>
      <c r="L54" s="291"/>
      <c r="M54" s="455"/>
    </row>
    <row r="55" spans="2:13" ht="20.100000000000001" customHeight="1" x14ac:dyDescent="0.25">
      <c r="B55" s="287" t="s">
        <v>210</v>
      </c>
      <c r="C55" s="288">
        <v>7687.5</v>
      </c>
      <c r="D55" s="289">
        <f t="shared" si="11"/>
        <v>92.25</v>
      </c>
      <c r="E55" s="289">
        <v>30</v>
      </c>
      <c r="F55" s="290">
        <f t="shared" si="12"/>
        <v>2767.5</v>
      </c>
      <c r="G55" s="324">
        <v>240</v>
      </c>
      <c r="H55" s="324">
        <f t="shared" si="13"/>
        <v>22140</v>
      </c>
      <c r="I55" s="443"/>
      <c r="J55" s="443"/>
      <c r="K55" s="291"/>
      <c r="L55" s="291"/>
      <c r="M55" s="455"/>
    </row>
    <row r="56" spans="2:13" ht="20.100000000000001" customHeight="1" x14ac:dyDescent="0.25">
      <c r="B56" s="287" t="s">
        <v>211</v>
      </c>
      <c r="C56" s="288">
        <v>39672.800000000003</v>
      </c>
      <c r="D56" s="289">
        <f t="shared" si="11"/>
        <v>476.07360000000006</v>
      </c>
      <c r="E56" s="289">
        <v>30</v>
      </c>
      <c r="F56" s="290">
        <f t="shared" si="12"/>
        <v>14282.208000000002</v>
      </c>
      <c r="G56" s="324">
        <v>240</v>
      </c>
      <c r="H56" s="324">
        <f t="shared" si="13"/>
        <v>114257.66400000002</v>
      </c>
      <c r="I56" s="443"/>
      <c r="J56" s="443"/>
      <c r="K56" s="291"/>
      <c r="L56" s="291"/>
      <c r="M56" s="455"/>
    </row>
    <row r="57" spans="2:13" ht="20.100000000000001" customHeight="1" x14ac:dyDescent="0.25">
      <c r="B57" s="292" t="s">
        <v>212</v>
      </c>
      <c r="C57" s="293">
        <v>61417</v>
      </c>
      <c r="D57" s="294">
        <f t="shared" si="11"/>
        <v>737.00400000000002</v>
      </c>
      <c r="E57" s="294">
        <v>30</v>
      </c>
      <c r="F57" s="295">
        <f t="shared" si="12"/>
        <v>22110.12</v>
      </c>
      <c r="G57" s="325">
        <v>240</v>
      </c>
      <c r="H57" s="325">
        <f t="shared" si="13"/>
        <v>176880.96</v>
      </c>
      <c r="I57" s="444"/>
      <c r="J57" s="444"/>
      <c r="K57" s="296"/>
      <c r="L57" s="296"/>
      <c r="M57" s="456"/>
    </row>
    <row r="58" spans="2:13" ht="20.100000000000001" customHeight="1" thickBot="1" x14ac:dyDescent="0.3">
      <c r="B58" s="313" t="s">
        <v>144</v>
      </c>
      <c r="C58" s="314">
        <f>SUM(C51:C57)</f>
        <v>184161.3</v>
      </c>
      <c r="D58" s="326">
        <f>SUM(D51:D57)</f>
        <v>2209.9355999999998</v>
      </c>
      <c r="E58" s="327"/>
      <c r="F58" s="326">
        <f>SUM(F51:F57)</f>
        <v>66298.067999999999</v>
      </c>
      <c r="G58" s="327"/>
      <c r="H58" s="326">
        <f>SUM(H51:H57)</f>
        <v>530384.54399999999</v>
      </c>
      <c r="I58" s="327"/>
      <c r="J58" s="327"/>
      <c r="K58" s="457"/>
      <c r="L58" s="457"/>
      <c r="M58" s="458"/>
    </row>
    <row r="59" spans="2:13" ht="20.100000000000001" customHeight="1" x14ac:dyDescent="0.25">
      <c r="B59" s="425"/>
      <c r="C59" s="426"/>
      <c r="D59" s="426"/>
      <c r="E59" s="138"/>
      <c r="F59" s="138"/>
      <c r="G59" s="424"/>
      <c r="H59" s="138"/>
      <c r="I59" s="138"/>
      <c r="J59" s="424"/>
      <c r="K59" s="138"/>
      <c r="L59" s="424"/>
      <c r="M59" s="138"/>
    </row>
  </sheetData>
  <mergeCells count="9">
    <mergeCell ref="B48:M48"/>
    <mergeCell ref="B49:B50"/>
    <mergeCell ref="B10:M10"/>
    <mergeCell ref="B13:B14"/>
    <mergeCell ref="B25:B26"/>
    <mergeCell ref="B36:M36"/>
    <mergeCell ref="B37:B38"/>
    <mergeCell ref="B24:M24"/>
    <mergeCell ref="B12:M12"/>
  </mergeCells>
  <printOptions horizontalCentered="1"/>
  <pageMargins left="0.51181102362204722" right="0.51181102362204722" top="0.78740157480314965" bottom="0.78740157480314965" header="0.31496062992125984" footer="0.31496062992125984"/>
  <pageSetup paperSize="9" scale="53" orientation="portrait" horizontalDpi="360" verticalDpi="360" r:id="rId1"/>
  <headerFooter>
    <oddFooter>&amp;L&amp;A&amp;C&amp;"-,Negrito itálico"Rodrigo Thibes Gonsalves&amp;"-,Itálico"
Engenheiro Civil 
CREA-MT 033947&amp;R&amp;P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Resumo - MICRO</vt:lpstr>
      <vt:lpstr>Orçamento - MICRO</vt:lpstr>
      <vt:lpstr>Composições - MICRO</vt:lpstr>
      <vt:lpstr>BDI - MICRO</vt:lpstr>
      <vt:lpstr>Cronograma - MICRO</vt:lpstr>
      <vt:lpstr>Memória de Cálculo - MICRO</vt:lpstr>
      <vt:lpstr>'BDI - MICRO'!Area_de_impressao</vt:lpstr>
      <vt:lpstr>'Composições - MICRO'!Area_de_impressao</vt:lpstr>
      <vt:lpstr>'Cronograma - MICRO'!Area_de_impressao</vt:lpstr>
      <vt:lpstr>'Memória de Cálculo - MICRO'!Area_de_impressao</vt:lpstr>
      <vt:lpstr>'Orçamento - MICRO'!Area_de_impressao</vt:lpstr>
      <vt:lpstr>'Resumo - MICRO'!Area_de_impressao</vt:lpstr>
      <vt:lpstr>'Composições - MICRO'!Titulos_de_impressao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LUCIENI SANTANA DE LIMA</cp:lastModifiedBy>
  <cp:lastPrinted>2022-06-21T12:32:20Z</cp:lastPrinted>
  <dcterms:created xsi:type="dcterms:W3CDTF">2022-02-18T13:55:21Z</dcterms:created>
  <dcterms:modified xsi:type="dcterms:W3CDTF">2022-06-28T11:33:40Z</dcterms:modified>
</cp:coreProperties>
</file>