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EstaPasta_de_trabalho"/>
  <bookViews>
    <workbookView xWindow="0" yWindow="0" windowWidth="28800" windowHeight="12435"/>
  </bookViews>
  <sheets>
    <sheet name="Resumo" sheetId="2" r:id="rId1"/>
    <sheet name="Orçamento" sheetId="1" r:id="rId2"/>
    <sheet name="Composições" sheetId="7" r:id="rId3"/>
    <sheet name="BDI - Serviço" sheetId="4" r:id="rId4"/>
    <sheet name="Cronograma" sheetId="9" r:id="rId5"/>
    <sheet name="Drenagem - 01" sheetId="12" state="hidden" r:id="rId6"/>
    <sheet name="Drenagem - 02" sheetId="11" state="hidden" r:id="rId7"/>
    <sheet name="Terraplanagem" sheetId="13" state="hidden" r:id="rId8"/>
    <sheet name="Base e Sub-base" sheetId="14" state="hidden" r:id="rId9"/>
    <sheet name="Pavimentação" sheetId="15" state="hidden" r:id="rId10"/>
  </sheets>
  <externalReferences>
    <externalReference r:id="rId11"/>
    <externalReference r:id="rId12"/>
    <externalReference r:id="rId13"/>
    <externalReference r:id="rId14"/>
    <externalReference r:id="rId15"/>
    <externalReference r:id="rId16"/>
    <externalReference r:id="rId17"/>
  </externalReferences>
  <definedNames>
    <definedName name="_ind100">#REF!</definedName>
    <definedName name="_mem2">'[1]Mat Asf'!$H$37</definedName>
    <definedName name="_prd1">#REF!</definedName>
    <definedName name="_prt1">#REF!</definedName>
    <definedName name="_RET1">#REF!</definedName>
    <definedName name="a">#REF!</definedName>
    <definedName name="abc">'[2]Aterro PonteSul'!#REF!</definedName>
    <definedName name="_xlnm.Print_Area" localSheetId="8">'Base e Sub-base'!$B$2:$J$30</definedName>
    <definedName name="_xlnm.Print_Area" localSheetId="3">'BDI - Serviço'!$B$3:$H$51</definedName>
    <definedName name="_xlnm.Print_Area" localSheetId="2">Composições!$B$2:$P$110</definedName>
    <definedName name="_xlnm.Print_Area" localSheetId="4">Cronograma!$B$2:$L$42</definedName>
    <definedName name="_xlnm.Print_Area" localSheetId="5">'Drenagem - 01'!$B$2:$K$39</definedName>
    <definedName name="_xlnm.Print_Area" localSheetId="6">'Drenagem - 02'!$B$2:$H$30</definedName>
    <definedName name="_xlnm.Print_Area" localSheetId="1">Orçamento!$B$2:$M$53</definedName>
    <definedName name="_xlnm.Print_Area" localSheetId="9">Pavimentação!$B$2:$M$54</definedName>
    <definedName name="_xlnm.Print_Area" localSheetId="0">Resumo!$B$3:$H$48</definedName>
    <definedName name="_xlnm.Print_Area" localSheetId="7">Terraplanagem!$B$2:$H$30</definedName>
    <definedName name="_xlnm.Print_Area">#REF!</definedName>
    <definedName name="areafog">#REF!</definedName>
    <definedName name="areatsd">#REF!</definedName>
    <definedName name="areatss">#REF!</definedName>
    <definedName name="aterro">'[2]Aterro PonteSul'!#REF!</definedName>
    <definedName name="bacia">#REF!</definedName>
    <definedName name="bbdcc15">#REF!</definedName>
    <definedName name="bbdcc20">#REF!</definedName>
    <definedName name="bbdcc25">#REF!</definedName>
    <definedName name="bbdcc30">#REF!</definedName>
    <definedName name="bbdtc04">#REF!</definedName>
    <definedName name="bbdtc06">#REF!</definedName>
    <definedName name="bbdtc08">#REF!</definedName>
    <definedName name="bbdtc10">#REF!</definedName>
    <definedName name="bbdtc12">#REF!</definedName>
    <definedName name="bbdtc15">#REF!</definedName>
    <definedName name="bbscc15">#REF!</definedName>
    <definedName name="bbscc20">#REF!</definedName>
    <definedName name="bbscc25">#REF!</definedName>
    <definedName name="bbscc30">#REF!</definedName>
    <definedName name="bbstc04">#REF!</definedName>
    <definedName name="bbstc06">#REF!</definedName>
    <definedName name="bbstc08">#REF!</definedName>
    <definedName name="bbstc10">#REF!</definedName>
    <definedName name="bbstc12">#REF!</definedName>
    <definedName name="bbstc15">#REF!</definedName>
    <definedName name="bbtcc15">[2]DMT_EV!#REF!</definedName>
    <definedName name="bbtcc20">[2]DMT_EV!#REF!</definedName>
    <definedName name="bbtcc25">[2]DMT_EV!#REF!</definedName>
    <definedName name="bbtcc30">[2]DMT_EV!#REF!</definedName>
    <definedName name="bbttc04">#REF!</definedName>
    <definedName name="bbttc06">#REF!</definedName>
    <definedName name="bbttc08">#REF!</definedName>
    <definedName name="bbttc10">#REF!</definedName>
    <definedName name="bbttc12">#REF!</definedName>
    <definedName name="bbttc15">#REF!</definedName>
    <definedName name="betume">#REF!</definedName>
    <definedName name="cabeca">#REF!</definedName>
    <definedName name="cabeca1">#REF!</definedName>
    <definedName name="cabeçalho">#REF!</definedName>
    <definedName name="cabeçalho1">#REF!</definedName>
    <definedName name="cbdcc15">#REF!</definedName>
    <definedName name="cbdcc20">#REF!</definedName>
    <definedName name="cbdcc25">#REF!</definedName>
    <definedName name="cbdcc30">#REF!</definedName>
    <definedName name="cbdtc04">#REF!</definedName>
    <definedName name="cbdtc06">#REF!</definedName>
    <definedName name="cbdtc08">#REF!</definedName>
    <definedName name="cbdtc10">#REF!</definedName>
    <definedName name="cbdtc12">#REF!</definedName>
    <definedName name="cbdtc15">#REF!</definedName>
    <definedName name="cbscc15">#REF!</definedName>
    <definedName name="cbscc20">#REF!</definedName>
    <definedName name="cbscc25">#REF!</definedName>
    <definedName name="cbscc30">#REF!</definedName>
    <definedName name="cbstc04">#REF!</definedName>
    <definedName name="cbstc06">#REF!</definedName>
    <definedName name="cbstc08">#REF!</definedName>
    <definedName name="cbstc10">#REF!</definedName>
    <definedName name="cbstc12">#REF!</definedName>
    <definedName name="cbstc15">#REF!</definedName>
    <definedName name="cbtcc15">[2]DMT_EV!#REF!</definedName>
    <definedName name="cbtcc20">[2]DMT_EV!#REF!</definedName>
    <definedName name="cbtcc25">[2]DMT_EV!#REF!</definedName>
    <definedName name="cbtcc30">[2]DMT_EV!#REF!</definedName>
    <definedName name="cbttc04">#REF!</definedName>
    <definedName name="cbttc06">#REF!</definedName>
    <definedName name="cbttc08">#REF!</definedName>
    <definedName name="cbttc10">#REF!</definedName>
    <definedName name="cbttc12">#REF!</definedName>
    <definedName name="cbttc15">#REF!</definedName>
    <definedName name="ccerca">#REF!</definedName>
    <definedName name="cesar">#REF!</definedName>
    <definedName name="cm_30">#REF!</definedName>
    <definedName name="comp100">#REF!</definedName>
    <definedName name="comp95">#REF!</definedName>
    <definedName name="compala">#REF!</definedName>
    <definedName name="COMPOS">[3]Plan1!$A$2:$D$4073</definedName>
    <definedName name="conap">#REF!</definedName>
    <definedName name="conass">#REF!</definedName>
    <definedName name="connum">#REF!</definedName>
    <definedName name="conpro">#REF!</definedName>
    <definedName name="contrato">#REF!</definedName>
    <definedName name="corte">#REF!</definedName>
    <definedName name="DATA">#REF!</definedName>
    <definedName name="defensa">#REF!</definedName>
    <definedName name="dmt_1000">#REF!</definedName>
    <definedName name="dmt_1200">#REF!</definedName>
    <definedName name="dmt_1400">#REF!</definedName>
    <definedName name="dmt_200">#REF!</definedName>
    <definedName name="dmt_400">#REF!</definedName>
    <definedName name="dmt_50">#REF!</definedName>
    <definedName name="dmt_600">#REF!</definedName>
    <definedName name="dmt_800">#REF!</definedName>
    <definedName name="drena">#REF!</definedName>
    <definedName name="dreno">#REF!</definedName>
    <definedName name="dtipo1">#REF!</definedName>
    <definedName name="dtipo2">#REF!</definedName>
    <definedName name="empo2">#REF!</definedName>
    <definedName name="Empola2">#REF!</definedName>
    <definedName name="Empolo2">#REF!</definedName>
    <definedName name="empolo3">#REF!</definedName>
    <definedName name="eng">'[1]Mat Asf'!$C$36</definedName>
    <definedName name="engfiscal">#REF!</definedName>
    <definedName name="engm1">#REF!</definedName>
    <definedName name="engm2">#REF!</definedName>
    <definedName name="engmds">#REF!</definedName>
    <definedName name="escavd">#REF!</definedName>
    <definedName name="escavgd">#REF!</definedName>
    <definedName name="escavgs">#REF!</definedName>
    <definedName name="escavgt">[2]DMT_EV!#REF!</definedName>
    <definedName name="escavs">#REF!</definedName>
    <definedName name="escavt">#REF!</definedName>
    <definedName name="etipo1">#REF!</definedName>
    <definedName name="etipo2">#REF!</definedName>
    <definedName name="faixa">#REF!</definedName>
    <definedName name="fator100">#REF!</definedName>
    <definedName name="fator50">#REF!</definedName>
    <definedName name="fdreno">#REF!</definedName>
    <definedName name="fir">[4]RELATÓRIO!$B$12</definedName>
    <definedName name="firma">#REF!</definedName>
    <definedName name="foac">#REF!</definedName>
    <definedName name="foae">#REF!</definedName>
    <definedName name="foc">#REF!</definedName>
    <definedName name="FOG">#REF!</definedName>
    <definedName name="fpavi">#REF!</definedName>
    <definedName name="fsinal">#REF!</definedName>
    <definedName name="fterra">#REF!</definedName>
    <definedName name="grama">#REF!</definedName>
    <definedName name="_xlnm.Recorder">#REF!</definedName>
    <definedName name="Guias">#REF!</definedName>
    <definedName name="horad6">#REF!</definedName>
    <definedName name="horad8">#REF!</definedName>
    <definedName name="imparea">#REF!</definedName>
    <definedName name="ksinal">'[5]Indice de Reajuste'!#REF!</definedName>
    <definedName name="licerra">#REF!</definedName>
    <definedName name="limata">#REF!</definedName>
    <definedName name="luis">'[4]REAJU (2)'!$H$35</definedName>
    <definedName name="marco">#REF!</definedName>
    <definedName name="mds">#REF!</definedName>
    <definedName name="Mem">'[1]Mat Asf'!$C$37</definedName>
    <definedName name="mo_base">#REF!</definedName>
    <definedName name="mo_sub_base">#REF!</definedName>
    <definedName name="mobase">#REF!</definedName>
    <definedName name="mocomercial">#REF!</definedName>
    <definedName name="molocal">#REF!</definedName>
    <definedName name="mosub">#REF!</definedName>
    <definedName name="muro">#REF!</definedName>
    <definedName name="nÁID">'[2]Aterro PonteSul'!#REF!</definedName>
    <definedName name="OAC">#REF!</definedName>
    <definedName name="OAE">#REF!</definedName>
    <definedName name="obra">#REF!</definedName>
    <definedName name="OCOM">#REF!</definedName>
    <definedName name="Orçamento">#REF!</definedName>
    <definedName name="ordem">#REF!</definedName>
    <definedName name="orlando">#REF!</definedName>
    <definedName name="pal1x1">#REF!</definedName>
    <definedName name="patrolamento">#REF!</definedName>
    <definedName name="pavi">#REF!</definedName>
    <definedName name="pcat">#REF!</definedName>
    <definedName name="pdmt">#REF!</definedName>
    <definedName name="pdmt1000">#REF!</definedName>
    <definedName name="pdmt1200">#REF!</definedName>
    <definedName name="pdmt200">#REF!</definedName>
    <definedName name="pdmt400">#REF!</definedName>
    <definedName name="pdmt50">#REF!</definedName>
    <definedName name="pdmt600">#REF!</definedName>
    <definedName name="pdmt800">#REF!</definedName>
    <definedName name="PEDREIRA">#REF!</definedName>
    <definedName name="perac">#REF!</definedName>
    <definedName name="persim">#REF!</definedName>
    <definedName name="pil2x05">#REF!</definedName>
    <definedName name="pil2x1">#REF!</definedName>
    <definedName name="pir">#REF!</definedName>
    <definedName name="portfiscal">#REF!</definedName>
    <definedName name="portm1">#REF!</definedName>
    <definedName name="portm2">#REF!</definedName>
    <definedName name="pro">#REF!</definedName>
    <definedName name="pz">#REF!</definedName>
    <definedName name="rdreno">#REF!</definedName>
    <definedName name="reatd">#REF!</definedName>
    <definedName name="reatgd">#REF!</definedName>
    <definedName name="reatgs">#REF!</definedName>
    <definedName name="reatgt">[2]DMT_EV!#REF!</definedName>
    <definedName name="reats">#REF!</definedName>
    <definedName name="reatt">#REF!</definedName>
    <definedName name="referência">#REF!</definedName>
    <definedName name="REGULA">#REF!</definedName>
    <definedName name="REMOÇÃO">#REF!</definedName>
    <definedName name="roac">#REF!</definedName>
    <definedName name="roae">#REF!</definedName>
    <definedName name="roc">#REF!</definedName>
    <definedName name="rodovia">#REF!</definedName>
    <definedName name="rpavi">#REF!</definedName>
    <definedName name="RR_2C">#REF!</definedName>
    <definedName name="rrcerca">#REF!</definedName>
    <definedName name="rsinal">#REF!</definedName>
    <definedName name="rterra">#REF!</definedName>
    <definedName name="saterro">#REF!</definedName>
    <definedName name="scat">#REF!</definedName>
    <definedName name="scorte">#REF!</definedName>
    <definedName name="sdmt">#REF!</definedName>
    <definedName name="sdmt1000">#REF!</definedName>
    <definedName name="sdmt1200">#REF!</definedName>
    <definedName name="sdmt200">#REF!</definedName>
    <definedName name="sdmt400">#REF!</definedName>
    <definedName name="sdmt50">#REF!</definedName>
    <definedName name="sdmt600">#REF!</definedName>
    <definedName name="sdmt800">#REF!</definedName>
    <definedName name="Serviços">[6]Serviços!$A$3:$E$1403</definedName>
    <definedName name="Serviços_1">[7]Serviços!$A$3:$AE$2694</definedName>
    <definedName name="Serviços_10">[7]Serviços!$A$3:$AE$2694</definedName>
    <definedName name="Serviços_11">[7]Serviços!$A$3:$AE$2694</definedName>
    <definedName name="Serviços_12">[7]Serviços!$A$3:$AE$2694</definedName>
    <definedName name="Serviços_2">[7]Serviços!$A$3:$AE$2694</definedName>
    <definedName name="Serviços_3">[7]Serviços!$A$3:$AE$2694</definedName>
    <definedName name="Serviços_4">[7]Serviços!$A$3:$AE$2694</definedName>
    <definedName name="Serviços_5">[7]Serviços!$A$3:$AE$2694</definedName>
    <definedName name="Serviços_6">[7]Serviços!$A$3:$AE$2694</definedName>
    <definedName name="Serviços_7">[7]Serviços!$A$3:$AE$2694</definedName>
    <definedName name="Serviços_8">[7]Serviços!$A$3:$AE$2694</definedName>
    <definedName name="Serviços_9">[7]Serviços!$A$3:$AE$2694</definedName>
    <definedName name="SINALI">#REF!</definedName>
    <definedName name="subrog">#REF!</definedName>
    <definedName name="tcat">#REF!</definedName>
    <definedName name="terra">#REF!</definedName>
    <definedName name="teste">#REF!</definedName>
    <definedName name="teste2">#REF!</definedName>
    <definedName name="_xlnm.Print_Titles" localSheetId="2">Composições!$2:$14</definedName>
    <definedName name="trecho">#REF!</definedName>
    <definedName name="TSD">#REF!</definedName>
    <definedName name="TSs">#REF!</definedName>
    <definedName name="valeta">#REF!</definedName>
    <definedName name="volbase">#REF!</definedName>
    <definedName name="volsub">#REF!</definedName>
    <definedName name="zebra">#REF!</definedName>
    <definedName name="zenil">#REF!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9" l="1"/>
  <c r="G23" i="9"/>
  <c r="H17" i="9"/>
  <c r="J17" i="9"/>
  <c r="H18" i="9"/>
  <c r="H22" i="9" s="1"/>
  <c r="J18" i="9"/>
  <c r="H19" i="9"/>
  <c r="J19" i="9"/>
  <c r="J22" i="9" s="1"/>
  <c r="H20" i="9"/>
  <c r="J20" i="9"/>
  <c r="I22" i="9" l="1"/>
  <c r="H23" i="9"/>
  <c r="D3" i="15"/>
  <c r="C3" i="15"/>
  <c r="D6" i="15"/>
  <c r="C6" i="15"/>
  <c r="D5" i="15"/>
  <c r="C5" i="15"/>
  <c r="D4" i="15"/>
  <c r="C4" i="15"/>
  <c r="D6" i="14"/>
  <c r="C6" i="14"/>
  <c r="D5" i="14"/>
  <c r="C5" i="14"/>
  <c r="D4" i="14"/>
  <c r="C4" i="14"/>
  <c r="D3" i="14"/>
  <c r="C3" i="14"/>
  <c r="C21" i="14"/>
  <c r="C22" i="14"/>
  <c r="E22" i="14" s="1"/>
  <c r="E21" i="14"/>
  <c r="D6" i="13"/>
  <c r="C6" i="13"/>
  <c r="D5" i="13"/>
  <c r="C5" i="13"/>
  <c r="D4" i="13"/>
  <c r="C4" i="13"/>
  <c r="D3" i="13"/>
  <c r="C3" i="13"/>
  <c r="D6" i="11"/>
  <c r="C6" i="11"/>
  <c r="D5" i="11"/>
  <c r="C5" i="11"/>
  <c r="D4" i="11"/>
  <c r="C4" i="11"/>
  <c r="D3" i="11"/>
  <c r="C3" i="11"/>
  <c r="L33" i="9"/>
  <c r="J33" i="9"/>
  <c r="D4" i="12"/>
  <c r="D5" i="12"/>
  <c r="D6" i="12"/>
  <c r="D3" i="12"/>
  <c r="C4" i="12"/>
  <c r="C5" i="12"/>
  <c r="C6" i="12"/>
  <c r="C3" i="12"/>
  <c r="F33" i="9"/>
  <c r="H33" i="9" s="1"/>
  <c r="B33" i="9"/>
  <c r="F20" i="9"/>
  <c r="L20" i="9" s="1"/>
  <c r="B20" i="9"/>
  <c r="J23" i="9" l="1"/>
  <c r="I23" i="9" s="1"/>
  <c r="C23" i="14"/>
  <c r="F40" i="15" l="1"/>
  <c r="F41" i="15"/>
  <c r="D40" i="15"/>
  <c r="D41" i="15"/>
  <c r="E24" i="15"/>
  <c r="G24" i="15" s="1"/>
  <c r="E25" i="15"/>
  <c r="G25" i="15" s="1"/>
  <c r="E23" i="15"/>
  <c r="G17" i="15"/>
  <c r="I17" i="15" s="1"/>
  <c r="G16" i="15"/>
  <c r="I16" i="15" s="1"/>
  <c r="E18" i="15"/>
  <c r="I25" i="15" l="1"/>
  <c r="K25" i="15"/>
  <c r="K17" i="15"/>
  <c r="C33" i="15"/>
  <c r="K16" i="15"/>
  <c r="K24" i="15"/>
  <c r="I24" i="15"/>
  <c r="E26" i="15"/>
  <c r="C32" i="15"/>
  <c r="C41" i="15" l="1"/>
  <c r="E33" i="15"/>
  <c r="E32" i="15"/>
  <c r="C40" i="15"/>
  <c r="G33" i="15" l="1"/>
  <c r="E41" i="15"/>
  <c r="E40" i="15"/>
  <c r="G32" i="15"/>
  <c r="G41" i="15" l="1"/>
  <c r="I33" i="15"/>
  <c r="I32" i="15"/>
  <c r="G40" i="15"/>
  <c r="J40" i="15" s="1"/>
  <c r="M33" i="15" l="1"/>
  <c r="K33" i="15"/>
  <c r="I41" i="15"/>
  <c r="H41" i="15"/>
  <c r="J41" i="15"/>
  <c r="H40" i="15"/>
  <c r="I40" i="15"/>
  <c r="M32" i="15"/>
  <c r="K32" i="15"/>
  <c r="F39" i="15" l="1"/>
  <c r="D39" i="15"/>
  <c r="C31" i="15"/>
  <c r="C34" i="15" s="1"/>
  <c r="G23" i="15"/>
  <c r="G15" i="15"/>
  <c r="K15" i="15" s="1"/>
  <c r="K18" i="15" s="1"/>
  <c r="I42" i="1" s="1"/>
  <c r="D29" i="14"/>
  <c r="D28" i="14"/>
  <c r="C29" i="14"/>
  <c r="E15" i="14"/>
  <c r="C16" i="14"/>
  <c r="C30" i="13"/>
  <c r="I31" i="1" s="1"/>
  <c r="C22" i="13"/>
  <c r="C21" i="13"/>
  <c r="C16" i="13"/>
  <c r="E14" i="13"/>
  <c r="E25" i="1"/>
  <c r="C25" i="1"/>
  <c r="P37" i="7"/>
  <c r="P35" i="7"/>
  <c r="C16" i="12"/>
  <c r="D22" i="12"/>
  <c r="D21" i="12"/>
  <c r="Q25" i="12"/>
  <c r="Q24" i="12"/>
  <c r="Q23" i="12"/>
  <c r="Q22" i="12"/>
  <c r="Q21" i="12"/>
  <c r="Q20" i="12"/>
  <c r="F37" i="12"/>
  <c r="E37" i="12"/>
  <c r="D37" i="12"/>
  <c r="C37" i="12"/>
  <c r="F36" i="12"/>
  <c r="E36" i="12"/>
  <c r="D36" i="12"/>
  <c r="C36" i="12"/>
  <c r="C38" i="12" s="1"/>
  <c r="G29" i="12"/>
  <c r="F29" i="12"/>
  <c r="E29" i="12"/>
  <c r="H29" i="12" s="1"/>
  <c r="D29" i="12"/>
  <c r="C29" i="12"/>
  <c r="G28" i="12"/>
  <c r="F28" i="12"/>
  <c r="E28" i="12"/>
  <c r="H28" i="12" s="1"/>
  <c r="D28" i="12"/>
  <c r="C28" i="12"/>
  <c r="C22" i="12"/>
  <c r="G22" i="12" s="1"/>
  <c r="C21" i="12"/>
  <c r="G21" i="12" s="1"/>
  <c r="G15" i="12"/>
  <c r="H15" i="12" s="1"/>
  <c r="G14" i="12"/>
  <c r="H14" i="12" s="1"/>
  <c r="D29" i="11"/>
  <c r="E29" i="11"/>
  <c r="F29" i="11"/>
  <c r="G29" i="11"/>
  <c r="H29" i="11"/>
  <c r="D22" i="11"/>
  <c r="E22" i="11"/>
  <c r="F22" i="11"/>
  <c r="G22" i="11"/>
  <c r="C22" i="11"/>
  <c r="H15" i="11"/>
  <c r="D15" i="11"/>
  <c r="E15" i="11"/>
  <c r="F15" i="11"/>
  <c r="G15" i="11"/>
  <c r="C15" i="11"/>
  <c r="C29" i="11"/>
  <c r="E29" i="14" l="1"/>
  <c r="G29" i="14" s="1"/>
  <c r="I29" i="14" s="1"/>
  <c r="C23" i="12"/>
  <c r="C30" i="12"/>
  <c r="K23" i="15"/>
  <c r="K26" i="15" s="1"/>
  <c r="I44" i="1" s="1"/>
  <c r="G26" i="15"/>
  <c r="I15" i="15"/>
  <c r="I18" i="15" s="1"/>
  <c r="I41" i="1" s="1"/>
  <c r="G18" i="15"/>
  <c r="I23" i="15"/>
  <c r="I26" i="15" s="1"/>
  <c r="I43" i="1" s="1"/>
  <c r="C39" i="15"/>
  <c r="C42" i="15" s="1"/>
  <c r="E31" i="15"/>
  <c r="E23" i="14"/>
  <c r="E14" i="14"/>
  <c r="E16" i="14" s="1"/>
  <c r="C28" i="14"/>
  <c r="E28" i="14" s="1"/>
  <c r="C23" i="13"/>
  <c r="E22" i="13"/>
  <c r="H22" i="13" s="1"/>
  <c r="E15" i="13"/>
  <c r="E16" i="13" s="1"/>
  <c r="I29" i="1" s="1"/>
  <c r="E21" i="13"/>
  <c r="J29" i="12"/>
  <c r="H37" i="12" s="1"/>
  <c r="J37" i="12" s="1"/>
  <c r="J28" i="12"/>
  <c r="G37" i="12"/>
  <c r="I29" i="12"/>
  <c r="G36" i="12"/>
  <c r="I28" i="12"/>
  <c r="K28" i="12" s="1"/>
  <c r="H16" i="12"/>
  <c r="I20" i="1" s="1"/>
  <c r="G23" i="12"/>
  <c r="I22" i="1" s="1"/>
  <c r="I32" i="1" l="1"/>
  <c r="J30" i="12"/>
  <c r="H36" i="12"/>
  <c r="J36" i="12" s="1"/>
  <c r="J38" i="12" s="1"/>
  <c r="I23" i="1" s="1"/>
  <c r="G28" i="14"/>
  <c r="E39" i="15"/>
  <c r="E34" i="15"/>
  <c r="I37" i="1" s="1"/>
  <c r="C51" i="15"/>
  <c r="C49" i="15"/>
  <c r="C47" i="15"/>
  <c r="E42" i="15"/>
  <c r="G31" i="15"/>
  <c r="G34" i="15" s="1"/>
  <c r="E30" i="14"/>
  <c r="I33" i="1" s="1"/>
  <c r="C30" i="14"/>
  <c r="E23" i="13"/>
  <c r="H21" i="13"/>
  <c r="H23" i="13" s="1"/>
  <c r="I30" i="1" s="1"/>
  <c r="K29" i="12"/>
  <c r="K30" i="12" s="1"/>
  <c r="I21" i="1" s="1"/>
  <c r="I30" i="12"/>
  <c r="H38" i="12" l="1"/>
  <c r="I28" i="14"/>
  <c r="I30" i="14" s="1"/>
  <c r="G30" i="14"/>
  <c r="I34" i="1" s="1"/>
  <c r="I31" i="15"/>
  <c r="G39" i="15"/>
  <c r="I34" i="15" l="1"/>
  <c r="M31" i="15"/>
  <c r="M34" i="15" s="1"/>
  <c r="I46" i="1" s="1"/>
  <c r="G42" i="15"/>
  <c r="I39" i="15"/>
  <c r="I42" i="15" s="1"/>
  <c r="H39" i="15"/>
  <c r="H42" i="15" s="1"/>
  <c r="J39" i="15"/>
  <c r="J42" i="15" s="1"/>
  <c r="D51" i="15" s="1"/>
  <c r="F51" i="15" s="1"/>
  <c r="I38" i="1" s="1"/>
  <c r="K31" i="15"/>
  <c r="K34" i="15" s="1"/>
  <c r="I45" i="1" s="1"/>
  <c r="D47" i="15" l="1"/>
  <c r="D49" i="15" s="1"/>
  <c r="F49" i="15" s="1"/>
  <c r="I39" i="1" s="1"/>
  <c r="F47" i="15" l="1"/>
  <c r="I40" i="1" s="1"/>
  <c r="E18" i="1"/>
  <c r="C18" i="1"/>
  <c r="P28" i="7"/>
  <c r="P27" i="7"/>
  <c r="E26" i="7"/>
  <c r="P26" i="7" l="1"/>
  <c r="E51" i="1" l="1"/>
  <c r="C26" i="2"/>
  <c r="B26" i="2"/>
  <c r="C25" i="2"/>
  <c r="P100" i="7"/>
  <c r="P101" i="7"/>
  <c r="P102" i="7"/>
  <c r="P103" i="7"/>
  <c r="P104" i="7"/>
  <c r="P105" i="7"/>
  <c r="P99" i="7"/>
  <c r="E50" i="1"/>
  <c r="P92" i="7"/>
  <c r="P93" i="7"/>
  <c r="P94" i="7"/>
  <c r="P95" i="7"/>
  <c r="P96" i="7"/>
  <c r="P97" i="7"/>
  <c r="P91" i="7"/>
  <c r="C33" i="9" l="1"/>
  <c r="C20" i="9"/>
  <c r="P90" i="7"/>
  <c r="P98" i="7"/>
  <c r="E90" i="7"/>
  <c r="P72" i="7" l="1"/>
  <c r="P73" i="7"/>
  <c r="P74" i="7"/>
  <c r="P75" i="7"/>
  <c r="P76" i="7"/>
  <c r="P77" i="7"/>
  <c r="P78" i="7"/>
  <c r="P79" i="7"/>
  <c r="P71" i="7"/>
  <c r="P70" i="7" l="1"/>
  <c r="P80" i="7"/>
  <c r="P81" i="7"/>
  <c r="P82" i="7"/>
  <c r="P83" i="7"/>
  <c r="P84" i="7"/>
  <c r="P85" i="7"/>
  <c r="P86" i="7"/>
  <c r="P87" i="7"/>
  <c r="P88" i="7"/>
  <c r="P89" i="7"/>
  <c r="E37" i="1"/>
  <c r="E69" i="7"/>
  <c r="P68" i="7"/>
  <c r="P67" i="7"/>
  <c r="P66" i="7"/>
  <c r="P64" i="7"/>
  <c r="P65" i="7"/>
  <c r="P63" i="7"/>
  <c r="P62" i="7"/>
  <c r="P61" i="7"/>
  <c r="E36" i="1"/>
  <c r="E60" i="7"/>
  <c r="E35" i="1"/>
  <c r="P56" i="7"/>
  <c r="P59" i="7"/>
  <c r="P58" i="7"/>
  <c r="P54" i="7"/>
  <c r="P55" i="7"/>
  <c r="P57" i="7"/>
  <c r="P53" i="7"/>
  <c r="P52" i="7"/>
  <c r="E51" i="7"/>
  <c r="P69" i="7" l="1"/>
  <c r="P60" i="7"/>
  <c r="P51" i="7"/>
  <c r="P50" i="7"/>
  <c r="P49" i="7"/>
  <c r="P48" i="7"/>
  <c r="P47" i="7"/>
  <c r="P46" i="7"/>
  <c r="P45" i="7"/>
  <c r="E27" i="1"/>
  <c r="E44" i="7"/>
  <c r="P39" i="7"/>
  <c r="P43" i="7"/>
  <c r="P42" i="7"/>
  <c r="P41" i="7"/>
  <c r="P40" i="7"/>
  <c r="P38" i="7"/>
  <c r="P36" i="7"/>
  <c r="P34" i="7"/>
  <c r="P33" i="7"/>
  <c r="P32" i="7"/>
  <c r="P31" i="7"/>
  <c r="P30" i="7"/>
  <c r="P44" i="7" l="1"/>
  <c r="P29" i="7"/>
  <c r="E29" i="7"/>
  <c r="E16" i="1"/>
  <c r="E17" i="1"/>
  <c r="P25" i="7" l="1"/>
  <c r="P24" i="7"/>
  <c r="C17" i="1"/>
  <c r="E23" i="7"/>
  <c r="C16" i="1"/>
  <c r="P17" i="7"/>
  <c r="P18" i="7"/>
  <c r="P19" i="7"/>
  <c r="P20" i="7"/>
  <c r="P21" i="7"/>
  <c r="P22" i="7"/>
  <c r="P16" i="7"/>
  <c r="K42" i="1"/>
  <c r="K43" i="1"/>
  <c r="K44" i="1"/>
  <c r="K45" i="1"/>
  <c r="K46" i="1"/>
  <c r="K41" i="1"/>
  <c r="P23" i="7" l="1"/>
  <c r="O15" i="7"/>
  <c r="P15" i="7" s="1"/>
  <c r="J7" i="1"/>
  <c r="B31" i="9" l="1"/>
  <c r="B32" i="9"/>
  <c r="B30" i="9"/>
  <c r="B18" i="9"/>
  <c r="B19" i="9"/>
  <c r="B17" i="9"/>
  <c r="L39" i="9"/>
  <c r="F6" i="9"/>
  <c r="E6" i="9"/>
  <c r="F5" i="9"/>
  <c r="E5" i="9"/>
  <c r="F4" i="9"/>
  <c r="E4" i="9"/>
  <c r="F3" i="9"/>
  <c r="E3" i="9"/>
  <c r="G12" i="4" l="1"/>
  <c r="G11" i="4"/>
  <c r="E11" i="4"/>
  <c r="F9" i="4"/>
  <c r="E9" i="4"/>
  <c r="F7" i="4"/>
  <c r="E7" i="4"/>
  <c r="F6" i="4"/>
  <c r="E6" i="4"/>
  <c r="F5" i="4"/>
  <c r="E5" i="4"/>
  <c r="F4" i="4"/>
  <c r="E4" i="4"/>
  <c r="E15" i="7"/>
  <c r="I7" i="7"/>
  <c r="F6" i="7"/>
  <c r="E6" i="7"/>
  <c r="F5" i="7"/>
  <c r="E5" i="7"/>
  <c r="F4" i="7"/>
  <c r="E4" i="7"/>
  <c r="F3" i="7"/>
  <c r="E3" i="7"/>
  <c r="E4" i="1"/>
  <c r="E5" i="1"/>
  <c r="E6" i="1"/>
  <c r="E3" i="1"/>
  <c r="F6" i="1"/>
  <c r="F5" i="1"/>
  <c r="F4" i="1"/>
  <c r="F3" i="1"/>
  <c r="H33" i="4"/>
  <c r="H35" i="4" s="1"/>
  <c r="H26" i="4"/>
  <c r="H22" i="4"/>
  <c r="K28" i="1" l="1"/>
  <c r="L28" i="1" s="1"/>
  <c r="M28" i="1" s="1"/>
  <c r="K48" i="1" l="1"/>
  <c r="L48" i="1" s="1"/>
  <c r="M48" i="1" s="1"/>
  <c r="K18" i="1"/>
  <c r="L18" i="1" s="1"/>
  <c r="M18" i="1" s="1"/>
  <c r="K52" i="1"/>
  <c r="L52" i="1" s="1"/>
  <c r="M52" i="1" s="1"/>
  <c r="K51" i="1"/>
  <c r="L51" i="1" s="1"/>
  <c r="M51" i="1" s="1"/>
  <c r="K50" i="1"/>
  <c r="L50" i="1" s="1"/>
  <c r="M50" i="1" s="1"/>
  <c r="K25" i="1"/>
  <c r="L25" i="1" s="1"/>
  <c r="M25" i="1" s="1"/>
  <c r="K47" i="1"/>
  <c r="L47" i="1" s="1"/>
  <c r="M47" i="1" s="1"/>
  <c r="L46" i="1"/>
  <c r="M46" i="1" s="1"/>
  <c r="K24" i="1"/>
  <c r="L24" i="1" s="1"/>
  <c r="M24" i="1" s="1"/>
  <c r="K35" i="1"/>
  <c r="L35" i="1" s="1"/>
  <c r="M35" i="1" s="1"/>
  <c r="K40" i="1"/>
  <c r="L40" i="1" s="1"/>
  <c r="M40" i="1" s="1"/>
  <c r="L44" i="1"/>
  <c r="M44" i="1" s="1"/>
  <c r="K30" i="1"/>
  <c r="L30" i="1" s="1"/>
  <c r="M30" i="1" s="1"/>
  <c r="K33" i="1"/>
  <c r="L33" i="1" s="1"/>
  <c r="M33" i="1" s="1"/>
  <c r="K37" i="1"/>
  <c r="L41" i="1"/>
  <c r="M41" i="1" s="1"/>
  <c r="L45" i="1"/>
  <c r="M45" i="1" s="1"/>
  <c r="L43" i="1"/>
  <c r="M43" i="1" s="1"/>
  <c r="K31" i="1"/>
  <c r="L31" i="1" s="1"/>
  <c r="M31" i="1" s="1"/>
  <c r="K34" i="1"/>
  <c r="L34" i="1" s="1"/>
  <c r="M34" i="1" s="1"/>
  <c r="K36" i="1"/>
  <c r="L36" i="1" s="1"/>
  <c r="M36" i="1" s="1"/>
  <c r="K38" i="1"/>
  <c r="L38" i="1" s="1"/>
  <c r="M38" i="1" s="1"/>
  <c r="L42" i="1"/>
  <c r="M42" i="1" s="1"/>
  <c r="K32" i="1"/>
  <c r="L32" i="1" s="1"/>
  <c r="M32" i="1" s="1"/>
  <c r="K39" i="1"/>
  <c r="L39" i="1" s="1"/>
  <c r="M39" i="1" s="1"/>
  <c r="K23" i="1"/>
  <c r="L23" i="1" s="1"/>
  <c r="M23" i="1" s="1"/>
  <c r="K22" i="1"/>
  <c r="L22" i="1" s="1"/>
  <c r="M22" i="1" s="1"/>
  <c r="K21" i="1"/>
  <c r="M49" i="1" l="1"/>
  <c r="L37" i="1"/>
  <c r="C24" i="2"/>
  <c r="C23" i="2"/>
  <c r="M37" i="1" l="1"/>
  <c r="C31" i="9"/>
  <c r="C18" i="9"/>
  <c r="C17" i="9"/>
  <c r="C30" i="9"/>
  <c r="C32" i="9"/>
  <c r="C19" i="9"/>
  <c r="K29" i="1"/>
  <c r="K27" i="1"/>
  <c r="K20" i="1"/>
  <c r="K17" i="1"/>
  <c r="K16" i="1" l="1"/>
  <c r="K53" i="1" s="1"/>
  <c r="L21" i="1"/>
  <c r="M21" i="1" s="1"/>
  <c r="L20" i="1"/>
  <c r="M20" i="1" s="1"/>
  <c r="L29" i="1"/>
  <c r="M29" i="1" s="1"/>
  <c r="L17" i="1"/>
  <c r="M17" i="1" s="1"/>
  <c r="L27" i="1"/>
  <c r="M27" i="1" s="1"/>
  <c r="M19" i="1" l="1"/>
  <c r="M26" i="1"/>
  <c r="L16" i="1"/>
  <c r="L53" i="1" s="1"/>
  <c r="F32" i="9" l="1"/>
  <c r="F31" i="9"/>
  <c r="F18" i="9"/>
  <c r="M16" i="1"/>
  <c r="M15" i="1" l="1"/>
  <c r="F19" i="9"/>
  <c r="L19" i="9" s="1"/>
  <c r="L32" i="9"/>
  <c r="H32" i="9"/>
  <c r="J32" i="9"/>
  <c r="L18" i="9"/>
  <c r="J31" i="9"/>
  <c r="H31" i="9"/>
  <c r="L31" i="9"/>
  <c r="M53" i="1" l="1"/>
  <c r="F17" i="9"/>
  <c r="G38" i="2"/>
  <c r="H26" i="2" s="1"/>
  <c r="F30" i="9"/>
  <c r="F36" i="9" s="1"/>
  <c r="F23" i="9" l="1"/>
  <c r="H24" i="2"/>
  <c r="H25" i="2"/>
  <c r="L17" i="9"/>
  <c r="L22" i="9" s="1"/>
  <c r="K22" i="9" s="1"/>
  <c r="J30" i="9"/>
  <c r="J35" i="9" s="1"/>
  <c r="I8" i="7"/>
  <c r="J8" i="1"/>
  <c r="L30" i="9"/>
  <c r="L35" i="9" s="1"/>
  <c r="H30" i="9"/>
  <c r="H23" i="2"/>
  <c r="G39" i="2"/>
  <c r="L41" i="9" s="1"/>
  <c r="L40" i="9"/>
  <c r="H35" i="9" l="1"/>
  <c r="H36" i="9" s="1"/>
  <c r="K35" i="9"/>
  <c r="H38" i="2"/>
  <c r="I35" i="9"/>
  <c r="J9" i="1"/>
  <c r="I9" i="7"/>
  <c r="G36" i="9" l="1"/>
  <c r="J36" i="9"/>
  <c r="I36" i="9" s="1"/>
  <c r="G35" i="9"/>
  <c r="L36" i="9" l="1"/>
  <c r="K36" i="9" s="1"/>
  <c r="L23" i="9"/>
  <c r="K23" i="9" s="1"/>
</calcChain>
</file>

<file path=xl/sharedStrings.xml><?xml version="1.0" encoding="utf-8"?>
<sst xmlns="http://schemas.openxmlformats.org/spreadsheetml/2006/main" count="1085" uniqueCount="491">
  <si>
    <t>Código</t>
  </si>
  <si>
    <t>Item</t>
  </si>
  <si>
    <t>Especificação</t>
  </si>
  <si>
    <t>Indicador Físico</t>
  </si>
  <si>
    <t>Quantidade</t>
  </si>
  <si>
    <t>Custo Direto</t>
  </si>
  <si>
    <t>SERVIÇOS PRELIMINARES</t>
  </si>
  <si>
    <t>1.1</t>
  </si>
  <si>
    <t>1.2</t>
  </si>
  <si>
    <t>CJ</t>
  </si>
  <si>
    <t>1.3</t>
  </si>
  <si>
    <t>2.1</t>
  </si>
  <si>
    <t>2.2</t>
  </si>
  <si>
    <t>3.1</t>
  </si>
  <si>
    <t>3.2</t>
  </si>
  <si>
    <t>3.3</t>
  </si>
  <si>
    <t xml:space="preserve"> TOTAL  DO  ORÇAMENTO</t>
  </si>
  <si>
    <t>Base</t>
  </si>
  <si>
    <t>SINAPI</t>
  </si>
  <si>
    <t>COMPOSIÇÃO</t>
  </si>
  <si>
    <t>BDI (Material Asfáltico):</t>
  </si>
  <si>
    <t>BDI (Serviço):</t>
  </si>
  <si>
    <t>Unidade</t>
  </si>
  <si>
    <t xml:space="preserve">BDI </t>
  </si>
  <si>
    <t xml:space="preserve">Custo Total </t>
  </si>
  <si>
    <t xml:space="preserve">Valor Total </t>
  </si>
  <si>
    <t>Data:</t>
  </si>
  <si>
    <t>Revisão:</t>
  </si>
  <si>
    <t>Base:</t>
  </si>
  <si>
    <t>Área de Pavimentação (m²):</t>
  </si>
  <si>
    <t>Custo Total Estimado (R$):</t>
  </si>
  <si>
    <t>Custos</t>
  </si>
  <si>
    <t>Total</t>
  </si>
  <si>
    <t>Área de pavimentação (m²):</t>
  </si>
  <si>
    <t>Valor</t>
  </si>
  <si>
    <t>Discriminação</t>
  </si>
  <si>
    <t>Serviços</t>
  </si>
  <si>
    <t xml:space="preserve"> %</t>
  </si>
  <si>
    <t>Observações:</t>
  </si>
  <si>
    <t xml:space="preserve">Revisão: </t>
  </si>
  <si>
    <t>Total geral:</t>
  </si>
  <si>
    <t>Custo por metro quadrado (R$/m²):</t>
  </si>
  <si>
    <t>Custo por m² de pavimento:</t>
  </si>
  <si>
    <t>AC - Administração Central</t>
  </si>
  <si>
    <t>R - Riscos</t>
  </si>
  <si>
    <t>SUBTOTAL</t>
  </si>
  <si>
    <t>PIS</t>
  </si>
  <si>
    <t>ISSQN</t>
  </si>
  <si>
    <t>*Equivalente a 5% de 30% do total da obra.</t>
  </si>
  <si>
    <t>COMPOSIÇÃO DE PARCELA DO BDI DE SERVIÇO</t>
  </si>
  <si>
    <t>1.4</t>
  </si>
  <si>
    <t>DF - Despesas Financeiras</t>
  </si>
  <si>
    <t>COFINS</t>
  </si>
  <si>
    <t>Contribuição Previdenciária - Lei  n° 12.546/13</t>
  </si>
  <si>
    <t>S - Seguros e Garantias</t>
  </si>
  <si>
    <t>%</t>
  </si>
  <si>
    <t>3.4</t>
  </si>
  <si>
    <t>BDI DE SERVIÇOS</t>
  </si>
  <si>
    <t>I - TAXAS E IMPOSTOS</t>
  </si>
  <si>
    <t>L - Lucro/Remuneração</t>
  </si>
  <si>
    <t>CI - CUSTOS INDIRETOS</t>
  </si>
  <si>
    <t>L - LUCRO</t>
  </si>
  <si>
    <t>Segundo Acórdão 2622/2013 do Tribunal de Contas da União – TCU, o cálculo do BDI deve ser feito da seguinte maneira:</t>
  </si>
  <si>
    <t>Onde:</t>
  </si>
  <si>
    <t>AC - Administração central</t>
  </si>
  <si>
    <t>S - Seguros</t>
  </si>
  <si>
    <t>G - Garantias</t>
  </si>
  <si>
    <t>l - Incidência de Taxas e Impostos</t>
  </si>
  <si>
    <t>L - Lucro</t>
  </si>
  <si>
    <t>Obra:</t>
  </si>
  <si>
    <t>Local:</t>
  </si>
  <si>
    <t>Bairro:</t>
  </si>
  <si>
    <t>Município:</t>
  </si>
  <si>
    <t>Sorriso - MT</t>
  </si>
  <si>
    <t>1.1.1</t>
  </si>
  <si>
    <t>1.1.2</t>
  </si>
  <si>
    <t>1.1.3</t>
  </si>
  <si>
    <t>1.1.4</t>
  </si>
  <si>
    <t>1.1.5</t>
  </si>
  <si>
    <t>Custo Unitário</t>
  </si>
  <si>
    <t>Custo Total</t>
  </si>
  <si>
    <t>INSUMO</t>
  </si>
  <si>
    <t>M3</t>
  </si>
  <si>
    <t>H</t>
  </si>
  <si>
    <t>CARPINTEIRO DE FORMAS COM ENCARGOS COMPLEMENTARES</t>
  </si>
  <si>
    <t>SERVENTE COM ENCARGOS COMPLEMENTARES</t>
  </si>
  <si>
    <t>M</t>
  </si>
  <si>
    <t>Tipo</t>
  </si>
  <si>
    <t>M3.KM</t>
  </si>
  <si>
    <t>M2</t>
  </si>
  <si>
    <t>1.2.1</t>
  </si>
  <si>
    <t>1.2.2</t>
  </si>
  <si>
    <t>Responsável Técnico:</t>
  </si>
  <si>
    <t>CRONOGRAMA FÍSICO-FINANCEIRO</t>
  </si>
  <si>
    <t>30 dias</t>
  </si>
  <si>
    <t>60 dias</t>
  </si>
  <si>
    <t>90 dias</t>
  </si>
  <si>
    <t>Faturamento Simples</t>
  </si>
  <si>
    <t>Faturamento Acumulado</t>
  </si>
  <si>
    <t>Dias consecutivos</t>
  </si>
  <si>
    <t>CRONOGRAMA FÍSICO</t>
  </si>
  <si>
    <t>CRONOGRAMA FINANCEIRO</t>
  </si>
  <si>
    <t>Descrição</t>
  </si>
  <si>
    <t>PLANILHA ORÇAMENTÁRIA</t>
  </si>
  <si>
    <t xml:space="preserve">Pavimentação e Drenagem </t>
  </si>
  <si>
    <t>Estádio Municipal Egidio José Preima</t>
  </si>
  <si>
    <t>Gleba Sorriso</t>
  </si>
  <si>
    <t>DRENAGEM DE ÁGUAS PLUVIAIS</t>
  </si>
  <si>
    <t>TERRAPLENAGEM E PAVIMENTAÇÃO ASFÁLTICA</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</si>
  <si>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</si>
  <si>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REATERRO MECANIZADO DE VALA COM RETROESCAVADEIRA (CAPACIDADE DA CAÇAMBA DA RETRO: 0,26 M³ / POTÊNCIA: 88 HP), LARGURA DE 0,8 A 1,5 M, PROFUNDIDADE DE 1,5 A 3,0 M, COM SOLO (SEM SUBSTITUIÇÃO) DE 1ª CATEGORIA EM LOCAIS COM BAIXO NÍVEL DE INTERFERÊNCIA. AF_04/2016</t>
  </si>
  <si>
    <t>2.3</t>
  </si>
  <si>
    <t>2.4</t>
  </si>
  <si>
    <t>2.5</t>
  </si>
  <si>
    <t>2.9</t>
  </si>
  <si>
    <t>3.5</t>
  </si>
  <si>
    <t>3.6</t>
  </si>
  <si>
    <t>3.7</t>
  </si>
  <si>
    <t>3.8</t>
  </si>
  <si>
    <t>3.10</t>
  </si>
  <si>
    <t>3.11</t>
  </si>
  <si>
    <t>3.12</t>
  </si>
  <si>
    <t>3.13</t>
  </si>
  <si>
    <t>3.14</t>
  </si>
  <si>
    <t>3.15</t>
  </si>
  <si>
    <t>3.16</t>
  </si>
  <si>
    <t>3.17</t>
  </si>
  <si>
    <t>3.18</t>
  </si>
  <si>
    <t>3.19</t>
  </si>
  <si>
    <t>3.20</t>
  </si>
  <si>
    <t>ESCAVAÇÃO HORIZONTAL EM SOLO DE 1A CATEGORIA COM TRATOR DE ESTEIRAS (170HP/LÂMINA: 5,20M3). AF_07/2020</t>
  </si>
  <si>
    <t>REGULARIZAÇÃO E COMPACTAÇÃO DE SUBLEITO DE SOLO  PREDOMINANTEMENTE ARGILOSO. AF_11/2019</t>
  </si>
  <si>
    <t>EXECUÇÃO E COMPACTAÇÃO DE BASE E OU SUB BASE PARA PAVIMENTAÇÃO DE SOLOS DE COMPORTAMENTO LATERÍTICO (ARENOSO) - EXCLUSIVE SOLO, ESCAVAÇÃO, CARGA E TRANSPORTE. AF_11/2019</t>
  </si>
  <si>
    <t>PREPARO DE FUNDO DE VALA COM LARGURA MENOR QUE 1,5 M, COM CAMADA DE AREIA, LANÇAMENTO MANUAL. AF_08/2020</t>
  </si>
  <si>
    <t>T.KM</t>
  </si>
  <si>
    <t>3.21</t>
  </si>
  <si>
    <t>GUIA (MEIO-FIO) CONCRETO, MOLDADA  IN LOCO  EM TRECHO RETO COM EXTRUSORA, 15 CM BASE X 30 CM ALTURA. AF_06/2016</t>
  </si>
  <si>
    <t>COMPOSIÇÕES - PLANILHA ORÇAMENTÁRIA</t>
  </si>
  <si>
    <t>COMP-01</t>
  </si>
  <si>
    <t>PLACA DE OBRA (PARA CONSTRUCAO CIVIL) EM CHAPA GALVANIZADA *N. 22*, ADESIVADA, DE *2,0 X 1,125* M</t>
  </si>
  <si>
    <t>PONTALETE *7,5 X 7,5* CM EM PINUS, MISTA OU EQUIVALENTE DA REGIAO - BRUTA</t>
  </si>
  <si>
    <t>KG</t>
  </si>
  <si>
    <t>SARRAFO NAO APARELHADO *2,5 X 7* CM, EM MACARANDUBA, ANGELIM OU EQUIVALENTE DA REGIAO - BRUTA</t>
  </si>
  <si>
    <t>PREGO DE ACO POLIDO COM CABECA 18 X 30 (2 3/4 X 10)</t>
  </si>
  <si>
    <t>CONCRETO MAGRO PARA LASTRO, TRAÇO 1:4,5:4,5 (CIMENTO/ AREIA MÉDIA/ BRITA 1) - PREPARO MECÂNICO COM BETONEIRA 400 L. AF_07/2016</t>
  </si>
  <si>
    <t>1.1.6</t>
  </si>
  <si>
    <t>1.1.7</t>
  </si>
  <si>
    <t>COMP-02</t>
  </si>
  <si>
    <t>ENCARREGADO GERAL COM ENCARGOS COMPLEMENTARES</t>
  </si>
  <si>
    <t>PLACA DE OBRA EM CHAPA DE ACO GALVANIZADO (REF: SINAPI 74209/1 - 01/2020)</t>
  </si>
  <si>
    <t>COMP-03</t>
  </si>
  <si>
    <t>UNI</t>
  </si>
  <si>
    <t>AREIA MEDIA - POSTO JAZIDA/FORNECEDOR (RETIRADO NA JAZIDA, SEM TRANSPORTE)</t>
  </si>
  <si>
    <t>CIMENTO PORTLAND COMPOSTO CP II-32</t>
  </si>
  <si>
    <t>PEDRA BRITADA N. 1 (9,5 a 19 MM) POSTO PEDREIRA/FORNECEDOR, SEM FRETE</t>
  </si>
  <si>
    <t>TIJOLO CERAMICO MACICO COMUM *5 X 10 X 20* CM (L X A X C)</t>
  </si>
  <si>
    <t>ARMADOR COM ENCARGOS COMPLEMENTARES</t>
  </si>
  <si>
    <t>PEDREIRO COM ENCARGOS COMPLEMENTARES</t>
  </si>
  <si>
    <t>COMP-04</t>
  </si>
  <si>
    <t>2.9.1</t>
  </si>
  <si>
    <t>2.9.2</t>
  </si>
  <si>
    <t>2.9.3</t>
  </si>
  <si>
    <t>2.9.4</t>
  </si>
  <si>
    <t>2.9.5</t>
  </si>
  <si>
    <t>2.9.6</t>
  </si>
  <si>
    <t>2.9.7</t>
  </si>
  <si>
    <t>2.9.8</t>
  </si>
  <si>
    <t>CHP</t>
  </si>
  <si>
    <t>2.9.10</t>
  </si>
  <si>
    <t>CHI</t>
  </si>
  <si>
    <t>2.9.11</t>
  </si>
  <si>
    <t>2.9.12</t>
  </si>
  <si>
    <t>2.9.13</t>
  </si>
  <si>
    <t>2.9.14</t>
  </si>
  <si>
    <t>2.9.9</t>
  </si>
  <si>
    <t>TUBO DE CONCRETO PARA REDES COLETORAS DE ÁGUAS PLUVIAIS, DIÂMETRO DE 600 MM, JUNTA RÍGIDA, INSTALADO EM LOCAL COM BAIXO NÍVEL DE INTERFERÊNCIAS - FORNECIMENTO E ASSENTAMENTO. AF_12/2015</t>
  </si>
  <si>
    <t>ADMINISTRAÇÃO LOCAL DA OBRA (REF: COMPOSIÇÃO PRÓPRIA)</t>
  </si>
  <si>
    <t>SERVICOS TOPOGRAFICOS PARA PAVIMENTACAO, INCLUSIVE NOTA DE SERVICOS, ACOMPANHAMENTO E GREIDE (REF: COMPOSIÇÃO PRÓPRIA)</t>
  </si>
  <si>
    <t>COMP-05</t>
  </si>
  <si>
    <t>3.1.2</t>
  </si>
  <si>
    <t>SARRAFO NAO APARELHADO *2,5 X 10* CM, EM MACARANDUBA, ANGELIM OU EQUIVALENTE DA REGIAO - BRUTA</t>
  </si>
  <si>
    <t>AUXILIAR DE TOPÓGRAFO COM ENCARGOS COMPLEMENTARES</t>
  </si>
  <si>
    <t>3.1.3</t>
  </si>
  <si>
    <t>NIVELADOR COM ENCARGOS COMPLEMENTARES</t>
  </si>
  <si>
    <t>3.1.4</t>
  </si>
  <si>
    <t>3.1.5</t>
  </si>
  <si>
    <t>3.1.6</t>
  </si>
  <si>
    <t>DESENHISTA DETALHISTA COM ENCARGOS COMPLEMENTARES</t>
  </si>
  <si>
    <t>3.1.7</t>
  </si>
  <si>
    <t>CAMINHONETE CABINE SIMPLES COM MOTOR 1.6 FLEX, CÂMBIO MANUAL, POTÊNCIA 101/104 CV, 2 PORTAS - CHP DIURNO. AF_11/2015</t>
  </si>
  <si>
    <t>EXECUÇÃO DE IMPRIMAÇÃO COM ASFALTO DILUÍDO CM-30. AF_11/2019 (REF: SINAPI 96401 - 04/2021)</t>
  </si>
  <si>
    <t>ANP</t>
  </si>
  <si>
    <t>3.9.1</t>
  </si>
  <si>
    <t>3.9.2</t>
  </si>
  <si>
    <t>VASSOURA MECÂNICA REBOCÁVEL COM ESCOVA CILÍNDRICA, LARGURA ÚTIL DE VARRIMENTO DE 2,44 M - CHP DIURNO. AF_06/2014</t>
  </si>
  <si>
    <t>3.9.3</t>
  </si>
  <si>
    <t>3.9.4</t>
  </si>
  <si>
    <t>ESPARGIDOR DE ASFALTO PRESSURIZADO, TANQUE 6 M3 COM ISOLAÇÃO TÉRMICA, AQUECIDO COM 2 MAÇARICOS, COM BARRA ESPARGIDORA 3,60 M, MONTADO SOBRE CAMINHÃO TOCO, PBT 14.300 KG, POTÊNCIA 185 CV - CHP DIURNO. AF_08/2015</t>
  </si>
  <si>
    <t>VASSOURA MECÂNICA REBOCÁVEL COM ESCOVA CILÍNDRICA, LARGURA ÚTIL DE VARRIMENTO DE 2,44 M - CHI DIURNO. AF_06/2014</t>
  </si>
  <si>
    <t>3.9.5</t>
  </si>
  <si>
    <t>3.9.6</t>
  </si>
  <si>
    <t>TRATOR DE PNEUS, POTÊNCIA 85 CV, TRAÇÃO 4X4, PESO COM LASTRO DE 4.675 KG - CHP DIURNO. AF_06/2014</t>
  </si>
  <si>
    <t>TRATOR DE PNEUS, POTÊNCIA 85 CV, TRAÇÃO 4X4, PESO COM LASTRO DE 4.675 KG - CHI DIURNO. AF_06/2014</t>
  </si>
  <si>
    <t>3.9.7</t>
  </si>
  <si>
    <t>3.9.8</t>
  </si>
  <si>
    <t>ESPARGIDOR DE ASFALTO PRESSURIZADO, TANQUE 6 M3 COM ISOLAÇÃO TÉRMICA, AQUECIDO COM 2 MAÇARICOS, COM BARRA ESPARGIDORA 3,60 M, MONTADO SOBRE CAMINHÃO TOCO, PBT 14.300 KG, POTÊNCIA 185 CV - CHI DIURNO. AF_08/2015</t>
  </si>
  <si>
    <t>ANP/CM-30</t>
  </si>
  <si>
    <t>ASFALTO DILUIDO DE PETROLEO CM-30 (COLETADO CAIXA NA ANP ACRESCIDO DE ICMS - REF: ANP/MT/12/2021)</t>
  </si>
  <si>
    <t>COMP-06</t>
  </si>
  <si>
    <t>COMP-07</t>
  </si>
  <si>
    <t>EXECUÇÃO DE PINTURA DE LIGAÇÃO COM EMULSÃO ASFÁLTICA RR-2C. AF_11/2019 (REF: SINAPI 96402 - 03/2022)</t>
  </si>
  <si>
    <t>ANP/RR-2C</t>
  </si>
  <si>
    <t>3.10.1</t>
  </si>
  <si>
    <t>3.10.2</t>
  </si>
  <si>
    <t>3.10.3</t>
  </si>
  <si>
    <t>3.10.4</t>
  </si>
  <si>
    <t>ESPARGIDOR DE ASFALTO PRESSURIZADO, TANQUE 6 M3 COM ISOLAÇÃO TÉRMICA, AQUECIDO COM 2 MAÇARICOS, COM BARRA ESPARGIDORA 3,60 M, MONTADO SOBRE CAMINHÃO TOCO, PBT 14.300 KG, POTÊNCIA 185 CV - CHP DIURNO.</t>
  </si>
  <si>
    <t>3.10.5</t>
  </si>
  <si>
    <t>3.10.6</t>
  </si>
  <si>
    <t>3.10.7</t>
  </si>
  <si>
    <t>3.10.8</t>
  </si>
  <si>
    <t>EMULSAO ASFALTICA CATIONICA RR-2C PARA USO EM PAVIMENTACAO ASFALTICA (COLETADO CAIXA NA ANP ACRESCIDO DE ICMS - REF: ANP/MT/02/2022)</t>
  </si>
  <si>
    <t>CONSTRUÇÃO DE PAVIMENTO COM APLICAÇÃO DE CONCRETO BETUMINOSO USINADO A QUENTE (CBUQ), CAMADA DE ROLAMENTO, COM ESPESSURA DE 3,0 CM - EXCLUSIVE TRANSPORTE. AF_03/2017 (REF: SINAPI 95990 - 10/2019)</t>
  </si>
  <si>
    <t>COMP-08</t>
  </si>
  <si>
    <t>3.11.1</t>
  </si>
  <si>
    <t>3.11.2</t>
  </si>
  <si>
    <t>3.11.3</t>
  </si>
  <si>
    <t>3.11.4</t>
  </si>
  <si>
    <t>3.11.5</t>
  </si>
  <si>
    <t>3.11.6</t>
  </si>
  <si>
    <t>3.11.7</t>
  </si>
  <si>
    <t>3.11.8</t>
  </si>
  <si>
    <t>3.11.9</t>
  </si>
  <si>
    <t>3.11.10</t>
  </si>
  <si>
    <t>3.11.11</t>
  </si>
  <si>
    <t>VIBROACABADORA DE ASFALTO SOBRE ESTEIRAS, LARGURA DE PAVIMENTAÇÃO 1,90 M A 5,30 M, POTÊNCIA 105 HP CAPACIDADE 450 T/H - CHP DIURNO. AF_11/2014</t>
  </si>
  <si>
    <t>VIBROACABADORA DE ASFALTO SOBRE ESTEIRAS, LARGURA DE PAVIMENTAÇÃO 1,90 M A 5,30 M, POTÊNCIA 105 HP CAPACIDADE 450 T/H - CHI DIURNO. AF_11/2014</t>
  </si>
  <si>
    <t>RASTELEIRO COM ENCARGOS COMPLEMENTARES</t>
  </si>
  <si>
    <t>CAMINHÃO BASCULANTE 10 M3, TRUCADO CABINE SIMPLES, PESO BRUTO TOTAL 23.000 KG, CARGA ÚTIL MÁXIMA 15.935 KG, DISTÂNCIA ENTRE EIXOS 4,80 M, POTÊNCIA 230 CV INCLUSIVE CAÇAMBA METÁLICA - CHP DIURNO. AF_06/2014</t>
  </si>
  <si>
    <t>ROLO COMPACTADOR VIBRATORIO TANDEM, ACO LISO, POTENCIA 125 HP, PESO SEM/COM LASTRO 10,20/11,65 T, LARGURA DE TRABALHO 1,73 M - CHP DIURNO. AF_11/2016</t>
  </si>
  <si>
    <t>ROLO COMPACTADOR VIBRATORIO TANDEM, ACO LISO, POTENCIA 125 HP, PESO SEM/COM LASTRO 10,20/11,65 T, LARGURA DE TRABALHO 1,73 M - CHI DIURNO. AF_11/2016</t>
  </si>
  <si>
    <t>TRATOR DE PNEUS COM POTÊNCIA DE 85 CV, TRAÇÃO 4X4, COM VASSOURA MECÂNICA ACOPLADA - CHI DIURNO. AF_02/2017</t>
  </si>
  <si>
    <t>TRATOR DE PNEUS COM POTÊNCIA DE 85 CV, TRAÇÃO 4X4, COM VASSOURA MECÂNICA ACOPLADA - CHP DIURNO. AF_03/2017</t>
  </si>
  <si>
    <t>ROLO COMPACTADOR DE PNEUS, ESTATICO, PRESSAO VARIAVEL, POTENCIA 110 HP, PESO SEM/COM LASTRO 10,8/27 T, LARGURA DE ROLAGEM 2,30 M - CHP DIURNO. AF_06/2017</t>
  </si>
  <si>
    <t>ROLO COMPACTADOR DE PNEUS, ESTATICO, PRESSAO VARIAVEL, POTENCIA 110 HP, PESO SEM/COM LASTRO 10,8/27 T, LARGURA DE ROLAGEM 2,30 M - CHI DIURNO. AF_06/2017</t>
  </si>
  <si>
    <t>T</t>
  </si>
  <si>
    <t>AUXILIAR</t>
  </si>
  <si>
    <t>3.11.1.1</t>
  </si>
  <si>
    <t>3.11.1.2</t>
  </si>
  <si>
    <t>3.11.1.3</t>
  </si>
  <si>
    <t>3.11.1.4</t>
  </si>
  <si>
    <t>3.11.1.5</t>
  </si>
  <si>
    <t>3.11.1.6</t>
  </si>
  <si>
    <t>3.11.1.7</t>
  </si>
  <si>
    <t>3.11.1.8</t>
  </si>
  <si>
    <t>3.11.1.9</t>
  </si>
  <si>
    <t>ANP/CAP-50/70</t>
  </si>
  <si>
    <t>USINAGEM DE CBUQ COM CAP 50/70, PARA CAPA DE ROLAMENTO (REF: SINAPI 72962 - 02/2020)</t>
  </si>
  <si>
    <t>PEDRA BRITADA N. 0, OU PEDRISCO (4,8 A 9,5 MM) POSTO PEDREIRA/FORNECEDOR, SEM FRETE</t>
  </si>
  <si>
    <t>PÁ CARREGADEIRA SOBRE RODAS, POTÊNCIA 197 HP, CAPACIDADE DA CAÇAMBA 2,5 A 3,5 M3, PESO OPERACIONAL 18338 KG - CHP DIURNO. AF_06/2014</t>
  </si>
  <si>
    <t>TANQUE DE ASFALTO ESTACIONÁRIO COM SERPENTINA, CAPACIDADE 30.000 L - CHP DIURNO. AF_06/2014</t>
  </si>
  <si>
    <t>USINA DE MISTURA ASFÁLTICA À QUENTE, TIPO CONTRA FLUXO, PROD 40 A 80 TON/HORA - CHP DIURNO. AF_03/2016</t>
  </si>
  <si>
    <t>CIMENTO ASFALTICO DE PETROLEO A GRANEL (CAP) 50/70 (COLETADO CAIXA NA ANP ACRESCIDO DE ICMS - REF: ANP/MT/02/2022)</t>
  </si>
  <si>
    <t>EXECUÇÃO DE SARJETÃO DE CONCRETO USINADO, MOLDADA IN LOCO EM TRECHO RETO, 100 CM BASE X 20 CM ALTURA. AF_06/2016</t>
  </si>
  <si>
    <t>COMP-09</t>
  </si>
  <si>
    <t>4.1</t>
  </si>
  <si>
    <t>ORSE</t>
  </si>
  <si>
    <t>4.1.1</t>
  </si>
  <si>
    <t>4.1.2</t>
  </si>
  <si>
    <t>4.1.3</t>
  </si>
  <si>
    <t>ARGAMASSA COLANTE TIPO AC III</t>
  </si>
  <si>
    <t>LAJOTA CONCRETO REVESTIMENTO PISO, QUADRADA 39 cm, fck = 35 MPa, e = 3 cm, 7 un/m2</t>
  </si>
  <si>
    <t>COMPACTAÇÃO MECÂNICA DE SOLO PARA EXECUÇÃO DE RADIER, COM COMPACTADOR DE SOLOS TIPO PLACA VIBRATÓRIA. AF_09/2017</t>
  </si>
  <si>
    <t>LASTRO DE CONCRETO MAGRO, APLICADO EM PISOS OU RADIERS, ESPESSURA DE 3 CM. AF_07/2016</t>
  </si>
  <si>
    <t>4.1.4</t>
  </si>
  <si>
    <t>4.1.5</t>
  </si>
  <si>
    <t>4.1.6</t>
  </si>
  <si>
    <t>4.1.7</t>
  </si>
  <si>
    <t>COMP-10</t>
  </si>
  <si>
    <t>4.2</t>
  </si>
  <si>
    <t>FORNECIMENTO E ASSENTAMENTO COM ARGAMASSA DE PISO TÁTIL ASSENTADO SOBRE LASTRO DE CONCRETO MAGRO E=3CM (REF: SEINFRA C4865 - 03/2021; SINAPI 101094 09/2021) PS-260</t>
  </si>
  <si>
    <t>FORNECIMENTO E ASSENTAMENTO COM ARGAMASSA DE LAJOTA PRE-MOLDADA DE CONCRETO 39X39CM, E = 3CM SOBRE LASTRO DE CONCRETO MAGRO E=3CM (REF: SEINFRA C4865 - 03/2021; SINAPI 101094 - 09/2021) PS-259</t>
  </si>
  <si>
    <t>4.2.1</t>
  </si>
  <si>
    <t>4.2.2</t>
  </si>
  <si>
    <t>4.2.3</t>
  </si>
  <si>
    <t>4.2.4</t>
  </si>
  <si>
    <t>4.2.5</t>
  </si>
  <si>
    <t>4.2.6</t>
  </si>
  <si>
    <t>4.2.7</t>
  </si>
  <si>
    <t>PISO PODOTATIL DE CONCRETO - DIRECIONAL E ALERTA, *40 X 40 X 2,5* CM</t>
  </si>
  <si>
    <t>4.3</t>
  </si>
  <si>
    <t>PLANTIO DE GRAMA EM PLACAS. AF_05/2018</t>
  </si>
  <si>
    <t>MÊS</t>
  </si>
  <si>
    <r>
      <t>ENGENHEIRO CIVIL DE OBRA JUNIOR COM ENCARGOS COMPLEMENTARES</t>
    </r>
    <r>
      <rPr>
        <vertAlign val="superscript"/>
        <sz val="11"/>
        <rFont val="Calibri"/>
        <family val="2"/>
        <scheme val="minor"/>
      </rPr>
      <t>1</t>
    </r>
  </si>
  <si>
    <t>Item 1.2.1 considera 4h/dia -&gt; 3 dias/semana -&gt; 12 semanas = 144 h</t>
  </si>
  <si>
    <t>3.23</t>
  </si>
  <si>
    <t>MOTONIVELADORA POTÊNCIA BÁSICA LÍQUIDA (PRIMEIRA MARCHA) 125 HP, PESO BRUTO 13032 KG, LARGURA DA LÂMINA DE 3,7 M - CHP DIURNO. AF_06/2014</t>
  </si>
  <si>
    <t>1.3.1</t>
  </si>
  <si>
    <t>1.3.2</t>
  </si>
  <si>
    <t>LIMPEZA MECANIZADA DE TERRENO COM REMOCAO DE CAMADA VEGETAL, UTILIZANDO MOTONIVELADORA - ÁREA DO TERRENO (REF: COMPOSIÇÃO PRÓPRIA - PS-004)</t>
  </si>
  <si>
    <t>COMP-11</t>
  </si>
  <si>
    <t>Trechos</t>
  </si>
  <si>
    <t>Ø 0,40 m</t>
  </si>
  <si>
    <t>Ø 0,60 m</t>
  </si>
  <si>
    <t>Ø 0,80 m</t>
  </si>
  <si>
    <t>Ø 1,00 m</t>
  </si>
  <si>
    <t>Ø 1,20 m</t>
  </si>
  <si>
    <t>Ø 1,50 m</t>
  </si>
  <si>
    <t>(m)</t>
  </si>
  <si>
    <t>(m²)</t>
  </si>
  <si>
    <t>Total - Rede Final</t>
  </si>
  <si>
    <t>BLS</t>
  </si>
  <si>
    <t>BLD</t>
  </si>
  <si>
    <t>BLT</t>
  </si>
  <si>
    <t>Caixa Coletora</t>
  </si>
  <si>
    <t>(unid)</t>
  </si>
  <si>
    <t>c/ grelha</t>
  </si>
  <si>
    <t>de sarjeta</t>
  </si>
  <si>
    <t>CP Ø 0,60m</t>
  </si>
  <si>
    <t>CP Ø 0,80m</t>
  </si>
  <si>
    <t>CP Ø 1,00m</t>
  </si>
  <si>
    <t>PV Ø 0,60 m</t>
  </si>
  <si>
    <t>PV Ø 0,80 m</t>
  </si>
  <si>
    <t>PV Ø 1,00 m</t>
  </si>
  <si>
    <t>a 1,20 m</t>
  </si>
  <si>
    <t xml:space="preserve">Total </t>
  </si>
  <si>
    <t>ESCAVAÇÃO DE VALA (m³)</t>
  </si>
  <si>
    <t>Extensão</t>
  </si>
  <si>
    <t>Diâmetro</t>
  </si>
  <si>
    <t>Largura</t>
  </si>
  <si>
    <t>Altura Média</t>
  </si>
  <si>
    <t>Área</t>
  </si>
  <si>
    <t>Volume</t>
  </si>
  <si>
    <t>(m³)</t>
  </si>
  <si>
    <t>Diametro</t>
  </si>
  <si>
    <t>Largura do Lastro</t>
  </si>
  <si>
    <t>Altura Lastro</t>
  </si>
  <si>
    <t>REATERRO (m³)</t>
  </si>
  <si>
    <t>Diâmetro ext.</t>
  </si>
  <si>
    <t>Altura Média Vala</t>
  </si>
  <si>
    <t>Área tubo</t>
  </si>
  <si>
    <t>Escavação</t>
  </si>
  <si>
    <t>Bota Fora</t>
  </si>
  <si>
    <t>Reaterro</t>
  </si>
  <si>
    <t>(m3)</t>
  </si>
  <si>
    <t>Fator de Empolamento: 1,30 m³/m³</t>
  </si>
  <si>
    <t>TRANSPORTE MATERIAL ESCAVADO</t>
  </si>
  <si>
    <t xml:space="preserve">Altura Média </t>
  </si>
  <si>
    <t xml:space="preserve">Área </t>
  </si>
  <si>
    <t>DMT</t>
  </si>
  <si>
    <t>Transp. Bota Fora</t>
  </si>
  <si>
    <t>(Km)</t>
  </si>
  <si>
    <t>(m³.km)</t>
  </si>
  <si>
    <t>Tubulação</t>
  </si>
  <si>
    <t>DIÂM. INTERNO</t>
  </si>
  <si>
    <t>DIÂM. EXT. (m)</t>
  </si>
  <si>
    <t>LARGURA DA VALA (m)</t>
  </si>
  <si>
    <t>ALTURA VALA(m)</t>
  </si>
  <si>
    <t>ÁREA TUBO (m2)</t>
  </si>
  <si>
    <t>400mm</t>
  </si>
  <si>
    <t>600mm</t>
  </si>
  <si>
    <t>800mm</t>
  </si>
  <si>
    <t>1000mm</t>
  </si>
  <si>
    <t>1200mm</t>
  </si>
  <si>
    <t>1500mm</t>
  </si>
  <si>
    <t xml:space="preserve">ACO CA-50, 10,0 MM, VERGALHAO  </t>
  </si>
  <si>
    <t xml:space="preserve">AREIA MEDIA - POSTO JAZIDA/FORNECEDOR (RETIRADO NA JAZIDA, SEM TRANSPORTE)  </t>
  </si>
  <si>
    <t>BOCA DE LOBO EM ALVENARIA TIJOLO MACICO, REVESTIDA C/ ARGAMASSA DE CIMENTO E AREIA 1:3, SOBRE LASTRO DE CONCRETO 10CM E TAMPA DE CONCRETO ARMADO (REF: SINAPI 83659 - 11/2020)</t>
  </si>
  <si>
    <t xml:space="preserve">CAL HIDRATADA CH-I PARA ARGAMASSAS  </t>
  </si>
  <si>
    <t>CHAPA DE MADEIRA COMPENSADA PLASTIFICADA PARA FORMA DE CONCRETO, DE 2,20 x 1,10 M, E = 10 MM</t>
  </si>
  <si>
    <t xml:space="preserve">CIMENTO PORTLAND COMPOSTO CP II-32  </t>
  </si>
  <si>
    <t xml:space="preserve">PEDRA BRITADA N. 1 (9,5 a 19 MM) POSTO PEDREIRA/FORNECEDOR, SEM FRETE  </t>
  </si>
  <si>
    <t>ARAME RECOZIDO 16 BWG, D = 1,65 MM (0,016 KG/M) OU 18 BWG, D = 1,25 MM (0,01 KG/M)</t>
  </si>
  <si>
    <t>UN</t>
  </si>
  <si>
    <t xml:space="preserve">KG    </t>
  </si>
  <si>
    <t>PEDRA BRITADA N. 2 (19 A 38 MM) POSTO PEDREIRA/FORNECEDOR, SEM FRETE</t>
  </si>
  <si>
    <t>TABUA NAO APARELHADA *2,5 X 30* CM, EM MACARANDUBA, ANGELIM OU EQUIVALENTE DA REGIAO - BRUTA</t>
  </si>
  <si>
    <t>3.22</t>
  </si>
  <si>
    <t>DEMOLIÇÃO PARCIAL DE PAVIMENTO ASFÁLTICO, DE FORMA MECANIZADA, SEM REAPROVEITAMENTO. AF_12/2017 (RECUPERAÇÃO DO TRECHO NA RUA DOS CEDROS - 9,00 X 10,00 M)</t>
  </si>
  <si>
    <t>ESCAVAÇÃO MECÂNICA (m³)</t>
  </si>
  <si>
    <t>Avenidas/Ruas</t>
  </si>
  <si>
    <t>Espess. Média</t>
  </si>
  <si>
    <t>Espessura</t>
  </si>
  <si>
    <t>Empolamento</t>
  </si>
  <si>
    <t>Transporte</t>
  </si>
  <si>
    <t>(%)</t>
  </si>
  <si>
    <t>(km)</t>
  </si>
  <si>
    <t>Total - Transporte Escavado</t>
  </si>
  <si>
    <t>SUBLEITO (m²)</t>
  </si>
  <si>
    <t>Total - Subleito</t>
  </si>
  <si>
    <t>Trecho</t>
  </si>
  <si>
    <t>Trecho I - Lado Direito - Estádio</t>
  </si>
  <si>
    <t xml:space="preserve">Trecho II - Fundos - Estádio </t>
  </si>
  <si>
    <t>Considerando folga de 0,5m nas áreas de pavimentação</t>
  </si>
  <si>
    <t>Total -  base</t>
  </si>
  <si>
    <t xml:space="preserve"> Empolamento</t>
  </si>
  <si>
    <t>Total -  sub-base</t>
  </si>
  <si>
    <t>BASE</t>
  </si>
  <si>
    <t>ESCAVAÇÃO E TRANSPORTE DE MATERIAL DE JAZIDA</t>
  </si>
  <si>
    <t>Espessura Total</t>
  </si>
  <si>
    <t>COTAÇÃO</t>
  </si>
  <si>
    <t>N/A</t>
  </si>
  <si>
    <t>(txkm)</t>
  </si>
  <si>
    <t>Total - Imprimação</t>
  </si>
  <si>
    <t>CBUQ</t>
  </si>
  <si>
    <t>Peso Específ.</t>
  </si>
  <si>
    <t>Peso Tonelada</t>
  </si>
  <si>
    <t>(ton/m3)</t>
  </si>
  <si>
    <t>(ton)</t>
  </si>
  <si>
    <t xml:space="preserve"> (tonxkm)</t>
  </si>
  <si>
    <t>Total - CBUQ</t>
  </si>
  <si>
    <t>Agregados para a Mistura (CBUQ)</t>
  </si>
  <si>
    <t>Total - Agregados</t>
  </si>
  <si>
    <t>Transporte de Agregados (tonxkm)</t>
  </si>
  <si>
    <t xml:space="preserve">Peso </t>
  </si>
  <si>
    <t>Areia</t>
  </si>
  <si>
    <t xml:space="preserve"> (ton/m²)</t>
  </si>
  <si>
    <t>Taxa - RR-2C</t>
  </si>
  <si>
    <t>RR-2C</t>
  </si>
  <si>
    <t xml:space="preserve">DMT         </t>
  </si>
  <si>
    <t xml:space="preserve">Pedrisco </t>
  </si>
  <si>
    <t xml:space="preserve">Brita 1 </t>
  </si>
  <si>
    <t xml:space="preserve">Areia </t>
  </si>
  <si>
    <t>0,3129 m³/t</t>
  </si>
  <si>
    <t>0,1341 m³/t</t>
  </si>
  <si>
    <t>0,161 m³/t</t>
  </si>
  <si>
    <t>CM-30</t>
  </si>
  <si>
    <t xml:space="preserve"> (ton)</t>
  </si>
  <si>
    <t>Taxa (CM-30)</t>
  </si>
  <si>
    <t>(ton/m²)</t>
  </si>
  <si>
    <t>Agregados (Pedrisco e Brita 1 )</t>
  </si>
  <si>
    <t xml:space="preserve">TRANSPORTE COM CAMINHÃO BASCULANTE DE 14 M³, EM VIA URBANA PAVIMENTADA, DMT ATÉ 30 KM (UNIDADE: M3XKM). AF_07/2020  (AREIA - DMT = 18KM) </t>
  </si>
  <si>
    <t>TRANSPORTE COM CAMINHÃO BASCULANTE DE 14 M³, EM VIA URBANA PAVIMENTADA, ADICIONAL PARA DMT EXCEDENTE A 30 KM (UNIDADE: M3XKM). AF_07/2020 (AGREGADOS - DMT = 400KM)</t>
  </si>
  <si>
    <t>TRANSPORTE COM CAMINHÃO BASCULANTE DE 14 M³, EM VIA URBANA PAVIMENTADA, DMT ATÉ 30 KM (UNIDADE: M3XKM). AF_07/2020 (AGREGADOS - DMT = 400KM)</t>
  </si>
  <si>
    <t>TRANSPORTE COM CAMINHÃO TANQUE DE TRANSPORTE DE MATERIAL ASFÁLTICO DE 30000 L, EM VIA URBANA PAVIMENTADA, DMT ATÉ 30KM (UNIDADE: TXKM). AF_07/2020 (RR-2C - DMT = 400KM)</t>
  </si>
  <si>
    <t>TRANSPORTE COM CAMINHÃO TANQUE DE TRANSPORTE DE MATERIAL ASFÁLTICO DE 30000 L, EM VIA URBANA PAVIMENTADA, ADICIONAL PARA DMT EXCEDENTE A 30 KM (UNIDADE: TXKM). AF_07/2020 (RR-2C - DMT = 400KM)</t>
  </si>
  <si>
    <t>TRANSPORTE COM CAMINHÃO TANQUE DE TRANSPORTE DE MATERIAL ASFÁLTICO DE 30000 L, EM VIA URBANA PAVIMENTADA, DMT ATÉ 30KM (UNIDADE: TXKM). AF_07/2020  (CM-30 - DMT = 400KM)</t>
  </si>
  <si>
    <t>TRANSPORTE COM CAMINHÃO TANQUE DE TRANSPORTE DE MATERIAL ASFÁLTICO DE 30000 L, EM VIA URBANA PAVIMENTADA, ADICIONAL PARA DMT EXCEDENTE A 30 KM (UNIDADE: TXKM). AF_07/2020 (CM-30 - DMT = 400KM)</t>
  </si>
  <si>
    <t>TRANSPORTE COM CAMINHÃO TANQUE DE TRANSPORTE DE MATERIAL ASFÁLTICO DE 30000 L, EM VIA URBANA PAVIMENTADA, DMT ATÉ 30KM (UNIDADE: TXKM). AF_07/2020 - (CAP 50/70 - DMT = 400KM)</t>
  </si>
  <si>
    <t>TRANSPORTE COM CAMINHÃO TANQUE DE TRANSPORTE DE MATERIAL ASFÁLTICO DE 30000 L, EM VIA URBANA PAVIMENTADA, ADICIONAL PARA DMT EXCEDENTE A 30 KM (UNIDADE: TXKM). AF_07/2020 - (CAP 50/70 - DMT = 400KM)</t>
  </si>
  <si>
    <t xml:space="preserve">Aquis. CAP 50/70 </t>
  </si>
  <si>
    <t>Transp. - RR-2C</t>
  </si>
  <si>
    <t>Transp. CM-30</t>
  </si>
  <si>
    <t>IMPRIMAÇÃO - CM-30</t>
  </si>
  <si>
    <t>ESPALHAMENTO DE MATERIAL COM TRATOR DE ESTEIRAS. AF_11/2019</t>
  </si>
  <si>
    <t>TRANSPORTE COM CAMINHÃO BASCULANTE DE 6 M³, EM VIA URBANA PAVIMENTADA, DMT ATÉ 30 KM (UNIDADE: M3XKM). AF_07/2020 (DMT = 5,00 KM)</t>
  </si>
  <si>
    <t>Total - Escavação Mecânica</t>
  </si>
  <si>
    <t>LASTRO DE AREIA (m³)</t>
  </si>
  <si>
    <t>Observação</t>
  </si>
  <si>
    <t>DRE-01</t>
  </si>
  <si>
    <t xml:space="preserve">TRANSPORTE COM CAMINHÃO BASCULANTE DE 10 M³, EM VIA URBANA PAVIMENTADA, DMT ATÉ 30 KM (UNIDADE: M3XKM). AF_07/2020 (DMT = 1,00 KM) </t>
  </si>
  <si>
    <t>DRE-02</t>
  </si>
  <si>
    <t>TUBO DE CONCRETO PARA GALERIA DE ÁGUAS PLUVIAIS (m)</t>
  </si>
  <si>
    <t>BOCA-DE-LOBO E CAIXA COLETORIA DE SARJETA</t>
  </si>
  <si>
    <t>POÇO DE VISITA E CAIXA DE PASSAGEM</t>
  </si>
  <si>
    <t>- Escavação de Material de 1ª Categoria</t>
  </si>
  <si>
    <t>- Lastro de Vala</t>
  </si>
  <si>
    <t xml:space="preserve">- Reaterro </t>
  </si>
  <si>
    <t>- Transporte de Material Escavado</t>
  </si>
  <si>
    <t xml:space="preserve">- Tubulação para galeria </t>
  </si>
  <si>
    <t xml:space="preserve">- Boca de lobo </t>
  </si>
  <si>
    <t>- Poço de Visita</t>
  </si>
  <si>
    <t>PLANILHA DE CÁLCULO - DRENAGEM</t>
  </si>
  <si>
    <t>PLANILHA DE CÁLCULO - TERRAPLENAGEM</t>
  </si>
  <si>
    <t>TER-01</t>
  </si>
  <si>
    <t>TRANSPORTE DE MATERIAL ESCAVADO (m³)</t>
  </si>
  <si>
    <t>- Escavação Subleito</t>
  </si>
  <si>
    <t>- Transp. de Material Escavado</t>
  </si>
  <si>
    <t>AQUISIÇÃO DE CASCALHO JÁ INCLUSO SERVIÇO DE FRETE</t>
  </si>
  <si>
    <t>SUB-BASE</t>
  </si>
  <si>
    <t>Vol. Emp.</t>
  </si>
  <si>
    <t>Orçamento considera cotação de mercado já incluso frete</t>
  </si>
  <si>
    <t>TER-02</t>
  </si>
  <si>
    <t>PLANILHA DE CÁLCULO - BASE E SUB-BASE</t>
  </si>
  <si>
    <t>- Volume Base e Sub-base</t>
  </si>
  <si>
    <t>- Transp. de Material de Jazida</t>
  </si>
  <si>
    <t>Trecho III - Recuperação Rua dos Cedros</t>
  </si>
  <si>
    <t>PLANILHA DE CÁLCULO - PAVIMENTAÇÃO</t>
  </si>
  <si>
    <t>PAV-01</t>
  </si>
  <si>
    <t>- Transporte de material asfático</t>
  </si>
  <si>
    <t>EMULSÃO ASFÁLTICA - RR-2C</t>
  </si>
  <si>
    <t>Total - Emulsão Asfáltica</t>
  </si>
  <si>
    <t>Transp.              CAP-50/70</t>
  </si>
  <si>
    <t>Teor                    CAP-50/70</t>
  </si>
  <si>
    <t>Transp.                   CAP-50/70</t>
  </si>
  <si>
    <t>- RR-2C</t>
  </si>
  <si>
    <t>-CM-30</t>
  </si>
  <si>
    <t>- CBUQ</t>
  </si>
  <si>
    <t>- Agregados</t>
  </si>
  <si>
    <t>RESUMO DO ORÇAMENTO</t>
  </si>
  <si>
    <t xml:space="preserve">EXECUÇÃO DE PASSEIOS E PLANTIO DE GRAMA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</si>
</sst>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R$&quot;\ * #,##0.00_-;\-&quot;R$&quot;\ * #,##0.00_-;_-&quot;R$&quot;\ * &quot;-&quot;??_-;_-@_-"/>
    <numFmt numFmtId="43" formatCode="_-* #,##0.00_-;\-* #,##0.00_-;_-* &quot;-&quot;??_-;_-@_-"/>
    <numFmt numFmtId="164" formatCode="0.000"/>
    <numFmt numFmtId="165" formatCode="_-&quot;R$&quot;\ * #,##0.000000_-;\-&quot;R$&quot;\ * #,##0.000000_-;_-&quot;R$&quot;\ * &quot;-&quot;??_-;_-@_-"/>
    <numFmt numFmtId="166" formatCode="&quot;Cr$&quot;#,##0_);\(&quot;Cr$&quot;#,##0\)"/>
    <numFmt numFmtId="167" formatCode="_(* #,##0.00_);_(* \(#,##0.00\);_(* &quot;-&quot;??_);_(@_)"/>
    <numFmt numFmtId="168" formatCode="_(* #,##0.000_);_(* \(#,##0.000\);_(* &quot;-&quot;??_);_(@_)"/>
    <numFmt numFmtId="169" formatCode="#,##0.000"/>
    <numFmt numFmtId="170" formatCode="_([$€-2]* #,##0.00_);_([$€-2]* \(#,##0.00\);_([$€-2]* &quot;-&quot;??_)"/>
    <numFmt numFmtId="171" formatCode="_ * #,##0.00_ ;_ * \-#,##0.00_ ;_ * \-??_ ;_ @_ "/>
    <numFmt numFmtId="172" formatCode="#,##0.00;[Red]#,##0.00"/>
    <numFmt numFmtId="173" formatCode="#,##0.0000"/>
  </numFmts>
  <fonts count="22" x14ac:knownFonts="1">
    <font>
      <sz val="11"/>
      <color theme="1"/>
      <name val="Calibri"/>
      <family val="2"/>
      <scheme val="minor"/>
    </font>
    <font>
      <sz val="11"/>
      <color theme="1"/>
      <name val="Calibri"/>
      <family val="2"/>
      <scheme val="minor"/>
    </font>
    <font>
      <sz val="10"/>
      <name val="MS Sans Serif"/>
      <family val="2"/>
    </font>
    <font>
      <sz val="9"/>
      <name val="Arial"/>
      <family val="2"/>
    </font>
    <font>
      <b/>
      <sz val="16"/>
      <name val="Calibri"/>
      <family val="2"/>
      <scheme val="minor"/>
    </font>
    <font>
      <b/>
      <sz val="11"/>
      <name val="Calibri"/>
      <family val="2"/>
      <scheme val="minor"/>
    </font>
    <font>
      <sz val="11"/>
      <name val="Calibri"/>
      <family val="2"/>
      <scheme val="minor"/>
    </font>
    <font>
      <sz val="11"/>
      <color rgb="FF00B050"/>
      <name val="Calibri"/>
      <family val="2"/>
      <scheme val="minor"/>
    </font>
    <font>
      <b/>
      <sz val="11"/>
      <name val="Calibri"/>
      <family val="2"/>
    </font>
    <font>
      <sz val="16"/>
      <name val="Calibri"/>
      <family val="2"/>
      <scheme val="minor"/>
    </font>
    <font>
      <b/>
      <sz val="11"/>
      <color theme="1"/>
      <name val="Calibri"/>
      <family val="2"/>
      <scheme val="minor"/>
    </font>
    <font>
      <sz val="10"/>
      <name val="Arial"/>
      <family val="2"/>
    </font>
    <font>
      <sz val="11"/>
      <color rgb="FF000000"/>
      <name val="Calibri"/>
      <family val="2"/>
    </font>
    <font>
      <sz val="11"/>
      <color rgb="FFFF0000"/>
      <name val="Calibri"/>
      <family val="2"/>
      <scheme val="minor"/>
    </font>
    <font>
      <sz val="10"/>
      <color theme="1"/>
      <name val="Arial"/>
      <family val="2"/>
    </font>
    <font>
      <vertAlign val="superscript"/>
      <sz val="11"/>
      <name val="Calibri"/>
      <family val="2"/>
      <scheme val="minor"/>
    </font>
    <font>
      <sz val="9"/>
      <name val="Arial"/>
      <family val="2"/>
      <charset val="1"/>
    </font>
    <font>
      <sz val="10"/>
      <name val="Calibri"/>
      <family val="2"/>
      <scheme val="minor"/>
    </font>
    <font>
      <b/>
      <sz val="10"/>
      <name val="Calibri"/>
      <family val="2"/>
      <scheme val="minor"/>
    </font>
    <font>
      <sz val="10"/>
      <color theme="1"/>
      <name val="Calibri"/>
      <family val="2"/>
      <scheme val="minor"/>
    </font>
    <font>
      <b/>
      <sz val="11"/>
      <color rgb="FFFF0000"/>
      <name val="Calibri"/>
      <family val="2"/>
      <scheme val="minor"/>
    </font>
    <font>
      <sz val="8"/>
      <name val="Calibri"/>
      <family val="2"/>
      <scheme val="minor"/>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4EEF8"/>
        <bgColor indexed="64"/>
      </patternFill>
    </fill>
    <fill>
      <patternFill patternType="solid">
        <fgColor indexed="9"/>
      </patternFill>
    </fill>
  </fills>
  <borders count="1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28">
    <xf numFmtId="0" fontId="0" fillId="0" borderId="0"/>
    <xf numFmtId="44" fontId="1" fillId="0" borderId="0" applyFont="0" applyFill="0" applyBorder="0" applyAlignment="0" applyProtection="0"/>
    <xf numFmtId="0" fontId="2" fillId="0" borderId="0"/>
    <xf numFmtId="0" fontId="3" fillId="0" borderId="0"/>
    <xf numFmtId="40" fontId="2" fillId="0" borderId="0" applyFont="0" applyFill="0" applyBorder="0" applyAlignment="0" applyProtection="0"/>
    <xf numFmtId="49" fontId="2" fillId="0" borderId="0"/>
    <xf numFmtId="0" fontId="3" fillId="0" borderId="0"/>
    <xf numFmtId="0" fontId="3" fillId="0" borderId="0"/>
    <xf numFmtId="0" fontId="11" fillId="0" borderId="0"/>
    <xf numFmtId="0" fontId="11" fillId="0" borderId="0"/>
    <xf numFmtId="0" fontId="1" fillId="0" borderId="0"/>
    <xf numFmtId="0" fontId="12" fillId="0" borderId="0"/>
    <xf numFmtId="0" fontId="12" fillId="0" borderId="0"/>
    <xf numFmtId="0" fontId="12" fillId="0" borderId="0"/>
    <xf numFmtId="9" fontId="1" fillId="0" borderId="0" applyFont="0" applyFill="0" applyBorder="0" applyAlignment="0" applyProtection="0"/>
    <xf numFmtId="9" fontId="2" fillId="0" borderId="0" applyFont="0" applyFill="0" applyBorder="0" applyAlignment="0" applyProtection="0"/>
    <xf numFmtId="167" fontId="3" fillId="0" borderId="0" applyFont="0" applyFill="0" applyBorder="0" applyAlignment="0" applyProtection="0"/>
    <xf numFmtId="0" fontId="3" fillId="0" borderId="0"/>
    <xf numFmtId="170" fontId="11" fillId="0" borderId="0" applyFont="0" applyFill="0" applyBorder="0" applyAlignment="0" applyProtection="0"/>
    <xf numFmtId="167" fontId="3" fillId="0" borderId="0" applyFont="0" applyFill="0" applyBorder="0" applyAlignment="0" applyProtection="0"/>
    <xf numFmtId="171" fontId="16" fillId="0" borderId="0" applyBorder="0" applyProtection="0"/>
    <xf numFmtId="0" fontId="12" fillId="0" borderId="0"/>
    <xf numFmtId="0" fontId="3" fillId="0" borderId="0"/>
    <xf numFmtId="9" fontId="3" fillId="0" borderId="0" applyFont="0" applyFill="0" applyBorder="0" applyAlignment="0" applyProtection="0"/>
    <xf numFmtId="167" fontId="3" fillId="0" borderId="0" applyFont="0" applyFill="0" applyBorder="0" applyAlignment="0" applyProtection="0"/>
    <xf numFmtId="169" fontId="11" fillId="0" borderId="0" applyFont="0" applyFill="0" applyBorder="0" applyAlignment="0" applyProtection="0"/>
    <xf numFmtId="0" fontId="3" fillId="0" borderId="0"/>
    <xf numFmtId="0" fontId="11" fillId="0" borderId="0"/>
  </cellStyleXfs>
  <cellXfs count="1129">
    <xf numFmtId="0" fontId="0" fillId="0" borderId="0" xfId="0"/>
    <xf numFmtId="0" fontId="6" fillId="0" borderId="0" xfId="2" quotePrefix="1" applyFont="1" applyBorder="1" applyAlignment="1">
      <alignment horizontal="center" vertical="center"/>
    </xf>
    <xf numFmtId="0" fontId="6" fillId="0" borderId="0" xfId="2" applyFont="1" applyBorder="1" applyAlignment="1">
      <alignment vertical="center"/>
    </xf>
    <xf numFmtId="10" fontId="6" fillId="3" borderId="0" xfId="2" applyNumberFormat="1" applyFont="1" applyFill="1" applyBorder="1" applyAlignment="1">
      <alignment horizontal="center" vertical="center"/>
    </xf>
    <xf numFmtId="0" fontId="6" fillId="0" borderId="0" xfId="2" applyFont="1" applyBorder="1" applyAlignment="1">
      <alignment horizontal="center" vertical="center"/>
    </xf>
    <xf numFmtId="0" fontId="6" fillId="0" borderId="0" xfId="3" applyFont="1" applyAlignment="1" applyProtection="1">
      <alignment horizontal="center" vertical="center"/>
    </xf>
    <xf numFmtId="0" fontId="7" fillId="0" borderId="0" xfId="2" applyFont="1" applyBorder="1" applyAlignment="1">
      <alignment vertical="center"/>
    </xf>
    <xf numFmtId="40" fontId="6" fillId="0" borderId="0" xfId="2" applyNumberFormat="1" applyFont="1" applyBorder="1" applyAlignment="1">
      <alignment vertical="center"/>
    </xf>
    <xf numFmtId="0" fontId="7" fillId="4" borderId="0" xfId="2" applyFont="1" applyFill="1" applyBorder="1" applyAlignment="1">
      <alignment vertical="center"/>
    </xf>
    <xf numFmtId="0" fontId="6" fillId="0" borderId="0" xfId="2" applyFont="1" applyAlignment="1">
      <alignment horizontal="center" vertical="center"/>
    </xf>
    <xf numFmtId="0" fontId="6" fillId="0" borderId="0" xfId="2" applyFont="1" applyAlignment="1">
      <alignment vertical="center"/>
    </xf>
    <xf numFmtId="43" fontId="6" fillId="0" borderId="0" xfId="2" applyNumberFormat="1" applyFont="1" applyAlignment="1">
      <alignment horizontal="center" vertical="center"/>
    </xf>
    <xf numFmtId="0" fontId="6" fillId="0" borderId="0" xfId="0" applyFont="1" applyBorder="1" applyAlignment="1"/>
    <xf numFmtId="0" fontId="5" fillId="5" borderId="6" xfId="2" applyFont="1" applyFill="1" applyBorder="1" applyAlignment="1">
      <alignment horizontal="center" vertical="center"/>
    </xf>
    <xf numFmtId="0" fontId="5" fillId="6" borderId="14" xfId="2" applyFont="1" applyFill="1" applyBorder="1" applyAlignment="1">
      <alignment horizontal="center" vertical="center"/>
    </xf>
    <xf numFmtId="0" fontId="5" fillId="6" borderId="18" xfId="2" applyFont="1" applyFill="1" applyBorder="1" applyAlignment="1">
      <alignment horizontal="center" vertical="center"/>
    </xf>
    <xf numFmtId="0" fontId="5" fillId="6" borderId="15" xfId="2" applyFont="1" applyFill="1" applyBorder="1" applyAlignment="1">
      <alignment horizontal="center" vertical="center"/>
    </xf>
    <xf numFmtId="0" fontId="5" fillId="6" borderId="16" xfId="2" applyFont="1" applyFill="1" applyBorder="1" applyAlignment="1">
      <alignment horizontal="center" vertical="center"/>
    </xf>
    <xf numFmtId="0" fontId="5" fillId="6" borderId="17" xfId="2" applyFont="1" applyFill="1" applyBorder="1" applyAlignment="1">
      <alignment horizontal="center" vertical="center"/>
    </xf>
    <xf numFmtId="44" fontId="5" fillId="6" borderId="19" xfId="1" applyFont="1" applyFill="1" applyBorder="1" applyAlignment="1">
      <alignment horizontal="right" vertical="center"/>
    </xf>
    <xf numFmtId="38" fontId="6" fillId="6" borderId="20" xfId="2" applyNumberFormat="1" applyFont="1" applyFill="1" applyBorder="1" applyAlignment="1">
      <alignment horizontal="center" vertical="center"/>
    </xf>
    <xf numFmtId="38" fontId="6" fillId="6" borderId="25" xfId="2" applyNumberFormat="1" applyFont="1" applyFill="1" applyBorder="1" applyAlignment="1">
      <alignment horizontal="center" vertical="center"/>
    </xf>
    <xf numFmtId="38" fontId="5" fillId="6" borderId="21" xfId="2" applyNumberFormat="1" applyFont="1" applyFill="1" applyBorder="1" applyAlignment="1">
      <alignment horizontal="center" vertical="center"/>
    </xf>
    <xf numFmtId="40" fontId="6" fillId="6" borderId="23" xfId="2" applyNumberFormat="1" applyFont="1" applyFill="1" applyBorder="1" applyAlignment="1">
      <alignment horizontal="center" vertical="center"/>
    </xf>
    <xf numFmtId="40" fontId="6" fillId="6" borderId="24" xfId="4" applyFont="1" applyFill="1" applyBorder="1" applyAlignment="1">
      <alignment horizontal="right" vertical="center"/>
    </xf>
    <xf numFmtId="44" fontId="5" fillId="6" borderId="22" xfId="1" applyFont="1" applyFill="1" applyBorder="1" applyAlignment="1">
      <alignment horizontal="right" vertical="center"/>
    </xf>
    <xf numFmtId="4" fontId="5" fillId="6" borderId="17" xfId="2" applyNumberFormat="1" applyFont="1" applyFill="1" applyBorder="1" applyAlignment="1">
      <alignment horizontal="center" vertical="center"/>
    </xf>
    <xf numFmtId="4" fontId="6" fillId="6" borderId="17" xfId="4" applyNumberFormat="1" applyFont="1" applyFill="1" applyBorder="1" applyAlignment="1">
      <alignment horizontal="right" vertical="center"/>
    </xf>
    <xf numFmtId="4" fontId="6" fillId="6" borderId="18" xfId="2" applyNumberFormat="1" applyFont="1" applyFill="1" applyBorder="1" applyAlignment="1">
      <alignment horizontal="right" vertical="center"/>
    </xf>
    <xf numFmtId="44" fontId="6" fillId="6" borderId="24" xfId="1" applyFont="1" applyFill="1" applyBorder="1" applyAlignment="1">
      <alignment horizontal="right" vertical="center"/>
    </xf>
    <xf numFmtId="44" fontId="6" fillId="6" borderId="25" xfId="1" applyFont="1" applyFill="1" applyBorder="1" applyAlignment="1">
      <alignment horizontal="right" vertical="center"/>
    </xf>
    <xf numFmtId="0" fontId="9" fillId="0" borderId="0" xfId="2" applyFont="1" applyBorder="1" applyAlignment="1">
      <alignment vertical="center"/>
    </xf>
    <xf numFmtId="40" fontId="6" fillId="0" borderId="55" xfId="4" applyFont="1" applyFill="1" applyBorder="1" applyAlignment="1">
      <alignment horizontal="right" vertical="center"/>
    </xf>
    <xf numFmtId="44" fontId="6" fillId="0" borderId="55" xfId="1" applyFont="1" applyFill="1" applyBorder="1" applyAlignment="1">
      <alignment horizontal="right" vertical="center"/>
    </xf>
    <xf numFmtId="44" fontId="6" fillId="0" borderId="56" xfId="1" applyFont="1" applyFill="1" applyBorder="1" applyAlignment="1">
      <alignment horizontal="right" vertical="center"/>
    </xf>
    <xf numFmtId="40" fontId="6" fillId="0" borderId="57" xfId="4" applyFont="1" applyFill="1" applyBorder="1" applyAlignment="1">
      <alignment horizontal="right" vertical="center"/>
    </xf>
    <xf numFmtId="44" fontId="6" fillId="0" borderId="57" xfId="1" applyFont="1" applyFill="1" applyBorder="1" applyAlignment="1">
      <alignment horizontal="right" vertical="center"/>
    </xf>
    <xf numFmtId="44" fontId="6" fillId="0" borderId="58" xfId="1" applyFont="1" applyFill="1" applyBorder="1" applyAlignment="1">
      <alignment horizontal="right" vertical="center"/>
    </xf>
    <xf numFmtId="44" fontId="6" fillId="0" borderId="62" xfId="1" applyFont="1" applyFill="1" applyBorder="1" applyAlignment="1">
      <alignment horizontal="right" vertical="center"/>
    </xf>
    <xf numFmtId="40" fontId="6" fillId="0" borderId="55" xfId="2" applyNumberFormat="1" applyFont="1" applyFill="1" applyBorder="1" applyAlignment="1">
      <alignment horizontal="center" vertical="center"/>
    </xf>
    <xf numFmtId="49" fontId="6" fillId="0" borderId="35" xfId="5" applyFont="1" applyFill="1" applyBorder="1" applyAlignment="1">
      <alignment horizontal="center" vertical="center"/>
    </xf>
    <xf numFmtId="38" fontId="6" fillId="0" borderId="55" xfId="2" applyNumberFormat="1" applyFont="1" applyFill="1" applyBorder="1" applyAlignment="1">
      <alignment horizontal="center" vertical="center"/>
    </xf>
    <xf numFmtId="49" fontId="6" fillId="0" borderId="45" xfId="5" applyFont="1" applyFill="1" applyBorder="1" applyAlignment="1">
      <alignment horizontal="center" vertical="center"/>
    </xf>
    <xf numFmtId="0" fontId="6" fillId="0" borderId="44" xfId="5" applyNumberFormat="1" applyFont="1" applyFill="1" applyBorder="1" applyAlignment="1">
      <alignment horizontal="center" vertical="center"/>
    </xf>
    <xf numFmtId="38" fontId="6" fillId="0" borderId="57" xfId="2" applyNumberFormat="1" applyFont="1" applyFill="1" applyBorder="1" applyAlignment="1">
      <alignment horizontal="center" vertical="center"/>
    </xf>
    <xf numFmtId="40" fontId="6" fillId="0" borderId="57" xfId="2" applyNumberFormat="1" applyFont="1" applyFill="1" applyBorder="1" applyAlignment="1">
      <alignment horizontal="center" vertical="center"/>
    </xf>
    <xf numFmtId="1" fontId="6" fillId="0" borderId="63" xfId="0" applyNumberFormat="1" applyFont="1" applyFill="1" applyBorder="1" applyAlignment="1">
      <alignment horizontal="center" vertical="center"/>
    </xf>
    <xf numFmtId="40" fontId="6" fillId="0" borderId="64" xfId="2" applyNumberFormat="1" applyFont="1" applyFill="1" applyBorder="1" applyAlignment="1">
      <alignment horizontal="center" vertical="center"/>
    </xf>
    <xf numFmtId="40" fontId="6" fillId="0" borderId="64" xfId="4" applyFont="1" applyFill="1" applyBorder="1" applyAlignment="1">
      <alignment horizontal="right" vertical="center"/>
    </xf>
    <xf numFmtId="44" fontId="6" fillId="0" borderId="64" xfId="1" applyFont="1" applyFill="1" applyBorder="1" applyAlignment="1">
      <alignment horizontal="right" vertical="center"/>
    </xf>
    <xf numFmtId="0" fontId="6" fillId="0" borderId="35" xfId="2" applyFont="1" applyFill="1" applyBorder="1" applyAlignment="1">
      <alignment horizontal="center" vertical="center"/>
    </xf>
    <xf numFmtId="0" fontId="6" fillId="0" borderId="55" xfId="2" applyFont="1" applyFill="1" applyBorder="1" applyAlignment="1">
      <alignment horizontal="center" vertical="center"/>
    </xf>
    <xf numFmtId="0" fontId="5" fillId="0" borderId="0" xfId="2" applyFont="1" applyFill="1" applyBorder="1" applyAlignment="1">
      <alignment vertical="center"/>
    </xf>
    <xf numFmtId="0" fontId="5" fillId="0" borderId="0" xfId="2" applyFont="1" applyFill="1" applyBorder="1" applyAlignment="1">
      <alignment horizontal="left" vertical="center"/>
    </xf>
    <xf numFmtId="44" fontId="5" fillId="6" borderId="28" xfId="1" applyFont="1" applyFill="1" applyBorder="1" applyAlignment="1">
      <alignment horizontal="center" vertical="center"/>
    </xf>
    <xf numFmtId="44" fontId="5" fillId="6" borderId="27" xfId="1" applyFont="1" applyFill="1" applyBorder="1" applyAlignment="1">
      <alignment vertical="center"/>
    </xf>
    <xf numFmtId="0" fontId="5" fillId="0" borderId="1" xfId="2" applyFont="1" applyFill="1" applyBorder="1" applyAlignment="1">
      <alignment vertical="center"/>
    </xf>
    <xf numFmtId="0" fontId="5" fillId="0" borderId="2" xfId="2" applyFont="1" applyFill="1" applyBorder="1" applyAlignment="1">
      <alignment vertical="center"/>
    </xf>
    <xf numFmtId="0" fontId="5" fillId="0" borderId="3" xfId="2" applyFont="1" applyFill="1" applyBorder="1" applyAlignment="1">
      <alignment vertical="center"/>
    </xf>
    <xf numFmtId="0" fontId="5" fillId="0" borderId="4" xfId="2" applyFont="1" applyFill="1" applyBorder="1" applyAlignment="1">
      <alignment vertical="center"/>
    </xf>
    <xf numFmtId="0" fontId="6" fillId="0" borderId="0" xfId="2" applyFont="1" applyFill="1" applyBorder="1" applyAlignment="1">
      <alignment horizontal="right" vertical="center"/>
    </xf>
    <xf numFmtId="0" fontId="5" fillId="0" borderId="5" xfId="2" applyFont="1" applyFill="1" applyBorder="1" applyAlignment="1">
      <alignment vertical="center"/>
    </xf>
    <xf numFmtId="0" fontId="6" fillId="0" borderId="0" xfId="2" applyFont="1" applyFill="1" applyBorder="1" applyAlignment="1">
      <alignment vertical="center"/>
    </xf>
    <xf numFmtId="0" fontId="8" fillId="0" borderId="0" xfId="2" applyFont="1" applyFill="1" applyBorder="1" applyAlignment="1">
      <alignment vertical="center"/>
    </xf>
    <xf numFmtId="0" fontId="6" fillId="0" borderId="0" xfId="2" applyFont="1" applyFill="1" applyBorder="1" applyAlignment="1">
      <alignment horizontal="center" vertical="center"/>
    </xf>
    <xf numFmtId="2" fontId="5" fillId="0" borderId="0" xfId="2" applyNumberFormat="1" applyFont="1" applyFill="1" applyBorder="1" applyAlignment="1">
      <alignment horizontal="left" vertical="center"/>
    </xf>
    <xf numFmtId="0" fontId="6" fillId="0" borderId="45" xfId="2" applyFont="1" applyFill="1" applyBorder="1" applyAlignment="1">
      <alignment horizontal="center" vertical="center"/>
    </xf>
    <xf numFmtId="0" fontId="6" fillId="0" borderId="57" xfId="2" applyFont="1" applyFill="1" applyBorder="1" applyAlignment="1">
      <alignment horizontal="center" vertical="center"/>
    </xf>
    <xf numFmtId="0" fontId="0" fillId="0" borderId="1" xfId="0" applyFont="1" applyFill="1" applyBorder="1"/>
    <xf numFmtId="0" fontId="0" fillId="0" borderId="2" xfId="0" applyFont="1" applyFill="1" applyBorder="1"/>
    <xf numFmtId="0" fontId="0" fillId="0" borderId="3" xfId="0" applyFont="1" applyFill="1" applyBorder="1"/>
    <xf numFmtId="0" fontId="5" fillId="0" borderId="4" xfId="8" applyFont="1" applyFill="1" applyBorder="1" applyAlignment="1">
      <alignment vertical="center"/>
    </xf>
    <xf numFmtId="0" fontId="0" fillId="0" borderId="0" xfId="0" applyFont="1" applyFill="1" applyBorder="1"/>
    <xf numFmtId="0" fontId="5" fillId="0" borderId="0" xfId="8" applyFont="1" applyFill="1" applyBorder="1" applyAlignment="1">
      <alignment vertical="center"/>
    </xf>
    <xf numFmtId="0" fontId="5" fillId="0" borderId="5" xfId="8" applyFont="1" applyFill="1" applyBorder="1" applyAlignment="1">
      <alignment vertical="center"/>
    </xf>
    <xf numFmtId="0" fontId="5" fillId="0" borderId="4" xfId="8" applyFont="1" applyFill="1" applyBorder="1" applyAlignment="1">
      <alignment vertical="center" wrapText="1"/>
    </xf>
    <xf numFmtId="0" fontId="5" fillId="0" borderId="0" xfId="8" applyFont="1" applyFill="1" applyBorder="1" applyAlignment="1">
      <alignment vertical="center" wrapText="1"/>
    </xf>
    <xf numFmtId="0" fontId="5" fillId="0" borderId="5" xfId="8" applyFont="1" applyFill="1" applyBorder="1" applyAlignment="1">
      <alignment vertical="center" wrapText="1"/>
    </xf>
    <xf numFmtId="0" fontId="0" fillId="0" borderId="4" xfId="0" applyFont="1" applyFill="1" applyBorder="1"/>
    <xf numFmtId="0" fontId="6" fillId="0" borderId="4" xfId="9" applyFont="1" applyFill="1" applyBorder="1" applyAlignment="1">
      <alignment horizontal="right" vertical="center"/>
    </xf>
    <xf numFmtId="4" fontId="5" fillId="0" borderId="0" xfId="9" applyNumberFormat="1" applyFont="1" applyFill="1" applyBorder="1" applyAlignment="1">
      <alignment horizontal="left" vertical="center"/>
    </xf>
    <xf numFmtId="0" fontId="6" fillId="0" borderId="0" xfId="8" applyFont="1" applyFill="1" applyBorder="1" applyAlignment="1">
      <alignment horizontal="right" vertical="center" wrapText="1"/>
    </xf>
    <xf numFmtId="14" fontId="5" fillId="0" borderId="0" xfId="8" applyNumberFormat="1" applyFont="1" applyFill="1" applyBorder="1" applyAlignment="1">
      <alignment horizontal="left" vertical="center" wrapText="1"/>
    </xf>
    <xf numFmtId="0" fontId="6" fillId="0" borderId="4" xfId="9" applyFont="1" applyFill="1" applyBorder="1" applyAlignment="1">
      <alignment horizontal="left" vertical="center"/>
    </xf>
    <xf numFmtId="4" fontId="6" fillId="0" borderId="0" xfId="9" applyNumberFormat="1" applyFont="1" applyFill="1" applyBorder="1" applyAlignment="1">
      <alignment horizontal="left" vertical="center"/>
    </xf>
    <xf numFmtId="10" fontId="5" fillId="0" borderId="0" xfId="9" applyNumberFormat="1" applyFont="1" applyFill="1" applyBorder="1" applyAlignment="1">
      <alignment horizontal="left" vertical="center"/>
    </xf>
    <xf numFmtId="0" fontId="6" fillId="0" borderId="0" xfId="8" applyFont="1" applyFill="1" applyBorder="1" applyAlignment="1">
      <alignment horizontal="right" vertical="center"/>
    </xf>
    <xf numFmtId="0" fontId="6" fillId="0" borderId="0" xfId="8" applyFont="1" applyFill="1" applyBorder="1" applyAlignment="1">
      <alignment horizontal="center" vertical="center"/>
    </xf>
    <xf numFmtId="0" fontId="6" fillId="0" borderId="0" xfId="9" applyFont="1" applyFill="1" applyBorder="1" applyAlignment="1">
      <alignment horizontal="right" vertical="center"/>
    </xf>
    <xf numFmtId="0" fontId="5" fillId="0" borderId="4" xfId="8" applyFont="1" applyFill="1" applyBorder="1" applyAlignment="1">
      <alignment horizontal="center" vertical="center"/>
    </xf>
    <xf numFmtId="0" fontId="5" fillId="0" borderId="4" xfId="8" applyFont="1" applyFill="1" applyBorder="1" applyAlignment="1">
      <alignment horizontal="center" vertical="center" wrapText="1"/>
    </xf>
    <xf numFmtId="0" fontId="0" fillId="0" borderId="4" xfId="0" applyFont="1" applyFill="1" applyBorder="1" applyAlignment="1">
      <alignment horizontal="center"/>
    </xf>
    <xf numFmtId="0" fontId="6" fillId="0" borderId="4" xfId="9" applyFont="1" applyFill="1" applyBorder="1" applyAlignment="1">
      <alignment horizontal="center" vertical="center"/>
    </xf>
    <xf numFmtId="0" fontId="10" fillId="0" borderId="0" xfId="0" applyFont="1"/>
    <xf numFmtId="0" fontId="0" fillId="0" borderId="5" xfId="0" applyFont="1" applyFill="1" applyBorder="1"/>
    <xf numFmtId="0" fontId="0" fillId="0" borderId="52" xfId="0" applyFont="1" applyFill="1" applyBorder="1" applyAlignment="1">
      <alignment horizontal="center"/>
    </xf>
    <xf numFmtId="0" fontId="0" fillId="0" borderId="53" xfId="0" applyFont="1" applyFill="1" applyBorder="1"/>
    <xf numFmtId="0" fontId="0" fillId="0" borderId="6" xfId="0" applyFont="1" applyFill="1" applyBorder="1"/>
    <xf numFmtId="0" fontId="0" fillId="0" borderId="1" xfId="0" applyFont="1" applyFill="1" applyBorder="1" applyAlignment="1">
      <alignment horizontal="center"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4" xfId="0" applyFont="1" applyFill="1" applyBorder="1" applyAlignment="1">
      <alignment horizontal="center" vertical="center"/>
    </xf>
    <xf numFmtId="0" fontId="0" fillId="0" borderId="5" xfId="0" applyFont="1" applyFill="1" applyBorder="1" applyAlignment="1">
      <alignment vertical="center"/>
    </xf>
    <xf numFmtId="0" fontId="0" fillId="7" borderId="0" xfId="0" applyFont="1" applyFill="1"/>
    <xf numFmtId="0" fontId="6" fillId="0" borderId="38" xfId="2" applyFont="1" applyFill="1" applyBorder="1" applyAlignment="1">
      <alignment horizontal="left" vertical="center" wrapText="1"/>
    </xf>
    <xf numFmtId="40" fontId="5" fillId="6" borderId="25" xfId="2" applyNumberFormat="1" applyFont="1" applyFill="1" applyBorder="1" applyAlignment="1">
      <alignment horizontal="left" vertical="center" wrapText="1"/>
    </xf>
    <xf numFmtId="0" fontId="6" fillId="0" borderId="2" xfId="2" applyFont="1" applyBorder="1" applyAlignment="1">
      <alignment horizontal="center" vertical="center"/>
    </xf>
    <xf numFmtId="0" fontId="6" fillId="0" borderId="2" xfId="2" applyFont="1" applyBorder="1" applyAlignment="1">
      <alignment vertical="center"/>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6" fillId="0" borderId="5" xfId="2" applyFont="1" applyBorder="1" applyAlignment="1">
      <alignment horizontal="center" vertical="center"/>
    </xf>
    <xf numFmtId="0" fontId="6" fillId="0" borderId="52" xfId="2" applyFont="1" applyBorder="1" applyAlignment="1">
      <alignment horizontal="center" vertical="center"/>
    </xf>
    <xf numFmtId="0" fontId="6" fillId="0" borderId="53" xfId="2" applyFont="1" applyBorder="1" applyAlignment="1">
      <alignment horizontal="center" vertical="center"/>
    </xf>
    <xf numFmtId="0" fontId="6" fillId="0" borderId="53" xfId="2" applyFont="1" applyBorder="1" applyAlignment="1">
      <alignment vertical="center"/>
    </xf>
    <xf numFmtId="0" fontId="6" fillId="0" borderId="6" xfId="2" applyFont="1" applyBorder="1" applyAlignment="1">
      <alignment horizontal="center" vertical="center"/>
    </xf>
    <xf numFmtId="0" fontId="6" fillId="0" borderId="45" xfId="2" applyFont="1" applyBorder="1" applyAlignment="1">
      <alignment horizontal="center" vertical="center"/>
    </xf>
    <xf numFmtId="0" fontId="6" fillId="0" borderId="57" xfId="2" applyFont="1" applyBorder="1" applyAlignment="1">
      <alignment horizontal="center" vertical="center"/>
    </xf>
    <xf numFmtId="0" fontId="6" fillId="0" borderId="57" xfId="2" applyFont="1" applyBorder="1" applyAlignment="1">
      <alignment vertical="center"/>
    </xf>
    <xf numFmtId="0" fontId="6" fillId="0" borderId="40" xfId="2" applyFont="1" applyBorder="1" applyAlignment="1">
      <alignment horizontal="center" vertical="center"/>
    </xf>
    <xf numFmtId="164" fontId="6" fillId="0" borderId="57" xfId="2" applyNumberFormat="1" applyFont="1" applyBorder="1" applyAlignment="1">
      <alignment horizontal="center" vertical="center"/>
    </xf>
    <xf numFmtId="0" fontId="6" fillId="5" borderId="0" xfId="2" applyFont="1" applyFill="1" applyAlignment="1">
      <alignment vertical="center"/>
    </xf>
    <xf numFmtId="4" fontId="6" fillId="5" borderId="0" xfId="2" applyNumberFormat="1" applyFont="1" applyFill="1" applyAlignment="1">
      <alignment vertical="center"/>
    </xf>
    <xf numFmtId="0" fontId="6" fillId="0" borderId="88" xfId="2" applyFont="1" applyBorder="1" applyAlignment="1">
      <alignment horizontal="center" vertical="center"/>
    </xf>
    <xf numFmtId="0" fontId="6" fillId="0" borderId="89" xfId="2" applyFont="1" applyBorder="1" applyAlignment="1">
      <alignment horizontal="center" vertical="center"/>
    </xf>
    <xf numFmtId="0" fontId="6" fillId="0" borderId="89" xfId="2" applyFont="1" applyBorder="1" applyAlignment="1">
      <alignment vertical="center"/>
    </xf>
    <xf numFmtId="164" fontId="6" fillId="0" borderId="89" xfId="2" applyNumberFormat="1" applyFont="1" applyBorder="1" applyAlignment="1">
      <alignment horizontal="center" vertical="center"/>
    </xf>
    <xf numFmtId="0" fontId="5" fillId="5" borderId="0" xfId="2" applyFont="1" applyFill="1" applyAlignment="1">
      <alignment vertical="center"/>
    </xf>
    <xf numFmtId="0" fontId="5" fillId="5" borderId="91" xfId="2" applyFont="1" applyFill="1" applyBorder="1" applyAlignment="1">
      <alignment horizontal="center" vertical="center"/>
    </xf>
    <xf numFmtId="0" fontId="6" fillId="0" borderId="45" xfId="12" applyFont="1" applyFill="1" applyBorder="1" applyAlignment="1">
      <alignment horizontal="center" vertical="center"/>
    </xf>
    <xf numFmtId="0" fontId="6" fillId="0" borderId="57" xfId="12" applyFont="1" applyFill="1" applyBorder="1" applyAlignment="1">
      <alignment horizontal="center" vertical="center" wrapText="1"/>
    </xf>
    <xf numFmtId="0" fontId="6" fillId="0" borderId="57" xfId="12" applyFont="1" applyFill="1" applyBorder="1" applyAlignment="1">
      <alignment horizontal="center" vertical="center"/>
    </xf>
    <xf numFmtId="0" fontId="6" fillId="0" borderId="57" xfId="2" applyFont="1" applyFill="1" applyBorder="1" applyAlignment="1">
      <alignment vertical="center"/>
    </xf>
    <xf numFmtId="4" fontId="6" fillId="0" borderId="57" xfId="12" applyNumberFormat="1" applyFont="1" applyFill="1" applyBorder="1" applyAlignment="1">
      <alignment horizontal="center" vertical="center"/>
    </xf>
    <xf numFmtId="164" fontId="6" fillId="0" borderId="57" xfId="12" applyNumberFormat="1" applyFont="1" applyFill="1" applyBorder="1" applyAlignment="1">
      <alignment horizontal="center" vertical="center" wrapText="1"/>
    </xf>
    <xf numFmtId="0" fontId="5" fillId="5" borderId="69" xfId="2" applyFont="1" applyFill="1" applyBorder="1" applyAlignment="1">
      <alignment horizontal="center" vertical="center"/>
    </xf>
    <xf numFmtId="0" fontId="5" fillId="5" borderId="70" xfId="2" applyFont="1" applyFill="1" applyBorder="1" applyAlignment="1">
      <alignment horizontal="center" vertical="center"/>
    </xf>
    <xf numFmtId="0" fontId="5" fillId="5" borderId="70" xfId="2" applyFont="1" applyFill="1" applyBorder="1" applyAlignment="1">
      <alignment vertical="center"/>
    </xf>
    <xf numFmtId="0" fontId="5" fillId="0" borderId="0" xfId="2" applyFont="1" applyBorder="1" applyAlignment="1">
      <alignment horizontal="left" vertical="center"/>
    </xf>
    <xf numFmtId="44" fontId="6" fillId="0" borderId="77" xfId="1" applyFont="1" applyBorder="1" applyAlignment="1">
      <alignment horizontal="center" vertical="center"/>
    </xf>
    <xf numFmtId="164" fontId="5" fillId="5" borderId="70" xfId="2" applyNumberFormat="1" applyFont="1" applyFill="1" applyBorder="1" applyAlignment="1">
      <alignment horizontal="center" vertical="center"/>
    </xf>
    <xf numFmtId="44" fontId="5" fillId="5" borderId="70" xfId="1" applyFont="1" applyFill="1" applyBorder="1" applyAlignment="1">
      <alignment vertical="center"/>
    </xf>
    <xf numFmtId="44" fontId="5" fillId="5" borderId="71" xfId="1" applyFont="1" applyFill="1" applyBorder="1" applyAlignment="1">
      <alignment horizontal="center" vertical="center"/>
    </xf>
    <xf numFmtId="0" fontId="6" fillId="0" borderId="1" xfId="2" applyFont="1" applyBorder="1" applyAlignment="1">
      <alignment horizontal="right" vertical="center"/>
    </xf>
    <xf numFmtId="0" fontId="6" fillId="0" borderId="0" xfId="0" quotePrefix="1" applyFont="1" applyBorder="1" applyAlignment="1">
      <alignment vertical="center" wrapText="1"/>
    </xf>
    <xf numFmtId="0" fontId="6" fillId="0" borderId="89" xfId="2" applyFont="1" applyFill="1" applyBorder="1" applyAlignment="1">
      <alignment vertical="center"/>
    </xf>
    <xf numFmtId="0" fontId="6" fillId="0" borderId="57" xfId="13" applyFont="1" applyFill="1" applyBorder="1" applyAlignment="1">
      <alignment horizontal="center" vertical="center" wrapText="1"/>
    </xf>
    <xf numFmtId="0" fontId="6" fillId="0" borderId="57" xfId="13" applyFont="1" applyFill="1" applyBorder="1" applyAlignment="1">
      <alignment horizontal="center" vertical="center"/>
    </xf>
    <xf numFmtId="4" fontId="6" fillId="0" borderId="57" xfId="13" applyNumberFormat="1" applyFont="1" applyFill="1" applyBorder="1" applyAlignment="1">
      <alignment horizontal="center" vertical="center"/>
    </xf>
    <xf numFmtId="164" fontId="6" fillId="0" borderId="57" xfId="13" applyNumberFormat="1" applyFont="1" applyFill="1" applyBorder="1" applyAlignment="1">
      <alignment horizontal="center" vertical="center" wrapText="1"/>
    </xf>
    <xf numFmtId="0" fontId="6" fillId="0" borderId="89" xfId="13" applyFont="1" applyFill="1" applyBorder="1" applyAlignment="1">
      <alignment horizontal="center" vertical="center" wrapText="1"/>
    </xf>
    <xf numFmtId="0" fontId="6" fillId="0" borderId="89" xfId="13" applyFont="1" applyFill="1" applyBorder="1" applyAlignment="1">
      <alignment horizontal="center" vertical="center"/>
    </xf>
    <xf numFmtId="4" fontId="6" fillId="0" borderId="89" xfId="13" applyNumberFormat="1" applyFont="1" applyFill="1" applyBorder="1" applyAlignment="1">
      <alignment horizontal="center" vertical="center"/>
    </xf>
    <xf numFmtId="164" fontId="6" fillId="0" borderId="89" xfId="13" applyNumberFormat="1" applyFont="1" applyFill="1" applyBorder="1" applyAlignment="1">
      <alignment horizontal="center" vertical="center" wrapText="1"/>
    </xf>
    <xf numFmtId="0" fontId="6" fillId="0" borderId="0" xfId="2" applyFont="1" applyBorder="1" applyAlignment="1">
      <alignment horizontal="right" vertical="center"/>
    </xf>
    <xf numFmtId="10" fontId="6" fillId="0" borderId="0" xfId="9" applyNumberFormat="1" applyFont="1" applyFill="1" applyBorder="1" applyAlignment="1">
      <alignment horizontal="left" vertical="center"/>
    </xf>
    <xf numFmtId="10" fontId="6" fillId="0" borderId="0" xfId="9" applyNumberFormat="1" applyFont="1" applyFill="1" applyBorder="1" applyAlignment="1">
      <alignment horizontal="right" vertical="center"/>
    </xf>
    <xf numFmtId="10" fontId="6" fillId="0" borderId="0" xfId="2" applyNumberFormat="1" applyFont="1" applyFill="1" applyBorder="1" applyAlignment="1">
      <alignment horizontal="right" vertical="center"/>
    </xf>
    <xf numFmtId="0" fontId="0" fillId="0" borderId="0" xfId="0" applyFont="1" applyAlignment="1">
      <alignment horizontal="center"/>
    </xf>
    <xf numFmtId="0" fontId="0" fillId="0" borderId="0" xfId="0" applyFont="1"/>
    <xf numFmtId="0" fontId="5" fillId="5" borderId="26" xfId="8" applyFont="1" applyFill="1" applyBorder="1" applyAlignment="1">
      <alignment horizontal="center" vertical="center"/>
    </xf>
    <xf numFmtId="0" fontId="5" fillId="5" borderId="28" xfId="9" applyFont="1" applyFill="1" applyBorder="1" applyAlignment="1">
      <alignment horizontal="center" vertical="center"/>
    </xf>
    <xf numFmtId="0" fontId="5" fillId="5" borderId="32" xfId="8" applyFont="1" applyFill="1" applyBorder="1" applyAlignment="1">
      <alignment horizontal="center" vertical="center"/>
    </xf>
    <xf numFmtId="0" fontId="6" fillId="0" borderId="54" xfId="8" applyFont="1" applyFill="1" applyBorder="1" applyAlignment="1">
      <alignment horizontal="center" vertical="center"/>
    </xf>
    <xf numFmtId="10" fontId="6" fillId="0" borderId="39" xfId="8" applyNumberFormat="1" applyFont="1" applyFill="1" applyBorder="1" applyAlignment="1">
      <alignment horizontal="center" vertical="center"/>
    </xf>
    <xf numFmtId="0" fontId="6" fillId="0" borderId="47" xfId="8" applyFont="1" applyFill="1" applyBorder="1" applyAlignment="1">
      <alignment horizontal="center" vertical="center"/>
    </xf>
    <xf numFmtId="10" fontId="6" fillId="0" borderId="46" xfId="8" applyNumberFormat="1" applyFont="1" applyFill="1" applyBorder="1" applyAlignment="1">
      <alignment horizontal="center" vertical="center"/>
    </xf>
    <xf numFmtId="0" fontId="6" fillId="0" borderId="80" xfId="8" applyFont="1" applyFill="1" applyBorder="1" applyAlignment="1">
      <alignment horizontal="center" vertical="center"/>
    </xf>
    <xf numFmtId="10" fontId="6" fillId="0" borderId="81" xfId="8" applyNumberFormat="1" applyFont="1" applyFill="1" applyBorder="1" applyAlignment="1">
      <alignment horizontal="center" vertical="center"/>
    </xf>
    <xf numFmtId="10" fontId="5" fillId="6" borderId="6" xfId="8" applyNumberFormat="1" applyFont="1" applyFill="1" applyBorder="1" applyAlignment="1">
      <alignment horizontal="center" vertical="center"/>
    </xf>
    <xf numFmtId="0" fontId="6" fillId="0" borderId="33" xfId="8" applyFont="1" applyFill="1" applyBorder="1" applyAlignment="1">
      <alignment horizontal="center" vertical="center"/>
    </xf>
    <xf numFmtId="10" fontId="6" fillId="0" borderId="34" xfId="8" applyNumberFormat="1" applyFont="1" applyFill="1" applyBorder="1" applyAlignment="1">
      <alignment horizontal="center" vertical="center"/>
    </xf>
    <xf numFmtId="10" fontId="5" fillId="6" borderId="68" xfId="8" applyNumberFormat="1" applyFont="1" applyFill="1" applyBorder="1" applyAlignment="1">
      <alignment horizontal="center" vertical="center"/>
    </xf>
    <xf numFmtId="0" fontId="5" fillId="0" borderId="26" xfId="8" applyFont="1" applyFill="1" applyBorder="1" applyAlignment="1">
      <alignment horizontal="right" vertical="center"/>
    </xf>
    <xf numFmtId="0" fontId="5" fillId="0" borderId="27" xfId="8" applyFont="1" applyFill="1" applyBorder="1" applyAlignment="1">
      <alignment horizontal="right" vertical="center"/>
    </xf>
    <xf numFmtId="10" fontId="5" fillId="0" borderId="28" xfId="8" applyNumberFormat="1" applyFont="1" applyFill="1" applyBorder="1" applyAlignment="1">
      <alignment horizontal="center" vertical="center"/>
    </xf>
    <xf numFmtId="0" fontId="6" fillId="0" borderId="76" xfId="8" applyFont="1" applyFill="1" applyBorder="1" applyAlignment="1">
      <alignment horizontal="center" vertical="center"/>
    </xf>
    <xf numFmtId="10" fontId="6" fillId="0" borderId="79" xfId="8" applyNumberFormat="1" applyFont="1" applyFill="1" applyBorder="1" applyAlignment="1">
      <alignment horizontal="center" vertical="center"/>
    </xf>
    <xf numFmtId="10" fontId="5" fillId="6" borderId="28" xfId="8" applyNumberFormat="1" applyFont="1" applyFill="1" applyBorder="1" applyAlignment="1">
      <alignment horizontal="center" vertical="center"/>
    </xf>
    <xf numFmtId="0" fontId="0" fillId="0" borderId="0" xfId="0" applyFont="1" applyAlignment="1">
      <alignment horizontal="right"/>
    </xf>
    <xf numFmtId="0" fontId="0" fillId="0" borderId="52" xfId="0" applyFont="1" applyFill="1" applyBorder="1"/>
    <xf numFmtId="0" fontId="5" fillId="5" borderId="20" xfId="8" applyFont="1" applyFill="1" applyBorder="1" applyAlignment="1">
      <alignment horizontal="center" vertical="center"/>
    </xf>
    <xf numFmtId="0" fontId="5" fillId="5" borderId="21" xfId="9" applyFont="1" applyFill="1" applyBorder="1" applyAlignment="1">
      <alignment horizontal="center" vertical="center" wrapText="1"/>
    </xf>
    <xf numFmtId="0" fontId="5" fillId="5" borderId="22" xfId="9" applyFont="1" applyFill="1" applyBorder="1" applyAlignment="1">
      <alignment horizontal="center" vertical="center" wrapText="1"/>
    </xf>
    <xf numFmtId="0" fontId="5" fillId="0" borderId="35" xfId="8" applyFont="1" applyFill="1" applyBorder="1" applyAlignment="1">
      <alignment horizontal="center" vertical="center"/>
    </xf>
    <xf numFmtId="44" fontId="5" fillId="0" borderId="55" xfId="1" applyFont="1" applyFill="1" applyBorder="1" applyAlignment="1">
      <alignment vertical="center"/>
    </xf>
    <xf numFmtId="10" fontId="5" fillId="0" borderId="56" xfId="8" applyNumberFormat="1" applyFont="1" applyFill="1" applyBorder="1" applyAlignment="1">
      <alignment horizontal="right" vertical="center"/>
    </xf>
    <xf numFmtId="0" fontId="5" fillId="0" borderId="45" xfId="8" applyFont="1" applyFill="1" applyBorder="1" applyAlignment="1">
      <alignment horizontal="center" vertical="center"/>
    </xf>
    <xf numFmtId="44" fontId="5" fillId="0" borderId="57" xfId="1" applyFont="1" applyFill="1" applyBorder="1" applyAlignment="1">
      <alignment vertical="center"/>
    </xf>
    <xf numFmtId="10" fontId="5" fillId="0" borderId="58" xfId="8" applyNumberFormat="1" applyFont="1" applyFill="1" applyBorder="1" applyAlignment="1">
      <alignment horizontal="right" vertical="center"/>
    </xf>
    <xf numFmtId="4" fontId="5" fillId="0" borderId="57" xfId="8" applyNumberFormat="1" applyFont="1" applyFill="1" applyBorder="1" applyAlignment="1">
      <alignment vertical="center"/>
    </xf>
    <xf numFmtId="10" fontId="5" fillId="0" borderId="58" xfId="8" applyNumberFormat="1" applyFont="1" applyFill="1" applyBorder="1" applyAlignment="1">
      <alignment horizontal="center" vertical="center"/>
    </xf>
    <xf numFmtId="0" fontId="6" fillId="0" borderId="45" xfId="8" applyFont="1" applyFill="1" applyBorder="1"/>
    <xf numFmtId="0" fontId="6" fillId="0" borderId="57" xfId="8" applyFont="1" applyFill="1" applyBorder="1" applyAlignment="1">
      <alignment vertical="center"/>
    </xf>
    <xf numFmtId="0" fontId="6" fillId="0" borderId="58" xfId="8" applyFont="1" applyFill="1" applyBorder="1" applyAlignment="1">
      <alignment vertical="center"/>
    </xf>
    <xf numFmtId="0" fontId="6" fillId="0" borderId="59" xfId="8" applyFont="1" applyFill="1" applyBorder="1"/>
    <xf numFmtId="0" fontId="6" fillId="0" borderId="61" xfId="8" applyFont="1" applyFill="1" applyBorder="1" applyAlignment="1">
      <alignment vertical="center"/>
    </xf>
    <xf numFmtId="0" fontId="6" fillId="0" borderId="62" xfId="8" applyFont="1" applyFill="1" applyBorder="1" applyAlignment="1">
      <alignment vertical="center"/>
    </xf>
    <xf numFmtId="44" fontId="5" fillId="5" borderId="55" xfId="1" applyFont="1" applyFill="1" applyBorder="1" applyAlignment="1">
      <alignment vertical="center"/>
    </xf>
    <xf numFmtId="10" fontId="5" fillId="5" borderId="56" xfId="8" applyNumberFormat="1" applyFont="1" applyFill="1" applyBorder="1" applyAlignment="1">
      <alignment horizontal="center" vertical="center"/>
    </xf>
    <xf numFmtId="44" fontId="5" fillId="5" borderId="64" xfId="1" applyFont="1" applyFill="1" applyBorder="1" applyAlignment="1">
      <alignment vertical="center"/>
    </xf>
    <xf numFmtId="0" fontId="6" fillId="5" borderId="65" xfId="8" applyFont="1" applyFill="1" applyBorder="1" applyAlignment="1">
      <alignment vertical="center"/>
    </xf>
    <xf numFmtId="0" fontId="6" fillId="0" borderId="2" xfId="8" applyFont="1" applyFill="1" applyBorder="1" applyAlignment="1">
      <alignment vertical="center"/>
    </xf>
    <xf numFmtId="0" fontId="6" fillId="0" borderId="3" xfId="8" applyFont="1" applyFill="1" applyBorder="1" applyAlignment="1">
      <alignment vertical="center"/>
    </xf>
    <xf numFmtId="0" fontId="6" fillId="0" borderId="0" xfId="8" applyFont="1" applyFill="1" applyBorder="1" applyAlignment="1">
      <alignment vertical="center" wrapText="1"/>
    </xf>
    <xf numFmtId="0" fontId="6" fillId="0" borderId="5" xfId="8" applyFont="1" applyFill="1" applyBorder="1" applyAlignment="1">
      <alignment vertical="center" wrapText="1"/>
    </xf>
    <xf numFmtId="0" fontId="5" fillId="6" borderId="18" xfId="2" applyFont="1" applyFill="1" applyBorder="1" applyAlignment="1">
      <alignment horizontal="left" vertical="center"/>
    </xf>
    <xf numFmtId="44" fontId="6" fillId="0" borderId="57" xfId="2" applyNumberFormat="1" applyFont="1" applyBorder="1" applyAlignment="1">
      <alignment vertical="center"/>
    </xf>
    <xf numFmtId="44" fontId="6" fillId="0" borderId="58" xfId="2" applyNumberFormat="1" applyFont="1" applyBorder="1" applyAlignment="1">
      <alignment vertical="center"/>
    </xf>
    <xf numFmtId="0" fontId="6" fillId="0" borderId="63" xfId="2" applyFont="1" applyBorder="1" applyAlignment="1">
      <alignment horizontal="center" vertical="center"/>
    </xf>
    <xf numFmtId="44" fontId="6" fillId="0" borderId="64" xfId="2" applyNumberFormat="1" applyFont="1" applyBorder="1" applyAlignment="1">
      <alignment vertical="center"/>
    </xf>
    <xf numFmtId="44" fontId="6" fillId="0" borderId="65" xfId="2" applyNumberFormat="1" applyFont="1" applyBorder="1" applyAlignment="1">
      <alignment vertical="center"/>
    </xf>
    <xf numFmtId="0" fontId="6" fillId="0" borderId="97" xfId="2" applyFont="1" applyBorder="1" applyAlignment="1">
      <alignment vertical="center"/>
    </xf>
    <xf numFmtId="44" fontId="6" fillId="0" borderId="97" xfId="2" applyNumberFormat="1" applyFont="1" applyBorder="1" applyAlignment="1">
      <alignment vertical="center"/>
    </xf>
    <xf numFmtId="44" fontId="6" fillId="0" borderId="98" xfId="2" applyNumberFormat="1" applyFont="1" applyBorder="1" applyAlignment="1">
      <alignment vertical="center"/>
    </xf>
    <xf numFmtId="44" fontId="6" fillId="0" borderId="64" xfId="2" applyNumberFormat="1" applyFont="1" applyBorder="1" applyAlignment="1">
      <alignment horizontal="center" vertical="center"/>
    </xf>
    <xf numFmtId="44" fontId="6" fillId="0" borderId="65" xfId="2" applyNumberFormat="1" applyFont="1" applyBorder="1" applyAlignment="1">
      <alignment horizontal="center" vertical="center"/>
    </xf>
    <xf numFmtId="0" fontId="4" fillId="0" borderId="27" xfId="2" applyFont="1" applyFill="1" applyBorder="1" applyAlignment="1">
      <alignment horizontal="center" vertical="center"/>
    </xf>
    <xf numFmtId="0" fontId="6" fillId="0" borderId="27" xfId="2" applyFont="1" applyFill="1" applyBorder="1" applyAlignment="1">
      <alignment horizontal="center" vertical="center"/>
    </xf>
    <xf numFmtId="0" fontId="5" fillId="0" borderId="52" xfId="2" applyFont="1" applyFill="1" applyBorder="1" applyAlignment="1">
      <alignment vertical="center"/>
    </xf>
    <xf numFmtId="0" fontId="5" fillId="0" borderId="53" xfId="2" applyFont="1" applyFill="1" applyBorder="1" applyAlignment="1">
      <alignment vertical="center"/>
    </xf>
    <xf numFmtId="0" fontId="6" fillId="0" borderId="53" xfId="2" applyFont="1" applyFill="1" applyBorder="1" applyAlignment="1">
      <alignment vertical="center"/>
    </xf>
    <xf numFmtId="0" fontId="6" fillId="0" borderId="5" xfId="2" applyFont="1" applyBorder="1" applyAlignment="1">
      <alignment vertical="center"/>
    </xf>
    <xf numFmtId="0" fontId="6" fillId="0" borderId="5" xfId="2" applyFont="1" applyFill="1" applyBorder="1" applyAlignment="1">
      <alignment vertical="center"/>
    </xf>
    <xf numFmtId="0" fontId="5" fillId="0" borderId="2" xfId="2" applyFont="1" applyFill="1" applyBorder="1" applyAlignment="1">
      <alignment horizontal="center" vertical="center"/>
    </xf>
    <xf numFmtId="0" fontId="5" fillId="0" borderId="53" xfId="2" applyFont="1" applyFill="1" applyBorder="1" applyAlignment="1">
      <alignment horizontal="center" vertical="center"/>
    </xf>
    <xf numFmtId="10" fontId="6" fillId="0" borderId="0" xfId="2" applyNumberFormat="1" applyFont="1" applyFill="1" applyBorder="1" applyAlignment="1">
      <alignment horizontal="center" vertical="center"/>
    </xf>
    <xf numFmtId="0" fontId="6" fillId="0" borderId="53" xfId="2" applyFont="1" applyFill="1" applyBorder="1" applyAlignment="1">
      <alignment horizontal="center" vertical="center"/>
    </xf>
    <xf numFmtId="0" fontId="5" fillId="0" borderId="0" xfId="2" applyFont="1" applyFill="1" applyBorder="1" applyAlignment="1">
      <alignment horizontal="right" vertical="center"/>
    </xf>
    <xf numFmtId="44" fontId="6" fillId="0" borderId="78" xfId="2" applyNumberFormat="1" applyFont="1" applyBorder="1" applyAlignment="1">
      <alignment vertical="center"/>
    </xf>
    <xf numFmtId="10" fontId="6" fillId="0" borderId="78" xfId="14" applyNumberFormat="1" applyFont="1" applyFill="1" applyBorder="1" applyAlignment="1">
      <alignment horizontal="center" vertical="center"/>
    </xf>
    <xf numFmtId="10" fontId="6" fillId="0" borderId="57" xfId="14" applyNumberFormat="1" applyFont="1" applyFill="1" applyBorder="1" applyAlignment="1">
      <alignment horizontal="center" vertical="center"/>
    </xf>
    <xf numFmtId="10" fontId="6" fillId="0" borderId="64" xfId="14" applyNumberFormat="1" applyFont="1" applyFill="1" applyBorder="1" applyAlignment="1">
      <alignment horizontal="center" vertical="center"/>
    </xf>
    <xf numFmtId="10" fontId="6" fillId="0" borderId="97" xfId="14" applyNumberFormat="1" applyFont="1" applyFill="1" applyBorder="1" applyAlignment="1">
      <alignment horizontal="center" vertical="center"/>
    </xf>
    <xf numFmtId="0" fontId="6" fillId="0" borderId="31" xfId="2" applyFont="1" applyBorder="1" applyAlignment="1">
      <alignment horizontal="center" vertical="center"/>
    </xf>
    <xf numFmtId="44" fontId="6" fillId="0" borderId="12" xfId="2" applyNumberFormat="1" applyFont="1" applyBorder="1" applyAlignment="1">
      <alignment vertical="center"/>
    </xf>
    <xf numFmtId="44" fontId="5" fillId="6" borderId="78" xfId="2" applyNumberFormat="1" applyFont="1" applyFill="1" applyBorder="1" applyAlignment="1">
      <alignment vertical="center"/>
    </xf>
    <xf numFmtId="44" fontId="5" fillId="6" borderId="57" xfId="2" applyNumberFormat="1" applyFont="1" applyFill="1" applyBorder="1" applyAlignment="1">
      <alignment vertical="center"/>
    </xf>
    <xf numFmtId="44" fontId="5" fillId="6" borderId="64" xfId="2" applyNumberFormat="1" applyFont="1" applyFill="1" applyBorder="1" applyAlignment="1">
      <alignment vertical="center"/>
    </xf>
    <xf numFmtId="44" fontId="5" fillId="6" borderId="97" xfId="2" applyNumberFormat="1" applyFont="1" applyFill="1" applyBorder="1" applyAlignment="1">
      <alignment vertical="center"/>
    </xf>
    <xf numFmtId="44" fontId="5" fillId="6" borderId="64" xfId="2" applyNumberFormat="1" applyFont="1" applyFill="1" applyBorder="1" applyAlignment="1">
      <alignment horizontal="center" vertical="center"/>
    </xf>
    <xf numFmtId="44" fontId="5" fillId="6" borderId="77" xfId="2" applyNumberFormat="1" applyFont="1" applyFill="1" applyBorder="1" applyAlignment="1">
      <alignment vertical="center"/>
    </xf>
    <xf numFmtId="44" fontId="5" fillId="6" borderId="58" xfId="2" applyNumberFormat="1" applyFont="1" applyFill="1" applyBorder="1" applyAlignment="1">
      <alignment vertical="center"/>
    </xf>
    <xf numFmtId="44" fontId="5" fillId="6" borderId="65" xfId="2" applyNumberFormat="1" applyFont="1" applyFill="1" applyBorder="1" applyAlignment="1">
      <alignment vertical="center"/>
    </xf>
    <xf numFmtId="10" fontId="5" fillId="6" borderId="57" xfId="14" applyNumberFormat="1" applyFont="1" applyFill="1" applyBorder="1" applyAlignment="1">
      <alignment horizontal="center" vertical="center"/>
    </xf>
    <xf numFmtId="10" fontId="5" fillId="6" borderId="64" xfId="14" applyNumberFormat="1" applyFont="1" applyFill="1" applyBorder="1" applyAlignment="1">
      <alignment horizontal="center" vertical="center"/>
    </xf>
    <xf numFmtId="10" fontId="5" fillId="0" borderId="0" xfId="2" applyNumberFormat="1" applyFont="1" applyFill="1" applyBorder="1" applyAlignment="1">
      <alignment horizontal="center" vertical="center"/>
    </xf>
    <xf numFmtId="10" fontId="5" fillId="6" borderId="97" xfId="14" applyNumberFormat="1" applyFont="1" applyFill="1" applyBorder="1" applyAlignment="1">
      <alignment horizontal="center" vertical="center"/>
    </xf>
    <xf numFmtId="0" fontId="5" fillId="5" borderId="14" xfId="2" applyFont="1" applyFill="1" applyBorder="1" applyAlignment="1">
      <alignment horizontal="center" vertical="center"/>
    </xf>
    <xf numFmtId="0" fontId="5" fillId="5" borderId="15" xfId="2" applyFont="1" applyFill="1" applyBorder="1" applyAlignment="1">
      <alignment horizontal="center" vertical="center"/>
    </xf>
    <xf numFmtId="10" fontId="5" fillId="0" borderId="0" xfId="2" applyNumberFormat="1" applyFont="1" applyFill="1" applyBorder="1" applyAlignment="1">
      <alignment vertical="center"/>
    </xf>
    <xf numFmtId="164" fontId="6" fillId="0" borderId="57" xfId="2" applyNumberFormat="1" applyFont="1" applyFill="1" applyBorder="1" applyAlignment="1">
      <alignment horizontal="center" vertical="center"/>
    </xf>
    <xf numFmtId="0" fontId="6" fillId="8" borderId="43" xfId="2" applyFont="1" applyFill="1" applyBorder="1" applyAlignment="1">
      <alignment vertical="center"/>
    </xf>
    <xf numFmtId="4" fontId="6" fillId="8" borderId="4" xfId="2" applyNumberFormat="1" applyFont="1" applyFill="1" applyBorder="1" applyAlignment="1">
      <alignment vertical="center"/>
    </xf>
    <xf numFmtId="0" fontId="6" fillId="8" borderId="5" xfId="2" applyFont="1" applyFill="1" applyBorder="1" applyAlignment="1">
      <alignment vertical="center"/>
    </xf>
    <xf numFmtId="0" fontId="6" fillId="0" borderId="35" xfId="2" applyFont="1" applyBorder="1" applyAlignment="1">
      <alignment horizontal="center" vertical="center"/>
    </xf>
    <xf numFmtId="0" fontId="6" fillId="0" borderId="55" xfId="2" applyFont="1" applyBorder="1" applyAlignment="1">
      <alignment horizontal="center" vertical="center"/>
    </xf>
    <xf numFmtId="0" fontId="6" fillId="0" borderId="55" xfId="2" applyFont="1" applyBorder="1" applyAlignment="1">
      <alignment vertical="center"/>
    </xf>
    <xf numFmtId="164" fontId="6" fillId="0" borderId="55" xfId="2" applyNumberFormat="1" applyFont="1" applyBorder="1" applyAlignment="1">
      <alignment horizontal="center" vertical="center"/>
    </xf>
    <xf numFmtId="44" fontId="6" fillId="0" borderId="56" xfId="1" applyFont="1" applyBorder="1" applyAlignment="1">
      <alignment horizontal="center" vertical="center"/>
    </xf>
    <xf numFmtId="0" fontId="6" fillId="0" borderId="59" xfId="12" applyFont="1" applyFill="1" applyBorder="1" applyAlignment="1">
      <alignment horizontal="center" vertical="center"/>
    </xf>
    <xf numFmtId="0" fontId="6" fillId="0" borderId="61" xfId="12" applyFont="1" applyFill="1" applyBorder="1" applyAlignment="1">
      <alignment horizontal="center" vertical="center" wrapText="1"/>
    </xf>
    <xf numFmtId="0" fontId="6" fillId="0" borderId="61" xfId="12" applyFont="1" applyFill="1" applyBorder="1" applyAlignment="1">
      <alignment horizontal="center" vertical="center"/>
    </xf>
    <xf numFmtId="0" fontId="6" fillId="0" borderId="61" xfId="2" applyFont="1" applyFill="1" applyBorder="1" applyAlignment="1">
      <alignment vertical="center"/>
    </xf>
    <xf numFmtId="4" fontId="6" fillId="0" borderId="61" xfId="12" applyNumberFormat="1" applyFont="1" applyFill="1" applyBorder="1" applyAlignment="1">
      <alignment horizontal="center" vertical="center"/>
    </xf>
    <xf numFmtId="164" fontId="6" fillId="0" borderId="61" xfId="12" applyNumberFormat="1" applyFont="1" applyFill="1" applyBorder="1" applyAlignment="1">
      <alignment horizontal="center" vertical="center" wrapText="1"/>
    </xf>
    <xf numFmtId="0" fontId="5" fillId="5" borderId="15" xfId="2" applyFont="1" applyFill="1" applyBorder="1" applyAlignment="1">
      <alignment vertical="center"/>
    </xf>
    <xf numFmtId="164" fontId="5" fillId="5" borderId="15" xfId="2" applyNumberFormat="1" applyFont="1" applyFill="1" applyBorder="1" applyAlignment="1">
      <alignment horizontal="center" vertical="center"/>
    </xf>
    <xf numFmtId="44" fontId="5" fillId="5" borderId="15" xfId="1" applyFont="1" applyFill="1" applyBorder="1" applyAlignment="1">
      <alignment vertical="center"/>
    </xf>
    <xf numFmtId="44" fontId="5" fillId="5" borderId="19" xfId="1" applyFont="1" applyFill="1" applyBorder="1" applyAlignment="1">
      <alignment horizontal="center" vertical="center"/>
    </xf>
    <xf numFmtId="44" fontId="6" fillId="0" borderId="62" xfId="1" applyFont="1" applyBorder="1" applyAlignment="1">
      <alignment horizontal="center" vertical="center"/>
    </xf>
    <xf numFmtId="38" fontId="5" fillId="5" borderId="15" xfId="2" applyNumberFormat="1" applyFont="1" applyFill="1" applyBorder="1" applyAlignment="1">
      <alignment vertical="center"/>
    </xf>
    <xf numFmtId="0" fontId="6" fillId="0" borderId="61" xfId="13" applyFont="1" applyFill="1" applyBorder="1" applyAlignment="1">
      <alignment horizontal="center" vertical="center" wrapText="1"/>
    </xf>
    <xf numFmtId="0" fontId="6" fillId="0" borderId="61" xfId="13" applyFont="1" applyFill="1" applyBorder="1" applyAlignment="1">
      <alignment horizontal="center" vertical="center"/>
    </xf>
    <xf numFmtId="4" fontId="6" fillId="0" borderId="61" xfId="13" applyNumberFormat="1" applyFont="1" applyFill="1" applyBorder="1" applyAlignment="1">
      <alignment horizontal="center" vertical="center"/>
    </xf>
    <xf numFmtId="164" fontId="6" fillId="0" borderId="61" xfId="13" applyNumberFormat="1" applyFont="1" applyFill="1" applyBorder="1" applyAlignment="1">
      <alignment horizontal="center" vertical="center" wrapText="1"/>
    </xf>
    <xf numFmtId="44" fontId="6" fillId="0" borderId="58" xfId="1" applyFont="1" applyBorder="1" applyAlignment="1">
      <alignment horizontal="center" vertical="center"/>
    </xf>
    <xf numFmtId="44" fontId="6" fillId="0" borderId="61" xfId="1" applyFont="1" applyFill="1" applyBorder="1" applyAlignment="1">
      <alignment horizontal="right" vertical="center"/>
    </xf>
    <xf numFmtId="44" fontId="6" fillId="0" borderId="90" xfId="1" applyFont="1" applyBorder="1" applyAlignment="1">
      <alignment horizontal="center" vertical="center"/>
    </xf>
    <xf numFmtId="0" fontId="13" fillId="0" borderId="0" xfId="2" applyFont="1" applyAlignment="1">
      <alignment vertical="center"/>
    </xf>
    <xf numFmtId="0" fontId="13" fillId="0" borderId="35" xfId="0" applyFont="1" applyFill="1" applyBorder="1" applyAlignment="1">
      <alignment horizontal="center" vertical="center"/>
    </xf>
    <xf numFmtId="0" fontId="13" fillId="0" borderId="55" xfId="13" applyFont="1" applyFill="1" applyBorder="1" applyAlignment="1">
      <alignment horizontal="center" vertical="center" wrapText="1"/>
    </xf>
    <xf numFmtId="0" fontId="13" fillId="0" borderId="55" xfId="13" applyFont="1" applyFill="1" applyBorder="1" applyAlignment="1">
      <alignment horizontal="center" vertical="center"/>
    </xf>
    <xf numFmtId="0" fontId="13" fillId="0" borderId="55" xfId="2" applyFont="1" applyFill="1" applyBorder="1" applyAlignment="1">
      <alignment vertical="center"/>
    </xf>
    <xf numFmtId="4" fontId="13" fillId="0" borderId="55" xfId="13" applyNumberFormat="1" applyFont="1" applyFill="1" applyBorder="1" applyAlignment="1">
      <alignment horizontal="center" vertical="center"/>
    </xf>
    <xf numFmtId="164" fontId="13" fillId="0" borderId="55" xfId="13" applyNumberFormat="1" applyFont="1" applyFill="1" applyBorder="1" applyAlignment="1">
      <alignment horizontal="center" vertical="center" wrapText="1"/>
    </xf>
    <xf numFmtId="44" fontId="13" fillId="0" borderId="56" xfId="1" applyFont="1" applyBorder="1" applyAlignment="1">
      <alignment horizontal="center" vertical="center"/>
    </xf>
    <xf numFmtId="44" fontId="6" fillId="0" borderId="58" xfId="2" applyNumberFormat="1" applyFont="1" applyFill="1" applyBorder="1" applyAlignment="1">
      <alignment horizontal="center" vertical="center"/>
    </xf>
    <xf numFmtId="44" fontId="6" fillId="0" borderId="62" xfId="2" applyNumberFormat="1" applyFont="1" applyFill="1" applyBorder="1" applyAlignment="1">
      <alignment horizontal="center" vertical="center"/>
    </xf>
    <xf numFmtId="44" fontId="13" fillId="0" borderId="56" xfId="2" applyNumberFormat="1" applyFont="1" applyFill="1" applyBorder="1" applyAlignment="1">
      <alignment horizontal="center" vertical="center"/>
    </xf>
    <xf numFmtId="0" fontId="6" fillId="0" borderId="57" xfId="2" applyFont="1" applyFill="1" applyBorder="1" applyAlignment="1">
      <alignment horizontal="center" vertical="center" wrapText="1"/>
    </xf>
    <xf numFmtId="0" fontId="6" fillId="0" borderId="61" xfId="2" applyFont="1" applyFill="1" applyBorder="1" applyAlignment="1">
      <alignment horizontal="center" vertical="center" wrapText="1"/>
    </xf>
    <xf numFmtId="0" fontId="6" fillId="6" borderId="100" xfId="2" applyFont="1" applyFill="1" applyBorder="1" applyAlignment="1">
      <alignment horizontal="center" vertical="center" wrapText="1"/>
    </xf>
    <xf numFmtId="164" fontId="6" fillId="6" borderId="99" xfId="13" applyNumberFormat="1" applyFont="1" applyFill="1" applyBorder="1" applyAlignment="1">
      <alignment horizontal="center" vertical="center" wrapText="1"/>
    </xf>
    <xf numFmtId="44" fontId="5" fillId="6" borderId="90" xfId="2" applyNumberFormat="1" applyFont="1" applyFill="1" applyBorder="1" applyAlignment="1">
      <alignment horizontal="center" vertical="center"/>
    </xf>
    <xf numFmtId="0" fontId="6" fillId="0" borderId="55" xfId="13" applyFont="1" applyFill="1" applyBorder="1" applyAlignment="1">
      <alignment horizontal="center" vertical="center"/>
    </xf>
    <xf numFmtId="0" fontId="6" fillId="0" borderId="55" xfId="2" applyFont="1" applyFill="1" applyBorder="1" applyAlignment="1">
      <alignment vertical="center"/>
    </xf>
    <xf numFmtId="0" fontId="6" fillId="0" borderId="55" xfId="2" applyFont="1" applyFill="1" applyBorder="1" applyAlignment="1">
      <alignment horizontal="center" vertical="center" wrapText="1"/>
    </xf>
    <xf numFmtId="164" fontId="6" fillId="0" borderId="55" xfId="13" applyNumberFormat="1" applyFont="1" applyFill="1" applyBorder="1" applyAlignment="1">
      <alignment horizontal="center" vertical="center" wrapText="1"/>
    </xf>
    <xf numFmtId="0" fontId="6" fillId="0" borderId="55" xfId="13" applyFont="1" applyFill="1" applyBorder="1" applyAlignment="1">
      <alignment horizontal="center" vertical="center" wrapText="1"/>
    </xf>
    <xf numFmtId="44" fontId="6" fillId="0" borderId="56" xfId="2" applyNumberFormat="1" applyFont="1" applyFill="1" applyBorder="1" applyAlignment="1">
      <alignment horizontal="center" vertical="center"/>
    </xf>
    <xf numFmtId="0" fontId="6" fillId="0" borderId="88" xfId="0" applyFont="1" applyFill="1" applyBorder="1" applyAlignment="1">
      <alignment horizontal="center" vertical="center"/>
    </xf>
    <xf numFmtId="0" fontId="6" fillId="0" borderId="59" xfId="0" applyFont="1" applyFill="1" applyBorder="1" applyAlignment="1">
      <alignment horizontal="center" vertical="center"/>
    </xf>
    <xf numFmtId="0" fontId="6" fillId="6" borderId="21" xfId="13" applyFont="1" applyFill="1" applyBorder="1" applyAlignment="1">
      <alignment horizontal="center" vertical="center" wrapText="1"/>
    </xf>
    <xf numFmtId="0" fontId="6" fillId="6" borderId="21" xfId="13" applyFont="1" applyFill="1" applyBorder="1" applyAlignment="1">
      <alignment horizontal="center" vertical="center"/>
    </xf>
    <xf numFmtId="0" fontId="6" fillId="6" borderId="21" xfId="2" applyFont="1" applyFill="1" applyBorder="1" applyAlignment="1">
      <alignment vertical="center"/>
    </xf>
    <xf numFmtId="0" fontId="6" fillId="9" borderId="55" xfId="13" applyFont="1" applyFill="1" applyBorder="1" applyAlignment="1">
      <alignment horizontal="center" vertical="center" wrapText="1"/>
    </xf>
    <xf numFmtId="0" fontId="6" fillId="9" borderId="55" xfId="13" applyFont="1" applyFill="1" applyBorder="1" applyAlignment="1">
      <alignment horizontal="center" vertical="center"/>
    </xf>
    <xf numFmtId="0" fontId="6" fillId="9" borderId="55" xfId="2" applyFont="1" applyFill="1" applyBorder="1" applyAlignment="1">
      <alignment vertical="center"/>
    </xf>
    <xf numFmtId="0" fontId="6" fillId="9" borderId="72" xfId="2" applyFont="1" applyFill="1" applyBorder="1" applyAlignment="1">
      <alignment horizontal="left" vertical="center" wrapText="1"/>
    </xf>
    <xf numFmtId="0" fontId="6" fillId="9" borderId="55" xfId="2" applyFont="1" applyFill="1" applyBorder="1" applyAlignment="1">
      <alignment horizontal="center" vertical="center" wrapText="1"/>
    </xf>
    <xf numFmtId="164" fontId="6" fillId="9" borderId="55" xfId="13" applyNumberFormat="1" applyFont="1" applyFill="1" applyBorder="1" applyAlignment="1">
      <alignment horizontal="center" vertical="center" wrapText="1"/>
    </xf>
    <xf numFmtId="44" fontId="6" fillId="9" borderId="56" xfId="2" applyNumberFormat="1" applyFont="1" applyFill="1" applyBorder="1" applyAlignment="1">
      <alignment horizontal="center" vertical="center"/>
    </xf>
    <xf numFmtId="0" fontId="6" fillId="9" borderId="57" xfId="13" applyFont="1" applyFill="1" applyBorder="1" applyAlignment="1">
      <alignment horizontal="center" vertical="center" wrapText="1"/>
    </xf>
    <xf numFmtId="0" fontId="6" fillId="9" borderId="57" xfId="13" applyFont="1" applyFill="1" applyBorder="1" applyAlignment="1">
      <alignment horizontal="center" vertical="center"/>
    </xf>
    <xf numFmtId="0" fontId="6" fillId="9" borderId="57" xfId="2" applyFont="1" applyFill="1" applyBorder="1" applyAlignment="1">
      <alignment vertical="center"/>
    </xf>
    <xf numFmtId="0" fontId="6" fillId="9" borderId="42" xfId="2" applyFont="1" applyFill="1" applyBorder="1" applyAlignment="1">
      <alignment horizontal="left" vertical="center" wrapText="1"/>
    </xf>
    <xf numFmtId="0" fontId="6" fillId="9" borderId="57" xfId="2" applyFont="1" applyFill="1" applyBorder="1" applyAlignment="1">
      <alignment horizontal="center" vertical="center" wrapText="1"/>
    </xf>
    <xf numFmtId="164" fontId="6" fillId="9" borderId="57" xfId="13" applyNumberFormat="1" applyFont="1" applyFill="1" applyBorder="1" applyAlignment="1">
      <alignment horizontal="center" vertical="center" wrapText="1"/>
    </xf>
    <xf numFmtId="44" fontId="6" fillId="9" borderId="58" xfId="2" applyNumberFormat="1" applyFont="1" applyFill="1" applyBorder="1" applyAlignment="1">
      <alignment horizontal="center" vertical="center"/>
    </xf>
    <xf numFmtId="0" fontId="13" fillId="9" borderId="57" xfId="13" applyFont="1" applyFill="1" applyBorder="1" applyAlignment="1">
      <alignment horizontal="center" vertical="center" wrapText="1"/>
    </xf>
    <xf numFmtId="0" fontId="13" fillId="9" borderId="57" xfId="13" applyFont="1" applyFill="1" applyBorder="1" applyAlignment="1">
      <alignment horizontal="center" vertical="center"/>
    </xf>
    <xf numFmtId="0" fontId="13" fillId="9" borderId="57" xfId="2" applyFont="1" applyFill="1" applyBorder="1" applyAlignment="1">
      <alignment vertical="center"/>
    </xf>
    <xf numFmtId="0" fontId="13" fillId="9" borderId="42" xfId="2" applyFont="1" applyFill="1" applyBorder="1" applyAlignment="1">
      <alignment horizontal="left" vertical="center" wrapText="1"/>
    </xf>
    <xf numFmtId="0" fontId="13" fillId="9" borderId="57" xfId="2" applyFont="1" applyFill="1" applyBorder="1" applyAlignment="1">
      <alignment horizontal="center" vertical="center" wrapText="1"/>
    </xf>
    <xf numFmtId="164" fontId="13" fillId="9" borderId="57" xfId="13" applyNumberFormat="1" applyFont="1" applyFill="1" applyBorder="1" applyAlignment="1">
      <alignment horizontal="center" vertical="center" wrapText="1"/>
    </xf>
    <xf numFmtId="44" fontId="13" fillId="9" borderId="57" xfId="1" applyFont="1" applyFill="1" applyBorder="1" applyAlignment="1">
      <alignment horizontal="center" vertical="center" wrapText="1"/>
    </xf>
    <xf numFmtId="44" fontId="13" fillId="9" borderId="58" xfId="2" applyNumberFormat="1" applyFont="1" applyFill="1" applyBorder="1" applyAlignment="1">
      <alignment horizontal="center" vertical="center"/>
    </xf>
    <xf numFmtId="0" fontId="6" fillId="9" borderId="61" xfId="13" applyFont="1" applyFill="1" applyBorder="1" applyAlignment="1">
      <alignment horizontal="center" vertical="center" wrapText="1"/>
    </xf>
    <xf numFmtId="0" fontId="6" fillId="9" borderId="61" xfId="13" applyFont="1" applyFill="1" applyBorder="1" applyAlignment="1">
      <alignment horizontal="center" vertical="center"/>
    </xf>
    <xf numFmtId="0" fontId="6" fillId="9" borderId="61" xfId="2" applyFont="1" applyFill="1" applyBorder="1" applyAlignment="1">
      <alignment vertical="center"/>
    </xf>
    <xf numFmtId="0" fontId="6" fillId="9" borderId="74" xfId="2" applyFont="1" applyFill="1" applyBorder="1" applyAlignment="1">
      <alignment horizontal="left" vertical="center" wrapText="1"/>
    </xf>
    <xf numFmtId="0" fontId="6" fillId="9" borderId="61" xfId="2" applyFont="1" applyFill="1" applyBorder="1" applyAlignment="1">
      <alignment horizontal="center" vertical="center" wrapText="1"/>
    </xf>
    <xf numFmtId="164" fontId="6" fillId="9" borderId="61" xfId="13" applyNumberFormat="1" applyFont="1" applyFill="1" applyBorder="1" applyAlignment="1">
      <alignment horizontal="center" vertical="center" wrapText="1"/>
    </xf>
    <xf numFmtId="44" fontId="6" fillId="9" borderId="62" xfId="2" applyNumberFormat="1" applyFont="1" applyFill="1" applyBorder="1" applyAlignment="1">
      <alignment horizontal="center" vertical="center"/>
    </xf>
    <xf numFmtId="0" fontId="6" fillId="6" borderId="20" xfId="0" applyFont="1" applyFill="1" applyBorder="1" applyAlignment="1">
      <alignment horizontal="center" vertical="center"/>
    </xf>
    <xf numFmtId="0" fontId="6" fillId="9" borderId="35" xfId="0" applyFont="1" applyFill="1" applyBorder="1" applyAlignment="1">
      <alignment horizontal="center" vertical="center"/>
    </xf>
    <xf numFmtId="0" fontId="6" fillId="9" borderId="45" xfId="0" applyFont="1" applyFill="1" applyBorder="1" applyAlignment="1">
      <alignment horizontal="center" vertical="center"/>
    </xf>
    <xf numFmtId="0" fontId="13" fillId="9" borderId="45" xfId="0" applyFont="1" applyFill="1" applyBorder="1" applyAlignment="1">
      <alignment horizontal="center" vertical="center"/>
    </xf>
    <xf numFmtId="0" fontId="6" fillId="9" borderId="59"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45" xfId="0" applyFont="1" applyFill="1" applyBorder="1" applyAlignment="1">
      <alignment horizontal="center" vertical="center"/>
    </xf>
    <xf numFmtId="1" fontId="6" fillId="0" borderId="64" xfId="0" applyNumberFormat="1" applyFont="1" applyFill="1" applyBorder="1" applyAlignment="1">
      <alignment horizontal="center" vertical="center"/>
    </xf>
    <xf numFmtId="38" fontId="6" fillId="0" borderId="64" xfId="2" applyNumberFormat="1" applyFont="1" applyFill="1" applyBorder="1" applyAlignment="1">
      <alignment horizontal="center" vertical="center"/>
    </xf>
    <xf numFmtId="38" fontId="6" fillId="0" borderId="45" xfId="2" applyNumberFormat="1" applyFont="1" applyFill="1" applyBorder="1" applyAlignment="1">
      <alignment horizontal="center" vertical="center"/>
    </xf>
    <xf numFmtId="38" fontId="6" fillId="0" borderId="40" xfId="2" applyNumberFormat="1" applyFont="1" applyFill="1" applyBorder="1" applyAlignment="1">
      <alignment horizontal="center" vertical="center"/>
    </xf>
    <xf numFmtId="38" fontId="6" fillId="0" borderId="78" xfId="2" applyNumberFormat="1" applyFont="1" applyFill="1" applyBorder="1" applyAlignment="1">
      <alignment horizontal="center" vertical="center"/>
    </xf>
    <xf numFmtId="40" fontId="6" fillId="0" borderId="78" xfId="2" applyNumberFormat="1" applyFont="1" applyFill="1" applyBorder="1" applyAlignment="1">
      <alignment horizontal="center" vertical="center"/>
    </xf>
    <xf numFmtId="40" fontId="6" fillId="0" borderId="78" xfId="4" applyFont="1" applyFill="1" applyBorder="1" applyAlignment="1">
      <alignment horizontal="right" vertical="center"/>
    </xf>
    <xf numFmtId="44" fontId="6" fillId="0" borderId="78" xfId="1" applyFont="1" applyFill="1" applyBorder="1" applyAlignment="1">
      <alignment horizontal="right" vertical="center"/>
    </xf>
    <xf numFmtId="0" fontId="6" fillId="0" borderId="64" xfId="13" applyFont="1" applyFill="1" applyBorder="1" applyAlignment="1">
      <alignment horizontal="center" vertical="center" wrapText="1"/>
    </xf>
    <xf numFmtId="0" fontId="6" fillId="0" borderId="64" xfId="13" applyFont="1" applyFill="1" applyBorder="1" applyAlignment="1">
      <alignment horizontal="center" vertical="center"/>
    </xf>
    <xf numFmtId="0" fontId="6" fillId="0" borderId="64" xfId="2" applyFont="1" applyFill="1" applyBorder="1" applyAlignment="1">
      <alignment vertical="center"/>
    </xf>
    <xf numFmtId="164" fontId="6" fillId="0" borderId="64" xfId="13" applyNumberFormat="1" applyFont="1" applyFill="1" applyBorder="1" applyAlignment="1">
      <alignment horizontal="center" vertical="center" wrapText="1"/>
    </xf>
    <xf numFmtId="44" fontId="6" fillId="0" borderId="64" xfId="1" applyFont="1" applyFill="1" applyBorder="1" applyAlignment="1">
      <alignment horizontal="center" vertical="center" wrapText="1"/>
    </xf>
    <xf numFmtId="44" fontId="6" fillId="0" borderId="65" xfId="2" applyNumberFormat="1" applyFont="1" applyFill="1" applyBorder="1" applyAlignment="1">
      <alignment horizontal="center" vertical="center"/>
    </xf>
    <xf numFmtId="38" fontId="5" fillId="0" borderId="45" xfId="8" applyNumberFormat="1" applyFont="1" applyFill="1" applyBorder="1" applyAlignment="1">
      <alignment horizontal="center" vertical="center"/>
    </xf>
    <xf numFmtId="0" fontId="6" fillId="0" borderId="4" xfId="2" applyFont="1" applyBorder="1" applyAlignment="1">
      <alignment horizontal="right"/>
    </xf>
    <xf numFmtId="0" fontId="6" fillId="0" borderId="64" xfId="2" applyFont="1" applyFill="1" applyBorder="1" applyAlignment="1">
      <alignment horizontal="center" vertical="center" wrapText="1"/>
    </xf>
    <xf numFmtId="165" fontId="6" fillId="0" borderId="0" xfId="2" applyNumberFormat="1" applyFont="1" applyBorder="1" applyAlignment="1">
      <alignment vertical="center"/>
    </xf>
    <xf numFmtId="0" fontId="6" fillId="0" borderId="59" xfId="2" applyFont="1" applyFill="1" applyBorder="1" applyAlignment="1">
      <alignment horizontal="center" vertical="center"/>
    </xf>
    <xf numFmtId="0" fontId="6" fillId="0" borderId="61" xfId="2" applyFont="1" applyFill="1" applyBorder="1" applyAlignment="1">
      <alignment horizontal="center" vertical="center"/>
    </xf>
    <xf numFmtId="40" fontId="6" fillId="0" borderId="61" xfId="4" applyFont="1" applyFill="1" applyBorder="1" applyAlignment="1">
      <alignment horizontal="right" vertical="center"/>
    </xf>
    <xf numFmtId="0" fontId="6" fillId="0" borderId="15" xfId="2" applyFont="1" applyFill="1" applyBorder="1" applyAlignment="1">
      <alignment vertical="center"/>
    </xf>
    <xf numFmtId="0" fontId="6" fillId="0" borderId="14" xfId="12" applyFont="1" applyFill="1" applyBorder="1" applyAlignment="1">
      <alignment horizontal="center" vertical="center"/>
    </xf>
    <xf numFmtId="0" fontId="6" fillId="0" borderId="15" xfId="12" applyFont="1" applyFill="1" applyBorder="1" applyAlignment="1">
      <alignment horizontal="center" vertical="center" wrapText="1"/>
    </xf>
    <xf numFmtId="0" fontId="6" fillId="0" borderId="15" xfId="12" applyFont="1" applyFill="1" applyBorder="1" applyAlignment="1">
      <alignment horizontal="center" vertical="center"/>
    </xf>
    <xf numFmtId="4" fontId="6" fillId="0" borderId="15" xfId="12" applyNumberFormat="1" applyFont="1" applyFill="1" applyBorder="1" applyAlignment="1">
      <alignment horizontal="center" vertical="center"/>
    </xf>
    <xf numFmtId="164" fontId="6" fillId="0" borderId="15" xfId="12" applyNumberFormat="1" applyFont="1" applyFill="1" applyBorder="1" applyAlignment="1">
      <alignment horizontal="center" vertical="center" wrapText="1"/>
    </xf>
    <xf numFmtId="0" fontId="6" fillId="0" borderId="0" xfId="2" applyFont="1" applyAlignment="1">
      <alignment horizontal="left" vertical="center"/>
    </xf>
    <xf numFmtId="0" fontId="6" fillId="0" borderId="0" xfId="2" applyFont="1" applyBorder="1" applyAlignment="1">
      <alignment horizontal="left" vertical="center"/>
    </xf>
    <xf numFmtId="0" fontId="6" fillId="0" borderId="0" xfId="2" quotePrefix="1" applyFont="1" applyBorder="1" applyAlignment="1">
      <alignment horizontal="left" vertical="center"/>
    </xf>
    <xf numFmtId="0" fontId="6" fillId="0" borderId="0" xfId="2" applyFont="1" applyFill="1" applyBorder="1" applyAlignment="1">
      <alignment horizontal="left" vertical="center"/>
    </xf>
    <xf numFmtId="0" fontId="6" fillId="0" borderId="0" xfId="3" applyFont="1" applyAlignment="1" applyProtection="1">
      <alignment horizontal="left" vertical="center"/>
    </xf>
    <xf numFmtId="43" fontId="6" fillId="0" borderId="0" xfId="3" applyNumberFormat="1" applyFont="1" applyAlignment="1" applyProtection="1">
      <alignment horizontal="left" vertical="center"/>
    </xf>
    <xf numFmtId="43" fontId="6" fillId="4" borderId="0" xfId="3" applyNumberFormat="1" applyFont="1" applyFill="1" applyAlignment="1" applyProtection="1">
      <alignment horizontal="left" vertical="center"/>
    </xf>
    <xf numFmtId="0" fontId="9" fillId="0" borderId="0" xfId="2" applyFont="1" applyBorder="1" applyAlignment="1">
      <alignment horizontal="left" vertical="center"/>
    </xf>
    <xf numFmtId="0" fontId="18" fillId="10" borderId="0" xfId="6" applyFont="1" applyFill="1" applyBorder="1" applyAlignment="1" applyProtection="1">
      <alignment horizontal="center" vertical="center" wrapText="1"/>
    </xf>
    <xf numFmtId="166" fontId="17" fillId="0" borderId="4" xfId="6" applyNumberFormat="1" applyFont="1" applyFill="1" applyBorder="1" applyAlignment="1">
      <alignment horizontal="center" vertical="center" wrapText="1"/>
    </xf>
    <xf numFmtId="166" fontId="17" fillId="0" borderId="0" xfId="6" applyNumberFormat="1" applyFont="1" applyFill="1" applyBorder="1" applyAlignment="1">
      <alignment horizontal="center" vertical="center" wrapText="1"/>
    </xf>
    <xf numFmtId="0" fontId="18" fillId="3" borderId="0" xfId="19" applyNumberFormat="1" applyFont="1" applyFill="1" applyBorder="1" applyAlignment="1">
      <alignment vertical="center"/>
    </xf>
    <xf numFmtId="0" fontId="17" fillId="0" borderId="82" xfId="6" applyFont="1" applyBorder="1" applyAlignment="1">
      <alignment horizontal="center" vertical="center" wrapText="1"/>
    </xf>
    <xf numFmtId="0" fontId="17" fillId="0" borderId="83" xfId="6" applyFont="1" applyBorder="1" applyAlignment="1">
      <alignment horizontal="center" vertical="center" wrapText="1"/>
    </xf>
    <xf numFmtId="0" fontId="17" fillId="0" borderId="84" xfId="6" applyFont="1" applyBorder="1" applyAlignment="1">
      <alignment horizontal="center" vertical="center" wrapText="1"/>
    </xf>
    <xf numFmtId="169" fontId="17" fillId="0" borderId="0" xfId="19" applyNumberFormat="1" applyFont="1" applyFill="1" applyBorder="1" applyAlignment="1">
      <alignment vertical="center"/>
    </xf>
    <xf numFmtId="4" fontId="17" fillId="3" borderId="0" xfId="19" applyNumberFormat="1" applyFont="1" applyFill="1" applyBorder="1" applyAlignment="1">
      <alignment vertical="center"/>
    </xf>
    <xf numFmtId="166" fontId="17" fillId="0" borderId="0" xfId="6" applyNumberFormat="1" applyFont="1" applyFill="1" applyBorder="1" applyAlignment="1">
      <alignment vertical="center" wrapText="1"/>
    </xf>
    <xf numFmtId="4" fontId="17" fillId="0" borderId="0" xfId="19" applyNumberFormat="1" applyFont="1" applyFill="1" applyBorder="1" applyAlignment="1">
      <alignment vertical="center"/>
    </xf>
    <xf numFmtId="166" fontId="17" fillId="0" borderId="4" xfId="6" applyNumberFormat="1" applyFont="1" applyFill="1" applyBorder="1" applyAlignment="1">
      <alignment vertical="center" wrapText="1"/>
    </xf>
    <xf numFmtId="44" fontId="6" fillId="0" borderId="55" xfId="1" applyFont="1" applyFill="1" applyBorder="1" applyAlignment="1">
      <alignment horizontal="center" vertical="center" wrapText="1"/>
    </xf>
    <xf numFmtId="44" fontId="6" fillId="0" borderId="57" xfId="1" applyFont="1" applyFill="1" applyBorder="1" applyAlignment="1">
      <alignment horizontal="center" vertical="center" wrapText="1"/>
    </xf>
    <xf numFmtId="44" fontId="6" fillId="0" borderId="61" xfId="1" applyFont="1" applyFill="1" applyBorder="1" applyAlignment="1">
      <alignment horizontal="center" vertical="center" wrapText="1"/>
    </xf>
    <xf numFmtId="0" fontId="6" fillId="0" borderId="63" xfId="0" applyFont="1" applyFill="1" applyBorder="1" applyAlignment="1">
      <alignment horizontal="center" vertical="center"/>
    </xf>
    <xf numFmtId="0" fontId="17" fillId="0" borderId="55" xfId="21" applyFont="1" applyBorder="1" applyAlignment="1">
      <alignment horizontal="center" vertical="center"/>
    </xf>
    <xf numFmtId="164" fontId="17" fillId="0" borderId="55" xfId="21" applyNumberFormat="1" applyFont="1" applyBorder="1" applyAlignment="1">
      <alignment horizontal="center" vertical="center" wrapText="1"/>
    </xf>
    <xf numFmtId="0" fontId="17" fillId="0" borderId="57" xfId="21" applyFont="1" applyBorder="1" applyAlignment="1">
      <alignment horizontal="center" vertical="center"/>
    </xf>
    <xf numFmtId="164" fontId="17" fillId="0" borderId="57" xfId="21" applyNumberFormat="1" applyFont="1" applyBorder="1" applyAlignment="1">
      <alignment horizontal="center" vertical="center" wrapText="1"/>
    </xf>
    <xf numFmtId="0" fontId="17" fillId="0" borderId="61" xfId="21" applyFont="1" applyBorder="1" applyAlignment="1">
      <alignment horizontal="center" vertical="center"/>
    </xf>
    <xf numFmtId="164" fontId="17" fillId="0" borderId="61" xfId="21" applyNumberFormat="1" applyFont="1" applyBorder="1" applyAlignment="1">
      <alignment horizontal="center" vertical="center" wrapText="1"/>
    </xf>
    <xf numFmtId="0" fontId="19" fillId="0" borderId="57" xfId="0" applyFont="1" applyBorder="1" applyAlignment="1">
      <alignment vertical="center"/>
    </xf>
    <xf numFmtId="0" fontId="1" fillId="0" borderId="42" xfId="0" applyFont="1" applyBorder="1" applyAlignment="1">
      <alignment vertical="center" wrapText="1"/>
    </xf>
    <xf numFmtId="0" fontId="1" fillId="0" borderId="43" xfId="0" applyFont="1" applyBorder="1" applyAlignment="1">
      <alignment vertical="center" wrapText="1"/>
    </xf>
    <xf numFmtId="0" fontId="1" fillId="0" borderId="44" xfId="0" applyFont="1" applyBorder="1" applyAlignment="1">
      <alignment vertical="center" wrapText="1"/>
    </xf>
    <xf numFmtId="0" fontId="6" fillId="0" borderId="0" xfId="8" applyFont="1" applyFill="1" applyBorder="1" applyAlignment="1">
      <alignment horizontal="left" vertical="center"/>
    </xf>
    <xf numFmtId="0" fontId="5" fillId="0" borderId="4"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5" xfId="2" applyFont="1" applyFill="1" applyBorder="1" applyAlignment="1">
      <alignment horizontal="center" vertical="center"/>
    </xf>
    <xf numFmtId="0" fontId="6" fillId="0" borderId="44" xfId="2" applyFont="1" applyFill="1" applyBorder="1" applyAlignment="1">
      <alignment horizontal="left" vertical="center" wrapText="1"/>
    </xf>
    <xf numFmtId="0" fontId="5" fillId="5" borderId="29" xfId="2" applyFont="1" applyFill="1" applyBorder="1" applyAlignment="1">
      <alignment horizontal="center" vertical="center"/>
    </xf>
    <xf numFmtId="0" fontId="5" fillId="5" borderId="13" xfId="2" applyFont="1" applyFill="1" applyBorder="1" applyAlignment="1">
      <alignment horizontal="center" vertical="center"/>
    </xf>
    <xf numFmtId="0" fontId="5" fillId="5" borderId="12" xfId="2" applyFont="1" applyFill="1" applyBorder="1" applyAlignment="1">
      <alignment horizontal="center" vertical="center"/>
    </xf>
    <xf numFmtId="14" fontId="5" fillId="0" borderId="0" xfId="2" applyNumberFormat="1" applyFont="1" applyFill="1" applyBorder="1" applyAlignment="1">
      <alignment horizontal="left" vertical="center"/>
    </xf>
    <xf numFmtId="4" fontId="5" fillId="0" borderId="0" xfId="2" applyNumberFormat="1" applyFont="1" applyFill="1" applyBorder="1" applyAlignment="1">
      <alignment horizontal="left" vertical="center"/>
    </xf>
    <xf numFmtId="10" fontId="5" fillId="0" borderId="0" xfId="2" applyNumberFormat="1" applyFont="1" applyFill="1" applyBorder="1" applyAlignment="1">
      <alignment horizontal="left" vertical="center"/>
    </xf>
    <xf numFmtId="0" fontId="4" fillId="0" borderId="4"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5" xfId="2" applyFont="1" applyFill="1" applyBorder="1" applyAlignment="1">
      <alignment horizontal="center" vertical="center"/>
    </xf>
    <xf numFmtId="0" fontId="5" fillId="6" borderId="21" xfId="2" applyFont="1" applyFill="1" applyBorder="1" applyAlignment="1">
      <alignment horizontal="center" vertical="center"/>
    </xf>
    <xf numFmtId="0" fontId="5" fillId="6" borderId="22" xfId="2" applyFont="1" applyFill="1" applyBorder="1" applyAlignment="1">
      <alignment horizontal="center" vertical="center"/>
    </xf>
    <xf numFmtId="10" fontId="6" fillId="0" borderId="0" xfId="14" applyNumberFormat="1" applyFont="1" applyFill="1" applyBorder="1" applyAlignment="1">
      <alignment horizontal="center" vertical="center"/>
    </xf>
    <xf numFmtId="166" fontId="17" fillId="2" borderId="0" xfId="6" applyNumberFormat="1" applyFont="1" applyFill="1" applyBorder="1" applyAlignment="1">
      <alignment vertical="center"/>
    </xf>
    <xf numFmtId="4" fontId="17" fillId="0" borderId="0" xfId="6" applyNumberFormat="1" applyFont="1" applyFill="1" applyBorder="1" applyAlignment="1">
      <alignment vertical="center" wrapText="1"/>
    </xf>
    <xf numFmtId="0" fontId="18" fillId="2" borderId="0" xfId="6" applyNumberFormat="1" applyFont="1" applyFill="1" applyBorder="1" applyAlignment="1">
      <alignment vertical="center"/>
    </xf>
    <xf numFmtId="0" fontId="18" fillId="2" borderId="4" xfId="6" applyNumberFormat="1" applyFont="1" applyFill="1" applyBorder="1" applyAlignment="1">
      <alignment vertical="center"/>
    </xf>
    <xf numFmtId="0" fontId="18" fillId="2" borderId="27" xfId="6" applyNumberFormat="1" applyFont="1" applyFill="1" applyBorder="1" applyAlignment="1">
      <alignment vertical="center"/>
    </xf>
    <xf numFmtId="168" fontId="17" fillId="0" borderId="0" xfId="19" applyNumberFormat="1" applyFont="1" applyAlignment="1">
      <alignment vertical="center"/>
    </xf>
    <xf numFmtId="168" fontId="17" fillId="0" borderId="0" xfId="19" applyNumberFormat="1" applyFont="1" applyBorder="1" applyAlignment="1">
      <alignment vertical="center"/>
    </xf>
    <xf numFmtId="2" fontId="17" fillId="0" borderId="0" xfId="6" applyNumberFormat="1" applyFont="1" applyBorder="1" applyAlignment="1">
      <alignment horizontal="center" vertical="center"/>
    </xf>
    <xf numFmtId="0" fontId="17" fillId="0" borderId="20" xfId="6" applyFont="1" applyBorder="1" applyAlignment="1">
      <alignment horizontal="center" vertical="center"/>
    </xf>
    <xf numFmtId="0" fontId="17" fillId="0" borderId="21" xfId="6" applyFont="1" applyBorder="1" applyAlignment="1">
      <alignment horizontal="center" vertical="center"/>
    </xf>
    <xf numFmtId="2" fontId="17" fillId="0" borderId="21" xfId="6" applyNumberFormat="1" applyFont="1" applyBorder="1" applyAlignment="1">
      <alignment horizontal="center" vertical="center"/>
    </xf>
    <xf numFmtId="2" fontId="17" fillId="0" borderId="22" xfId="6" applyNumberFormat="1" applyFont="1" applyBorder="1" applyAlignment="1">
      <alignment horizontal="center" vertical="center"/>
    </xf>
    <xf numFmtId="166" fontId="18" fillId="3" borderId="0" xfId="6" applyNumberFormat="1" applyFont="1" applyFill="1" applyBorder="1" applyAlignment="1">
      <alignment vertical="center" wrapText="1"/>
    </xf>
    <xf numFmtId="166" fontId="17" fillId="0" borderId="0" xfId="6" applyNumberFormat="1" applyFont="1" applyAlignment="1">
      <alignment vertical="center"/>
    </xf>
    <xf numFmtId="166" fontId="17" fillId="3" borderId="0" xfId="6" applyNumberFormat="1" applyFont="1" applyFill="1" applyBorder="1" applyAlignment="1">
      <alignment vertical="center"/>
    </xf>
    <xf numFmtId="0" fontId="17" fillId="0" borderId="0" xfId="6" applyFont="1" applyBorder="1" applyAlignment="1">
      <alignment horizontal="center" vertical="center"/>
    </xf>
    <xf numFmtId="0" fontId="17" fillId="0" borderId="14" xfId="6" applyFont="1" applyBorder="1" applyAlignment="1">
      <alignment horizontal="center" vertical="center"/>
    </xf>
    <xf numFmtId="0" fontId="17" fillId="0" borderId="15" xfId="6" applyFont="1" applyBorder="1" applyAlignment="1">
      <alignment horizontal="center" vertical="center"/>
    </xf>
    <xf numFmtId="2" fontId="17" fillId="0" borderId="15" xfId="6" applyNumberFormat="1" applyFont="1" applyBorder="1" applyAlignment="1">
      <alignment horizontal="center" vertical="center"/>
    </xf>
    <xf numFmtId="2" fontId="17" fillId="0" borderId="19" xfId="6" applyNumberFormat="1" applyFont="1" applyBorder="1" applyAlignment="1">
      <alignment horizontal="center" vertical="center"/>
    </xf>
    <xf numFmtId="166" fontId="17" fillId="0" borderId="112" xfId="6" applyNumberFormat="1" applyFont="1" applyBorder="1" applyAlignment="1">
      <alignment horizontal="center" vertical="center"/>
    </xf>
    <xf numFmtId="39" fontId="17" fillId="0" borderId="106" xfId="6" applyNumberFormat="1" applyFont="1" applyBorder="1" applyAlignment="1">
      <alignment horizontal="center" vertical="center"/>
    </xf>
    <xf numFmtId="172" fontId="17" fillId="0" borderId="106" xfId="6" applyNumberFormat="1" applyFont="1" applyBorder="1" applyAlignment="1">
      <alignment horizontal="center" vertical="center"/>
    </xf>
    <xf numFmtId="2" fontId="17" fillId="0" borderId="107" xfId="6" applyNumberFormat="1" applyFont="1" applyBorder="1" applyAlignment="1">
      <alignment horizontal="center" vertical="center"/>
    </xf>
    <xf numFmtId="166" fontId="6" fillId="6" borderId="99" xfId="6" applyNumberFormat="1" applyFont="1" applyFill="1" applyBorder="1" applyAlignment="1">
      <alignment horizontal="center" vertical="center"/>
    </xf>
    <xf numFmtId="166" fontId="6" fillId="6" borderId="111" xfId="6" applyNumberFormat="1" applyFont="1" applyFill="1" applyBorder="1" applyAlignment="1">
      <alignment horizontal="center" vertical="center"/>
    </xf>
    <xf numFmtId="166" fontId="6" fillId="6" borderId="99" xfId="6" applyNumberFormat="1" applyFont="1" applyFill="1" applyBorder="1" applyAlignment="1">
      <alignment horizontal="center" vertical="center" wrapText="1"/>
    </xf>
    <xf numFmtId="166" fontId="6" fillId="6" borderId="111" xfId="6" applyNumberFormat="1" applyFont="1" applyFill="1" applyBorder="1" applyAlignment="1">
      <alignment horizontal="center" vertical="center" wrapText="1"/>
    </xf>
    <xf numFmtId="166" fontId="6" fillId="0" borderId="35" xfId="6" applyNumberFormat="1" applyFont="1" applyFill="1" applyBorder="1" applyAlignment="1">
      <alignment horizontal="left" vertical="center"/>
    </xf>
    <xf numFmtId="4" fontId="6" fillId="0" borderId="55" xfId="6" applyNumberFormat="1" applyFont="1" applyFill="1" applyBorder="1" applyAlignment="1">
      <alignment horizontal="center" vertical="center"/>
    </xf>
    <xf numFmtId="4" fontId="6" fillId="0" borderId="55" xfId="20" applyNumberFormat="1" applyFont="1" applyFill="1" applyBorder="1" applyAlignment="1">
      <alignment horizontal="center" vertical="center"/>
    </xf>
    <xf numFmtId="4" fontId="6" fillId="0" borderId="72" xfId="19" applyNumberFormat="1" applyFont="1" applyFill="1" applyBorder="1" applyAlignment="1">
      <alignment horizontal="center" vertical="center"/>
    </xf>
    <xf numFmtId="166" fontId="6" fillId="0" borderId="59" xfId="6" applyNumberFormat="1" applyFont="1" applyFill="1" applyBorder="1" applyAlignment="1">
      <alignment horizontal="left" vertical="center"/>
    </xf>
    <xf numFmtId="4" fontId="6" fillId="0" borderId="61" xfId="6" applyNumberFormat="1" applyFont="1" applyFill="1" applyBorder="1" applyAlignment="1">
      <alignment horizontal="center" vertical="center"/>
    </xf>
    <xf numFmtId="4" fontId="6" fillId="0" borderId="61" xfId="20" applyNumberFormat="1" applyFont="1" applyFill="1" applyBorder="1" applyAlignment="1">
      <alignment horizontal="center" vertical="center"/>
    </xf>
    <xf numFmtId="4" fontId="6" fillId="0" borderId="74" xfId="19" applyNumberFormat="1" applyFont="1" applyFill="1" applyBorder="1" applyAlignment="1">
      <alignment horizontal="center" vertical="center"/>
    </xf>
    <xf numFmtId="0" fontId="5" fillId="6" borderId="31" xfId="19" applyNumberFormat="1" applyFont="1" applyFill="1" applyBorder="1" applyAlignment="1">
      <alignment horizontal="right" vertical="center"/>
    </xf>
    <xf numFmtId="4" fontId="5" fillId="6" borderId="12" xfId="19" applyNumberFormat="1" applyFont="1" applyFill="1" applyBorder="1" applyAlignment="1">
      <alignment horizontal="center" vertical="center" wrapText="1"/>
    </xf>
    <xf numFmtId="169" fontId="5" fillId="6" borderId="12" xfId="19" applyNumberFormat="1" applyFont="1" applyFill="1" applyBorder="1" applyAlignment="1">
      <alignment horizontal="right" vertical="center" wrapText="1"/>
    </xf>
    <xf numFmtId="169" fontId="6" fillId="6" borderId="12" xfId="19" applyNumberFormat="1" applyFont="1" applyFill="1" applyBorder="1" applyAlignment="1">
      <alignment horizontal="right" vertical="center" wrapText="1"/>
    </xf>
    <xf numFmtId="4" fontId="5" fillId="6" borderId="87" xfId="19" applyNumberFormat="1" applyFont="1" applyFill="1" applyBorder="1" applyAlignment="1">
      <alignment horizontal="center" vertical="center" wrapText="1"/>
    </xf>
    <xf numFmtId="0" fontId="5" fillId="2" borderId="0" xfId="6" applyNumberFormat="1" applyFont="1" applyFill="1" applyBorder="1" applyAlignment="1">
      <alignment vertical="center"/>
    </xf>
    <xf numFmtId="166" fontId="6" fillId="6" borderId="15" xfId="6" applyNumberFormat="1" applyFont="1" applyFill="1" applyBorder="1" applyAlignment="1">
      <alignment horizontal="center" vertical="center" wrapText="1"/>
    </xf>
    <xf numFmtId="166" fontId="6" fillId="6" borderId="16" xfId="6" applyNumberFormat="1" applyFont="1" applyFill="1" applyBorder="1" applyAlignment="1">
      <alignment horizontal="center" vertical="center" wrapText="1"/>
    </xf>
    <xf numFmtId="2" fontId="6" fillId="0" borderId="55" xfId="6" applyNumberFormat="1" applyFont="1" applyFill="1" applyBorder="1" applyAlignment="1">
      <alignment horizontal="center" vertical="center" wrapText="1"/>
    </xf>
    <xf numFmtId="2" fontId="6" fillId="0" borderId="72" xfId="6" applyNumberFormat="1" applyFont="1" applyFill="1" applyBorder="1" applyAlignment="1">
      <alignment horizontal="center" vertical="center"/>
    </xf>
    <xf numFmtId="2" fontId="6" fillId="0" borderId="61" xfId="6" applyNumberFormat="1" applyFont="1" applyFill="1" applyBorder="1" applyAlignment="1">
      <alignment horizontal="center" vertical="center"/>
    </xf>
    <xf numFmtId="2" fontId="6" fillId="0" borderId="61" xfId="6" applyNumberFormat="1" applyFont="1" applyFill="1" applyBorder="1" applyAlignment="1">
      <alignment horizontal="center" vertical="center" wrapText="1"/>
    </xf>
    <xf numFmtId="2" fontId="6" fillId="0" borderId="74" xfId="6" applyNumberFormat="1" applyFont="1" applyFill="1" applyBorder="1" applyAlignment="1">
      <alignment horizontal="center" vertical="center"/>
    </xf>
    <xf numFmtId="2" fontId="5" fillId="6" borderId="12" xfId="19" applyNumberFormat="1" applyFont="1" applyFill="1" applyBorder="1" applyAlignment="1">
      <alignment horizontal="center" vertical="center" wrapText="1"/>
    </xf>
    <xf numFmtId="2" fontId="6" fillId="6" borderId="12" xfId="19" applyNumberFormat="1" applyFont="1" applyFill="1" applyBorder="1" applyAlignment="1">
      <alignment horizontal="right" vertical="center" wrapText="1"/>
    </xf>
    <xf numFmtId="2" fontId="5" fillId="6" borderId="12" xfId="19" applyNumberFormat="1" applyFont="1" applyFill="1" applyBorder="1" applyAlignment="1">
      <alignment horizontal="right" vertical="center" wrapText="1"/>
    </xf>
    <xf numFmtId="2" fontId="5" fillId="6" borderId="87" xfId="19" applyNumberFormat="1" applyFont="1" applyFill="1" applyBorder="1" applyAlignment="1">
      <alignment horizontal="center" vertical="center" wrapText="1"/>
    </xf>
    <xf numFmtId="166" fontId="6" fillId="6" borderId="101" xfId="6" applyNumberFormat="1" applyFont="1" applyFill="1" applyBorder="1" applyAlignment="1">
      <alignment horizontal="center" vertical="center"/>
    </xf>
    <xf numFmtId="166" fontId="6" fillId="6" borderId="19" xfId="6" applyNumberFormat="1" applyFont="1" applyFill="1" applyBorder="1" applyAlignment="1">
      <alignment horizontal="center" vertical="center" wrapText="1"/>
    </xf>
    <xf numFmtId="166" fontId="6" fillId="0" borderId="40" xfId="6" applyNumberFormat="1" applyFont="1" applyFill="1" applyBorder="1" applyAlignment="1">
      <alignment horizontal="left" vertical="center"/>
    </xf>
    <xf numFmtId="0" fontId="5" fillId="6" borderId="66" xfId="19" applyNumberFormat="1" applyFont="1" applyFill="1" applyBorder="1" applyAlignment="1">
      <alignment horizontal="right" vertical="center"/>
    </xf>
    <xf numFmtId="169" fontId="5" fillId="6" borderId="106" xfId="19" applyNumberFormat="1" applyFont="1" applyFill="1" applyBorder="1" applyAlignment="1">
      <alignment horizontal="right" vertical="center" wrapText="1"/>
    </xf>
    <xf numFmtId="169" fontId="6" fillId="6" borderId="106" xfId="19" applyNumberFormat="1" applyFont="1" applyFill="1" applyBorder="1" applyAlignment="1">
      <alignment horizontal="right" vertical="center" wrapText="1"/>
    </xf>
    <xf numFmtId="169" fontId="5" fillId="6" borderId="106" xfId="19" applyNumberFormat="1" applyFont="1" applyFill="1" applyBorder="1" applyAlignment="1">
      <alignment horizontal="center" vertical="center" wrapText="1"/>
    </xf>
    <xf numFmtId="169" fontId="5" fillId="6" borderId="107" xfId="19" applyNumberFormat="1" applyFont="1" applyFill="1" applyBorder="1" applyAlignment="1">
      <alignment horizontal="center" vertical="center" wrapText="1"/>
    </xf>
    <xf numFmtId="0" fontId="5" fillId="6" borderId="52" xfId="19" applyNumberFormat="1" applyFont="1" applyFill="1" applyBorder="1" applyAlignment="1">
      <alignment horizontal="right" vertical="center"/>
    </xf>
    <xf numFmtId="4" fontId="5" fillId="6" borderId="12" xfId="19" applyNumberFormat="1" applyFont="1" applyFill="1" applyBorder="1" applyAlignment="1">
      <alignment horizontal="center" vertical="center"/>
    </xf>
    <xf numFmtId="4" fontId="6" fillId="6" borderId="91" xfId="6" applyNumberFormat="1" applyFont="1" applyFill="1" applyBorder="1" applyAlignment="1">
      <alignment vertical="center" wrapText="1"/>
    </xf>
    <xf numFmtId="166" fontId="6" fillId="0" borderId="0" xfId="6" applyNumberFormat="1" applyFont="1" applyFill="1" applyBorder="1" applyAlignment="1" applyProtection="1">
      <alignment horizontal="left" vertical="center" wrapText="1"/>
      <protection locked="0"/>
    </xf>
    <xf numFmtId="166" fontId="6" fillId="3" borderId="0" xfId="6" applyNumberFormat="1" applyFont="1" applyFill="1" applyBorder="1" applyAlignment="1">
      <alignment vertical="center"/>
    </xf>
    <xf numFmtId="0" fontId="20" fillId="2" borderId="0" xfId="6" applyNumberFormat="1" applyFont="1" applyFill="1" applyBorder="1" applyAlignment="1">
      <alignment vertical="center"/>
    </xf>
    <xf numFmtId="0" fontId="17" fillId="0" borderId="0" xfId="6" applyFont="1" applyBorder="1" applyAlignment="1" applyProtection="1">
      <alignment horizontal="center" vertical="center"/>
      <protection locked="0"/>
    </xf>
    <xf numFmtId="4" fontId="6" fillId="0" borderId="38" xfId="6" applyNumberFormat="1" applyFont="1" applyBorder="1" applyAlignment="1">
      <alignment horizontal="center" vertical="center"/>
    </xf>
    <xf numFmtId="4" fontId="6" fillId="0" borderId="72" xfId="6" applyNumberFormat="1" applyFont="1" applyFill="1" applyBorder="1" applyAlignment="1">
      <alignment horizontal="center" vertical="center"/>
    </xf>
    <xf numFmtId="4" fontId="6" fillId="0" borderId="55" xfId="20" applyNumberFormat="1" applyFont="1" applyBorder="1" applyAlignment="1">
      <alignment horizontal="center" vertical="center"/>
    </xf>
    <xf numFmtId="4" fontId="6" fillId="0" borderId="72" xfId="20" applyNumberFormat="1" applyFont="1" applyBorder="1" applyAlignment="1">
      <alignment horizontal="center" vertical="center"/>
    </xf>
    <xf numFmtId="4" fontId="6" fillId="3" borderId="55" xfId="19" applyNumberFormat="1" applyFont="1" applyFill="1" applyBorder="1" applyAlignment="1">
      <alignment horizontal="center" vertical="center"/>
    </xf>
    <xf numFmtId="4" fontId="6" fillId="3" borderId="38" xfId="19" applyNumberFormat="1" applyFont="1" applyFill="1" applyBorder="1" applyAlignment="1">
      <alignment horizontal="center" vertical="center"/>
    </xf>
    <xf numFmtId="4" fontId="6" fillId="0" borderId="60" xfId="6" applyNumberFormat="1" applyFont="1" applyBorder="1" applyAlignment="1">
      <alignment horizontal="center" vertical="center"/>
    </xf>
    <xf numFmtId="4" fontId="6" fillId="0" borderId="74" xfId="6" applyNumberFormat="1" applyFont="1" applyFill="1" applyBorder="1" applyAlignment="1">
      <alignment horizontal="center" vertical="center"/>
    </xf>
    <xf numFmtId="4" fontId="6" fillId="0" borderId="61" xfId="20" applyNumberFormat="1" applyFont="1" applyBorder="1" applyAlignment="1">
      <alignment horizontal="center" vertical="center"/>
    </xf>
    <xf numFmtId="4" fontId="6" fillId="0" borderId="74" xfId="20" applyNumberFormat="1" applyFont="1" applyBorder="1" applyAlignment="1">
      <alignment horizontal="center" vertical="center"/>
    </xf>
    <xf numFmtId="4" fontId="6" fillId="3" borderId="61" xfId="19" applyNumberFormat="1" applyFont="1" applyFill="1" applyBorder="1" applyAlignment="1">
      <alignment horizontal="center" vertical="center"/>
    </xf>
    <xf numFmtId="4" fontId="6" fillId="3" borderId="60" xfId="19" applyNumberFormat="1" applyFont="1" applyFill="1" applyBorder="1" applyAlignment="1">
      <alignment horizontal="center" vertical="center"/>
    </xf>
    <xf numFmtId="166" fontId="6" fillId="6" borderId="108" xfId="6" applyNumberFormat="1" applyFont="1" applyFill="1" applyBorder="1" applyAlignment="1">
      <alignment horizontal="center" vertical="center"/>
    </xf>
    <xf numFmtId="166" fontId="6" fillId="6" borderId="108" xfId="6" applyNumberFormat="1" applyFont="1" applyFill="1" applyBorder="1" applyAlignment="1">
      <alignment horizontal="center" vertical="center" wrapText="1"/>
    </xf>
    <xf numFmtId="0" fontId="6" fillId="0" borderId="38" xfId="2" applyFont="1" applyFill="1" applyBorder="1" applyAlignment="1">
      <alignment horizontal="center" vertical="center"/>
    </xf>
    <xf numFmtId="0" fontId="6" fillId="0" borderId="44" xfId="2" applyFont="1" applyFill="1" applyBorder="1" applyAlignment="1">
      <alignment horizontal="center" vertical="center"/>
    </xf>
    <xf numFmtId="0" fontId="6" fillId="0" borderId="38" xfId="5" applyNumberFormat="1" applyFont="1" applyFill="1" applyBorder="1" applyAlignment="1">
      <alignment horizontal="center" vertical="center"/>
    </xf>
    <xf numFmtId="44" fontId="6" fillId="9" borderId="57" xfId="1" applyFont="1" applyFill="1" applyBorder="1" applyAlignment="1">
      <alignment horizontal="center" vertical="center" wrapText="1"/>
    </xf>
    <xf numFmtId="44" fontId="6" fillId="9" borderId="61" xfId="1" applyFont="1" applyFill="1" applyBorder="1" applyAlignment="1">
      <alignment horizontal="center" vertical="center" wrapText="1"/>
    </xf>
    <xf numFmtId="44" fontId="6" fillId="9" borderId="55" xfId="1" applyFont="1" applyFill="1" applyBorder="1" applyAlignment="1">
      <alignment horizontal="center" vertical="center" wrapText="1"/>
    </xf>
    <xf numFmtId="44" fontId="6" fillId="6" borderId="0" xfId="1" applyFont="1" applyFill="1" applyBorder="1" applyAlignment="1">
      <alignment horizontal="center" vertical="center" wrapText="1"/>
    </xf>
    <xf numFmtId="44" fontId="6" fillId="0" borderId="89" xfId="1" applyFont="1" applyFill="1" applyBorder="1" applyAlignment="1">
      <alignment horizontal="center" vertical="center" wrapText="1"/>
    </xf>
    <xf numFmtId="44" fontId="6" fillId="0" borderId="55" xfId="1" applyFont="1" applyBorder="1" applyAlignment="1">
      <alignment vertical="center"/>
    </xf>
    <xf numFmtId="44" fontId="6" fillId="0" borderId="57" xfId="1" applyFont="1" applyBorder="1" applyAlignment="1">
      <alignment vertical="center"/>
    </xf>
    <xf numFmtId="44" fontId="6" fillId="0" borderId="89" xfId="1" applyFont="1" applyBorder="1" applyAlignment="1">
      <alignment vertical="center"/>
    </xf>
    <xf numFmtId="44" fontId="6" fillId="0" borderId="57" xfId="1" applyFont="1" applyFill="1" applyBorder="1" applyAlignment="1">
      <alignment vertical="center"/>
    </xf>
    <xf numFmtId="44" fontId="6" fillId="0" borderId="57" xfId="1" applyFont="1" applyFill="1" applyBorder="1" applyAlignment="1">
      <alignment vertical="center" wrapText="1"/>
    </xf>
    <xf numFmtId="44" fontId="6" fillId="0" borderId="61" xfId="1" applyFont="1" applyFill="1" applyBorder="1" applyAlignment="1">
      <alignment vertical="center" wrapText="1"/>
    </xf>
    <xf numFmtId="44" fontId="6" fillId="0" borderId="15" xfId="1" applyFont="1" applyFill="1" applyBorder="1" applyAlignment="1">
      <alignment vertical="center" wrapText="1"/>
    </xf>
    <xf numFmtId="0" fontId="4" fillId="5" borderId="0" xfId="2" applyFont="1" applyFill="1" applyBorder="1" applyAlignment="1">
      <alignment vertical="center"/>
    </xf>
    <xf numFmtId="44" fontId="6" fillId="0" borderId="55" xfId="2" applyNumberFormat="1" applyFont="1" applyBorder="1" applyAlignment="1">
      <alignment vertical="center"/>
    </xf>
    <xf numFmtId="10" fontId="5" fillId="6" borderId="55" xfId="14" applyNumberFormat="1" applyFont="1" applyFill="1" applyBorder="1" applyAlignment="1">
      <alignment horizontal="center" vertical="center"/>
    </xf>
    <xf numFmtId="44" fontId="6" fillId="0" borderId="56" xfId="2" applyNumberFormat="1" applyFont="1" applyBorder="1" applyAlignment="1">
      <alignment vertical="center"/>
    </xf>
    <xf numFmtId="0" fontId="4" fillId="0" borderId="0" xfId="2" applyFont="1" applyFill="1" applyBorder="1" applyAlignment="1">
      <alignment vertical="center"/>
    </xf>
    <xf numFmtId="10" fontId="5" fillId="0" borderId="0" xfId="14" applyNumberFormat="1" applyFont="1" applyFill="1" applyBorder="1" applyAlignment="1">
      <alignment horizontal="center" vertical="center"/>
    </xf>
    <xf numFmtId="44" fontId="6" fillId="0" borderId="0" xfId="2" applyNumberFormat="1" applyFont="1" applyFill="1" applyBorder="1" applyAlignment="1">
      <alignment vertical="center"/>
    </xf>
    <xf numFmtId="44" fontId="6" fillId="0" borderId="0" xfId="2" applyNumberFormat="1" applyFont="1" applyFill="1" applyBorder="1" applyAlignment="1">
      <alignment horizontal="center" vertical="center"/>
    </xf>
    <xf numFmtId="0" fontId="6" fillId="0" borderId="0" xfId="0" applyFont="1" applyFill="1" applyBorder="1" applyAlignment="1">
      <alignment horizontal="center"/>
    </xf>
    <xf numFmtId="0" fontId="6" fillId="0" borderId="0" xfId="0" applyFont="1" applyFill="1" applyBorder="1" applyAlignment="1"/>
    <xf numFmtId="44" fontId="5" fillId="0" borderId="0" xfId="2" applyNumberFormat="1" applyFont="1" applyFill="1" applyBorder="1" applyAlignment="1">
      <alignment vertical="center"/>
    </xf>
    <xf numFmtId="44" fontId="5" fillId="0" borderId="0" xfId="2" applyNumberFormat="1" applyFont="1" applyFill="1" applyBorder="1" applyAlignment="1">
      <alignment horizontal="center" vertical="center"/>
    </xf>
    <xf numFmtId="10" fontId="6" fillId="0" borderId="12" xfId="14" applyNumberFormat="1" applyFont="1" applyFill="1" applyBorder="1" applyAlignment="1">
      <alignment horizontal="center" vertical="center"/>
    </xf>
    <xf numFmtId="0" fontId="6" fillId="0" borderId="4" xfId="2" applyFont="1" applyBorder="1" applyAlignment="1">
      <alignment vertical="center"/>
    </xf>
    <xf numFmtId="0" fontId="4" fillId="0" borderId="4" xfId="2" applyFont="1" applyFill="1" applyBorder="1" applyAlignment="1">
      <alignment vertical="center"/>
    </xf>
    <xf numFmtId="10" fontId="6" fillId="0" borderId="118" xfId="14" applyNumberFormat="1" applyFont="1" applyFill="1" applyBorder="1" applyAlignment="1">
      <alignment horizontal="center" vertical="center"/>
    </xf>
    <xf numFmtId="10" fontId="6" fillId="0" borderId="50" xfId="14" applyNumberFormat="1" applyFont="1" applyFill="1" applyBorder="1" applyAlignment="1">
      <alignment horizontal="center" vertical="center"/>
    </xf>
    <xf numFmtId="44" fontId="5" fillId="6" borderId="119" xfId="2" applyNumberFormat="1" applyFont="1" applyFill="1" applyBorder="1" applyAlignment="1">
      <alignment vertical="center"/>
    </xf>
    <xf numFmtId="44" fontId="5" fillId="6" borderId="117" xfId="2" applyNumberFormat="1" applyFont="1" applyFill="1" applyBorder="1" applyAlignment="1">
      <alignment horizontal="center" vertical="center"/>
    </xf>
    <xf numFmtId="14" fontId="5" fillId="0" borderId="5" xfId="2" applyNumberFormat="1" applyFont="1" applyFill="1" applyBorder="1" applyAlignment="1">
      <alignment horizontal="left" vertical="center"/>
    </xf>
    <xf numFmtId="0" fontId="5" fillId="0" borderId="5" xfId="2" applyFont="1" applyFill="1" applyBorder="1" applyAlignment="1">
      <alignment horizontal="left" vertical="center"/>
    </xf>
    <xf numFmtId="168" fontId="6" fillId="0" borderId="0" xfId="16" applyNumberFormat="1" applyFont="1"/>
    <xf numFmtId="0" fontId="6" fillId="3" borderId="4" xfId="17" applyNumberFormat="1" applyFont="1" applyFill="1" applyBorder="1" applyAlignment="1">
      <alignment horizontal="left"/>
    </xf>
    <xf numFmtId="0" fontId="5" fillId="3" borderId="0" xfId="17" applyNumberFormat="1" applyFont="1" applyFill="1" applyBorder="1"/>
    <xf numFmtId="0" fontId="5" fillId="2" borderId="0" xfId="6" applyNumberFormat="1" applyFont="1" applyFill="1" applyBorder="1" applyAlignment="1">
      <alignment horizontal="left"/>
    </xf>
    <xf numFmtId="0" fontId="5" fillId="2" borderId="0" xfId="6" applyNumberFormat="1" applyFont="1" applyFill="1" applyBorder="1"/>
    <xf numFmtId="168" fontId="6" fillId="0" borderId="0" xfId="16" applyNumberFormat="1" applyFont="1" applyFill="1"/>
    <xf numFmtId="4" fontId="5" fillId="6" borderId="106" xfId="16" applyNumberFormat="1" applyFont="1" applyFill="1" applyBorder="1" applyAlignment="1">
      <alignment horizontal="center" vertical="center" wrapText="1"/>
    </xf>
    <xf numFmtId="0" fontId="5" fillId="6" borderId="52" xfId="16" applyNumberFormat="1" applyFont="1" applyFill="1" applyBorder="1" applyAlignment="1">
      <alignment horizontal="left" vertical="center"/>
    </xf>
    <xf numFmtId="169" fontId="5" fillId="6" borderId="12" xfId="16" applyNumberFormat="1" applyFont="1" applyFill="1" applyBorder="1" applyAlignment="1">
      <alignment horizontal="center" vertical="center" wrapText="1"/>
    </xf>
    <xf numFmtId="166" fontId="6" fillId="6" borderId="91" xfId="6" applyNumberFormat="1" applyFont="1" applyFill="1" applyBorder="1" applyAlignment="1">
      <alignment horizontal="center" vertical="center" wrapText="1"/>
    </xf>
    <xf numFmtId="166" fontId="6" fillId="0" borderId="0" xfId="6" applyNumberFormat="1" applyFont="1"/>
    <xf numFmtId="166" fontId="6" fillId="6" borderId="108" xfId="6" applyNumberFormat="1" applyFont="1" applyFill="1" applyBorder="1" applyAlignment="1">
      <alignment horizontal="center"/>
    </xf>
    <xf numFmtId="166" fontId="6" fillId="6" borderId="99" xfId="6" applyNumberFormat="1" applyFont="1" applyFill="1" applyBorder="1" applyAlignment="1">
      <alignment horizontal="center"/>
    </xf>
    <xf numFmtId="166" fontId="5" fillId="2" borderId="1" xfId="6" applyNumberFormat="1" applyFont="1" applyFill="1" applyBorder="1" applyAlignment="1">
      <alignment vertical="center" wrapText="1"/>
    </xf>
    <xf numFmtId="166" fontId="5" fillId="2" borderId="2" xfId="6" applyNumberFormat="1" applyFont="1" applyFill="1" applyBorder="1" applyAlignment="1">
      <alignment vertical="center" wrapText="1"/>
    </xf>
    <xf numFmtId="166" fontId="5" fillId="2" borderId="3" xfId="6" applyNumberFormat="1" applyFont="1" applyFill="1" applyBorder="1" applyAlignment="1">
      <alignment vertical="center" wrapText="1"/>
    </xf>
    <xf numFmtId="166" fontId="5" fillId="2" borderId="4" xfId="6" applyNumberFormat="1" applyFont="1" applyFill="1" applyBorder="1" applyAlignment="1">
      <alignment vertical="center" wrapText="1"/>
    </xf>
    <xf numFmtId="166" fontId="5" fillId="2" borderId="0" xfId="6" applyNumberFormat="1" applyFont="1" applyFill="1" applyBorder="1" applyAlignment="1">
      <alignment vertical="center" wrapText="1"/>
    </xf>
    <xf numFmtId="166" fontId="5" fillId="2" borderId="5" xfId="6" applyNumberFormat="1" applyFont="1" applyFill="1" applyBorder="1" applyAlignment="1">
      <alignment vertical="center" wrapText="1"/>
    </xf>
    <xf numFmtId="0" fontId="5" fillId="2" borderId="0" xfId="6" applyNumberFormat="1" applyFont="1" applyFill="1" applyBorder="1" applyAlignment="1"/>
    <xf numFmtId="168" fontId="6" fillId="0" borderId="0" xfId="16" applyNumberFormat="1" applyFont="1" applyBorder="1"/>
    <xf numFmtId="0" fontId="5" fillId="6" borderId="52" xfId="16" applyNumberFormat="1" applyFont="1" applyFill="1" applyBorder="1" applyAlignment="1">
      <alignment horizontal="right" vertical="center"/>
    </xf>
    <xf numFmtId="4" fontId="6" fillId="3" borderId="56" xfId="19" applyNumberFormat="1" applyFont="1" applyFill="1" applyBorder="1" applyAlignment="1">
      <alignment horizontal="center" vertical="center"/>
    </xf>
    <xf numFmtId="4" fontId="6" fillId="3" borderId="62" xfId="19" applyNumberFormat="1" applyFont="1" applyFill="1" applyBorder="1" applyAlignment="1">
      <alignment horizontal="center" vertical="center"/>
    </xf>
    <xf numFmtId="2" fontId="5" fillId="6" borderId="106" xfId="19" applyNumberFormat="1" applyFont="1" applyFill="1" applyBorder="1" applyAlignment="1">
      <alignment horizontal="center" vertical="center" wrapText="1"/>
    </xf>
    <xf numFmtId="168" fontId="6" fillId="0" borderId="0" xfId="16" applyNumberFormat="1" applyFont="1" applyAlignment="1">
      <alignment vertical="center"/>
    </xf>
    <xf numFmtId="168" fontId="6" fillId="0" borderId="0" xfId="16" applyNumberFormat="1" applyFont="1" applyBorder="1" applyAlignment="1">
      <alignment vertical="center"/>
    </xf>
    <xf numFmtId="4" fontId="5" fillId="6" borderId="12" xfId="16" applyNumberFormat="1" applyFont="1" applyFill="1" applyBorder="1" applyAlignment="1">
      <alignment horizontal="center" vertical="center" wrapText="1"/>
    </xf>
    <xf numFmtId="4" fontId="6" fillId="0" borderId="38" xfId="6" applyNumberFormat="1" applyFont="1" applyFill="1" applyBorder="1" applyAlignment="1">
      <alignment horizontal="center" vertical="center" wrapText="1"/>
    </xf>
    <xf numFmtId="4" fontId="6" fillId="0" borderId="55" xfId="6" applyNumberFormat="1" applyFont="1" applyBorder="1" applyAlignment="1">
      <alignment horizontal="center"/>
    </xf>
    <xf numFmtId="4" fontId="6" fillId="0" borderId="55" xfId="6" applyNumberFormat="1" applyFont="1" applyFill="1" applyBorder="1" applyAlignment="1">
      <alignment horizontal="center" vertical="center" wrapText="1"/>
    </xf>
    <xf numFmtId="4" fontId="6" fillId="0" borderId="73" xfId="6" applyNumberFormat="1" applyFont="1" applyFill="1" applyBorder="1" applyAlignment="1">
      <alignment horizontal="center" vertical="center" wrapText="1"/>
    </xf>
    <xf numFmtId="166" fontId="6" fillId="0" borderId="56" xfId="6" applyNumberFormat="1" applyFont="1" applyFill="1" applyBorder="1" applyAlignment="1">
      <alignment horizontal="center" vertical="center" wrapText="1"/>
    </xf>
    <xf numFmtId="4" fontId="6" fillId="0" borderId="60" xfId="6" applyNumberFormat="1" applyFont="1" applyFill="1" applyBorder="1" applyAlignment="1">
      <alignment horizontal="center" vertical="center" wrapText="1"/>
    </xf>
    <xf numFmtId="4" fontId="6" fillId="0" borderId="60" xfId="6" applyNumberFormat="1" applyFont="1" applyBorder="1" applyAlignment="1">
      <alignment horizontal="center"/>
    </xf>
    <xf numFmtId="4" fontId="6" fillId="0" borderId="61" xfId="6" applyNumberFormat="1" applyFont="1" applyFill="1" applyBorder="1" applyAlignment="1">
      <alignment horizontal="center" vertical="center" wrapText="1"/>
    </xf>
    <xf numFmtId="4" fontId="6" fillId="0" borderId="75" xfId="6" applyNumberFormat="1" applyFont="1" applyFill="1" applyBorder="1" applyAlignment="1">
      <alignment horizontal="center" vertical="center" wrapText="1"/>
    </xf>
    <xf numFmtId="166" fontId="6" fillId="0" borderId="62" xfId="6" applyNumberFormat="1" applyFont="1" applyFill="1" applyBorder="1" applyAlignment="1">
      <alignment horizontal="center" vertical="center" wrapText="1"/>
    </xf>
    <xf numFmtId="2" fontId="6" fillId="0" borderId="73" xfId="16" applyNumberFormat="1" applyFont="1" applyFill="1" applyBorder="1" applyAlignment="1">
      <alignment horizontal="center" vertical="center"/>
    </xf>
    <xf numFmtId="2" fontId="6" fillId="0" borderId="73" xfId="6" applyNumberFormat="1" applyFont="1" applyFill="1" applyBorder="1" applyAlignment="1">
      <alignment horizontal="center" vertical="center" wrapText="1"/>
    </xf>
    <xf numFmtId="2" fontId="6" fillId="0" borderId="75" xfId="16" applyNumberFormat="1" applyFont="1" applyFill="1" applyBorder="1" applyAlignment="1">
      <alignment horizontal="center" vertical="center"/>
    </xf>
    <xf numFmtId="2" fontId="6" fillId="0" borderId="75" xfId="6" applyNumberFormat="1" applyFont="1" applyFill="1" applyBorder="1" applyAlignment="1">
      <alignment horizontal="center" vertical="center" wrapText="1"/>
    </xf>
    <xf numFmtId="4" fontId="6" fillId="0" borderId="55" xfId="6" applyNumberFormat="1" applyFont="1" applyBorder="1" applyAlignment="1">
      <alignment horizontal="center" vertical="center"/>
    </xf>
    <xf numFmtId="4" fontId="6" fillId="0" borderId="55" xfId="18" applyNumberFormat="1" applyFont="1" applyBorder="1" applyAlignment="1">
      <alignment horizontal="center" vertical="center"/>
    </xf>
    <xf numFmtId="4" fontId="6" fillId="0" borderId="61" xfId="6" applyNumberFormat="1" applyFont="1" applyBorder="1" applyAlignment="1">
      <alignment horizontal="center" vertical="center"/>
    </xf>
    <xf numFmtId="4" fontId="6" fillId="0" borderId="61" xfId="18" applyNumberFormat="1" applyFont="1" applyBorder="1" applyAlignment="1">
      <alignment horizontal="center" vertical="center"/>
    </xf>
    <xf numFmtId="168" fontId="6" fillId="6" borderId="108" xfId="19" applyNumberFormat="1" applyFont="1" applyFill="1" applyBorder="1" applyAlignment="1">
      <alignment vertical="center"/>
    </xf>
    <xf numFmtId="168" fontId="6" fillId="6" borderId="109" xfId="19" applyNumberFormat="1" applyFont="1" applyFill="1" applyBorder="1" applyAlignment="1">
      <alignment vertical="center"/>
    </xf>
    <xf numFmtId="168" fontId="6" fillId="6" borderId="15" xfId="19" applyNumberFormat="1" applyFont="1" applyFill="1" applyBorder="1" applyAlignment="1">
      <alignment vertical="center"/>
    </xf>
    <xf numFmtId="168" fontId="6" fillId="6" borderId="19" xfId="19" applyNumberFormat="1" applyFont="1" applyFill="1" applyBorder="1" applyAlignment="1">
      <alignment vertical="center"/>
    </xf>
    <xf numFmtId="168" fontId="6" fillId="0" borderId="78" xfId="19" applyNumberFormat="1" applyFont="1" applyBorder="1" applyAlignment="1">
      <alignment vertical="center"/>
    </xf>
    <xf numFmtId="4" fontId="6" fillId="0" borderId="77" xfId="19" applyNumberFormat="1" applyFont="1" applyFill="1" applyBorder="1" applyAlignment="1">
      <alignment vertical="center"/>
    </xf>
    <xf numFmtId="168" fontId="6" fillId="0" borderId="61" xfId="19" applyNumberFormat="1" applyFont="1" applyBorder="1" applyAlignment="1">
      <alignment vertical="center"/>
    </xf>
    <xf numFmtId="4" fontId="6" fillId="3" borderId="62" xfId="19" applyNumberFormat="1" applyFont="1" applyFill="1" applyBorder="1" applyAlignment="1">
      <alignment vertical="center"/>
    </xf>
    <xf numFmtId="168" fontId="6" fillId="6" borderId="12" xfId="19" applyNumberFormat="1" applyFont="1" applyFill="1" applyBorder="1" applyAlignment="1">
      <alignment vertical="center"/>
    </xf>
    <xf numFmtId="4" fontId="6" fillId="6" borderId="91" xfId="19" applyNumberFormat="1" applyFont="1" applyFill="1" applyBorder="1" applyAlignment="1">
      <alignment vertical="center"/>
    </xf>
    <xf numFmtId="168" fontId="6" fillId="0" borderId="55" xfId="19" applyNumberFormat="1" applyFont="1" applyBorder="1" applyAlignment="1">
      <alignment vertical="center"/>
    </xf>
    <xf numFmtId="169" fontId="6" fillId="0" borderId="62" xfId="19" applyNumberFormat="1" applyFont="1" applyFill="1" applyBorder="1" applyAlignment="1">
      <alignment vertical="center"/>
    </xf>
    <xf numFmtId="169" fontId="6" fillId="6" borderId="91" xfId="19" applyNumberFormat="1" applyFont="1" applyFill="1" applyBorder="1" applyAlignment="1">
      <alignment vertical="center"/>
    </xf>
    <xf numFmtId="166" fontId="6" fillId="6" borderId="109" xfId="6" applyNumberFormat="1" applyFont="1" applyFill="1" applyBorder="1" applyAlignment="1">
      <alignment horizontal="center"/>
    </xf>
    <xf numFmtId="4" fontId="6" fillId="0" borderId="56" xfId="6" applyNumberFormat="1" applyFont="1" applyFill="1" applyBorder="1" applyAlignment="1">
      <alignment horizontal="center" vertical="center" wrapText="1"/>
    </xf>
    <xf numFmtId="4" fontId="6" fillId="0" borderId="62" xfId="6" applyNumberFormat="1" applyFont="1" applyFill="1" applyBorder="1" applyAlignment="1">
      <alignment horizontal="center" vertical="center" wrapText="1"/>
    </xf>
    <xf numFmtId="4" fontId="5" fillId="6" borderId="91" xfId="16" applyNumberFormat="1" applyFont="1" applyFill="1" applyBorder="1" applyAlignment="1">
      <alignment horizontal="center" vertical="center" wrapText="1"/>
    </xf>
    <xf numFmtId="166" fontId="6" fillId="6" borderId="101" xfId="6" applyNumberFormat="1" applyFont="1" applyFill="1" applyBorder="1" applyAlignment="1">
      <alignment horizontal="center"/>
    </xf>
    <xf numFmtId="4" fontId="6" fillId="0" borderId="79" xfId="6" applyNumberFormat="1" applyFont="1" applyBorder="1" applyAlignment="1">
      <alignment horizontal="center" vertical="center"/>
    </xf>
    <xf numFmtId="4" fontId="6" fillId="0" borderId="81" xfId="6" applyNumberFormat="1" applyFont="1" applyBorder="1" applyAlignment="1">
      <alignment horizontal="center" vertical="center"/>
    </xf>
    <xf numFmtId="168" fontId="5" fillId="0" borderId="0" xfId="19" applyNumberFormat="1" applyFont="1" applyBorder="1" applyAlignment="1">
      <alignment horizontal="left" vertical="center"/>
    </xf>
    <xf numFmtId="168" fontId="6" fillId="0" borderId="5" xfId="16" applyNumberFormat="1" applyFont="1" applyBorder="1"/>
    <xf numFmtId="168" fontId="6" fillId="0" borderId="0" xfId="19" quotePrefix="1" applyNumberFormat="1" applyFont="1" applyBorder="1" applyAlignment="1">
      <alignment horizontal="left" vertical="center"/>
    </xf>
    <xf numFmtId="0" fontId="5" fillId="3" borderId="5" xfId="6" applyNumberFormat="1" applyFont="1" applyFill="1" applyBorder="1" applyAlignment="1"/>
    <xf numFmtId="166" fontId="6" fillId="6" borderId="15" xfId="17" applyNumberFormat="1" applyFont="1" applyFill="1" applyBorder="1" applyAlignment="1">
      <alignment horizontal="center" vertical="center" wrapText="1"/>
    </xf>
    <xf numFmtId="169" fontId="5" fillId="6" borderId="106" xfId="16" applyNumberFormat="1" applyFont="1" applyFill="1" applyBorder="1" applyAlignment="1">
      <alignment horizontal="right" vertical="center" wrapText="1"/>
    </xf>
    <xf numFmtId="169" fontId="6" fillId="6" borderId="106" xfId="16" applyNumberFormat="1" applyFont="1" applyFill="1" applyBorder="1" applyAlignment="1">
      <alignment horizontal="right" vertical="center" wrapText="1"/>
    </xf>
    <xf numFmtId="169" fontId="5" fillId="6" borderId="106" xfId="16" applyNumberFormat="1" applyFont="1" applyFill="1" applyBorder="1" applyAlignment="1">
      <alignment horizontal="center" vertical="center" wrapText="1"/>
    </xf>
    <xf numFmtId="166" fontId="6" fillId="6" borderId="19" xfId="17" applyNumberFormat="1" applyFont="1" applyFill="1" applyBorder="1" applyAlignment="1">
      <alignment horizontal="center" vertical="center" wrapText="1"/>
    </xf>
    <xf numFmtId="168" fontId="6" fillId="6" borderId="106" xfId="16" applyNumberFormat="1" applyFont="1" applyFill="1" applyBorder="1" applyAlignment="1">
      <alignment horizontal="center" vertical="center"/>
    </xf>
    <xf numFmtId="169" fontId="5" fillId="6" borderId="107" xfId="16" applyNumberFormat="1" applyFont="1" applyFill="1" applyBorder="1" applyAlignment="1">
      <alignment horizontal="center" vertical="center" wrapText="1"/>
    </xf>
    <xf numFmtId="169" fontId="6" fillId="6" borderId="87" xfId="17" applyNumberFormat="1" applyFont="1" applyFill="1" applyBorder="1" applyAlignment="1">
      <alignment vertical="center"/>
    </xf>
    <xf numFmtId="169" fontId="6" fillId="6" borderId="53" xfId="17" applyNumberFormat="1" applyFont="1" applyFill="1" applyBorder="1" applyAlignment="1">
      <alignment vertical="center"/>
    </xf>
    <xf numFmtId="169" fontId="6" fillId="6" borderId="6" xfId="17" applyNumberFormat="1" applyFont="1" applyFill="1" applyBorder="1" applyAlignment="1">
      <alignment vertical="center"/>
    </xf>
    <xf numFmtId="0" fontId="5" fillId="3" borderId="27" xfId="17" applyNumberFormat="1" applyFont="1" applyFill="1" applyBorder="1" applyAlignment="1">
      <alignment horizontal="center"/>
    </xf>
    <xf numFmtId="0" fontId="5" fillId="3" borderId="27" xfId="17" applyNumberFormat="1" applyFont="1" applyFill="1" applyBorder="1" applyAlignment="1">
      <alignment vertical="center"/>
    </xf>
    <xf numFmtId="166" fontId="6" fillId="6" borderId="115" xfId="17" applyNumberFormat="1" applyFont="1" applyFill="1" applyBorder="1" applyAlignment="1">
      <alignment vertical="center" wrapText="1"/>
    </xf>
    <xf numFmtId="166" fontId="6" fillId="6" borderId="116" xfId="17" applyNumberFormat="1" applyFont="1" applyFill="1" applyBorder="1" applyAlignment="1">
      <alignment vertical="center" wrapText="1"/>
    </xf>
    <xf numFmtId="169" fontId="5" fillId="6" borderId="12" xfId="16" applyNumberFormat="1" applyFont="1" applyFill="1" applyBorder="1" applyAlignment="1">
      <alignment horizontal="right" vertical="center" wrapText="1"/>
    </xf>
    <xf numFmtId="169" fontId="6" fillId="6" borderId="12" xfId="16" applyNumberFormat="1" applyFont="1" applyFill="1" applyBorder="1" applyAlignment="1">
      <alignment horizontal="right" vertical="center" wrapText="1"/>
    </xf>
    <xf numFmtId="167" fontId="6" fillId="6" borderId="12" xfId="16" applyFont="1" applyFill="1" applyBorder="1" applyAlignment="1">
      <alignment horizontal="center" vertical="center" wrapText="1"/>
    </xf>
    <xf numFmtId="166" fontId="6" fillId="6" borderId="12" xfId="17" applyNumberFormat="1" applyFont="1" applyFill="1" applyBorder="1" applyAlignment="1">
      <alignment vertical="center" wrapText="1"/>
    </xf>
    <xf numFmtId="166" fontId="6" fillId="6" borderId="91" xfId="17" applyNumberFormat="1" applyFont="1" applyFill="1" applyBorder="1" applyAlignment="1">
      <alignment vertical="center" wrapText="1"/>
    </xf>
    <xf numFmtId="168" fontId="6" fillId="6" borderId="12" xfId="16" applyNumberFormat="1" applyFont="1" applyFill="1" applyBorder="1" applyAlignment="1">
      <alignment horizontal="center" vertical="center"/>
    </xf>
    <xf numFmtId="169" fontId="5" fillId="6" borderId="91" xfId="16" applyNumberFormat="1" applyFont="1" applyFill="1" applyBorder="1" applyAlignment="1">
      <alignment horizontal="center" vertical="center" wrapText="1"/>
    </xf>
    <xf numFmtId="4" fontId="6" fillId="0" borderId="55" xfId="17" applyNumberFormat="1" applyFont="1" applyBorder="1" applyAlignment="1">
      <alignment horizontal="center" vertical="center"/>
    </xf>
    <xf numFmtId="4" fontId="6" fillId="0" borderId="55" xfId="16" applyNumberFormat="1" applyFont="1" applyFill="1" applyBorder="1" applyAlignment="1">
      <alignment horizontal="center" vertical="center"/>
    </xf>
    <xf numFmtId="166" fontId="6" fillId="3" borderId="55" xfId="17" applyNumberFormat="1" applyFont="1" applyFill="1" applyBorder="1" applyAlignment="1">
      <alignment vertical="center" wrapText="1"/>
    </xf>
    <xf numFmtId="166" fontId="6" fillId="3" borderId="56" xfId="17" applyNumberFormat="1" applyFont="1" applyFill="1" applyBorder="1" applyAlignment="1">
      <alignment vertical="center" wrapText="1"/>
    </xf>
    <xf numFmtId="4" fontId="6" fillId="0" borderId="61" xfId="17" applyNumberFormat="1" applyFont="1" applyBorder="1" applyAlignment="1">
      <alignment horizontal="center" vertical="center"/>
    </xf>
    <xf numFmtId="4" fontId="6" fillId="0" borderId="61" xfId="16" applyNumberFormat="1" applyFont="1" applyFill="1" applyBorder="1" applyAlignment="1">
      <alignment horizontal="center" vertical="center"/>
    </xf>
    <xf numFmtId="166" fontId="6" fillId="3" borderId="61" xfId="17" applyNumberFormat="1" applyFont="1" applyFill="1" applyBorder="1" applyAlignment="1">
      <alignment vertical="center" wrapText="1"/>
    </xf>
    <xf numFmtId="166" fontId="6" fillId="3" borderId="62" xfId="17" applyNumberFormat="1" applyFont="1" applyFill="1" applyBorder="1" applyAlignment="1">
      <alignment vertical="center" wrapText="1"/>
    </xf>
    <xf numFmtId="4" fontId="6" fillId="3" borderId="55" xfId="16" applyNumberFormat="1" applyFont="1" applyFill="1" applyBorder="1" applyAlignment="1">
      <alignment horizontal="center" vertical="center"/>
    </xf>
    <xf numFmtId="169" fontId="6" fillId="3" borderId="56" xfId="16" applyNumberFormat="1" applyFont="1" applyFill="1" applyBorder="1" applyAlignment="1">
      <alignment horizontal="center" vertical="center"/>
    </xf>
    <xf numFmtId="4" fontId="6" fillId="3" borderId="61" xfId="16" applyNumberFormat="1" applyFont="1" applyFill="1" applyBorder="1" applyAlignment="1">
      <alignment horizontal="center" vertical="center"/>
    </xf>
    <xf numFmtId="169" fontId="6" fillId="3" borderId="62" xfId="16" applyNumberFormat="1" applyFont="1" applyFill="1" applyBorder="1" applyAlignment="1">
      <alignment horizontal="center" vertical="center"/>
    </xf>
    <xf numFmtId="166" fontId="6" fillId="6" borderId="108" xfId="17" applyNumberFormat="1" applyFont="1" applyFill="1" applyBorder="1" applyAlignment="1">
      <alignment vertical="center" wrapText="1"/>
    </xf>
    <xf numFmtId="166" fontId="6" fillId="6" borderId="109" xfId="17" applyNumberFormat="1" applyFont="1" applyFill="1" applyBorder="1" applyAlignment="1">
      <alignment vertical="center" wrapText="1"/>
    </xf>
    <xf numFmtId="166" fontId="6" fillId="6" borderId="15" xfId="17" applyNumberFormat="1" applyFont="1" applyFill="1" applyBorder="1" applyAlignment="1">
      <alignment vertical="center" wrapText="1"/>
    </xf>
    <xf numFmtId="166" fontId="6" fillId="6" borderId="19" xfId="17" applyNumberFormat="1" applyFont="1" applyFill="1" applyBorder="1" applyAlignment="1">
      <alignment vertical="center" wrapText="1"/>
    </xf>
    <xf numFmtId="166" fontId="6" fillId="3" borderId="0" xfId="17" applyNumberFormat="1" applyFont="1" applyFill="1" applyBorder="1" applyAlignment="1">
      <alignment vertical="center"/>
    </xf>
    <xf numFmtId="166" fontId="6" fillId="0" borderId="0" xfId="17" applyNumberFormat="1" applyFont="1" applyAlignment="1">
      <alignment vertical="center"/>
    </xf>
    <xf numFmtId="0" fontId="5" fillId="3" borderId="0" xfId="17" applyNumberFormat="1" applyFont="1" applyFill="1" applyBorder="1" applyAlignment="1">
      <alignment vertical="center"/>
    </xf>
    <xf numFmtId="0" fontId="5" fillId="3" borderId="0" xfId="17" applyNumberFormat="1" applyFont="1" applyFill="1" applyBorder="1" applyAlignment="1">
      <alignment horizontal="center" vertical="center"/>
    </xf>
    <xf numFmtId="0" fontId="5" fillId="3" borderId="53" xfId="17" applyNumberFormat="1" applyFont="1" applyFill="1" applyBorder="1" applyAlignment="1">
      <alignment horizontal="center" vertical="center"/>
    </xf>
    <xf numFmtId="0" fontId="5" fillId="3" borderId="27" xfId="17" applyNumberFormat="1" applyFont="1" applyFill="1" applyBorder="1" applyAlignment="1">
      <alignment horizontal="left" vertical="center"/>
    </xf>
    <xf numFmtId="0" fontId="5" fillId="3" borderId="27" xfId="17" applyNumberFormat="1" applyFont="1" applyFill="1" applyBorder="1" applyAlignment="1">
      <alignment horizontal="center" vertical="center"/>
    </xf>
    <xf numFmtId="168" fontId="6" fillId="0" borderId="27" xfId="16" applyNumberFormat="1" applyFont="1" applyBorder="1" applyAlignment="1">
      <alignment vertical="center"/>
    </xf>
    <xf numFmtId="168" fontId="6" fillId="0" borderId="0" xfId="16" applyNumberFormat="1" applyFont="1" applyFill="1" applyAlignment="1">
      <alignment vertical="center"/>
    </xf>
    <xf numFmtId="166" fontId="6" fillId="6" borderId="108" xfId="17" applyNumberFormat="1" applyFont="1" applyFill="1" applyBorder="1" applyAlignment="1">
      <alignment horizontal="center" vertical="center"/>
    </xf>
    <xf numFmtId="169" fontId="6" fillId="0" borderId="120" xfId="17" applyNumberFormat="1" applyFont="1" applyBorder="1" applyAlignment="1">
      <alignment horizontal="center" vertical="center"/>
    </xf>
    <xf numFmtId="169" fontId="6" fillId="0" borderId="121" xfId="17" applyNumberFormat="1" applyFont="1" applyBorder="1" applyAlignment="1">
      <alignment horizontal="center" vertical="center"/>
    </xf>
    <xf numFmtId="166" fontId="6" fillId="3" borderId="1" xfId="17" applyNumberFormat="1" applyFont="1" applyFill="1" applyBorder="1" applyAlignment="1">
      <alignment vertical="center"/>
    </xf>
    <xf numFmtId="166" fontId="6" fillId="3" borderId="4" xfId="17" applyNumberFormat="1" applyFont="1" applyFill="1" applyBorder="1" applyAlignment="1">
      <alignment horizontal="center" vertical="center"/>
    </xf>
    <xf numFmtId="166" fontId="6" fillId="0" borderId="0" xfId="17" applyNumberFormat="1" applyFont="1" applyBorder="1" applyAlignment="1">
      <alignment vertical="center"/>
    </xf>
    <xf numFmtId="166" fontId="6" fillId="3" borderId="4" xfId="17" applyNumberFormat="1" applyFont="1" applyFill="1" applyBorder="1" applyAlignment="1">
      <alignment vertical="center"/>
    </xf>
    <xf numFmtId="0" fontId="6" fillId="0" borderId="2" xfId="17" applyFont="1" applyBorder="1" applyAlignment="1">
      <alignment vertical="center" wrapText="1"/>
    </xf>
    <xf numFmtId="166" fontId="6" fillId="3" borderId="1" xfId="17" applyNumberFormat="1" applyFont="1" applyFill="1" applyBorder="1" applyAlignment="1">
      <alignment horizontal="center" vertical="center"/>
    </xf>
    <xf numFmtId="166" fontId="6" fillId="0" borderId="2" xfId="17" applyNumberFormat="1" applyFont="1" applyBorder="1" applyAlignment="1">
      <alignment horizontal="center" vertical="center"/>
    </xf>
    <xf numFmtId="168" fontId="6" fillId="0" borderId="2" xfId="16" applyNumberFormat="1" applyFont="1" applyBorder="1" applyAlignment="1">
      <alignment horizontal="center" vertical="center"/>
    </xf>
    <xf numFmtId="168" fontId="6" fillId="0" borderId="3" xfId="16" applyNumberFormat="1" applyFont="1" applyBorder="1" applyAlignment="1">
      <alignment horizontal="center" vertical="center"/>
    </xf>
    <xf numFmtId="166" fontId="6" fillId="0" borderId="0" xfId="17" applyNumberFormat="1" applyFont="1" applyBorder="1" applyAlignment="1">
      <alignment horizontal="center" vertical="center"/>
    </xf>
    <xf numFmtId="168" fontId="6" fillId="0" borderId="0" xfId="16" applyNumberFormat="1" applyFont="1" applyBorder="1" applyAlignment="1">
      <alignment horizontal="center" vertical="center"/>
    </xf>
    <xf numFmtId="168" fontId="6" fillId="0" borderId="5" xfId="16" applyNumberFormat="1" applyFont="1" applyBorder="1" applyAlignment="1">
      <alignment horizontal="center" vertical="center"/>
    </xf>
    <xf numFmtId="0" fontId="5" fillId="3" borderId="4" xfId="17" applyNumberFormat="1" applyFont="1" applyFill="1" applyBorder="1" applyAlignment="1">
      <alignment horizontal="center" vertical="center"/>
    </xf>
    <xf numFmtId="166" fontId="6" fillId="3" borderId="2" xfId="17" applyNumberFormat="1" applyFont="1" applyFill="1" applyBorder="1" applyAlignment="1">
      <alignment vertical="center"/>
    </xf>
    <xf numFmtId="166" fontId="6" fillId="3" borderId="3" xfId="17" applyNumberFormat="1" applyFont="1" applyFill="1" applyBorder="1" applyAlignment="1">
      <alignment vertical="center"/>
    </xf>
    <xf numFmtId="166" fontId="6" fillId="3" borderId="5" xfId="17" applyNumberFormat="1" applyFont="1" applyFill="1" applyBorder="1" applyAlignment="1">
      <alignment vertical="center"/>
    </xf>
    <xf numFmtId="166" fontId="6" fillId="3" borderId="52" xfId="17" applyNumberFormat="1" applyFont="1" applyFill="1" applyBorder="1" applyAlignment="1">
      <alignment vertical="center"/>
    </xf>
    <xf numFmtId="166" fontId="6" fillId="3" borderId="53" xfId="17" applyNumberFormat="1" applyFont="1" applyFill="1" applyBorder="1" applyAlignment="1">
      <alignment vertical="center"/>
    </xf>
    <xf numFmtId="166" fontId="6" fillId="3" borderId="6" xfId="17" applyNumberFormat="1" applyFont="1" applyFill="1" applyBorder="1" applyAlignment="1">
      <alignment vertical="center"/>
    </xf>
    <xf numFmtId="166" fontId="6" fillId="3" borderId="0" xfId="17" quotePrefix="1" applyNumberFormat="1" applyFont="1" applyFill="1" applyBorder="1" applyAlignment="1">
      <alignment vertical="center"/>
    </xf>
    <xf numFmtId="166" fontId="6" fillId="6" borderId="109" xfId="17" applyNumberFormat="1" applyFont="1" applyFill="1" applyBorder="1" applyAlignment="1">
      <alignment horizontal="center" vertical="center"/>
    </xf>
    <xf numFmtId="166" fontId="5" fillId="3" borderId="0" xfId="17" applyNumberFormat="1" applyFont="1" applyFill="1" applyBorder="1" applyAlignment="1">
      <alignment horizontal="left" vertical="center"/>
    </xf>
    <xf numFmtId="169" fontId="5" fillId="3" borderId="0" xfId="16" applyNumberFormat="1" applyFont="1" applyFill="1" applyBorder="1" applyAlignment="1">
      <alignment horizontal="right" vertical="center" wrapText="1"/>
    </xf>
    <xf numFmtId="169" fontId="6" fillId="3" borderId="0" xfId="16" applyNumberFormat="1" applyFont="1" applyFill="1" applyBorder="1" applyAlignment="1">
      <alignment horizontal="right" vertical="center" wrapText="1"/>
    </xf>
    <xf numFmtId="169" fontId="5" fillId="3" borderId="0" xfId="16" applyNumberFormat="1" applyFont="1" applyFill="1" applyBorder="1" applyAlignment="1">
      <alignment horizontal="center" vertical="center" wrapText="1"/>
    </xf>
    <xf numFmtId="166" fontId="6" fillId="3" borderId="0" xfId="17" applyNumberFormat="1" applyFont="1" applyFill="1" applyBorder="1" applyAlignment="1">
      <alignment horizontal="center" vertical="center" wrapText="1"/>
    </xf>
    <xf numFmtId="168" fontId="6" fillId="6" borderId="0" xfId="16" applyNumberFormat="1" applyFont="1" applyFill="1" applyBorder="1" applyAlignment="1">
      <alignment horizontal="center" vertical="center" wrapText="1"/>
    </xf>
    <xf numFmtId="4" fontId="6" fillId="3" borderId="38" xfId="16" applyNumberFormat="1" applyFont="1" applyFill="1" applyBorder="1" applyAlignment="1">
      <alignment horizontal="center" vertical="center"/>
    </xf>
    <xf numFmtId="169" fontId="6" fillId="3" borderId="55" xfId="16" applyNumberFormat="1" applyFont="1" applyFill="1" applyBorder="1" applyAlignment="1">
      <alignment horizontal="center" vertical="center"/>
    </xf>
    <xf numFmtId="4" fontId="6" fillId="3" borderId="60" xfId="16" applyNumberFormat="1" applyFont="1" applyFill="1" applyBorder="1" applyAlignment="1">
      <alignment horizontal="center" vertical="center"/>
    </xf>
    <xf numFmtId="169" fontId="6" fillId="3" borderId="61" xfId="16" applyNumberFormat="1" applyFont="1" applyFill="1" applyBorder="1" applyAlignment="1">
      <alignment horizontal="center" vertical="center"/>
    </xf>
    <xf numFmtId="4" fontId="6" fillId="6" borderId="12" xfId="16" applyNumberFormat="1" applyFont="1" applyFill="1" applyBorder="1" applyAlignment="1">
      <alignment horizontal="center" vertical="center"/>
    </xf>
    <xf numFmtId="169" fontId="5" fillId="6" borderId="12" xfId="16" applyNumberFormat="1" applyFont="1" applyFill="1" applyBorder="1" applyAlignment="1">
      <alignment horizontal="center" vertical="center"/>
    </xf>
    <xf numFmtId="4" fontId="6" fillId="3" borderId="0" xfId="16" applyNumberFormat="1" applyFont="1" applyFill="1" applyBorder="1" applyAlignment="1">
      <alignment horizontal="center" vertical="center"/>
    </xf>
    <xf numFmtId="169" fontId="5" fillId="3" borderId="0" xfId="16" applyNumberFormat="1" applyFont="1" applyFill="1" applyBorder="1" applyAlignment="1">
      <alignment horizontal="center" vertical="center"/>
    </xf>
    <xf numFmtId="168" fontId="6" fillId="6" borderId="0" xfId="16" applyNumberFormat="1" applyFont="1" applyFill="1" applyBorder="1" applyAlignment="1">
      <alignment horizontal="center" vertical="center"/>
    </xf>
    <xf numFmtId="4" fontId="6" fillId="3" borderId="41" xfId="16" applyNumberFormat="1" applyFont="1" applyFill="1" applyBorder="1" applyAlignment="1">
      <alignment horizontal="center" vertical="center"/>
    </xf>
    <xf numFmtId="169" fontId="6" fillId="3" borderId="78" xfId="16" applyNumberFormat="1" applyFont="1" applyFill="1" applyBorder="1" applyAlignment="1">
      <alignment horizontal="center" vertical="center"/>
    </xf>
    <xf numFmtId="168" fontId="6" fillId="0" borderId="0" xfId="16" applyNumberFormat="1" applyFont="1" applyAlignment="1">
      <alignment horizontal="center" vertical="center"/>
    </xf>
    <xf numFmtId="166" fontId="6" fillId="0" borderId="0" xfId="17" applyNumberFormat="1" applyFont="1" applyAlignment="1">
      <alignment horizontal="center" vertical="center"/>
    </xf>
    <xf numFmtId="168" fontId="6" fillId="6" borderId="108" xfId="16" applyNumberFormat="1" applyFont="1" applyFill="1" applyBorder="1" applyAlignment="1">
      <alignment horizontal="center" vertical="center"/>
    </xf>
    <xf numFmtId="166" fontId="6" fillId="6" borderId="108" xfId="17" applyNumberFormat="1" applyFont="1" applyFill="1" applyBorder="1" applyAlignment="1">
      <alignment horizontal="center" vertical="center" wrapText="1"/>
    </xf>
    <xf numFmtId="166" fontId="6" fillId="6" borderId="109" xfId="17" applyNumberFormat="1" applyFont="1" applyFill="1" applyBorder="1" applyAlignment="1">
      <alignment horizontal="center" vertical="center" wrapText="1"/>
    </xf>
    <xf numFmtId="168" fontId="6" fillId="6" borderId="15" xfId="16" applyNumberFormat="1" applyFont="1" applyFill="1" applyBorder="1" applyAlignment="1">
      <alignment horizontal="center" vertical="center"/>
    </xf>
    <xf numFmtId="168" fontId="6" fillId="0" borderId="55" xfId="16" applyNumberFormat="1" applyFont="1" applyBorder="1" applyAlignment="1">
      <alignment horizontal="center" vertical="center"/>
    </xf>
    <xf numFmtId="166" fontId="6" fillId="3" borderId="78" xfId="17" applyNumberFormat="1" applyFont="1" applyFill="1" applyBorder="1" applyAlignment="1">
      <alignment horizontal="center" vertical="center" wrapText="1"/>
    </xf>
    <xf numFmtId="166" fontId="6" fillId="3" borderId="77" xfId="17" applyNumberFormat="1" applyFont="1" applyFill="1" applyBorder="1" applyAlignment="1">
      <alignment horizontal="center" vertical="center" wrapText="1"/>
    </xf>
    <xf numFmtId="168" fontId="6" fillId="0" borderId="61" xfId="16" applyNumberFormat="1" applyFont="1" applyBorder="1" applyAlignment="1">
      <alignment horizontal="center" vertical="center"/>
    </xf>
    <xf numFmtId="166" fontId="6" fillId="3" borderId="61" xfId="17" applyNumberFormat="1" applyFont="1" applyFill="1" applyBorder="1" applyAlignment="1">
      <alignment horizontal="center" vertical="center" wrapText="1"/>
    </xf>
    <xf numFmtId="166" fontId="6" fillId="3" borderId="62" xfId="17" applyNumberFormat="1" applyFont="1" applyFill="1" applyBorder="1" applyAlignment="1">
      <alignment horizontal="center" vertical="center" wrapText="1"/>
    </xf>
    <xf numFmtId="166" fontId="6" fillId="6" borderId="12" xfId="17" applyNumberFormat="1" applyFont="1" applyFill="1" applyBorder="1" applyAlignment="1">
      <alignment horizontal="center" vertical="center" wrapText="1"/>
    </xf>
    <xf numFmtId="166" fontId="6" fillId="6" borderId="91" xfId="17" applyNumberFormat="1" applyFont="1" applyFill="1" applyBorder="1" applyAlignment="1">
      <alignment horizontal="center" vertical="center" wrapText="1"/>
    </xf>
    <xf numFmtId="169" fontId="6" fillId="3" borderId="0" xfId="16" applyNumberFormat="1" applyFont="1" applyFill="1" applyBorder="1" applyAlignment="1">
      <alignment horizontal="center" vertical="center" wrapText="1"/>
    </xf>
    <xf numFmtId="166" fontId="6" fillId="3" borderId="55" xfId="17" applyNumberFormat="1" applyFont="1" applyFill="1" applyBorder="1" applyAlignment="1">
      <alignment horizontal="center" vertical="center" wrapText="1"/>
    </xf>
    <xf numFmtId="166" fontId="6" fillId="3" borderId="56" xfId="17" applyNumberFormat="1" applyFont="1" applyFill="1" applyBorder="1" applyAlignment="1">
      <alignment horizontal="center" vertical="center" wrapText="1"/>
    </xf>
    <xf numFmtId="168" fontId="6" fillId="0" borderId="73" xfId="16" applyNumberFormat="1" applyFont="1" applyBorder="1" applyAlignment="1">
      <alignment horizontal="center" vertical="center"/>
    </xf>
    <xf numFmtId="168" fontId="6" fillId="0" borderId="75" xfId="16" applyNumberFormat="1" applyFont="1" applyBorder="1" applyAlignment="1">
      <alignment horizontal="center" vertical="center"/>
    </xf>
    <xf numFmtId="4" fontId="6" fillId="6" borderId="91" xfId="6" applyNumberFormat="1" applyFont="1" applyFill="1" applyBorder="1" applyAlignment="1">
      <alignment horizontal="center" vertical="center" wrapText="1"/>
    </xf>
    <xf numFmtId="166" fontId="6" fillId="0" borderId="0" xfId="17" applyNumberFormat="1" applyFont="1" applyAlignment="1">
      <alignment horizontal="left" vertical="center"/>
    </xf>
    <xf numFmtId="168" fontId="5" fillId="6" borderId="53" xfId="16" applyNumberFormat="1" applyFont="1" applyFill="1" applyBorder="1" applyAlignment="1">
      <alignment horizontal="center" vertical="center"/>
    </xf>
    <xf numFmtId="169" fontId="6" fillId="3" borderId="78" xfId="16" applyNumberFormat="1" applyFont="1" applyFill="1" applyBorder="1" applyAlignment="1">
      <alignment horizontal="center" vertical="center" wrapText="1"/>
    </xf>
    <xf numFmtId="169" fontId="6" fillId="3" borderId="55" xfId="16" applyNumberFormat="1" applyFont="1" applyFill="1" applyBorder="1" applyAlignment="1">
      <alignment horizontal="center" vertical="center" wrapText="1"/>
    </xf>
    <xf numFmtId="0" fontId="20" fillId="2" borderId="5" xfId="6" applyNumberFormat="1" applyFont="1" applyFill="1" applyBorder="1" applyAlignment="1">
      <alignment vertical="center"/>
    </xf>
    <xf numFmtId="169" fontId="6" fillId="3" borderId="55" xfId="24" applyNumberFormat="1" applyFont="1" applyFill="1" applyBorder="1" applyAlignment="1">
      <alignment horizontal="center" vertical="center"/>
    </xf>
    <xf numFmtId="4" fontId="6" fillId="0" borderId="57" xfId="17" applyNumberFormat="1" applyFont="1" applyBorder="1" applyAlignment="1">
      <alignment horizontal="center" vertical="center"/>
    </xf>
    <xf numFmtId="169" fontId="6" fillId="3" borderId="57" xfId="24" applyNumberFormat="1" applyFont="1" applyFill="1" applyBorder="1" applyAlignment="1">
      <alignment horizontal="center" vertical="center"/>
    </xf>
    <xf numFmtId="169" fontId="6" fillId="3" borderId="61" xfId="24" applyNumberFormat="1" applyFont="1" applyFill="1" applyBorder="1" applyAlignment="1">
      <alignment horizontal="center" vertical="center"/>
    </xf>
    <xf numFmtId="4" fontId="5" fillId="3" borderId="0" xfId="16" applyNumberFormat="1" applyFont="1" applyFill="1" applyBorder="1" applyAlignment="1">
      <alignment horizontal="center" vertical="center" wrapText="1"/>
    </xf>
    <xf numFmtId="4" fontId="6" fillId="0" borderId="0" xfId="25" applyNumberFormat="1" applyFont="1" applyBorder="1" applyAlignment="1">
      <alignment horizontal="center" vertical="center"/>
    </xf>
    <xf numFmtId="169" fontId="5" fillId="0" borderId="0" xfId="16" applyNumberFormat="1" applyFont="1" applyFill="1" applyBorder="1" applyAlignment="1">
      <alignment horizontal="center" vertical="center" wrapText="1"/>
    </xf>
    <xf numFmtId="166" fontId="6" fillId="0" borderId="0" xfId="17" applyNumberFormat="1" applyFont="1" applyFill="1" applyBorder="1" applyAlignment="1">
      <alignment vertical="center" wrapText="1"/>
    </xf>
    <xf numFmtId="173" fontId="6" fillId="0" borderId="0" xfId="17" applyNumberFormat="1" applyFont="1" applyFill="1" applyBorder="1" applyAlignment="1">
      <alignment vertical="center"/>
    </xf>
    <xf numFmtId="4" fontId="6" fillId="6" borderId="12" xfId="25" applyNumberFormat="1" applyFont="1" applyFill="1" applyBorder="1" applyAlignment="1">
      <alignment horizontal="center" vertical="center"/>
    </xf>
    <xf numFmtId="166" fontId="6" fillId="6" borderId="15" xfId="26" applyNumberFormat="1" applyFont="1" applyFill="1" applyBorder="1" applyAlignment="1">
      <alignment horizontal="center" vertical="center" wrapText="1"/>
    </xf>
    <xf numFmtId="166" fontId="6" fillId="6" borderId="19" xfId="26" applyNumberFormat="1" applyFont="1" applyFill="1" applyBorder="1" applyAlignment="1">
      <alignment horizontal="center" vertical="center" wrapText="1"/>
    </xf>
    <xf numFmtId="166" fontId="6" fillId="6" borderId="108" xfId="26" applyNumberFormat="1" applyFont="1" applyFill="1" applyBorder="1" applyAlignment="1">
      <alignment horizontal="center" vertical="center" wrapText="1"/>
    </xf>
    <xf numFmtId="166" fontId="6" fillId="6" borderId="109" xfId="26" applyNumberFormat="1" applyFont="1" applyFill="1" applyBorder="1" applyAlignment="1">
      <alignment horizontal="center" vertical="center" wrapText="1"/>
    </xf>
    <xf numFmtId="169" fontId="6" fillId="0" borderId="79" xfId="16" applyNumberFormat="1" applyFont="1" applyFill="1" applyBorder="1" applyAlignment="1">
      <alignment vertical="center"/>
    </xf>
    <xf numFmtId="169" fontId="6" fillId="0" borderId="46" xfId="16" applyNumberFormat="1" applyFont="1" applyFill="1" applyBorder="1" applyAlignment="1">
      <alignment vertical="center"/>
    </xf>
    <xf numFmtId="169" fontId="6" fillId="0" borderId="81" xfId="16" applyNumberFormat="1" applyFont="1" applyFill="1" applyBorder="1" applyAlignment="1">
      <alignment horizontal="center" vertical="center"/>
    </xf>
    <xf numFmtId="166" fontId="6" fillId="0" borderId="45" xfId="6" applyNumberFormat="1" applyFont="1" applyFill="1" applyBorder="1" applyAlignment="1">
      <alignment horizontal="left" vertical="center"/>
    </xf>
    <xf numFmtId="169" fontId="5" fillId="6" borderId="6" xfId="16" applyNumberFormat="1" applyFont="1" applyFill="1" applyBorder="1" applyAlignment="1">
      <alignment vertical="center" wrapText="1"/>
    </xf>
    <xf numFmtId="169" fontId="6" fillId="0" borderId="55" xfId="16" applyNumberFormat="1" applyFont="1" applyFill="1" applyBorder="1" applyAlignment="1">
      <alignment vertical="center"/>
    </xf>
    <xf numFmtId="169" fontId="6" fillId="0" borderId="57" xfId="16" applyNumberFormat="1" applyFont="1" applyFill="1" applyBorder="1" applyAlignment="1">
      <alignment vertical="center"/>
    </xf>
    <xf numFmtId="169" fontId="6" fillId="0" borderId="61" xfId="16" applyNumberFormat="1" applyFont="1" applyFill="1" applyBorder="1" applyAlignment="1">
      <alignment horizontal="center" vertical="center"/>
    </xf>
    <xf numFmtId="169" fontId="5" fillId="6" borderId="12" xfId="16" applyNumberFormat="1" applyFont="1" applyFill="1" applyBorder="1" applyAlignment="1">
      <alignment vertical="center" wrapText="1"/>
    </xf>
    <xf numFmtId="4" fontId="5" fillId="6" borderId="87" xfId="16" applyNumberFormat="1" applyFont="1" applyFill="1" applyBorder="1" applyAlignment="1">
      <alignment horizontal="center" vertical="center" wrapText="1"/>
    </xf>
    <xf numFmtId="169" fontId="6" fillId="0" borderId="56" xfId="16" applyNumberFormat="1" applyFont="1" applyFill="1" applyBorder="1" applyAlignment="1">
      <alignment vertical="center"/>
    </xf>
    <xf numFmtId="169" fontId="6" fillId="0" borderId="58" xfId="16" applyNumberFormat="1" applyFont="1" applyFill="1" applyBorder="1" applyAlignment="1">
      <alignment vertical="center"/>
    </xf>
    <xf numFmtId="169" fontId="6" fillId="0" borderId="61" xfId="16" applyNumberFormat="1" applyFont="1" applyFill="1" applyBorder="1" applyAlignment="1">
      <alignment vertical="center"/>
    </xf>
    <xf numFmtId="169" fontId="6" fillId="0" borderId="62" xfId="16" applyNumberFormat="1" applyFont="1" applyFill="1" applyBorder="1" applyAlignment="1">
      <alignment vertical="center"/>
    </xf>
    <xf numFmtId="169" fontId="5" fillId="6" borderId="91" xfId="16" applyNumberFormat="1" applyFont="1" applyFill="1" applyBorder="1" applyAlignment="1">
      <alignment vertical="center" wrapText="1"/>
    </xf>
    <xf numFmtId="166" fontId="6" fillId="6" borderId="108" xfId="26" applyNumberFormat="1" applyFont="1" applyFill="1" applyBorder="1" applyAlignment="1">
      <alignment horizontal="center" vertical="center"/>
    </xf>
    <xf numFmtId="4" fontId="6" fillId="0" borderId="55" xfId="26" applyNumberFormat="1" applyFont="1" applyBorder="1" applyAlignment="1">
      <alignment horizontal="center" vertical="center"/>
    </xf>
    <xf numFmtId="4" fontId="6" fillId="0" borderId="57" xfId="26" applyNumberFormat="1" applyFont="1" applyBorder="1" applyAlignment="1">
      <alignment horizontal="center" vertical="center"/>
    </xf>
    <xf numFmtId="4" fontId="6" fillId="0" borderId="61" xfId="26" applyNumberFormat="1" applyFont="1" applyBorder="1" applyAlignment="1">
      <alignment horizontal="center" vertical="center"/>
    </xf>
    <xf numFmtId="4" fontId="6" fillId="3" borderId="55" xfId="24" applyNumberFormat="1" applyFont="1" applyFill="1" applyBorder="1" applyAlignment="1">
      <alignment horizontal="center" vertical="center"/>
    </xf>
    <xf numFmtId="4" fontId="6" fillId="3" borderId="57" xfId="24" applyNumberFormat="1" applyFont="1" applyFill="1" applyBorder="1" applyAlignment="1">
      <alignment horizontal="center" vertical="center"/>
    </xf>
    <xf numFmtId="4" fontId="6" fillId="3" borderId="61" xfId="24" applyNumberFormat="1" applyFont="1" applyFill="1" applyBorder="1" applyAlignment="1">
      <alignment horizontal="center" vertical="center"/>
    </xf>
    <xf numFmtId="4" fontId="6" fillId="3" borderId="72" xfId="16" applyNumberFormat="1" applyFont="1" applyFill="1" applyBorder="1" applyAlignment="1">
      <alignment horizontal="center" vertical="center"/>
    </xf>
    <xf numFmtId="4" fontId="6" fillId="3" borderId="42" xfId="16" applyNumberFormat="1" applyFont="1" applyFill="1" applyBorder="1" applyAlignment="1">
      <alignment horizontal="center" vertical="center"/>
    </xf>
    <xf numFmtId="4" fontId="6" fillId="3" borderId="74" xfId="16" applyNumberFormat="1" applyFont="1" applyFill="1" applyBorder="1" applyAlignment="1">
      <alignment horizontal="center" vertical="center"/>
    </xf>
    <xf numFmtId="4" fontId="6" fillId="0" borderId="55" xfId="25" applyNumberFormat="1" applyFont="1" applyBorder="1" applyAlignment="1">
      <alignment horizontal="center" vertical="center"/>
    </xf>
    <xf numFmtId="4" fontId="6" fillId="0" borderId="57" xfId="25" applyNumberFormat="1" applyFont="1" applyBorder="1" applyAlignment="1">
      <alignment horizontal="center" vertical="center"/>
    </xf>
    <xf numFmtId="4" fontId="6" fillId="3" borderId="57" xfId="16" applyNumberFormat="1" applyFont="1" applyFill="1" applyBorder="1" applyAlignment="1">
      <alignment horizontal="center" vertical="center"/>
    </xf>
    <xf numFmtId="4" fontId="6" fillId="0" borderId="61" xfId="25" applyNumberFormat="1" applyFont="1" applyBorder="1" applyAlignment="1">
      <alignment horizontal="center" vertical="center"/>
    </xf>
    <xf numFmtId="4" fontId="6" fillId="3" borderId="55" xfId="23" applyNumberFormat="1" applyFont="1" applyFill="1" applyBorder="1" applyAlignment="1">
      <alignment horizontal="center" vertical="center"/>
    </xf>
    <xf numFmtId="4" fontId="6" fillId="3" borderId="57" xfId="23" applyNumberFormat="1" applyFont="1" applyFill="1" applyBorder="1" applyAlignment="1">
      <alignment horizontal="center" vertical="center"/>
    </xf>
    <xf numFmtId="4" fontId="6" fillId="3" borderId="61" xfId="23" applyNumberFormat="1" applyFont="1" applyFill="1" applyBorder="1" applyAlignment="1">
      <alignment horizontal="center" vertical="center"/>
    </xf>
    <xf numFmtId="0" fontId="6" fillId="0" borderId="0" xfId="22" applyFont="1" applyAlignment="1">
      <alignment vertical="center"/>
    </xf>
    <xf numFmtId="0" fontId="5" fillId="2" borderId="0" xfId="6" applyNumberFormat="1" applyFont="1" applyFill="1" applyBorder="1" applyAlignment="1">
      <alignment horizontal="left" vertical="center"/>
    </xf>
    <xf numFmtId="0" fontId="5" fillId="2" borderId="4" xfId="6" applyNumberFormat="1" applyFont="1" applyFill="1" applyBorder="1" applyAlignment="1">
      <alignment horizontal="left" vertical="center"/>
    </xf>
    <xf numFmtId="4" fontId="6" fillId="0" borderId="55" xfId="27" applyNumberFormat="1" applyFont="1" applyBorder="1" applyAlignment="1">
      <alignment horizontal="center" vertical="center"/>
    </xf>
    <xf numFmtId="4" fontId="6" fillId="0" borderId="55" xfId="22" applyNumberFormat="1" applyFont="1" applyBorder="1" applyAlignment="1">
      <alignment horizontal="center" vertical="center"/>
    </xf>
    <xf numFmtId="4" fontId="6" fillId="0" borderId="56" xfId="22" applyNumberFormat="1" applyFont="1" applyBorder="1" applyAlignment="1">
      <alignment horizontal="center" vertical="center"/>
    </xf>
    <xf numFmtId="4" fontId="6" fillId="0" borderId="57" xfId="27" applyNumberFormat="1" applyFont="1" applyBorder="1" applyAlignment="1">
      <alignment horizontal="center" vertical="center"/>
    </xf>
    <xf numFmtId="4" fontId="6" fillId="0" borderId="57" xfId="22" applyNumberFormat="1" applyFont="1" applyBorder="1" applyAlignment="1">
      <alignment horizontal="center" vertical="center"/>
    </xf>
    <xf numFmtId="4" fontId="6" fillId="0" borderId="58" xfId="22" applyNumberFormat="1" applyFont="1" applyBorder="1" applyAlignment="1">
      <alignment horizontal="center" vertical="center"/>
    </xf>
    <xf numFmtId="4" fontId="6" fillId="0" borderId="61" xfId="27" applyNumberFormat="1" applyFont="1" applyBorder="1" applyAlignment="1">
      <alignment horizontal="center" vertical="center"/>
    </xf>
    <xf numFmtId="4" fontId="6" fillId="0" borderId="61" xfId="22" applyNumberFormat="1" applyFont="1" applyBorder="1" applyAlignment="1">
      <alignment horizontal="center" vertical="center"/>
    </xf>
    <xf numFmtId="4" fontId="6" fillId="0" borderId="62" xfId="22" applyNumberFormat="1" applyFont="1" applyBorder="1" applyAlignment="1">
      <alignment horizontal="center" vertical="center"/>
    </xf>
    <xf numFmtId="166" fontId="6" fillId="0" borderId="0" xfId="17" applyNumberFormat="1" applyFont="1" applyFill="1" applyBorder="1" applyAlignment="1">
      <alignment vertical="center"/>
    </xf>
    <xf numFmtId="0" fontId="6" fillId="6" borderId="108" xfId="22" applyFont="1" applyFill="1" applyBorder="1" applyAlignment="1">
      <alignment vertical="center"/>
    </xf>
    <xf numFmtId="0" fontId="6" fillId="6" borderId="15" xfId="22" applyFont="1" applyFill="1" applyBorder="1" applyAlignment="1">
      <alignment vertical="center"/>
    </xf>
    <xf numFmtId="166" fontId="6" fillId="6" borderId="16" xfId="26" applyNumberFormat="1" applyFont="1" applyFill="1" applyBorder="1" applyAlignment="1">
      <alignment horizontal="center" vertical="center"/>
    </xf>
    <xf numFmtId="166" fontId="6" fillId="6" borderId="19" xfId="26" applyNumberFormat="1" applyFont="1" applyFill="1" applyBorder="1" applyAlignment="1">
      <alignment horizontal="center" vertical="center"/>
    </xf>
    <xf numFmtId="173" fontId="6" fillId="0" borderId="55" xfId="27" applyNumberFormat="1" applyFont="1" applyBorder="1" applyAlignment="1">
      <alignment horizontal="center" vertical="center"/>
    </xf>
    <xf numFmtId="169" fontId="6" fillId="0" borderId="55" xfId="27" applyNumberFormat="1" applyFont="1" applyBorder="1" applyAlignment="1">
      <alignment horizontal="center" vertical="center"/>
    </xf>
    <xf numFmtId="169" fontId="6" fillId="0" borderId="55" xfId="24" applyNumberFormat="1" applyFont="1" applyFill="1" applyBorder="1" applyAlignment="1">
      <alignment horizontal="center" vertical="center"/>
    </xf>
    <xf numFmtId="0" fontId="6" fillId="0" borderId="55" xfId="22" applyFont="1" applyFill="1" applyBorder="1" applyAlignment="1">
      <alignment vertical="center"/>
    </xf>
    <xf numFmtId="169" fontId="6" fillId="0" borderId="56" xfId="24" applyNumberFormat="1" applyFont="1" applyFill="1" applyBorder="1" applyAlignment="1">
      <alignment horizontal="center" vertical="center"/>
    </xf>
    <xf numFmtId="173" fontId="6" fillId="0" borderId="57" xfId="27" applyNumberFormat="1" applyFont="1" applyBorder="1" applyAlignment="1">
      <alignment horizontal="center" vertical="center"/>
    </xf>
    <xf numFmtId="169" fontId="6" fillId="0" borderId="57" xfId="27" applyNumberFormat="1" applyFont="1" applyBorder="1" applyAlignment="1">
      <alignment horizontal="center" vertical="center"/>
    </xf>
    <xf numFmtId="169" fontId="6" fillId="0" borderId="57" xfId="24" applyNumberFormat="1" applyFont="1" applyFill="1" applyBorder="1" applyAlignment="1">
      <alignment horizontal="center" vertical="center"/>
    </xf>
    <xf numFmtId="0" fontId="6" fillId="0" borderId="57" xfId="22" applyFont="1" applyFill="1" applyBorder="1" applyAlignment="1">
      <alignment vertical="center"/>
    </xf>
    <xf numFmtId="169" fontId="6" fillId="0" borderId="58" xfId="24" applyNumberFormat="1" applyFont="1" applyFill="1" applyBorder="1" applyAlignment="1">
      <alignment horizontal="center" vertical="center"/>
    </xf>
    <xf numFmtId="173" fontId="6" fillId="0" borderId="61" xfId="27" applyNumberFormat="1" applyFont="1" applyBorder="1" applyAlignment="1">
      <alignment horizontal="center" vertical="center"/>
    </xf>
    <xf numFmtId="169" fontId="6" fillId="0" borderId="61" xfId="27" applyNumberFormat="1" applyFont="1" applyBorder="1" applyAlignment="1">
      <alignment horizontal="center" vertical="center"/>
    </xf>
    <xf numFmtId="0" fontId="6" fillId="0" borderId="61" xfId="22" applyFont="1" applyFill="1" applyBorder="1" applyAlignment="1">
      <alignment vertical="center"/>
    </xf>
    <xf numFmtId="169" fontId="6" fillId="0" borderId="62" xfId="16" applyNumberFormat="1" applyFont="1" applyFill="1" applyBorder="1" applyAlignment="1">
      <alignment horizontal="center" vertical="center"/>
    </xf>
    <xf numFmtId="166" fontId="6" fillId="6" borderId="110" xfId="26" applyNumberFormat="1" applyFont="1" applyFill="1" applyBorder="1" applyAlignment="1">
      <alignment horizontal="center" vertical="center"/>
    </xf>
    <xf numFmtId="166" fontId="6" fillId="6" borderId="109" xfId="26" applyNumberFormat="1" applyFont="1" applyFill="1" applyBorder="1" applyAlignment="1">
      <alignment horizontal="center" vertical="center"/>
    </xf>
    <xf numFmtId="0" fontId="5" fillId="6" borderId="112" xfId="16" applyNumberFormat="1" applyFont="1" applyFill="1" applyBorder="1" applyAlignment="1">
      <alignment horizontal="right" vertical="center"/>
    </xf>
    <xf numFmtId="0" fontId="6" fillId="6" borderId="106" xfId="22" applyFont="1" applyFill="1" applyBorder="1" applyAlignment="1">
      <alignment vertical="center"/>
    </xf>
    <xf numFmtId="0" fontId="6" fillId="2" borderId="0" xfId="6" quotePrefix="1" applyNumberFormat="1" applyFont="1" applyFill="1" applyBorder="1" applyAlignment="1">
      <alignment vertical="center"/>
    </xf>
    <xf numFmtId="0" fontId="5" fillId="3" borderId="0" xfId="16" applyNumberFormat="1" applyFont="1" applyFill="1" applyBorder="1" applyAlignment="1">
      <alignment horizontal="left" vertical="center"/>
    </xf>
    <xf numFmtId="0" fontId="6" fillId="0" borderId="0" xfId="22" applyFont="1" applyBorder="1" applyAlignment="1">
      <alignment vertical="center"/>
    </xf>
    <xf numFmtId="166" fontId="6" fillId="0" borderId="53" xfId="17" applyNumberFormat="1" applyFont="1" applyBorder="1" applyAlignment="1">
      <alignment horizontal="center" vertical="center"/>
    </xf>
    <xf numFmtId="0" fontId="5" fillId="3" borderId="0" xfId="16" applyNumberFormat="1" applyFont="1" applyFill="1" applyBorder="1" applyAlignment="1">
      <alignment horizontal="center" vertical="center"/>
    </xf>
    <xf numFmtId="168" fontId="6" fillId="0" borderId="0" xfId="16" applyNumberFormat="1" applyFont="1" applyFill="1" applyBorder="1" applyAlignment="1">
      <alignment vertical="center"/>
    </xf>
    <xf numFmtId="166" fontId="6" fillId="0" borderId="2" xfId="6" applyNumberFormat="1" applyFont="1" applyBorder="1"/>
    <xf numFmtId="166" fontId="6" fillId="3" borderId="2" xfId="6" applyNumberFormat="1" applyFont="1" applyFill="1" applyBorder="1"/>
    <xf numFmtId="0" fontId="6" fillId="3" borderId="27" xfId="17" applyNumberFormat="1" applyFont="1" applyFill="1" applyBorder="1" applyAlignment="1">
      <alignment horizontal="left"/>
    </xf>
    <xf numFmtId="0" fontId="5" fillId="2" borderId="27" xfId="6" applyNumberFormat="1" applyFont="1" applyFill="1" applyBorder="1" applyAlignment="1">
      <alignment horizontal="left"/>
    </xf>
    <xf numFmtId="0" fontId="5" fillId="2" borderId="27" xfId="6" applyNumberFormat="1" applyFont="1" applyFill="1" applyBorder="1" applyAlignment="1">
      <alignment horizontal="center"/>
    </xf>
    <xf numFmtId="0" fontId="5" fillId="2" borderId="27" xfId="6" applyNumberFormat="1" applyFont="1" applyFill="1" applyBorder="1" applyAlignment="1"/>
    <xf numFmtId="0" fontId="5" fillId="3" borderId="27" xfId="6" applyNumberFormat="1" applyFont="1" applyFill="1" applyBorder="1" applyAlignment="1"/>
    <xf numFmtId="168" fontId="17" fillId="0" borderId="27" xfId="19" applyNumberFormat="1" applyFont="1" applyBorder="1" applyAlignment="1">
      <alignment vertical="center"/>
    </xf>
    <xf numFmtId="168" fontId="6" fillId="0" borderId="27" xfId="19" applyNumberFormat="1" applyFont="1" applyBorder="1" applyAlignment="1">
      <alignment vertical="center"/>
    </xf>
    <xf numFmtId="0" fontId="5" fillId="2" borderId="27" xfId="6" applyNumberFormat="1" applyFont="1" applyFill="1" applyBorder="1" applyAlignment="1">
      <alignment vertical="center"/>
    </xf>
    <xf numFmtId="168" fontId="6" fillId="0" borderId="2" xfId="19" applyNumberFormat="1" applyFont="1" applyBorder="1" applyAlignment="1">
      <alignment vertical="center"/>
    </xf>
    <xf numFmtId="0" fontId="5" fillId="3" borderId="2" xfId="19" applyNumberFormat="1" applyFont="1" applyFill="1" applyBorder="1" applyAlignment="1">
      <alignment vertical="center"/>
    </xf>
    <xf numFmtId="0" fontId="5" fillId="3" borderId="53" xfId="19" applyNumberFormat="1" applyFont="1" applyFill="1" applyBorder="1" applyAlignment="1">
      <alignment vertical="center"/>
    </xf>
    <xf numFmtId="166" fontId="17" fillId="3" borderId="1" xfId="6" applyNumberFormat="1" applyFont="1" applyFill="1" applyBorder="1" applyAlignment="1">
      <alignment vertical="center"/>
    </xf>
    <xf numFmtId="166" fontId="17" fillId="3" borderId="2" xfId="6" applyNumberFormat="1" applyFont="1" applyFill="1" applyBorder="1" applyAlignment="1">
      <alignment vertical="center"/>
    </xf>
    <xf numFmtId="166" fontId="17" fillId="3" borderId="3" xfId="6" applyNumberFormat="1" applyFont="1" applyFill="1" applyBorder="1" applyAlignment="1">
      <alignment vertical="center"/>
    </xf>
    <xf numFmtId="166" fontId="17" fillId="3" borderId="4" xfId="6" applyNumberFormat="1" applyFont="1" applyFill="1" applyBorder="1" applyAlignment="1">
      <alignment vertical="center"/>
    </xf>
    <xf numFmtId="166" fontId="6" fillId="3" borderId="5" xfId="6" applyNumberFormat="1" applyFont="1" applyFill="1" applyBorder="1" applyAlignment="1">
      <alignment vertical="center"/>
    </xf>
    <xf numFmtId="166" fontId="17" fillId="3" borderId="5" xfId="6" applyNumberFormat="1" applyFont="1" applyFill="1" applyBorder="1" applyAlignment="1">
      <alignment vertical="center"/>
    </xf>
    <xf numFmtId="0" fontId="6" fillId="0" borderId="27" xfId="2" applyFont="1" applyFill="1" applyBorder="1" applyAlignment="1">
      <alignment vertical="center"/>
    </xf>
    <xf numFmtId="10" fontId="5" fillId="0" borderId="27" xfId="2" applyNumberFormat="1" applyFont="1" applyFill="1" applyBorder="1" applyAlignment="1">
      <alignment horizontal="center" vertical="center"/>
    </xf>
    <xf numFmtId="0" fontId="6" fillId="0" borderId="2" xfId="0" applyFont="1" applyBorder="1" applyAlignment="1"/>
    <xf numFmtId="0" fontId="6" fillId="0" borderId="2" xfId="0" applyFont="1" applyBorder="1" applyAlignment="1">
      <alignment horizontal="center"/>
    </xf>
    <xf numFmtId="0" fontId="6" fillId="0" borderId="53" xfId="0" applyFont="1" applyBorder="1" applyAlignment="1"/>
    <xf numFmtId="0" fontId="6" fillId="0" borderId="53" xfId="0" applyFont="1" applyBorder="1" applyAlignment="1">
      <alignment horizontal="center"/>
    </xf>
    <xf numFmtId="10" fontId="6" fillId="0" borderId="27" xfId="2" applyNumberFormat="1" applyFont="1" applyFill="1" applyBorder="1" applyAlignment="1">
      <alignment horizontal="center" vertical="center"/>
    </xf>
    <xf numFmtId="0" fontId="5" fillId="0" borderId="27" xfId="2" applyFont="1" applyFill="1" applyBorder="1" applyAlignment="1">
      <alignment vertical="center"/>
    </xf>
    <xf numFmtId="0" fontId="5" fillId="0" borderId="27" xfId="2" applyFont="1" applyFill="1" applyBorder="1" applyAlignment="1">
      <alignment horizontal="center" vertical="center"/>
    </xf>
    <xf numFmtId="40" fontId="6" fillId="0" borderId="61" xfId="2" applyNumberFormat="1" applyFont="1" applyFill="1" applyBorder="1" applyAlignment="1">
      <alignment horizontal="center" vertical="center"/>
    </xf>
    <xf numFmtId="0" fontId="0" fillId="0" borderId="1" xfId="0" applyFont="1" applyFill="1" applyBorder="1" applyAlignment="1">
      <alignment horizontal="left"/>
    </xf>
    <xf numFmtId="0" fontId="0" fillId="0" borderId="2" xfId="0" applyFont="1" applyFill="1" applyBorder="1" applyAlignment="1">
      <alignment horizontal="left"/>
    </xf>
    <xf numFmtId="0" fontId="5" fillId="0" borderId="4"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5" xfId="2" applyFont="1" applyFill="1" applyBorder="1" applyAlignment="1">
      <alignment horizontal="center" vertical="center"/>
    </xf>
    <xf numFmtId="40" fontId="5" fillId="0" borderId="42" xfId="9" applyNumberFormat="1" applyFont="1" applyFill="1" applyBorder="1" applyAlignment="1">
      <alignment horizontal="center" vertical="center"/>
    </xf>
    <xf numFmtId="40" fontId="5" fillId="0" borderId="43" xfId="9" applyNumberFormat="1" applyFont="1" applyFill="1" applyBorder="1" applyAlignment="1">
      <alignment horizontal="center" vertical="center"/>
    </xf>
    <xf numFmtId="40" fontId="5" fillId="0" borderId="44" xfId="9" applyNumberFormat="1" applyFont="1" applyFill="1" applyBorder="1" applyAlignment="1">
      <alignment horizontal="center" vertical="center"/>
    </xf>
    <xf numFmtId="4" fontId="5" fillId="0" borderId="42" xfId="9" applyNumberFormat="1" applyFont="1" applyFill="1" applyBorder="1" applyAlignment="1">
      <alignment horizontal="left" vertical="center"/>
    </xf>
    <xf numFmtId="4" fontId="5" fillId="0" borderId="43" xfId="9" applyNumberFormat="1" applyFont="1" applyFill="1" applyBorder="1" applyAlignment="1">
      <alignment horizontal="left" vertical="center"/>
    </xf>
    <xf numFmtId="4" fontId="5" fillId="0" borderId="44" xfId="9" applyNumberFormat="1" applyFont="1" applyFill="1" applyBorder="1" applyAlignment="1">
      <alignment horizontal="left" vertical="center"/>
    </xf>
    <xf numFmtId="40" fontId="5" fillId="0" borderId="42" xfId="9" applyNumberFormat="1" applyFont="1" applyFill="1" applyBorder="1" applyAlignment="1">
      <alignment horizontal="left" vertical="center"/>
    </xf>
    <xf numFmtId="40" fontId="5" fillId="0" borderId="43" xfId="9" applyNumberFormat="1" applyFont="1" applyFill="1" applyBorder="1" applyAlignment="1">
      <alignment horizontal="left" vertical="center"/>
    </xf>
    <xf numFmtId="40" fontId="5" fillId="0" borderId="44" xfId="9" applyNumberFormat="1" applyFont="1" applyFill="1" applyBorder="1" applyAlignment="1">
      <alignment horizontal="left" vertical="center"/>
    </xf>
    <xf numFmtId="40" fontId="5" fillId="0" borderId="72" xfId="9" applyNumberFormat="1" applyFont="1" applyFill="1" applyBorder="1" applyAlignment="1">
      <alignment horizontal="left" vertical="center"/>
    </xf>
    <xf numFmtId="40" fontId="5" fillId="0" borderId="73" xfId="9" applyNumberFormat="1" applyFont="1" applyFill="1" applyBorder="1" applyAlignment="1">
      <alignment horizontal="left" vertical="center"/>
    </xf>
    <xf numFmtId="40" fontId="5" fillId="0" borderId="38" xfId="9" applyNumberFormat="1" applyFont="1" applyFill="1" applyBorder="1" applyAlignment="1">
      <alignment horizontal="left" vertical="center"/>
    </xf>
    <xf numFmtId="0" fontId="5" fillId="5" borderId="48" xfId="8" applyFont="1" applyFill="1" applyBorder="1" applyAlignment="1">
      <alignment horizontal="right" vertical="center"/>
    </xf>
    <xf numFmtId="0" fontId="5" fillId="5" borderId="49" xfId="8" applyFont="1" applyFill="1" applyBorder="1" applyAlignment="1">
      <alignment horizontal="right" vertical="center"/>
    </xf>
    <xf numFmtId="0" fontId="5" fillId="5" borderId="51" xfId="8" applyFont="1" applyFill="1" applyBorder="1" applyAlignment="1">
      <alignment horizontal="right" vertical="center"/>
    </xf>
    <xf numFmtId="0" fontId="5" fillId="5" borderId="76" xfId="8" applyFont="1" applyFill="1" applyBorder="1" applyAlignment="1">
      <alignment horizontal="right" vertical="center"/>
    </xf>
    <xf numFmtId="0" fontId="5" fillId="5" borderId="73" xfId="8" applyFont="1" applyFill="1" applyBorder="1" applyAlignment="1">
      <alignment horizontal="right" vertical="center"/>
    </xf>
    <xf numFmtId="0" fontId="5" fillId="5" borderId="38" xfId="8" applyFont="1" applyFill="1" applyBorder="1" applyAlignment="1">
      <alignment horizontal="right" vertical="center"/>
    </xf>
    <xf numFmtId="0" fontId="5" fillId="0" borderId="42" xfId="8" applyFont="1" applyFill="1" applyBorder="1" applyAlignment="1">
      <alignment horizontal="center" vertical="center"/>
    </xf>
    <xf numFmtId="0" fontId="5" fillId="0" borderId="43" xfId="8" applyFont="1" applyFill="1" applyBorder="1" applyAlignment="1">
      <alignment horizontal="center" vertical="center"/>
    </xf>
    <xf numFmtId="0" fontId="5" fillId="0" borderId="44" xfId="8" applyFont="1" applyFill="1" applyBorder="1" applyAlignment="1">
      <alignment horizontal="center" vertical="center"/>
    </xf>
    <xf numFmtId="0" fontId="5" fillId="0" borderId="42" xfId="9" applyFont="1" applyFill="1" applyBorder="1" applyAlignment="1">
      <alignment horizontal="center" vertical="center"/>
    </xf>
    <xf numFmtId="0" fontId="5" fillId="0" borderId="43" xfId="9" applyFont="1" applyFill="1" applyBorder="1" applyAlignment="1">
      <alignment horizontal="center" vertical="center"/>
    </xf>
    <xf numFmtId="0" fontId="5" fillId="0" borderId="44" xfId="9" applyFont="1" applyFill="1" applyBorder="1" applyAlignment="1">
      <alignment horizontal="center" vertical="center"/>
    </xf>
    <xf numFmtId="4" fontId="5" fillId="0" borderId="42" xfId="9" applyNumberFormat="1" applyFont="1" applyFill="1" applyBorder="1" applyAlignment="1">
      <alignment horizontal="center" vertical="center"/>
    </xf>
    <xf numFmtId="4" fontId="5" fillId="0" borderId="43" xfId="9" applyNumberFormat="1" applyFont="1" applyFill="1" applyBorder="1" applyAlignment="1">
      <alignment horizontal="center" vertical="center"/>
    </xf>
    <xf numFmtId="4" fontId="5" fillId="0" borderId="44" xfId="9" applyNumberFormat="1" applyFont="1" applyFill="1" applyBorder="1" applyAlignment="1">
      <alignment horizontal="center" vertical="center"/>
    </xf>
    <xf numFmtId="0" fontId="4" fillId="5" borderId="82" xfId="2" applyFont="1" applyFill="1" applyBorder="1" applyAlignment="1">
      <alignment horizontal="center" vertical="center"/>
    </xf>
    <xf numFmtId="0" fontId="4" fillId="5" borderId="83" xfId="2" applyFont="1" applyFill="1" applyBorder="1" applyAlignment="1">
      <alignment horizontal="center" vertical="center"/>
    </xf>
    <xf numFmtId="0" fontId="4" fillId="5" borderId="84" xfId="2" applyFont="1" applyFill="1" applyBorder="1" applyAlignment="1">
      <alignment horizontal="center" vertical="center"/>
    </xf>
    <xf numFmtId="0" fontId="5" fillId="5" borderId="69" xfId="8" applyFont="1" applyFill="1" applyBorder="1" applyAlignment="1">
      <alignment horizontal="center" vertical="center"/>
    </xf>
    <xf numFmtId="0" fontId="5" fillId="5" borderId="70" xfId="8" applyFont="1" applyFill="1" applyBorder="1" applyAlignment="1">
      <alignment horizontal="center" vertical="center"/>
    </xf>
    <xf numFmtId="0" fontId="5" fillId="5" borderId="21" xfId="8" applyFont="1" applyFill="1" applyBorder="1" applyAlignment="1">
      <alignment horizontal="center" vertical="center"/>
    </xf>
    <xf numFmtId="0" fontId="5" fillId="0" borderId="74" xfId="8" applyFont="1" applyFill="1" applyBorder="1" applyAlignment="1">
      <alignment horizontal="center" vertical="center"/>
    </xf>
    <xf numFmtId="0" fontId="5" fillId="0" borderId="75" xfId="8" applyFont="1" applyFill="1" applyBorder="1" applyAlignment="1">
      <alignment horizontal="center" vertical="center"/>
    </xf>
    <xf numFmtId="0" fontId="5" fillId="0" borderId="60" xfId="8" applyFont="1" applyFill="1" applyBorder="1" applyAlignment="1">
      <alignment horizontal="center" vertical="center"/>
    </xf>
    <xf numFmtId="0" fontId="5" fillId="5" borderId="70" xfId="9" applyFont="1" applyFill="1" applyBorder="1" applyAlignment="1">
      <alignment horizontal="center" vertical="center"/>
    </xf>
    <xf numFmtId="0" fontId="5" fillId="5" borderId="71" xfId="9" applyFont="1" applyFill="1" applyBorder="1" applyAlignment="1">
      <alignment horizontal="center" vertical="center"/>
    </xf>
    <xf numFmtId="0" fontId="14" fillId="0" borderId="50" xfId="0" applyFont="1" applyBorder="1" applyAlignment="1">
      <alignment horizontal="left" vertical="center"/>
    </xf>
    <xf numFmtId="0" fontId="14" fillId="0" borderId="49" xfId="0" applyFont="1" applyBorder="1" applyAlignment="1">
      <alignment horizontal="left" vertical="center"/>
    </xf>
    <xf numFmtId="0" fontId="14" fillId="0" borderId="51" xfId="0" applyFont="1" applyBorder="1" applyAlignment="1">
      <alignment horizontal="left" vertical="center"/>
    </xf>
    <xf numFmtId="0" fontId="6" fillId="0" borderId="61" xfId="2" applyFont="1" applyFill="1" applyBorder="1" applyAlignment="1">
      <alignment horizontal="left" vertical="center" wrapText="1"/>
    </xf>
    <xf numFmtId="0" fontId="6" fillId="0" borderId="42" xfId="2" applyFont="1" applyFill="1" applyBorder="1" applyAlignment="1">
      <alignment horizontal="left" vertical="center" wrapText="1"/>
    </xf>
    <xf numFmtId="0" fontId="6" fillId="0" borderId="43" xfId="2" applyFont="1" applyFill="1" applyBorder="1" applyAlignment="1">
      <alignment horizontal="left" vertical="center" wrapText="1"/>
    </xf>
    <xf numFmtId="0" fontId="6" fillId="0" borderId="44" xfId="2" applyFont="1" applyFill="1" applyBorder="1" applyAlignment="1">
      <alignment horizontal="left" vertical="center" wrapText="1"/>
    </xf>
    <xf numFmtId="0" fontId="6" fillId="0" borderId="57" xfId="2" applyFont="1" applyFill="1" applyBorder="1" applyAlignment="1">
      <alignment horizontal="left" vertical="center" wrapText="1"/>
    </xf>
    <xf numFmtId="0" fontId="6" fillId="0" borderId="72" xfId="2" applyFont="1" applyFill="1" applyBorder="1" applyAlignment="1">
      <alignment horizontal="left" vertical="center" wrapText="1"/>
    </xf>
    <xf numFmtId="0" fontId="6" fillId="0" borderId="73" xfId="2" applyFont="1" applyFill="1" applyBorder="1" applyAlignment="1">
      <alignment horizontal="left" vertical="center" wrapText="1"/>
    </xf>
    <xf numFmtId="0" fontId="6" fillId="0" borderId="38" xfId="2" applyFont="1" applyFill="1" applyBorder="1" applyAlignment="1">
      <alignment horizontal="left" vertical="center" wrapText="1"/>
    </xf>
    <xf numFmtId="40" fontId="6" fillId="0" borderId="42" xfId="2" applyNumberFormat="1" applyFont="1" applyFill="1" applyBorder="1" applyAlignment="1">
      <alignment horizontal="left" vertical="center" wrapText="1"/>
    </xf>
    <xf numFmtId="40" fontId="6" fillId="0" borderId="43" xfId="2" applyNumberFormat="1" applyFont="1" applyFill="1" applyBorder="1" applyAlignment="1">
      <alignment horizontal="left" vertical="center" wrapText="1"/>
    </xf>
    <xf numFmtId="40" fontId="6" fillId="0" borderId="44" xfId="2" applyNumberFormat="1" applyFont="1" applyFill="1" applyBorder="1" applyAlignment="1">
      <alignment horizontal="left" vertical="center" wrapText="1"/>
    </xf>
    <xf numFmtId="40" fontId="6" fillId="0" borderId="36" xfId="2" applyNumberFormat="1" applyFont="1" applyFill="1" applyBorder="1" applyAlignment="1">
      <alignment horizontal="left" vertical="center" wrapText="1"/>
    </xf>
    <xf numFmtId="40" fontId="6" fillId="0" borderId="37" xfId="2" applyNumberFormat="1" applyFont="1" applyFill="1" applyBorder="1" applyAlignment="1">
      <alignment horizontal="left" vertical="center" wrapText="1"/>
    </xf>
    <xf numFmtId="40" fontId="6" fillId="0" borderId="41" xfId="2" applyNumberFormat="1" applyFont="1" applyFill="1" applyBorder="1" applyAlignment="1">
      <alignment horizontal="left" vertical="center" wrapText="1"/>
    </xf>
    <xf numFmtId="0" fontId="4" fillId="5" borderId="26" xfId="2" applyFont="1" applyFill="1" applyBorder="1" applyAlignment="1">
      <alignment horizontal="center" vertical="center"/>
    </xf>
    <xf numFmtId="0" fontId="4" fillId="5" borderId="27" xfId="2" applyFont="1" applyFill="1" applyBorder="1" applyAlignment="1">
      <alignment horizontal="center" vertical="center"/>
    </xf>
    <xf numFmtId="0" fontId="4" fillId="5" borderId="28" xfId="2" applyFont="1" applyFill="1" applyBorder="1" applyAlignment="1">
      <alignment horizontal="center" vertical="center"/>
    </xf>
    <xf numFmtId="0" fontId="5" fillId="5" borderId="30" xfId="2" applyFont="1" applyFill="1" applyBorder="1" applyAlignment="1">
      <alignment horizontal="center" vertical="center"/>
    </xf>
    <xf numFmtId="0" fontId="5" fillId="5" borderId="31" xfId="2" applyFont="1" applyFill="1" applyBorder="1" applyAlignment="1">
      <alignment horizontal="center" vertical="center"/>
    </xf>
    <xf numFmtId="0" fontId="5" fillId="5" borderId="7" xfId="2" applyFont="1" applyFill="1" applyBorder="1" applyAlignment="1">
      <alignment horizontal="center" vertical="center"/>
    </xf>
    <xf numFmtId="0" fontId="5" fillId="5" borderId="12" xfId="2" applyFont="1" applyFill="1" applyBorder="1" applyAlignment="1">
      <alignment horizontal="center" vertical="center"/>
    </xf>
    <xf numFmtId="0" fontId="5" fillId="5" borderId="8" xfId="2" applyFont="1" applyFill="1" applyBorder="1" applyAlignment="1">
      <alignment horizontal="center" vertical="center"/>
    </xf>
    <xf numFmtId="0" fontId="5" fillId="5" borderId="9" xfId="2" applyFont="1" applyFill="1" applyBorder="1" applyAlignment="1">
      <alignment horizontal="center" vertical="center"/>
    </xf>
    <xf numFmtId="0" fontId="5" fillId="5" borderId="10" xfId="2" applyFont="1" applyFill="1" applyBorder="1" applyAlignment="1">
      <alignment horizontal="center" vertical="center"/>
    </xf>
    <xf numFmtId="0" fontId="5" fillId="5" borderId="11" xfId="2" applyFont="1" applyFill="1" applyBorder="1" applyAlignment="1">
      <alignment horizontal="center" vertical="center"/>
    </xf>
    <xf numFmtId="40" fontId="5" fillId="6" borderId="26" xfId="2" applyNumberFormat="1" applyFont="1" applyFill="1" applyBorder="1" applyAlignment="1">
      <alignment horizontal="right" vertical="center"/>
    </xf>
    <xf numFmtId="40" fontId="5" fillId="6" borderId="27" xfId="2" applyNumberFormat="1" applyFont="1" applyFill="1" applyBorder="1" applyAlignment="1">
      <alignment horizontal="right" vertical="center"/>
    </xf>
    <xf numFmtId="0" fontId="5" fillId="5" borderId="86" xfId="2" applyFont="1" applyFill="1" applyBorder="1" applyAlignment="1">
      <alignment horizontal="center" vertical="center"/>
    </xf>
    <xf numFmtId="0" fontId="5" fillId="5" borderId="2" xfId="2" applyFont="1" applyFill="1" applyBorder="1" applyAlignment="1">
      <alignment horizontal="center" vertical="center"/>
    </xf>
    <xf numFmtId="0" fontId="5" fillId="5" borderId="87" xfId="2" applyFont="1" applyFill="1" applyBorder="1" applyAlignment="1">
      <alignment horizontal="center" vertical="center"/>
    </xf>
    <xf numFmtId="0" fontId="5" fillId="5" borderId="53" xfId="2" applyFont="1" applyFill="1" applyBorder="1" applyAlignment="1">
      <alignment horizontal="center" vertical="center"/>
    </xf>
    <xf numFmtId="0" fontId="5" fillId="6" borderId="8" xfId="2" applyFont="1" applyFill="1" applyBorder="1" applyAlignment="1">
      <alignment horizontal="left" vertical="center"/>
    </xf>
    <xf numFmtId="0" fontId="5" fillId="6" borderId="10" xfId="2" applyFont="1" applyFill="1" applyBorder="1" applyAlignment="1">
      <alignment horizontal="left" vertical="center"/>
    </xf>
    <xf numFmtId="0" fontId="5" fillId="5" borderId="29" xfId="2" applyFont="1" applyFill="1" applyBorder="1" applyAlignment="1">
      <alignment horizontal="center" vertical="center"/>
    </xf>
    <xf numFmtId="0" fontId="5" fillId="5" borderId="13" xfId="2" applyFont="1" applyFill="1" applyBorder="1" applyAlignment="1">
      <alignment horizontal="center" vertical="center"/>
    </xf>
    <xf numFmtId="40" fontId="5" fillId="6" borderId="23" xfId="2" applyNumberFormat="1" applyFont="1" applyFill="1" applyBorder="1" applyAlignment="1">
      <alignment horizontal="left" vertical="center" wrapText="1"/>
    </xf>
    <xf numFmtId="40" fontId="5" fillId="6" borderId="24" xfId="2" applyNumberFormat="1" applyFont="1" applyFill="1" applyBorder="1" applyAlignment="1">
      <alignment horizontal="left" vertical="center" wrapText="1"/>
    </xf>
    <xf numFmtId="0" fontId="6" fillId="0" borderId="55" xfId="2" applyFont="1" applyFill="1" applyBorder="1" applyAlignment="1">
      <alignment horizontal="left" vertical="center" wrapText="1"/>
    </xf>
    <xf numFmtId="0" fontId="6" fillId="0" borderId="74" xfId="2" applyFont="1" applyFill="1" applyBorder="1" applyAlignment="1">
      <alignment horizontal="left" vertical="center" wrapText="1"/>
    </xf>
    <xf numFmtId="0" fontId="6" fillId="0" borderId="75" xfId="2" applyFont="1" applyFill="1" applyBorder="1" applyAlignment="1">
      <alignment horizontal="left" vertical="center" wrapText="1"/>
    </xf>
    <xf numFmtId="0" fontId="6" fillId="0" borderId="60" xfId="2" applyFont="1" applyFill="1" applyBorder="1" applyAlignment="1">
      <alignment horizontal="left" vertical="center" wrapText="1"/>
    </xf>
    <xf numFmtId="14" fontId="5" fillId="0" borderId="0" xfId="2" applyNumberFormat="1" applyFont="1" applyFill="1" applyBorder="1" applyAlignment="1">
      <alignment horizontal="left" vertical="center"/>
    </xf>
    <xf numFmtId="4" fontId="5" fillId="0" borderId="0" xfId="2" applyNumberFormat="1" applyFont="1" applyFill="1" applyBorder="1" applyAlignment="1">
      <alignment horizontal="left" vertical="center"/>
    </xf>
    <xf numFmtId="10" fontId="5" fillId="0" borderId="0" xfId="2" applyNumberFormat="1" applyFont="1" applyFill="1" applyBorder="1" applyAlignment="1">
      <alignment horizontal="left" vertical="center"/>
    </xf>
    <xf numFmtId="0" fontId="6" fillId="2" borderId="92" xfId="11" applyFont="1" applyFill="1" applyBorder="1" applyAlignment="1">
      <alignment horizontal="left" vertical="center" wrapText="1"/>
    </xf>
    <xf numFmtId="0" fontId="6" fillId="2" borderId="85" xfId="11" applyFont="1" applyFill="1" applyBorder="1" applyAlignment="1">
      <alignment horizontal="left" vertical="center" wrapText="1"/>
    </xf>
    <xf numFmtId="0" fontId="6" fillId="2" borderId="93" xfId="11" applyFont="1" applyFill="1" applyBorder="1" applyAlignment="1">
      <alignment horizontal="left" vertical="center" wrapText="1"/>
    </xf>
    <xf numFmtId="0" fontId="6" fillId="2" borderId="42" xfId="11" applyFont="1" applyFill="1" applyBorder="1" applyAlignment="1">
      <alignment horizontal="left" vertical="center" wrapText="1"/>
    </xf>
    <xf numFmtId="0" fontId="6" fillId="2" borderId="43" xfId="11" applyFont="1" applyFill="1" applyBorder="1" applyAlignment="1">
      <alignment horizontal="left" vertical="center" wrapText="1"/>
    </xf>
    <xf numFmtId="0" fontId="6" fillId="2" borderId="44" xfId="11" applyFont="1" applyFill="1" applyBorder="1" applyAlignment="1">
      <alignment horizontal="left" vertical="center" wrapText="1"/>
    </xf>
    <xf numFmtId="0" fontId="6" fillId="2" borderId="72" xfId="11" applyFont="1" applyFill="1" applyBorder="1" applyAlignment="1">
      <alignment horizontal="left" vertical="center" wrapText="1"/>
    </xf>
    <xf numFmtId="0" fontId="6" fillId="2" borderId="73" xfId="11" applyFont="1" applyFill="1" applyBorder="1" applyAlignment="1">
      <alignment horizontal="left" vertical="center" wrapText="1"/>
    </xf>
    <xf numFmtId="0" fontId="6" fillId="2" borderId="38" xfId="11" applyFont="1" applyFill="1" applyBorder="1" applyAlignment="1">
      <alignment horizontal="left" vertical="center" wrapText="1"/>
    </xf>
    <xf numFmtId="0" fontId="5" fillId="5" borderId="8" xfId="2" applyFont="1" applyFill="1" applyBorder="1" applyAlignment="1">
      <alignment horizontal="left" vertical="center"/>
    </xf>
    <xf numFmtId="0" fontId="5" fillId="5" borderId="10" xfId="2" applyFont="1" applyFill="1" applyBorder="1" applyAlignment="1">
      <alignment horizontal="left" vertical="center"/>
    </xf>
    <xf numFmtId="0" fontId="5" fillId="5" borderId="9" xfId="2" applyFont="1" applyFill="1" applyBorder="1" applyAlignment="1">
      <alignment horizontal="left" vertical="center"/>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6" fillId="0" borderId="42" xfId="2" applyFont="1" applyFill="1" applyBorder="1" applyAlignment="1">
      <alignment horizontal="left" vertical="center"/>
    </xf>
    <xf numFmtId="0" fontId="6" fillId="0" borderId="43" xfId="2" applyFont="1" applyFill="1" applyBorder="1" applyAlignment="1">
      <alignment horizontal="left" vertical="center"/>
    </xf>
    <xf numFmtId="0" fontId="6" fillId="0" borderId="44" xfId="2" applyFont="1" applyFill="1" applyBorder="1" applyAlignment="1">
      <alignment horizontal="left" vertical="center"/>
    </xf>
    <xf numFmtId="0" fontId="6" fillId="9" borderId="43" xfId="2" applyFont="1" applyFill="1" applyBorder="1" applyAlignment="1">
      <alignment horizontal="left" vertical="center" wrapText="1"/>
    </xf>
    <xf numFmtId="0" fontId="6" fillId="9" borderId="44" xfId="2" applyFont="1" applyFill="1" applyBorder="1" applyAlignment="1">
      <alignment horizontal="left" vertical="center" wrapText="1"/>
    </xf>
    <xf numFmtId="0" fontId="5" fillId="5" borderId="16" xfId="2" applyFont="1" applyFill="1" applyBorder="1" applyAlignment="1">
      <alignment horizontal="left" vertical="center" wrapText="1"/>
    </xf>
    <xf numFmtId="0" fontId="5" fillId="5" borderId="17" xfId="2" applyFont="1" applyFill="1" applyBorder="1" applyAlignment="1">
      <alignment horizontal="left" vertical="center" wrapText="1"/>
    </xf>
    <xf numFmtId="0" fontId="5" fillId="5" borderId="18" xfId="2" applyFont="1" applyFill="1" applyBorder="1" applyAlignment="1">
      <alignment horizontal="left" vertical="center" wrapText="1"/>
    </xf>
    <xf numFmtId="0" fontId="13" fillId="0" borderId="72" xfId="2" applyFont="1" applyFill="1" applyBorder="1" applyAlignment="1">
      <alignment horizontal="left" vertical="center" wrapText="1"/>
    </xf>
    <xf numFmtId="0" fontId="13" fillId="0" borderId="73" xfId="2" applyFont="1" applyFill="1" applyBorder="1" applyAlignment="1">
      <alignment horizontal="left" vertical="center" wrapText="1"/>
    </xf>
    <xf numFmtId="0" fontId="13" fillId="0" borderId="38" xfId="2" applyFont="1" applyFill="1" applyBorder="1" applyAlignment="1">
      <alignment horizontal="left" vertical="center" wrapText="1"/>
    </xf>
    <xf numFmtId="0" fontId="6" fillId="6" borderId="21" xfId="2" applyFont="1" applyFill="1" applyBorder="1" applyAlignment="1">
      <alignment horizontal="left" vertical="center" wrapText="1"/>
    </xf>
    <xf numFmtId="0" fontId="6" fillId="9" borderId="73" xfId="2" applyFont="1" applyFill="1" applyBorder="1" applyAlignment="1">
      <alignment horizontal="left" vertical="center" wrapText="1"/>
    </xf>
    <xf numFmtId="0" fontId="6" fillId="9" borderId="38" xfId="2" applyFont="1" applyFill="1" applyBorder="1" applyAlignment="1">
      <alignment horizontal="left" vertical="center" wrapText="1"/>
    </xf>
    <xf numFmtId="0" fontId="6" fillId="0" borderId="0" xfId="2" applyFont="1" applyBorder="1" applyAlignment="1">
      <alignment horizontal="left"/>
    </xf>
    <xf numFmtId="0" fontId="6" fillId="0" borderId="5" xfId="2" applyFont="1" applyBorder="1" applyAlignment="1">
      <alignment horizontal="left"/>
    </xf>
    <xf numFmtId="0" fontId="6" fillId="0" borderId="57" xfId="2" applyFont="1" applyFill="1" applyBorder="1" applyAlignment="1">
      <alignment vertical="center" wrapText="1"/>
    </xf>
    <xf numFmtId="0" fontId="19" fillId="0" borderId="64" xfId="0" applyFont="1" applyBorder="1" applyAlignment="1">
      <alignment horizontal="left" vertical="center"/>
    </xf>
    <xf numFmtId="0" fontId="6" fillId="0" borderId="61" xfId="2" applyFont="1" applyFill="1" applyBorder="1" applyAlignment="1">
      <alignment vertical="center" wrapText="1"/>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3" fillId="9" borderId="43" xfId="2" applyFont="1" applyFill="1" applyBorder="1" applyAlignment="1">
      <alignment horizontal="left" vertical="center" wrapText="1"/>
    </xf>
    <xf numFmtId="0" fontId="13" fillId="9" borderId="44" xfId="2" applyFont="1" applyFill="1" applyBorder="1" applyAlignment="1">
      <alignment horizontal="left" vertical="center" wrapText="1"/>
    </xf>
    <xf numFmtId="0" fontId="6" fillId="9" borderId="75" xfId="2" applyFont="1" applyFill="1" applyBorder="1" applyAlignment="1">
      <alignment horizontal="left" vertical="center" wrapText="1"/>
    </xf>
    <xf numFmtId="0" fontId="6" fillId="9" borderId="60" xfId="2"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0" fontId="1" fillId="0" borderId="38" xfId="0" applyFont="1" applyBorder="1" applyAlignment="1">
      <alignment horizontal="left" vertical="center" wrapText="1"/>
    </xf>
    <xf numFmtId="0" fontId="1" fillId="0" borderId="74" xfId="0" applyFont="1" applyBorder="1" applyAlignment="1">
      <alignment horizontal="left" vertical="center" wrapText="1"/>
    </xf>
    <xf numFmtId="0" fontId="1" fillId="0" borderId="75" xfId="0" applyFont="1" applyBorder="1" applyAlignment="1">
      <alignment horizontal="left" vertical="center" wrapText="1"/>
    </xf>
    <xf numFmtId="0" fontId="1" fillId="0" borderId="60" xfId="0" applyFont="1" applyBorder="1" applyAlignment="1">
      <alignment horizontal="left" vertical="center" wrapText="1"/>
    </xf>
    <xf numFmtId="0" fontId="19" fillId="0" borderId="23" xfId="0" applyFont="1" applyBorder="1" applyAlignment="1">
      <alignment horizontal="lef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6" fillId="0" borderId="23" xfId="2" applyFont="1" applyFill="1" applyBorder="1" applyAlignment="1">
      <alignment horizontal="left" vertical="center" wrapText="1"/>
    </xf>
    <xf numFmtId="0" fontId="6" fillId="0" borderId="24" xfId="2" applyFont="1" applyFill="1" applyBorder="1" applyAlignment="1">
      <alignment horizontal="left" vertical="center" wrapText="1"/>
    </xf>
    <xf numFmtId="0" fontId="6" fillId="0" borderId="25" xfId="2" applyFont="1" applyFill="1" applyBorder="1" applyAlignment="1">
      <alignment horizontal="left" vertical="center" wrapText="1"/>
    </xf>
    <xf numFmtId="0" fontId="6" fillId="0" borderId="42" xfId="11" applyFont="1" applyFill="1" applyBorder="1" applyAlignment="1">
      <alignment horizontal="left" vertical="center" wrapText="1"/>
    </xf>
    <xf numFmtId="0" fontId="6" fillId="0" borderId="43" xfId="11" applyFont="1" applyFill="1" applyBorder="1" applyAlignment="1">
      <alignment horizontal="left" vertical="center" wrapText="1"/>
    </xf>
    <xf numFmtId="0" fontId="6" fillId="0" borderId="44" xfId="11" applyFont="1" applyFill="1" applyBorder="1" applyAlignment="1">
      <alignment horizontal="left" vertical="center" wrapText="1"/>
    </xf>
    <xf numFmtId="0" fontId="6" fillId="0" borderId="74" xfId="2" applyFont="1" applyFill="1" applyBorder="1" applyAlignment="1">
      <alignment horizontal="left" vertical="center"/>
    </xf>
    <xf numFmtId="0" fontId="6" fillId="0" borderId="75" xfId="2" applyFont="1" applyFill="1" applyBorder="1" applyAlignment="1">
      <alignment horizontal="left" vertical="center"/>
    </xf>
    <xf numFmtId="0" fontId="6" fillId="0" borderId="60" xfId="2" applyFont="1" applyFill="1" applyBorder="1" applyAlignment="1">
      <alignment horizontal="left" vertical="center"/>
    </xf>
    <xf numFmtId="0" fontId="6" fillId="0" borderId="72" xfId="2" applyFont="1" applyFill="1" applyBorder="1" applyAlignment="1">
      <alignment horizontal="left" vertical="center"/>
    </xf>
    <xf numFmtId="0" fontId="6" fillId="0" borderId="73" xfId="2" applyFont="1" applyFill="1" applyBorder="1" applyAlignment="1">
      <alignment horizontal="left" vertical="center"/>
    </xf>
    <xf numFmtId="0" fontId="6" fillId="0" borderId="38" xfId="2" applyFont="1" applyFill="1" applyBorder="1" applyAlignment="1">
      <alignment horizontal="left" vertical="center"/>
    </xf>
    <xf numFmtId="0" fontId="5" fillId="5" borderId="16" xfId="2" applyFont="1" applyFill="1" applyBorder="1" applyAlignment="1">
      <alignment horizontal="left" vertical="center"/>
    </xf>
    <xf numFmtId="0" fontId="5" fillId="5" borderId="17" xfId="2" applyFont="1" applyFill="1" applyBorder="1" applyAlignment="1">
      <alignment horizontal="left" vertical="center"/>
    </xf>
    <xf numFmtId="0" fontId="5" fillId="5" borderId="18" xfId="2" applyFont="1" applyFill="1" applyBorder="1" applyAlignment="1">
      <alignment horizontal="left" vertical="center"/>
    </xf>
    <xf numFmtId="0" fontId="19" fillId="0" borderId="57" xfId="0" applyFont="1" applyBorder="1" applyAlignment="1">
      <alignment horizontal="left" vertical="center"/>
    </xf>
    <xf numFmtId="0" fontId="19" fillId="0" borderId="55" xfId="0" applyFont="1" applyBorder="1" applyAlignment="1">
      <alignment horizontal="left" vertical="center"/>
    </xf>
    <xf numFmtId="0" fontId="19" fillId="0" borderId="42" xfId="0" applyFont="1" applyBorder="1" applyAlignment="1">
      <alignment horizontal="left" vertical="center"/>
    </xf>
    <xf numFmtId="0" fontId="19" fillId="0" borderId="43" xfId="0" applyFont="1" applyBorder="1" applyAlignment="1">
      <alignment horizontal="left" vertical="center"/>
    </xf>
    <xf numFmtId="0" fontId="19" fillId="0" borderId="44" xfId="0" applyFont="1" applyBorder="1" applyAlignment="1">
      <alignment horizontal="left" vertical="center"/>
    </xf>
    <xf numFmtId="0" fontId="13" fillId="0" borderId="55" xfId="2" applyFont="1" applyFill="1" applyBorder="1" applyAlignment="1">
      <alignment vertical="center" wrapText="1"/>
    </xf>
    <xf numFmtId="0" fontId="19" fillId="0" borderId="72" xfId="0" applyFont="1" applyBorder="1" applyAlignment="1">
      <alignment horizontal="left" vertical="center"/>
    </xf>
    <xf numFmtId="0" fontId="19" fillId="0" borderId="73" xfId="0" applyFont="1" applyBorder="1" applyAlignment="1">
      <alignment horizontal="left" vertical="center"/>
    </xf>
    <xf numFmtId="0" fontId="19" fillId="0" borderId="38" xfId="0" applyFont="1" applyBorder="1" applyAlignment="1">
      <alignment horizontal="left" vertical="center"/>
    </xf>
    <xf numFmtId="0" fontId="19" fillId="0" borderId="74" xfId="0" applyFont="1" applyBorder="1" applyAlignment="1">
      <alignment horizontal="left" vertical="center"/>
    </xf>
    <xf numFmtId="0" fontId="19" fillId="0" borderId="75" xfId="0" applyFont="1" applyBorder="1" applyAlignment="1">
      <alignment horizontal="left" vertical="center"/>
    </xf>
    <xf numFmtId="0" fontId="19" fillId="0" borderId="60" xfId="0" applyFont="1" applyBorder="1" applyAlignment="1">
      <alignment horizontal="left" vertical="center"/>
    </xf>
    <xf numFmtId="0" fontId="5" fillId="0" borderId="0" xfId="8"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left"/>
    </xf>
    <xf numFmtId="0" fontId="0" fillId="0" borderId="0" xfId="0" applyFont="1" applyFill="1" applyBorder="1" applyAlignment="1">
      <alignment horizontal="left"/>
    </xf>
    <xf numFmtId="0" fontId="0" fillId="0" borderId="5" xfId="0" applyFont="1" applyFill="1" applyBorder="1" applyAlignment="1">
      <alignment horizontal="left"/>
    </xf>
    <xf numFmtId="0" fontId="5" fillId="0" borderId="4" xfId="8" applyFont="1" applyFill="1" applyBorder="1" applyAlignment="1">
      <alignment horizontal="center" vertical="center"/>
    </xf>
    <xf numFmtId="0" fontId="5" fillId="0" borderId="0" xfId="8" applyFont="1" applyFill="1" applyBorder="1" applyAlignment="1">
      <alignment horizontal="center" vertical="center"/>
    </xf>
    <xf numFmtId="0" fontId="5" fillId="0" borderId="5" xfId="8" applyFont="1" applyFill="1" applyBorder="1" applyAlignment="1">
      <alignment horizontal="center" vertical="center"/>
    </xf>
    <xf numFmtId="0" fontId="4" fillId="0" borderId="4"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5" xfId="2" applyFont="1" applyFill="1" applyBorder="1" applyAlignment="1">
      <alignment horizontal="center" vertical="center"/>
    </xf>
    <xf numFmtId="4" fontId="5" fillId="0" borderId="26" xfId="8" applyNumberFormat="1" applyFont="1" applyFill="1" applyBorder="1" applyAlignment="1">
      <alignment horizontal="center" vertical="center"/>
    </xf>
    <xf numFmtId="4" fontId="5" fillId="0" borderId="27" xfId="8" applyNumberFormat="1" applyFont="1" applyFill="1" applyBorder="1" applyAlignment="1">
      <alignment horizontal="center" vertical="center"/>
    </xf>
    <xf numFmtId="4" fontId="5" fillId="0" borderId="28" xfId="8" applyNumberFormat="1" applyFont="1" applyFill="1" applyBorder="1" applyAlignment="1">
      <alignment horizontal="center" vertical="center"/>
    </xf>
    <xf numFmtId="0" fontId="5" fillId="5" borderId="27" xfId="8" applyFont="1" applyFill="1" applyBorder="1" applyAlignment="1">
      <alignment horizontal="center" vertical="center"/>
    </xf>
    <xf numFmtId="0" fontId="6" fillId="0" borderId="24" xfId="9" applyFont="1" applyFill="1" applyBorder="1" applyAlignment="1">
      <alignment horizontal="left" vertical="center"/>
    </xf>
    <xf numFmtId="0" fontId="6" fillId="0" borderId="75" xfId="8" applyFont="1" applyFill="1" applyBorder="1" applyAlignment="1">
      <alignment horizontal="left" vertical="center"/>
    </xf>
    <xf numFmtId="0" fontId="6" fillId="0" borderId="43" xfId="8" applyFont="1" applyFill="1" applyBorder="1" applyAlignment="1">
      <alignment horizontal="left" vertical="center"/>
    </xf>
    <xf numFmtId="0" fontId="6" fillId="0" borderId="73" xfId="8" applyFont="1" applyFill="1" applyBorder="1" applyAlignment="1">
      <alignment horizontal="left" vertical="center"/>
    </xf>
    <xf numFmtId="40" fontId="6" fillId="0" borderId="43" xfId="9" applyNumberFormat="1" applyFont="1" applyFill="1" applyBorder="1" applyAlignment="1">
      <alignment horizontal="left" vertical="center"/>
    </xf>
    <xf numFmtId="0" fontId="5" fillId="5" borderId="10" xfId="8" applyFont="1" applyFill="1" applyBorder="1" applyAlignment="1">
      <alignment horizontal="left" vertical="center"/>
    </xf>
    <xf numFmtId="0" fontId="5" fillId="5" borderId="11" xfId="8" applyFont="1" applyFill="1" applyBorder="1" applyAlignment="1">
      <alignment horizontal="left" vertical="center"/>
    </xf>
    <xf numFmtId="4" fontId="5" fillId="5" borderId="10" xfId="9" applyNumberFormat="1" applyFont="1" applyFill="1" applyBorder="1" applyAlignment="1">
      <alignment horizontal="left" vertical="center"/>
    </xf>
    <xf numFmtId="4" fontId="5" fillId="5" borderId="11" xfId="9" applyNumberFormat="1" applyFont="1" applyFill="1" applyBorder="1" applyAlignment="1">
      <alignment horizontal="left" vertical="center"/>
    </xf>
    <xf numFmtId="0" fontId="5" fillId="5" borderId="10" xfId="9" applyFont="1" applyFill="1" applyBorder="1" applyAlignment="1">
      <alignment horizontal="left" vertical="center"/>
    </xf>
    <xf numFmtId="0" fontId="5" fillId="5" borderId="11" xfId="9" applyFont="1" applyFill="1" applyBorder="1" applyAlignment="1">
      <alignment horizontal="left" vertical="center"/>
    </xf>
    <xf numFmtId="40" fontId="6" fillId="0" borderId="37" xfId="9" applyNumberFormat="1" applyFont="1" applyFill="1" applyBorder="1" applyAlignment="1">
      <alignment horizontal="left"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4" fontId="6" fillId="0" borderId="75" xfId="9" applyNumberFormat="1" applyFont="1" applyFill="1" applyBorder="1" applyAlignment="1">
      <alignment horizontal="left" vertical="center"/>
    </xf>
    <xf numFmtId="4" fontId="5" fillId="6" borderId="52" xfId="8" applyNumberFormat="1" applyFont="1" applyFill="1" applyBorder="1" applyAlignment="1">
      <alignment horizontal="right" vertical="center"/>
    </xf>
    <xf numFmtId="4" fontId="5" fillId="6" borderId="53" xfId="8" applyNumberFormat="1" applyFont="1" applyFill="1" applyBorder="1" applyAlignment="1">
      <alignment horizontal="right" vertical="center"/>
    </xf>
    <xf numFmtId="0" fontId="5" fillId="6" borderId="66" xfId="8" applyFont="1" applyFill="1" applyBorder="1" applyAlignment="1">
      <alignment horizontal="right" vertical="center"/>
    </xf>
    <xf numFmtId="0" fontId="5" fillId="6" borderId="67" xfId="8" applyFont="1" applyFill="1" applyBorder="1" applyAlignment="1">
      <alignment horizontal="right" vertical="center"/>
    </xf>
    <xf numFmtId="0" fontId="5" fillId="6" borderId="26" xfId="8" applyFont="1" applyFill="1" applyBorder="1" applyAlignment="1">
      <alignment horizontal="right" vertical="center"/>
    </xf>
    <xf numFmtId="0" fontId="5" fillId="6" borderId="27" xfId="8" applyFont="1" applyFill="1" applyBorder="1" applyAlignment="1">
      <alignment horizontal="right" vertical="center"/>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5" fillId="6" borderId="20" xfId="2" applyFont="1" applyFill="1" applyBorder="1" applyAlignment="1">
      <alignment horizontal="center" vertical="center"/>
    </xf>
    <xf numFmtId="0" fontId="5" fillId="6" borderId="21" xfId="2" applyFont="1" applyFill="1" applyBorder="1" applyAlignment="1">
      <alignment horizontal="center" vertical="center"/>
    </xf>
    <xf numFmtId="0" fontId="5" fillId="6" borderId="22" xfId="2" applyFont="1" applyFill="1" applyBorder="1" applyAlignment="1">
      <alignment horizontal="center" vertical="center"/>
    </xf>
    <xf numFmtId="0" fontId="6" fillId="0" borderId="94" xfId="2" applyFont="1" applyBorder="1" applyAlignment="1">
      <alignment horizontal="left" vertical="center"/>
    </xf>
    <xf numFmtId="0" fontId="6" fillId="0" borderId="95" xfId="2" applyFont="1" applyBorder="1" applyAlignment="1">
      <alignment horizontal="left" vertical="center"/>
    </xf>
    <xf numFmtId="0" fontId="6" fillId="0" borderId="96" xfId="2" applyFont="1" applyBorder="1" applyAlignment="1">
      <alignment horizontal="left" vertical="center"/>
    </xf>
    <xf numFmtId="0" fontId="6" fillId="0" borderId="48" xfId="2" applyFont="1" applyBorder="1" applyAlignment="1">
      <alignment horizontal="left" vertical="center"/>
    </xf>
    <xf numFmtId="0" fontId="6" fillId="0" borderId="49" xfId="2" applyFont="1" applyBorder="1" applyAlignment="1">
      <alignment horizontal="left" vertical="center"/>
    </xf>
    <xf numFmtId="0" fontId="6" fillId="0" borderId="51" xfId="2" applyFont="1" applyBorder="1" applyAlignment="1">
      <alignment horizontal="left" vertical="center"/>
    </xf>
    <xf numFmtId="40" fontId="6" fillId="0" borderId="57" xfId="2" applyNumberFormat="1" applyFont="1" applyBorder="1" applyAlignment="1">
      <alignment horizontal="left" vertical="center"/>
    </xf>
    <xf numFmtId="40" fontId="6" fillId="0" borderId="55" xfId="2" applyNumberFormat="1" applyFont="1" applyBorder="1" applyAlignment="1">
      <alignment horizontal="left" vertical="center"/>
    </xf>
    <xf numFmtId="40" fontId="6" fillId="0" borderId="78" xfId="2" applyNumberFormat="1" applyFont="1" applyBorder="1" applyAlignment="1">
      <alignment horizontal="left" vertical="center"/>
    </xf>
    <xf numFmtId="40" fontId="6" fillId="0" borderId="64" xfId="2" applyNumberFormat="1" applyFont="1" applyBorder="1" applyAlignment="1">
      <alignment horizontal="left" vertical="center"/>
    </xf>
    <xf numFmtId="40" fontId="6" fillId="0" borderId="12" xfId="2" applyNumberFormat="1" applyFont="1" applyBorder="1" applyAlignment="1">
      <alignment horizontal="left" vertical="center"/>
    </xf>
    <xf numFmtId="0" fontId="5" fillId="6" borderId="23" xfId="2" applyFont="1" applyFill="1" applyBorder="1" applyAlignment="1">
      <alignment horizontal="center" vertical="center"/>
    </xf>
    <xf numFmtId="0" fontId="5" fillId="6" borderId="24" xfId="2" applyFont="1" applyFill="1" applyBorder="1" applyAlignment="1">
      <alignment horizontal="center" vertical="center"/>
    </xf>
    <xf numFmtId="0" fontId="5" fillId="6" borderId="34" xfId="2" applyFont="1" applyFill="1" applyBorder="1" applyAlignment="1">
      <alignment horizontal="center" vertical="center"/>
    </xf>
    <xf numFmtId="0" fontId="5" fillId="6" borderId="32" xfId="2" applyFont="1" applyFill="1" applyBorder="1" applyAlignment="1">
      <alignment horizontal="center" vertical="center"/>
    </xf>
    <xf numFmtId="0" fontId="5" fillId="6" borderId="10" xfId="2" applyFont="1" applyFill="1" applyBorder="1" applyAlignment="1">
      <alignment horizontal="center" vertical="center"/>
    </xf>
    <xf numFmtId="0" fontId="5" fillId="6" borderId="11" xfId="2" applyFont="1" applyFill="1" applyBorder="1" applyAlignment="1">
      <alignment horizontal="center" vertical="center"/>
    </xf>
    <xf numFmtId="0" fontId="17" fillId="0" borderId="26" xfId="6" applyFont="1" applyBorder="1" applyAlignment="1">
      <alignment horizontal="center" vertical="center"/>
    </xf>
    <xf numFmtId="0" fontId="17" fillId="0" borderId="27" xfId="6" applyFont="1" applyBorder="1" applyAlignment="1">
      <alignment horizontal="center" vertical="center"/>
    </xf>
    <xf numFmtId="0" fontId="17" fillId="0" borderId="28" xfId="6" applyFont="1" applyBorder="1" applyAlignment="1">
      <alignment horizontal="center" vertical="center"/>
    </xf>
    <xf numFmtId="166" fontId="6" fillId="6" borderId="113" xfId="6" applyNumberFormat="1" applyFont="1" applyFill="1" applyBorder="1" applyAlignment="1">
      <alignment horizontal="center" vertical="center"/>
    </xf>
    <xf numFmtId="166" fontId="6" fillId="6" borderId="14" xfId="6" applyNumberFormat="1" applyFont="1" applyFill="1" applyBorder="1" applyAlignment="1">
      <alignment horizontal="center" vertical="center"/>
    </xf>
    <xf numFmtId="166" fontId="6" fillId="6" borderId="114" xfId="6" applyNumberFormat="1" applyFont="1" applyFill="1" applyBorder="1" applyAlignment="1">
      <alignment horizontal="center" vertical="center"/>
    </xf>
    <xf numFmtId="4" fontId="17" fillId="3" borderId="56" xfId="6" applyNumberFormat="1" applyFont="1" applyFill="1" applyBorder="1" applyAlignment="1">
      <alignment horizontal="center" vertical="center" wrapText="1"/>
    </xf>
    <xf numFmtId="4" fontId="17" fillId="3" borderId="62" xfId="6" applyNumberFormat="1" applyFont="1" applyFill="1" applyBorder="1" applyAlignment="1">
      <alignment horizontal="center" vertical="center" wrapText="1"/>
    </xf>
    <xf numFmtId="0" fontId="5" fillId="6" borderId="32" xfId="6" applyNumberFormat="1" applyFont="1" applyFill="1" applyBorder="1" applyAlignment="1">
      <alignment horizontal="center" vertical="center"/>
    </xf>
    <xf numFmtId="0" fontId="5" fillId="6" borderId="10" xfId="6" applyNumberFormat="1" applyFont="1" applyFill="1" applyBorder="1" applyAlignment="1">
      <alignment horizontal="center" vertical="center"/>
    </xf>
    <xf numFmtId="0" fontId="5" fillId="6" borderId="11" xfId="6" applyNumberFormat="1" applyFont="1" applyFill="1" applyBorder="1" applyAlignment="1">
      <alignment horizontal="center" vertical="center"/>
    </xf>
    <xf numFmtId="0" fontId="5" fillId="6" borderId="32" xfId="19" applyNumberFormat="1" applyFont="1" applyFill="1" applyBorder="1" applyAlignment="1">
      <alignment horizontal="center" vertical="center"/>
    </xf>
    <xf numFmtId="0" fontId="5" fillId="6" borderId="10" xfId="19" applyNumberFormat="1" applyFont="1" applyFill="1" applyBorder="1" applyAlignment="1">
      <alignment horizontal="center" vertical="center"/>
    </xf>
    <xf numFmtId="0" fontId="5" fillId="6" borderId="11" xfId="19" applyNumberFormat="1" applyFont="1" applyFill="1" applyBorder="1" applyAlignment="1">
      <alignment horizontal="center" vertical="center"/>
    </xf>
    <xf numFmtId="166" fontId="6" fillId="6" borderId="109" xfId="6" applyNumberFormat="1" applyFont="1" applyFill="1" applyBorder="1" applyAlignment="1">
      <alignment horizontal="center" vertical="center" wrapText="1"/>
    </xf>
    <xf numFmtId="166" fontId="6" fillId="6" borderId="19" xfId="6" applyNumberFormat="1" applyFont="1" applyFill="1" applyBorder="1" applyAlignment="1">
      <alignment horizontal="center" vertical="center" wrapText="1"/>
    </xf>
    <xf numFmtId="0" fontId="5" fillId="6" borderId="32" xfId="17" applyNumberFormat="1" applyFont="1" applyFill="1" applyBorder="1" applyAlignment="1">
      <alignment horizontal="center" vertical="center"/>
    </xf>
    <xf numFmtId="0" fontId="5" fillId="6" borderId="10" xfId="17" applyNumberFormat="1" applyFont="1" applyFill="1" applyBorder="1" applyAlignment="1">
      <alignment horizontal="center" vertical="center"/>
    </xf>
    <xf numFmtId="0" fontId="5" fillId="6" borderId="11" xfId="17" applyNumberFormat="1" applyFont="1" applyFill="1" applyBorder="1" applyAlignment="1">
      <alignment horizontal="center" vertical="center"/>
    </xf>
    <xf numFmtId="166" fontId="6" fillId="6" borderId="101" xfId="6" applyNumberFormat="1" applyFont="1" applyFill="1" applyBorder="1" applyAlignment="1">
      <alignment horizontal="center" vertical="center" wrapText="1"/>
    </xf>
    <xf numFmtId="166" fontId="6" fillId="6" borderId="4" xfId="6" applyNumberFormat="1" applyFont="1" applyFill="1" applyBorder="1" applyAlignment="1">
      <alignment horizontal="center" vertical="center"/>
    </xf>
    <xf numFmtId="166" fontId="6" fillId="6" borderId="105" xfId="6" applyNumberFormat="1" applyFont="1" applyFill="1" applyBorder="1" applyAlignment="1">
      <alignment horizontal="center" vertical="center"/>
    </xf>
    <xf numFmtId="0" fontId="5" fillId="6" borderId="69" xfId="17" applyNumberFormat="1" applyFont="1" applyFill="1" applyBorder="1" applyAlignment="1">
      <alignment horizontal="center" vertical="center"/>
    </xf>
    <xf numFmtId="0" fontId="5" fillId="6" borderId="70" xfId="17" applyNumberFormat="1" applyFont="1" applyFill="1" applyBorder="1" applyAlignment="1">
      <alignment horizontal="center" vertical="center"/>
    </xf>
    <xf numFmtId="0" fontId="5" fillId="6" borderId="71" xfId="17" applyNumberFormat="1" applyFont="1" applyFill="1" applyBorder="1" applyAlignment="1">
      <alignment horizontal="center" vertical="center"/>
    </xf>
    <xf numFmtId="166" fontId="6" fillId="6" borderId="20" xfId="6" applyNumberFormat="1" applyFont="1" applyFill="1" applyBorder="1" applyAlignment="1">
      <alignment horizontal="center" vertical="center"/>
    </xf>
    <xf numFmtId="166" fontId="6" fillId="3" borderId="0" xfId="17" quotePrefix="1" applyNumberFormat="1" applyFont="1" applyFill="1" applyBorder="1" applyAlignment="1">
      <alignment horizontal="left" vertical="center"/>
    </xf>
    <xf numFmtId="166" fontId="6" fillId="3" borderId="5" xfId="17" quotePrefix="1" applyNumberFormat="1" applyFont="1" applyFill="1" applyBorder="1" applyAlignment="1">
      <alignment horizontal="left" vertical="center"/>
    </xf>
    <xf numFmtId="166" fontId="6" fillId="3" borderId="0" xfId="17" applyNumberFormat="1" applyFont="1" applyFill="1" applyBorder="1" applyAlignment="1">
      <alignment horizontal="center" vertical="center"/>
    </xf>
    <xf numFmtId="166" fontId="5" fillId="3" borderId="0" xfId="17" applyNumberFormat="1" applyFont="1" applyFill="1" applyBorder="1" applyAlignment="1">
      <alignment horizontal="center" vertical="center" wrapText="1"/>
    </xf>
    <xf numFmtId="166" fontId="6" fillId="6" borderId="103" xfId="17" applyNumberFormat="1" applyFont="1" applyFill="1" applyBorder="1" applyAlignment="1">
      <alignment horizontal="center" vertical="center"/>
    </xf>
    <xf numFmtId="166" fontId="6" fillId="6" borderId="105" xfId="17" applyNumberFormat="1" applyFont="1" applyFill="1" applyBorder="1" applyAlignment="1">
      <alignment horizontal="center" vertical="center"/>
    </xf>
    <xf numFmtId="169" fontId="6" fillId="0" borderId="110" xfId="17" applyNumberFormat="1" applyFont="1" applyBorder="1" applyAlignment="1">
      <alignment horizontal="center" vertical="center" wrapText="1"/>
    </xf>
    <xf numFmtId="169" fontId="6" fillId="0" borderId="104" xfId="17" applyNumberFormat="1" applyFont="1" applyBorder="1" applyAlignment="1">
      <alignment horizontal="center" vertical="center" wrapText="1"/>
    </xf>
    <xf numFmtId="169" fontId="6" fillId="0" borderId="115" xfId="17" applyNumberFormat="1" applyFont="1" applyBorder="1" applyAlignment="1">
      <alignment horizontal="center" vertical="center" wrapText="1"/>
    </xf>
    <xf numFmtId="169" fontId="6" fillId="0" borderId="16" xfId="17" applyNumberFormat="1" applyFont="1" applyBorder="1" applyAlignment="1">
      <alignment horizontal="center" vertical="center" wrapText="1"/>
    </xf>
    <xf numFmtId="169" fontId="6" fillId="0" borderId="17" xfId="17" applyNumberFormat="1" applyFont="1" applyBorder="1" applyAlignment="1">
      <alignment horizontal="center" vertical="center" wrapText="1"/>
    </xf>
    <xf numFmtId="169" fontId="6" fillId="0" borderId="116" xfId="17" applyNumberFormat="1" applyFont="1" applyBorder="1" applyAlignment="1">
      <alignment horizontal="center" vertical="center" wrapText="1"/>
    </xf>
    <xf numFmtId="166" fontId="6" fillId="6" borderId="33" xfId="17" applyNumberFormat="1" applyFont="1" applyFill="1" applyBorder="1" applyAlignment="1">
      <alignment horizontal="center" vertical="center"/>
    </xf>
    <xf numFmtId="166" fontId="6" fillId="6" borderId="23" xfId="17" applyNumberFormat="1" applyFont="1" applyFill="1" applyBorder="1" applyAlignment="1">
      <alignment horizontal="center" vertical="center" wrapText="1"/>
    </xf>
    <xf numFmtId="166" fontId="6" fillId="6" borderId="24" xfId="17" applyNumberFormat="1" applyFont="1" applyFill="1" applyBorder="1" applyAlignment="1">
      <alignment horizontal="center" vertical="center" wrapText="1"/>
    </xf>
    <xf numFmtId="166" fontId="6" fillId="6" borderId="34" xfId="17" applyNumberFormat="1" applyFont="1" applyFill="1" applyBorder="1" applyAlignment="1">
      <alignment horizontal="center" vertical="center" wrapText="1"/>
    </xf>
    <xf numFmtId="4" fontId="21" fillId="3" borderId="109" xfId="6" applyNumberFormat="1" applyFont="1" applyFill="1" applyBorder="1" applyAlignment="1">
      <alignment horizontal="center" vertical="center" wrapText="1"/>
    </xf>
    <xf numFmtId="4" fontId="21" fillId="3" borderId="19" xfId="6" applyNumberFormat="1" applyFont="1" applyFill="1" applyBorder="1" applyAlignment="1">
      <alignment horizontal="center" vertical="center" wrapText="1"/>
    </xf>
    <xf numFmtId="166" fontId="6" fillId="6" borderId="103" xfId="6" applyNumberFormat="1" applyFont="1" applyFill="1" applyBorder="1" applyAlignment="1">
      <alignment horizontal="center" vertical="center"/>
    </xf>
    <xf numFmtId="166" fontId="6" fillId="6" borderId="114" xfId="17" applyNumberFormat="1" applyFont="1" applyFill="1" applyBorder="1" applyAlignment="1">
      <alignment horizontal="center" vertical="center"/>
    </xf>
    <xf numFmtId="166" fontId="6" fillId="6" borderId="14" xfId="17" applyNumberFormat="1" applyFont="1" applyFill="1" applyBorder="1" applyAlignment="1">
      <alignment horizontal="center" vertical="center"/>
    </xf>
    <xf numFmtId="169" fontId="5" fillId="6" borderId="32" xfId="16" applyNumberFormat="1" applyFont="1" applyFill="1" applyBorder="1" applyAlignment="1">
      <alignment horizontal="center" vertical="center" wrapText="1"/>
    </xf>
    <xf numFmtId="169" fontId="5" fillId="6" borderId="10" xfId="16" applyNumberFormat="1" applyFont="1" applyFill="1" applyBorder="1" applyAlignment="1">
      <alignment horizontal="center" vertical="center" wrapText="1"/>
    </xf>
    <xf numFmtId="169" fontId="5" fillId="6" borderId="11" xfId="16" applyNumberFormat="1" applyFont="1" applyFill="1" applyBorder="1" applyAlignment="1">
      <alignment horizontal="center" vertical="center" wrapText="1"/>
    </xf>
    <xf numFmtId="166" fontId="6" fillId="6" borderId="20" xfId="17" applyNumberFormat="1" applyFont="1" applyFill="1" applyBorder="1" applyAlignment="1">
      <alignment horizontal="center" vertical="center"/>
    </xf>
    <xf numFmtId="0" fontId="5" fillId="6" borderId="30" xfId="17" applyNumberFormat="1" applyFont="1" applyFill="1" applyBorder="1" applyAlignment="1">
      <alignment horizontal="center" vertical="center"/>
    </xf>
    <xf numFmtId="0" fontId="5" fillId="6" borderId="7" xfId="17" applyNumberFormat="1" applyFont="1" applyFill="1" applyBorder="1" applyAlignment="1">
      <alignment horizontal="center" vertical="center"/>
    </xf>
    <xf numFmtId="0" fontId="5" fillId="6" borderId="102" xfId="17" applyNumberFormat="1" applyFont="1" applyFill="1" applyBorder="1" applyAlignment="1">
      <alignment horizontal="center" vertical="center"/>
    </xf>
    <xf numFmtId="166" fontId="6" fillId="0" borderId="47" xfId="17" applyNumberFormat="1" applyFont="1" applyFill="1" applyBorder="1" applyAlignment="1">
      <alignment horizontal="left" vertical="center"/>
    </xf>
    <xf numFmtId="166" fontId="6" fillId="0" borderId="48" xfId="17" applyNumberFormat="1" applyFont="1" applyFill="1" applyBorder="1" applyAlignment="1">
      <alignment horizontal="left" vertical="center"/>
    </xf>
    <xf numFmtId="4" fontId="6" fillId="0" borderId="57" xfId="17" applyNumberFormat="1" applyFont="1" applyBorder="1" applyAlignment="1">
      <alignment horizontal="center" vertical="center"/>
    </xf>
    <xf numFmtId="4" fontId="6" fillId="0" borderId="64" xfId="17" applyNumberFormat="1" applyFont="1" applyBorder="1" applyAlignment="1">
      <alignment horizontal="center" vertical="center"/>
    </xf>
    <xf numFmtId="4" fontId="5" fillId="0" borderId="58" xfId="17" applyNumberFormat="1" applyFont="1" applyBorder="1" applyAlignment="1">
      <alignment horizontal="center" vertical="center"/>
    </xf>
    <xf numFmtId="4" fontId="5" fillId="0" borderId="65" xfId="17" applyNumberFormat="1" applyFont="1" applyBorder="1" applyAlignment="1">
      <alignment horizontal="center" vertical="center"/>
    </xf>
    <xf numFmtId="4" fontId="6" fillId="0" borderId="55" xfId="17" applyNumberFormat="1" applyFont="1" applyBorder="1" applyAlignment="1">
      <alignment horizontal="center" vertical="center"/>
    </xf>
    <xf numFmtId="4" fontId="5" fillId="0" borderId="56" xfId="17" applyNumberFormat="1" applyFont="1" applyBorder="1" applyAlignment="1">
      <alignment horizontal="center" vertical="center"/>
    </xf>
    <xf numFmtId="166" fontId="6" fillId="6" borderId="33" xfId="17" applyNumberFormat="1" applyFont="1" applyFill="1" applyBorder="1" applyAlignment="1">
      <alignment horizontal="center" vertical="center" wrapText="1"/>
    </xf>
    <xf numFmtId="166" fontId="6" fillId="0" borderId="76" xfId="17" applyNumberFormat="1" applyFont="1" applyFill="1" applyBorder="1" applyAlignment="1">
      <alignment horizontal="left" vertical="center" wrapText="1"/>
    </xf>
    <xf numFmtId="166" fontId="6" fillId="0" borderId="47" xfId="17" applyNumberFormat="1" applyFont="1" applyFill="1" applyBorder="1" applyAlignment="1">
      <alignment horizontal="left" vertical="center" wrapText="1"/>
    </xf>
  </cellXfs>
  <cellStyles count="28">
    <cellStyle name="Moeda" xfId="1" builtinId="4"/>
    <cellStyle name="Normal" xfId="0" builtinId="0"/>
    <cellStyle name="Normal 10" xfId="13"/>
    <cellStyle name="Normal 11 2" xfId="22"/>
    <cellStyle name="Normal 13 2" xfId="17"/>
    <cellStyle name="Normal 17" xfId="21"/>
    <cellStyle name="Normal 2" xfId="2"/>
    <cellStyle name="Normal 2 2" xfId="8"/>
    <cellStyle name="Normal 2 2 2" xfId="9"/>
    <cellStyle name="Normal 3 2" xfId="10"/>
    <cellStyle name="Normal 5" xfId="6"/>
    <cellStyle name="Normal 6" xfId="7"/>
    <cellStyle name="Normal 7" xfId="3"/>
    <cellStyle name="Normal 8 2 2" xfId="26"/>
    <cellStyle name="Normal 9" xfId="12"/>
    <cellStyle name="Normal_1° Medição MT-487" xfId="27"/>
    <cellStyle name="Normal_Pesquisa no referencial 10 de maio de 2013" xfId="11"/>
    <cellStyle name="Normal_planilha resumo orçamentária" xfId="5"/>
    <cellStyle name="Porcentagem" xfId="14" builtinId="5"/>
    <cellStyle name="Porcentagem 2" xfId="15"/>
    <cellStyle name="Porcentagem 4 3" xfId="23"/>
    <cellStyle name="Separador de milhares 2" xfId="4"/>
    <cellStyle name="Separador de milhares 4" xfId="16"/>
    <cellStyle name="Separador de milhares_Soltec 2" xfId="20"/>
    <cellStyle name="Separador de milhares_Soltec 2 2" xfId="25"/>
    <cellStyle name="Separador de milhares_Soltec 2 4" xfId="18"/>
    <cellStyle name="Vírgula 2" xfId="19"/>
    <cellStyle name="Vírgula 2 3" xfId="24"/>
  </cellStyles>
  <dxfs count="0"/>
  <tableStyles count="0" defaultTableStyle="TableStyleMedium2" defaultPivotStyle="PivotStyleLight16"/>
  <colors>
    <mruColors>
      <color rgb="FFE4EEF8"/>
      <color rgb="FFAFCE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123826</xdr:colOff>
      <xdr:row>3</xdr:row>
      <xdr:rowOff>133350</xdr:rowOff>
    </xdr:from>
    <xdr:to>
      <xdr:col>3</xdr:col>
      <xdr:colOff>447676</xdr:colOff>
      <xdr:row>6</xdr:row>
      <xdr:rowOff>54515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514350"/>
          <a:ext cx="1638300" cy="48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369094</xdr:colOff>
      <xdr:row>2</xdr:row>
      <xdr:rowOff>83343</xdr:rowOff>
    </xdr:from>
    <xdr:to>
      <xdr:col>1</xdr:col>
      <xdr:colOff>2269344</xdr:colOff>
      <xdr:row>5</xdr:row>
      <xdr:rowOff>88106</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64343"/>
          <a:ext cx="1900250" cy="576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195755</xdr:colOff>
      <xdr:row>2</xdr:row>
      <xdr:rowOff>96236</xdr:rowOff>
    </xdr:from>
    <xdr:to>
      <xdr:col>3</xdr:col>
      <xdr:colOff>437066</xdr:colOff>
      <xdr:row>5</xdr:row>
      <xdr:rowOff>86711</xdr:rowOff>
    </xdr:to>
    <xdr:pic>
      <xdr:nvPicPr>
        <xdr:cNvPr id="3"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8514" y="479426"/>
          <a:ext cx="1883552" cy="548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195755</xdr:colOff>
      <xdr:row>2</xdr:row>
      <xdr:rowOff>96236</xdr:rowOff>
    </xdr:from>
    <xdr:to>
      <xdr:col>3</xdr:col>
      <xdr:colOff>115597</xdr:colOff>
      <xdr:row>5</xdr:row>
      <xdr:rowOff>86711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455" y="486761"/>
          <a:ext cx="1889136"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123826</xdr:colOff>
      <xdr:row>3</xdr:row>
      <xdr:rowOff>133350</xdr:rowOff>
    </xdr:from>
    <xdr:to>
      <xdr:col>3</xdr:col>
      <xdr:colOff>447676</xdr:colOff>
      <xdr:row>6</xdr:row>
      <xdr:rowOff>54515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045" y="716756"/>
          <a:ext cx="1633537" cy="492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388144</xdr:colOff>
      <xdr:row>37</xdr:row>
      <xdr:rowOff>155970</xdr:rowOff>
    </xdr:from>
    <xdr:ext cx="3283591" cy="358560"/>
    <mc:AlternateContent xmlns:mc="http://schemas.openxmlformats.org/markup-compatibility/2006" xmlns:a14="http://schemas.microsoft.com/office/drawing/2010/main">
      <mc:Choice Requires="a14">
        <xdr:sp macro="" textlink="">
          <xdr:nvSpPr>
            <xdr:cNvPr id="3" name="CaixaDeTexto 2"/>
            <xdr:cNvSpPr txBox="1"/>
          </xdr:nvSpPr>
          <xdr:spPr>
            <a:xfrm>
              <a:off x="2912269" y="8609408"/>
              <a:ext cx="3283591"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pt-BR" sz="1100" b="0" i="1">
                        <a:latin typeface="Cambria Math" panose="02040503050406030204" pitchFamily="18" charset="0"/>
                      </a:rPr>
                      <m:t>𝐵𝐷𝐼</m:t>
                    </m:r>
                    <m:r>
                      <a:rPr lang="pt-BR" sz="1100" b="0" i="1">
                        <a:latin typeface="Cambria Math" panose="02040503050406030204" pitchFamily="18" charset="0"/>
                      </a:rPr>
                      <m:t>=</m:t>
                    </m:r>
                    <m:f>
                      <m:fPr>
                        <m:ctrlPr>
                          <a:rPr lang="pt-BR" sz="1100" b="0" i="1">
                            <a:latin typeface="Cambria Math"/>
                          </a:rPr>
                        </m:ctrlPr>
                      </m:fPr>
                      <m:num>
                        <m:d>
                          <m:dPr>
                            <m:ctrlPr>
                              <a:rPr lang="pt-BR" sz="1100" b="0" i="1">
                                <a:solidFill>
                                  <a:schemeClr val="tx1"/>
                                </a:solidFill>
                                <a:effectLst/>
                                <a:latin typeface="Cambria Math"/>
                                <a:ea typeface="+mn-ea"/>
                                <a:cs typeface="+mn-cs"/>
                              </a:rPr>
                            </m:ctrlPr>
                          </m:dPr>
                          <m:e>
                            <m:r>
                              <a:rPr lang="pt-BR" sz="1100" b="0" i="1">
                                <a:solidFill>
                                  <a:schemeClr val="tx1"/>
                                </a:solidFill>
                                <a:effectLst/>
                                <a:latin typeface="Cambria Math" panose="02040503050406030204" pitchFamily="18" charset="0"/>
                                <a:ea typeface="+mn-ea"/>
                                <a:cs typeface="+mn-cs"/>
                              </a:rPr>
                              <m:t>1+</m:t>
                            </m:r>
                            <m:r>
                              <a:rPr lang="pt-BR" sz="1100" b="0" i="1">
                                <a:solidFill>
                                  <a:schemeClr val="tx1"/>
                                </a:solidFill>
                                <a:effectLst/>
                                <a:latin typeface="Cambria Math" panose="02040503050406030204" pitchFamily="18" charset="0"/>
                                <a:ea typeface="+mn-ea"/>
                                <a:cs typeface="+mn-cs"/>
                              </a:rPr>
                              <m:t>𝐴𝐶</m:t>
                            </m:r>
                            <m:r>
                              <a:rPr lang="pt-BR" sz="1100" b="0" i="1">
                                <a:solidFill>
                                  <a:schemeClr val="tx1"/>
                                </a:solidFill>
                                <a:effectLst/>
                                <a:latin typeface="Cambria Math" panose="02040503050406030204" pitchFamily="18" charset="0"/>
                                <a:ea typeface="+mn-ea"/>
                                <a:cs typeface="+mn-cs"/>
                              </a:rPr>
                              <m:t>+</m:t>
                            </m:r>
                            <m:r>
                              <a:rPr lang="pt-BR" sz="1100" b="0" i="1">
                                <a:solidFill>
                                  <a:schemeClr val="tx1"/>
                                </a:solidFill>
                                <a:effectLst/>
                                <a:latin typeface="Cambria Math" panose="02040503050406030204" pitchFamily="18" charset="0"/>
                                <a:ea typeface="+mn-ea"/>
                                <a:cs typeface="+mn-cs"/>
                              </a:rPr>
                              <m:t>𝑆</m:t>
                            </m:r>
                            <m:r>
                              <a:rPr lang="pt-BR" sz="1100" b="0" i="1">
                                <a:solidFill>
                                  <a:schemeClr val="tx1"/>
                                </a:solidFill>
                                <a:effectLst/>
                                <a:latin typeface="Cambria Math" panose="02040503050406030204" pitchFamily="18" charset="0"/>
                                <a:ea typeface="+mn-ea"/>
                                <a:cs typeface="+mn-cs"/>
                              </a:rPr>
                              <m:t>+</m:t>
                            </m:r>
                            <m:r>
                              <a:rPr lang="pt-BR" sz="1100" b="0" i="1">
                                <a:solidFill>
                                  <a:schemeClr val="tx1"/>
                                </a:solidFill>
                                <a:effectLst/>
                                <a:latin typeface="Cambria Math" panose="02040503050406030204" pitchFamily="18" charset="0"/>
                                <a:ea typeface="+mn-ea"/>
                                <a:cs typeface="+mn-cs"/>
                              </a:rPr>
                              <m:t>𝑅</m:t>
                            </m:r>
                            <m:r>
                              <a:rPr lang="pt-BR" sz="1100" b="0" i="1">
                                <a:solidFill>
                                  <a:schemeClr val="tx1"/>
                                </a:solidFill>
                                <a:effectLst/>
                                <a:latin typeface="Cambria Math" panose="02040503050406030204" pitchFamily="18" charset="0"/>
                                <a:ea typeface="+mn-ea"/>
                                <a:cs typeface="+mn-cs"/>
                              </a:rPr>
                              <m:t>+</m:t>
                            </m:r>
                            <m:r>
                              <a:rPr lang="pt-BR" sz="1100" b="0" i="1">
                                <a:solidFill>
                                  <a:schemeClr val="tx1"/>
                                </a:solidFill>
                                <a:effectLst/>
                                <a:latin typeface="Cambria Math" panose="02040503050406030204" pitchFamily="18" charset="0"/>
                                <a:ea typeface="+mn-ea"/>
                                <a:cs typeface="+mn-cs"/>
                              </a:rPr>
                              <m:t>𝐺</m:t>
                            </m:r>
                          </m:e>
                        </m:d>
                        <m:r>
                          <a:rPr lang="pt-BR" sz="1100" b="0" i="1">
                            <a:solidFill>
                              <a:schemeClr val="tx1"/>
                            </a:solidFill>
                            <a:effectLst/>
                            <a:latin typeface="Cambria Math" panose="02040503050406030204" pitchFamily="18" charset="0"/>
                            <a:ea typeface="+mn-ea"/>
                            <a:cs typeface="+mn-cs"/>
                          </a:rPr>
                          <m:t>∗</m:t>
                        </m:r>
                        <m:d>
                          <m:dPr>
                            <m:ctrlPr>
                              <a:rPr lang="pt-BR" sz="1100" b="0" i="1">
                                <a:solidFill>
                                  <a:schemeClr val="tx1"/>
                                </a:solidFill>
                                <a:effectLst/>
                                <a:latin typeface="Cambria Math"/>
                                <a:ea typeface="+mn-ea"/>
                                <a:cs typeface="+mn-cs"/>
                              </a:rPr>
                            </m:ctrlPr>
                          </m:dPr>
                          <m:e>
                            <m:r>
                              <a:rPr lang="pt-BR" sz="1100" b="0" i="1">
                                <a:solidFill>
                                  <a:schemeClr val="tx1"/>
                                </a:solidFill>
                                <a:effectLst/>
                                <a:latin typeface="Cambria Math" panose="02040503050406030204" pitchFamily="18" charset="0"/>
                                <a:ea typeface="+mn-ea"/>
                                <a:cs typeface="+mn-cs"/>
                              </a:rPr>
                              <m:t>1+</m:t>
                            </m:r>
                            <m:r>
                              <a:rPr lang="pt-BR" sz="1100" b="0" i="1">
                                <a:solidFill>
                                  <a:schemeClr val="tx1"/>
                                </a:solidFill>
                                <a:effectLst/>
                                <a:latin typeface="Cambria Math" panose="02040503050406030204" pitchFamily="18" charset="0"/>
                                <a:ea typeface="+mn-ea"/>
                                <a:cs typeface="+mn-cs"/>
                              </a:rPr>
                              <m:t>𝐷𝐹</m:t>
                            </m:r>
                          </m:e>
                        </m:d>
                        <m:r>
                          <a:rPr lang="pt-BR" sz="1100" b="0" i="1">
                            <a:solidFill>
                              <a:schemeClr val="tx1"/>
                            </a:solidFill>
                            <a:effectLst/>
                            <a:latin typeface="Cambria Math" panose="02040503050406030204" pitchFamily="18" charset="0"/>
                            <a:ea typeface="+mn-ea"/>
                            <a:cs typeface="+mn-cs"/>
                          </a:rPr>
                          <m:t>∗(1+</m:t>
                        </m:r>
                        <m:r>
                          <a:rPr lang="pt-BR" sz="1100" b="0" i="1">
                            <a:solidFill>
                              <a:schemeClr val="tx1"/>
                            </a:solidFill>
                            <a:effectLst/>
                            <a:latin typeface="Cambria Math" panose="02040503050406030204" pitchFamily="18" charset="0"/>
                            <a:ea typeface="+mn-ea"/>
                            <a:cs typeface="+mn-cs"/>
                          </a:rPr>
                          <m:t>𝐿</m:t>
                        </m:r>
                        <m:r>
                          <a:rPr lang="pt-BR" sz="1100" b="0" i="1">
                            <a:solidFill>
                              <a:schemeClr val="tx1"/>
                            </a:solidFill>
                            <a:effectLst/>
                            <a:latin typeface="Cambria Math" panose="02040503050406030204" pitchFamily="18" charset="0"/>
                            <a:ea typeface="+mn-ea"/>
                            <a:cs typeface="+mn-cs"/>
                          </a:rPr>
                          <m:t>)</m:t>
                        </m:r>
                        <m:r>
                          <m:rPr>
                            <m:nor/>
                          </m:rPr>
                          <a:rPr lang="pt-BR">
                            <a:effectLst/>
                          </a:rPr>
                          <m:t> </m:t>
                        </m:r>
                      </m:num>
                      <m:den>
                        <m:r>
                          <a:rPr lang="pt-BR" sz="1100" b="0" i="1">
                            <a:latin typeface="Cambria Math" panose="02040503050406030204" pitchFamily="18" charset="0"/>
                          </a:rPr>
                          <m:t>(1−</m:t>
                        </m:r>
                        <m:r>
                          <a:rPr lang="pt-BR" sz="1100" b="0" i="1">
                            <a:latin typeface="Cambria Math" panose="02040503050406030204" pitchFamily="18" charset="0"/>
                          </a:rPr>
                          <m:t>𝐼</m:t>
                        </m:r>
                        <m:r>
                          <a:rPr lang="pt-BR" sz="1100" b="0" i="1">
                            <a:latin typeface="Cambria Math" panose="02040503050406030204" pitchFamily="18" charset="0"/>
                          </a:rPr>
                          <m:t>)</m:t>
                        </m:r>
                      </m:den>
                    </m:f>
                    <m:r>
                      <a:rPr lang="pt-BR" sz="1100" b="0" i="1">
                        <a:latin typeface="Cambria Math" panose="02040503050406030204" pitchFamily="18" charset="0"/>
                      </a:rPr>
                      <m:t>−1</m:t>
                    </m:r>
                  </m:oMath>
                </m:oMathPara>
              </a14:m>
              <a:endParaRPr lang="pt-BR" sz="1100"/>
            </a:p>
          </xdr:txBody>
        </xdr:sp>
      </mc:Choice>
      <mc:Fallback xmlns="">
        <xdr:sp macro="" textlink="">
          <xdr:nvSpPr>
            <xdr:cNvPr id="3" name="CaixaDeTexto 2"/>
            <xdr:cNvSpPr txBox="1"/>
          </xdr:nvSpPr>
          <xdr:spPr>
            <a:xfrm>
              <a:off x="2912269" y="8609408"/>
              <a:ext cx="3283591"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pt-BR" sz="1100" b="0" i="0">
                  <a:latin typeface="Cambria Math" panose="02040503050406030204" pitchFamily="18" charset="0"/>
                </a:rPr>
                <a:t>𝐵𝐷𝐼=(</a:t>
              </a:r>
              <a:r>
                <a:rPr lang="pt-BR" sz="1100" b="0" i="0">
                  <a:solidFill>
                    <a:schemeClr val="tx1"/>
                  </a:solidFill>
                  <a:effectLst/>
                  <a:latin typeface="+mn-lt"/>
                  <a:ea typeface="+mn-ea"/>
                  <a:cs typeface="+mn-cs"/>
                </a:rPr>
                <a:t>(1+𝐴𝐶+𝑆+𝑅+𝐺)∗(1+𝐷𝐹)∗(1+𝐿)"</a:t>
              </a:r>
              <a:r>
                <a:rPr lang="pt-BR" i="0">
                  <a:effectLst/>
                </a:rPr>
                <a:t> </a:t>
              </a:r>
              <a:r>
                <a:rPr lang="pt-BR" sz="1100" b="0" i="0">
                  <a:effectLst/>
                  <a:latin typeface="Cambria Math" panose="02040503050406030204" pitchFamily="18" charset="0"/>
                </a:rPr>
                <a:t>" )/(</a:t>
              </a:r>
              <a:r>
                <a:rPr lang="pt-BR" sz="1100" b="0" i="0">
                  <a:latin typeface="Cambria Math" panose="02040503050406030204" pitchFamily="18" charset="0"/>
                </a:rPr>
                <a:t>(1−𝐼))−1</a:t>
              </a:r>
              <a:endParaRPr lang="pt-BR" sz="110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322755</xdr:colOff>
      <xdr:row>2</xdr:row>
      <xdr:rowOff>22153</xdr:rowOff>
    </xdr:from>
    <xdr:to>
      <xdr:col>3</xdr:col>
      <xdr:colOff>897441</xdr:colOff>
      <xdr:row>5</xdr:row>
      <xdr:rowOff>12628</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7338" y="413736"/>
          <a:ext cx="1897603"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18</xdr:row>
      <xdr:rowOff>0</xdr:rowOff>
    </xdr:from>
    <xdr:to>
      <xdr:col>2</xdr:col>
      <xdr:colOff>0</xdr:colOff>
      <xdr:row>18</xdr:row>
      <xdr:rowOff>0</xdr:rowOff>
    </xdr:to>
    <xdr:sp macro="" textlink="">
      <xdr:nvSpPr>
        <xdr:cNvPr id="2" name="Line 1">
          <a:extLst>
            <a:ext uri="{FF2B5EF4-FFF2-40B4-BE49-F238E27FC236}">
              <a16:creationId xmlns:a16="http://schemas.microsoft.com/office/drawing/2014/main" xmlns="" id="{00000000-0008-0000-0200-000002000000}"/>
            </a:ext>
          </a:extLst>
        </xdr:cNvPr>
        <xdr:cNvSpPr>
          <a:spLocks noChangeShapeType="1"/>
        </xdr:cNvSpPr>
      </xdr:nvSpPr>
      <xdr:spPr bwMode="auto">
        <a:xfrm flipV="1">
          <a:off x="2371725" y="3162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18</xdr:row>
      <xdr:rowOff>0</xdr:rowOff>
    </xdr:from>
    <xdr:to>
      <xdr:col>2</xdr:col>
      <xdr:colOff>0</xdr:colOff>
      <xdr:row>18</xdr:row>
      <xdr:rowOff>0</xdr:rowOff>
    </xdr:to>
    <xdr:sp macro="" textlink="">
      <xdr:nvSpPr>
        <xdr:cNvPr id="3" name="Line 2">
          <a:extLst>
            <a:ext uri="{FF2B5EF4-FFF2-40B4-BE49-F238E27FC236}">
              <a16:creationId xmlns:a16="http://schemas.microsoft.com/office/drawing/2014/main" xmlns="" id="{00000000-0008-0000-0200-000003000000}"/>
            </a:ext>
          </a:extLst>
        </xdr:cNvPr>
        <xdr:cNvSpPr>
          <a:spLocks noChangeShapeType="1"/>
        </xdr:cNvSpPr>
      </xdr:nvSpPr>
      <xdr:spPr bwMode="auto">
        <a:xfrm flipV="1">
          <a:off x="2371725" y="3162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18</xdr:row>
      <xdr:rowOff>0</xdr:rowOff>
    </xdr:from>
    <xdr:to>
      <xdr:col>2</xdr:col>
      <xdr:colOff>0</xdr:colOff>
      <xdr:row>18</xdr:row>
      <xdr:rowOff>0</xdr:rowOff>
    </xdr:to>
    <xdr:sp macro="" textlink="">
      <xdr:nvSpPr>
        <xdr:cNvPr id="4" name="Line 3">
          <a:extLst>
            <a:ext uri="{FF2B5EF4-FFF2-40B4-BE49-F238E27FC236}">
              <a16:creationId xmlns:a16="http://schemas.microsoft.com/office/drawing/2014/main" xmlns="" id="{00000000-0008-0000-0200-000004000000}"/>
            </a:ext>
          </a:extLst>
        </xdr:cNvPr>
        <xdr:cNvSpPr>
          <a:spLocks noChangeShapeType="1"/>
        </xdr:cNvSpPr>
      </xdr:nvSpPr>
      <xdr:spPr bwMode="auto">
        <a:xfrm flipV="1">
          <a:off x="2371725" y="3162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18</xdr:row>
      <xdr:rowOff>0</xdr:rowOff>
    </xdr:from>
    <xdr:to>
      <xdr:col>2</xdr:col>
      <xdr:colOff>0</xdr:colOff>
      <xdr:row>18</xdr:row>
      <xdr:rowOff>0</xdr:rowOff>
    </xdr:to>
    <xdr:sp macro="" textlink="">
      <xdr:nvSpPr>
        <xdr:cNvPr id="5" name="Line 4">
          <a:extLst>
            <a:ext uri="{FF2B5EF4-FFF2-40B4-BE49-F238E27FC236}">
              <a16:creationId xmlns:a16="http://schemas.microsoft.com/office/drawing/2014/main" xmlns="" id="{00000000-0008-0000-0200-000005000000}"/>
            </a:ext>
          </a:extLst>
        </xdr:cNvPr>
        <xdr:cNvSpPr>
          <a:spLocks noChangeShapeType="1"/>
        </xdr:cNvSpPr>
      </xdr:nvSpPr>
      <xdr:spPr bwMode="auto">
        <a:xfrm flipV="1">
          <a:off x="2371725" y="3162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18</xdr:row>
      <xdr:rowOff>0</xdr:rowOff>
    </xdr:from>
    <xdr:to>
      <xdr:col>2</xdr:col>
      <xdr:colOff>0</xdr:colOff>
      <xdr:row>18</xdr:row>
      <xdr:rowOff>0</xdr:rowOff>
    </xdr:to>
    <xdr:sp macro="" textlink="">
      <xdr:nvSpPr>
        <xdr:cNvPr id="6" name="Line 5">
          <a:extLst>
            <a:ext uri="{FF2B5EF4-FFF2-40B4-BE49-F238E27FC236}">
              <a16:creationId xmlns:a16="http://schemas.microsoft.com/office/drawing/2014/main" xmlns="" id="{00000000-0008-0000-0200-000006000000}"/>
            </a:ext>
          </a:extLst>
        </xdr:cNvPr>
        <xdr:cNvSpPr>
          <a:spLocks noChangeShapeType="1"/>
        </xdr:cNvSpPr>
      </xdr:nvSpPr>
      <xdr:spPr bwMode="auto">
        <a:xfrm flipV="1">
          <a:off x="2371725" y="3162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18</xdr:row>
      <xdr:rowOff>0</xdr:rowOff>
    </xdr:from>
    <xdr:to>
      <xdr:col>2</xdr:col>
      <xdr:colOff>0</xdr:colOff>
      <xdr:row>18</xdr:row>
      <xdr:rowOff>0</xdr:rowOff>
    </xdr:to>
    <xdr:sp macro="" textlink="">
      <xdr:nvSpPr>
        <xdr:cNvPr id="7" name="Line 6">
          <a:extLst>
            <a:ext uri="{FF2B5EF4-FFF2-40B4-BE49-F238E27FC236}">
              <a16:creationId xmlns:a16="http://schemas.microsoft.com/office/drawing/2014/main" xmlns="" id="{00000000-0008-0000-0200-000007000000}"/>
            </a:ext>
          </a:extLst>
        </xdr:cNvPr>
        <xdr:cNvSpPr>
          <a:spLocks noChangeShapeType="1"/>
        </xdr:cNvSpPr>
      </xdr:nvSpPr>
      <xdr:spPr bwMode="auto">
        <a:xfrm flipV="1">
          <a:off x="2371725" y="3162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18</xdr:row>
      <xdr:rowOff>0</xdr:rowOff>
    </xdr:from>
    <xdr:to>
      <xdr:col>2</xdr:col>
      <xdr:colOff>0</xdr:colOff>
      <xdr:row>18</xdr:row>
      <xdr:rowOff>0</xdr:rowOff>
    </xdr:to>
    <xdr:sp macro="" textlink="">
      <xdr:nvSpPr>
        <xdr:cNvPr id="8" name="Line 7">
          <a:extLst>
            <a:ext uri="{FF2B5EF4-FFF2-40B4-BE49-F238E27FC236}">
              <a16:creationId xmlns:a16="http://schemas.microsoft.com/office/drawing/2014/main" xmlns="" id="{00000000-0008-0000-0200-000008000000}"/>
            </a:ext>
          </a:extLst>
        </xdr:cNvPr>
        <xdr:cNvSpPr>
          <a:spLocks noChangeShapeType="1"/>
        </xdr:cNvSpPr>
      </xdr:nvSpPr>
      <xdr:spPr bwMode="auto">
        <a:xfrm flipV="1">
          <a:off x="2371725" y="3162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18</xdr:row>
      <xdr:rowOff>0</xdr:rowOff>
    </xdr:from>
    <xdr:to>
      <xdr:col>2</xdr:col>
      <xdr:colOff>0</xdr:colOff>
      <xdr:row>18</xdr:row>
      <xdr:rowOff>0</xdr:rowOff>
    </xdr:to>
    <xdr:sp macro="" textlink="">
      <xdr:nvSpPr>
        <xdr:cNvPr id="9" name="Line 8">
          <a:extLst>
            <a:ext uri="{FF2B5EF4-FFF2-40B4-BE49-F238E27FC236}">
              <a16:creationId xmlns:a16="http://schemas.microsoft.com/office/drawing/2014/main" xmlns="" id="{00000000-0008-0000-0200-000009000000}"/>
            </a:ext>
          </a:extLst>
        </xdr:cNvPr>
        <xdr:cNvSpPr>
          <a:spLocks noChangeShapeType="1"/>
        </xdr:cNvSpPr>
      </xdr:nvSpPr>
      <xdr:spPr bwMode="auto">
        <a:xfrm flipV="1">
          <a:off x="2371725" y="3162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18</xdr:row>
      <xdr:rowOff>0</xdr:rowOff>
    </xdr:from>
    <xdr:to>
      <xdr:col>2</xdr:col>
      <xdr:colOff>0</xdr:colOff>
      <xdr:row>18</xdr:row>
      <xdr:rowOff>0</xdr:rowOff>
    </xdr:to>
    <xdr:sp macro="" textlink="">
      <xdr:nvSpPr>
        <xdr:cNvPr id="10" name="Line 9">
          <a:extLst>
            <a:ext uri="{FF2B5EF4-FFF2-40B4-BE49-F238E27FC236}">
              <a16:creationId xmlns:a16="http://schemas.microsoft.com/office/drawing/2014/main" xmlns="" id="{00000000-0008-0000-0200-00000A000000}"/>
            </a:ext>
          </a:extLst>
        </xdr:cNvPr>
        <xdr:cNvSpPr>
          <a:spLocks noChangeShapeType="1"/>
        </xdr:cNvSpPr>
      </xdr:nvSpPr>
      <xdr:spPr bwMode="auto">
        <a:xfrm flipV="1">
          <a:off x="2371725" y="3162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18</xdr:row>
      <xdr:rowOff>0</xdr:rowOff>
    </xdr:from>
    <xdr:to>
      <xdr:col>2</xdr:col>
      <xdr:colOff>0</xdr:colOff>
      <xdr:row>18</xdr:row>
      <xdr:rowOff>0</xdr:rowOff>
    </xdr:to>
    <xdr:sp macro="" textlink="">
      <xdr:nvSpPr>
        <xdr:cNvPr id="11" name="Line 10">
          <a:extLst>
            <a:ext uri="{FF2B5EF4-FFF2-40B4-BE49-F238E27FC236}">
              <a16:creationId xmlns:a16="http://schemas.microsoft.com/office/drawing/2014/main" xmlns="" id="{00000000-0008-0000-0200-00000B000000}"/>
            </a:ext>
          </a:extLst>
        </xdr:cNvPr>
        <xdr:cNvSpPr>
          <a:spLocks noChangeShapeType="1"/>
        </xdr:cNvSpPr>
      </xdr:nvSpPr>
      <xdr:spPr bwMode="auto">
        <a:xfrm flipV="1">
          <a:off x="2371725" y="3162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18</xdr:row>
      <xdr:rowOff>0</xdr:rowOff>
    </xdr:from>
    <xdr:to>
      <xdr:col>2</xdr:col>
      <xdr:colOff>0</xdr:colOff>
      <xdr:row>18</xdr:row>
      <xdr:rowOff>0</xdr:rowOff>
    </xdr:to>
    <xdr:sp macro="" textlink="">
      <xdr:nvSpPr>
        <xdr:cNvPr id="12" name="Line 11">
          <a:extLst>
            <a:ext uri="{FF2B5EF4-FFF2-40B4-BE49-F238E27FC236}">
              <a16:creationId xmlns:a16="http://schemas.microsoft.com/office/drawing/2014/main" xmlns="" id="{00000000-0008-0000-0200-00000C000000}"/>
            </a:ext>
          </a:extLst>
        </xdr:cNvPr>
        <xdr:cNvSpPr>
          <a:spLocks noChangeShapeType="1"/>
        </xdr:cNvSpPr>
      </xdr:nvSpPr>
      <xdr:spPr bwMode="auto">
        <a:xfrm flipV="1">
          <a:off x="2371725" y="3162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18</xdr:row>
      <xdr:rowOff>0</xdr:rowOff>
    </xdr:from>
    <xdr:to>
      <xdr:col>2</xdr:col>
      <xdr:colOff>0</xdr:colOff>
      <xdr:row>18</xdr:row>
      <xdr:rowOff>0</xdr:rowOff>
    </xdr:to>
    <xdr:sp macro="" textlink="">
      <xdr:nvSpPr>
        <xdr:cNvPr id="13" name="Line 12">
          <a:extLst>
            <a:ext uri="{FF2B5EF4-FFF2-40B4-BE49-F238E27FC236}">
              <a16:creationId xmlns:a16="http://schemas.microsoft.com/office/drawing/2014/main" xmlns="" id="{00000000-0008-0000-0200-00000D000000}"/>
            </a:ext>
          </a:extLst>
        </xdr:cNvPr>
        <xdr:cNvSpPr>
          <a:spLocks noChangeShapeType="1"/>
        </xdr:cNvSpPr>
      </xdr:nvSpPr>
      <xdr:spPr bwMode="auto">
        <a:xfrm flipV="1">
          <a:off x="2371725" y="3162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18</xdr:row>
      <xdr:rowOff>0</xdr:rowOff>
    </xdr:from>
    <xdr:to>
      <xdr:col>2</xdr:col>
      <xdr:colOff>0</xdr:colOff>
      <xdr:row>18</xdr:row>
      <xdr:rowOff>0</xdr:rowOff>
    </xdr:to>
    <xdr:sp macro="" textlink="">
      <xdr:nvSpPr>
        <xdr:cNvPr id="14" name="Line 13">
          <a:extLst>
            <a:ext uri="{FF2B5EF4-FFF2-40B4-BE49-F238E27FC236}">
              <a16:creationId xmlns:a16="http://schemas.microsoft.com/office/drawing/2014/main" xmlns="" id="{00000000-0008-0000-0200-00000E000000}"/>
            </a:ext>
          </a:extLst>
        </xdr:cNvPr>
        <xdr:cNvSpPr>
          <a:spLocks noChangeShapeType="1"/>
        </xdr:cNvSpPr>
      </xdr:nvSpPr>
      <xdr:spPr bwMode="auto">
        <a:xfrm flipV="1">
          <a:off x="2371725" y="3162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376237</xdr:colOff>
      <xdr:row>2</xdr:row>
      <xdr:rowOff>4762</xdr:rowOff>
    </xdr:from>
    <xdr:to>
      <xdr:col>2</xdr:col>
      <xdr:colOff>94997</xdr:colOff>
      <xdr:row>5</xdr:row>
      <xdr:rowOff>9525</xdr:rowOff>
    </xdr:to>
    <xdr:pic>
      <xdr:nvPicPr>
        <xdr:cNvPr id="17" name="Imagem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504825"/>
          <a:ext cx="1897603" cy="576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223574</xdr:colOff>
      <xdr:row>2</xdr:row>
      <xdr:rowOff>0</xdr:rowOff>
    </xdr:from>
    <xdr:to>
      <xdr:col>1</xdr:col>
      <xdr:colOff>2123824</xdr:colOff>
      <xdr:row>5</xdr:row>
      <xdr:rowOff>4763</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605" y="571499"/>
          <a:ext cx="1900250" cy="576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19</xdr:row>
      <xdr:rowOff>0</xdr:rowOff>
    </xdr:from>
    <xdr:to>
      <xdr:col>2</xdr:col>
      <xdr:colOff>0</xdr:colOff>
      <xdr:row>19</xdr:row>
      <xdr:rowOff>0</xdr:rowOff>
    </xdr:to>
    <xdr:sp macro="" textlink="">
      <xdr:nvSpPr>
        <xdr:cNvPr id="2" name="Line 1">
          <a:extLst>
            <a:ext uri="{FF2B5EF4-FFF2-40B4-BE49-F238E27FC236}">
              <a16:creationId xmlns:a16="http://schemas.microsoft.com/office/drawing/2014/main" xmlns="" id="{00000000-0008-0000-0400-000002000000}"/>
            </a:ext>
          </a:extLst>
        </xdr:cNvPr>
        <xdr:cNvSpPr>
          <a:spLocks noChangeShapeType="1"/>
        </xdr:cNvSpPr>
      </xdr:nvSpPr>
      <xdr:spPr bwMode="auto">
        <a:xfrm flipV="1">
          <a:off x="2505075" y="2914650"/>
          <a:ext cx="0" cy="0"/>
        </a:xfrm>
        <a:prstGeom prst="line">
          <a:avLst/>
        </a:prstGeom>
        <a:noFill/>
        <a:ln w="9525">
          <a:solidFill>
            <a:srgbClr val="000000"/>
          </a:solidFill>
          <a:round/>
          <a:headEnd/>
          <a:tailEnd/>
        </a:ln>
      </xdr:spPr>
    </xdr:sp>
    <xdr:clientData/>
  </xdr:twoCellAnchor>
  <xdr:twoCellAnchor>
    <xdr:from>
      <xdr:col>2</xdr:col>
      <xdr:colOff>0</xdr:colOff>
      <xdr:row>19</xdr:row>
      <xdr:rowOff>0</xdr:rowOff>
    </xdr:from>
    <xdr:to>
      <xdr:col>2</xdr:col>
      <xdr:colOff>0</xdr:colOff>
      <xdr:row>19</xdr:row>
      <xdr:rowOff>0</xdr:rowOff>
    </xdr:to>
    <xdr:sp macro="" textlink="">
      <xdr:nvSpPr>
        <xdr:cNvPr id="3" name="Line 2">
          <a:extLst>
            <a:ext uri="{FF2B5EF4-FFF2-40B4-BE49-F238E27FC236}">
              <a16:creationId xmlns:a16="http://schemas.microsoft.com/office/drawing/2014/main" xmlns="" id="{00000000-0008-0000-0400-000003000000}"/>
            </a:ext>
          </a:extLst>
        </xdr:cNvPr>
        <xdr:cNvSpPr>
          <a:spLocks noChangeShapeType="1"/>
        </xdr:cNvSpPr>
      </xdr:nvSpPr>
      <xdr:spPr bwMode="auto">
        <a:xfrm flipV="1">
          <a:off x="2505075" y="2914650"/>
          <a:ext cx="0" cy="0"/>
        </a:xfrm>
        <a:prstGeom prst="line">
          <a:avLst/>
        </a:prstGeom>
        <a:noFill/>
        <a:ln w="9525">
          <a:solidFill>
            <a:srgbClr val="000000"/>
          </a:solidFill>
          <a:round/>
          <a:headEnd/>
          <a:tailEnd/>
        </a:ln>
      </xdr:spPr>
    </xdr:sp>
    <xdr:clientData/>
  </xdr:twoCellAnchor>
  <xdr:twoCellAnchor>
    <xdr:from>
      <xdr:col>2</xdr:col>
      <xdr:colOff>0</xdr:colOff>
      <xdr:row>19</xdr:row>
      <xdr:rowOff>0</xdr:rowOff>
    </xdr:from>
    <xdr:to>
      <xdr:col>2</xdr:col>
      <xdr:colOff>0</xdr:colOff>
      <xdr:row>19</xdr:row>
      <xdr:rowOff>0</xdr:rowOff>
    </xdr:to>
    <xdr:sp macro="" textlink="">
      <xdr:nvSpPr>
        <xdr:cNvPr id="4" name="Line 3">
          <a:extLst>
            <a:ext uri="{FF2B5EF4-FFF2-40B4-BE49-F238E27FC236}">
              <a16:creationId xmlns:a16="http://schemas.microsoft.com/office/drawing/2014/main" xmlns="" id="{00000000-0008-0000-0400-000004000000}"/>
            </a:ext>
          </a:extLst>
        </xdr:cNvPr>
        <xdr:cNvSpPr>
          <a:spLocks noChangeShapeType="1"/>
        </xdr:cNvSpPr>
      </xdr:nvSpPr>
      <xdr:spPr bwMode="auto">
        <a:xfrm flipV="1">
          <a:off x="2505075" y="2914650"/>
          <a:ext cx="0" cy="0"/>
        </a:xfrm>
        <a:prstGeom prst="line">
          <a:avLst/>
        </a:prstGeom>
        <a:noFill/>
        <a:ln w="9525">
          <a:solidFill>
            <a:srgbClr val="000000"/>
          </a:solidFill>
          <a:round/>
          <a:headEnd/>
          <a:tailEnd/>
        </a:ln>
      </xdr:spPr>
    </xdr:sp>
    <xdr:clientData/>
  </xdr:twoCellAnchor>
  <xdr:twoCellAnchor>
    <xdr:from>
      <xdr:col>2</xdr:col>
      <xdr:colOff>0</xdr:colOff>
      <xdr:row>19</xdr:row>
      <xdr:rowOff>0</xdr:rowOff>
    </xdr:from>
    <xdr:to>
      <xdr:col>2</xdr:col>
      <xdr:colOff>0</xdr:colOff>
      <xdr:row>19</xdr:row>
      <xdr:rowOff>0</xdr:rowOff>
    </xdr:to>
    <xdr:sp macro="" textlink="">
      <xdr:nvSpPr>
        <xdr:cNvPr id="5" name="Line 4">
          <a:extLst>
            <a:ext uri="{FF2B5EF4-FFF2-40B4-BE49-F238E27FC236}">
              <a16:creationId xmlns:a16="http://schemas.microsoft.com/office/drawing/2014/main" xmlns="" id="{00000000-0008-0000-0400-000005000000}"/>
            </a:ext>
          </a:extLst>
        </xdr:cNvPr>
        <xdr:cNvSpPr>
          <a:spLocks noChangeShapeType="1"/>
        </xdr:cNvSpPr>
      </xdr:nvSpPr>
      <xdr:spPr bwMode="auto">
        <a:xfrm flipV="1">
          <a:off x="2505075" y="2914650"/>
          <a:ext cx="0" cy="0"/>
        </a:xfrm>
        <a:prstGeom prst="line">
          <a:avLst/>
        </a:prstGeom>
        <a:noFill/>
        <a:ln w="9525">
          <a:solidFill>
            <a:srgbClr val="000000"/>
          </a:solidFill>
          <a:round/>
          <a:headEnd/>
          <a:tailEnd/>
        </a:ln>
      </xdr:spPr>
    </xdr:sp>
    <xdr:clientData/>
  </xdr:twoCellAnchor>
  <xdr:twoCellAnchor>
    <xdr:from>
      <xdr:col>2</xdr:col>
      <xdr:colOff>0</xdr:colOff>
      <xdr:row>19</xdr:row>
      <xdr:rowOff>0</xdr:rowOff>
    </xdr:from>
    <xdr:to>
      <xdr:col>2</xdr:col>
      <xdr:colOff>0</xdr:colOff>
      <xdr:row>19</xdr:row>
      <xdr:rowOff>0</xdr:rowOff>
    </xdr:to>
    <xdr:sp macro="" textlink="">
      <xdr:nvSpPr>
        <xdr:cNvPr id="6" name="Line 5">
          <a:extLst>
            <a:ext uri="{FF2B5EF4-FFF2-40B4-BE49-F238E27FC236}">
              <a16:creationId xmlns:a16="http://schemas.microsoft.com/office/drawing/2014/main" xmlns="" id="{00000000-0008-0000-0400-000006000000}"/>
            </a:ext>
          </a:extLst>
        </xdr:cNvPr>
        <xdr:cNvSpPr>
          <a:spLocks noChangeShapeType="1"/>
        </xdr:cNvSpPr>
      </xdr:nvSpPr>
      <xdr:spPr bwMode="auto">
        <a:xfrm flipV="1">
          <a:off x="2505075" y="2914650"/>
          <a:ext cx="0" cy="0"/>
        </a:xfrm>
        <a:prstGeom prst="line">
          <a:avLst/>
        </a:prstGeom>
        <a:noFill/>
        <a:ln w="9525">
          <a:solidFill>
            <a:srgbClr val="000000"/>
          </a:solidFill>
          <a:round/>
          <a:headEnd/>
          <a:tailEnd/>
        </a:ln>
      </xdr:spPr>
    </xdr:sp>
    <xdr:clientData/>
  </xdr:twoCellAnchor>
  <xdr:twoCellAnchor>
    <xdr:from>
      <xdr:col>2</xdr:col>
      <xdr:colOff>0</xdr:colOff>
      <xdr:row>19</xdr:row>
      <xdr:rowOff>0</xdr:rowOff>
    </xdr:from>
    <xdr:to>
      <xdr:col>2</xdr:col>
      <xdr:colOff>0</xdr:colOff>
      <xdr:row>19</xdr:row>
      <xdr:rowOff>0</xdr:rowOff>
    </xdr:to>
    <xdr:sp macro="" textlink="">
      <xdr:nvSpPr>
        <xdr:cNvPr id="7" name="Line 6">
          <a:extLst>
            <a:ext uri="{FF2B5EF4-FFF2-40B4-BE49-F238E27FC236}">
              <a16:creationId xmlns:a16="http://schemas.microsoft.com/office/drawing/2014/main" xmlns="" id="{00000000-0008-0000-0400-000007000000}"/>
            </a:ext>
          </a:extLst>
        </xdr:cNvPr>
        <xdr:cNvSpPr>
          <a:spLocks noChangeShapeType="1"/>
        </xdr:cNvSpPr>
      </xdr:nvSpPr>
      <xdr:spPr bwMode="auto">
        <a:xfrm flipV="1">
          <a:off x="2505075" y="2914650"/>
          <a:ext cx="0" cy="0"/>
        </a:xfrm>
        <a:prstGeom prst="line">
          <a:avLst/>
        </a:prstGeom>
        <a:noFill/>
        <a:ln w="9525">
          <a:solidFill>
            <a:srgbClr val="000000"/>
          </a:solidFill>
          <a:round/>
          <a:headEnd/>
          <a:tailEnd/>
        </a:ln>
      </xdr:spPr>
    </xdr:sp>
    <xdr:clientData/>
  </xdr:twoCellAnchor>
  <xdr:twoCellAnchor>
    <xdr:from>
      <xdr:col>2</xdr:col>
      <xdr:colOff>0</xdr:colOff>
      <xdr:row>19</xdr:row>
      <xdr:rowOff>0</xdr:rowOff>
    </xdr:from>
    <xdr:to>
      <xdr:col>2</xdr:col>
      <xdr:colOff>0</xdr:colOff>
      <xdr:row>19</xdr:row>
      <xdr:rowOff>0</xdr:rowOff>
    </xdr:to>
    <xdr:sp macro="" textlink="">
      <xdr:nvSpPr>
        <xdr:cNvPr id="8" name="Line 7">
          <a:extLst>
            <a:ext uri="{FF2B5EF4-FFF2-40B4-BE49-F238E27FC236}">
              <a16:creationId xmlns:a16="http://schemas.microsoft.com/office/drawing/2014/main" xmlns="" id="{00000000-0008-0000-0400-000008000000}"/>
            </a:ext>
          </a:extLst>
        </xdr:cNvPr>
        <xdr:cNvSpPr>
          <a:spLocks noChangeShapeType="1"/>
        </xdr:cNvSpPr>
      </xdr:nvSpPr>
      <xdr:spPr bwMode="auto">
        <a:xfrm flipV="1">
          <a:off x="2505075" y="2914650"/>
          <a:ext cx="0" cy="0"/>
        </a:xfrm>
        <a:prstGeom prst="line">
          <a:avLst/>
        </a:prstGeom>
        <a:noFill/>
        <a:ln w="9525">
          <a:solidFill>
            <a:srgbClr val="000000"/>
          </a:solidFill>
          <a:round/>
          <a:headEnd/>
          <a:tailEnd/>
        </a:ln>
      </xdr:spPr>
    </xdr:sp>
    <xdr:clientData/>
  </xdr:twoCellAnchor>
  <xdr:twoCellAnchor>
    <xdr:from>
      <xdr:col>2</xdr:col>
      <xdr:colOff>0</xdr:colOff>
      <xdr:row>19</xdr:row>
      <xdr:rowOff>0</xdr:rowOff>
    </xdr:from>
    <xdr:to>
      <xdr:col>2</xdr:col>
      <xdr:colOff>0</xdr:colOff>
      <xdr:row>19</xdr:row>
      <xdr:rowOff>0</xdr:rowOff>
    </xdr:to>
    <xdr:sp macro="" textlink="">
      <xdr:nvSpPr>
        <xdr:cNvPr id="9" name="Line 8">
          <a:extLst>
            <a:ext uri="{FF2B5EF4-FFF2-40B4-BE49-F238E27FC236}">
              <a16:creationId xmlns:a16="http://schemas.microsoft.com/office/drawing/2014/main" xmlns="" id="{00000000-0008-0000-0400-000009000000}"/>
            </a:ext>
          </a:extLst>
        </xdr:cNvPr>
        <xdr:cNvSpPr>
          <a:spLocks noChangeShapeType="1"/>
        </xdr:cNvSpPr>
      </xdr:nvSpPr>
      <xdr:spPr bwMode="auto">
        <a:xfrm flipV="1">
          <a:off x="2505075" y="2914650"/>
          <a:ext cx="0" cy="0"/>
        </a:xfrm>
        <a:prstGeom prst="line">
          <a:avLst/>
        </a:prstGeom>
        <a:noFill/>
        <a:ln w="9525">
          <a:solidFill>
            <a:srgbClr val="000000"/>
          </a:solidFill>
          <a:round/>
          <a:headEnd/>
          <a:tailEnd/>
        </a:ln>
      </xdr:spPr>
    </xdr:sp>
    <xdr:clientData/>
  </xdr:twoCellAnchor>
  <xdr:twoCellAnchor>
    <xdr:from>
      <xdr:col>2</xdr:col>
      <xdr:colOff>0</xdr:colOff>
      <xdr:row>19</xdr:row>
      <xdr:rowOff>0</xdr:rowOff>
    </xdr:from>
    <xdr:to>
      <xdr:col>2</xdr:col>
      <xdr:colOff>0</xdr:colOff>
      <xdr:row>19</xdr:row>
      <xdr:rowOff>0</xdr:rowOff>
    </xdr:to>
    <xdr:sp macro="" textlink="">
      <xdr:nvSpPr>
        <xdr:cNvPr id="10" name="Line 9">
          <a:extLst>
            <a:ext uri="{FF2B5EF4-FFF2-40B4-BE49-F238E27FC236}">
              <a16:creationId xmlns:a16="http://schemas.microsoft.com/office/drawing/2014/main" xmlns="" id="{00000000-0008-0000-0400-00000A000000}"/>
            </a:ext>
          </a:extLst>
        </xdr:cNvPr>
        <xdr:cNvSpPr>
          <a:spLocks noChangeShapeType="1"/>
        </xdr:cNvSpPr>
      </xdr:nvSpPr>
      <xdr:spPr bwMode="auto">
        <a:xfrm flipV="1">
          <a:off x="2505075" y="2914650"/>
          <a:ext cx="0" cy="0"/>
        </a:xfrm>
        <a:prstGeom prst="line">
          <a:avLst/>
        </a:prstGeom>
        <a:noFill/>
        <a:ln w="9525">
          <a:solidFill>
            <a:srgbClr val="000000"/>
          </a:solidFill>
          <a:round/>
          <a:headEnd/>
          <a:tailEnd/>
        </a:ln>
      </xdr:spPr>
    </xdr:sp>
    <xdr:clientData/>
  </xdr:twoCellAnchor>
  <xdr:twoCellAnchor>
    <xdr:from>
      <xdr:col>2</xdr:col>
      <xdr:colOff>0</xdr:colOff>
      <xdr:row>19</xdr:row>
      <xdr:rowOff>0</xdr:rowOff>
    </xdr:from>
    <xdr:to>
      <xdr:col>2</xdr:col>
      <xdr:colOff>0</xdr:colOff>
      <xdr:row>19</xdr:row>
      <xdr:rowOff>0</xdr:rowOff>
    </xdr:to>
    <xdr:sp macro="" textlink="">
      <xdr:nvSpPr>
        <xdr:cNvPr id="11" name="Line 10">
          <a:extLst>
            <a:ext uri="{FF2B5EF4-FFF2-40B4-BE49-F238E27FC236}">
              <a16:creationId xmlns:a16="http://schemas.microsoft.com/office/drawing/2014/main" xmlns="" id="{00000000-0008-0000-0400-00000B000000}"/>
            </a:ext>
          </a:extLst>
        </xdr:cNvPr>
        <xdr:cNvSpPr>
          <a:spLocks noChangeShapeType="1"/>
        </xdr:cNvSpPr>
      </xdr:nvSpPr>
      <xdr:spPr bwMode="auto">
        <a:xfrm flipV="1">
          <a:off x="2505075" y="2914650"/>
          <a:ext cx="0" cy="0"/>
        </a:xfrm>
        <a:prstGeom prst="line">
          <a:avLst/>
        </a:prstGeom>
        <a:noFill/>
        <a:ln w="9525">
          <a:solidFill>
            <a:srgbClr val="000000"/>
          </a:solidFill>
          <a:round/>
          <a:headEnd/>
          <a:tailEnd/>
        </a:ln>
      </xdr:spPr>
    </xdr:sp>
    <xdr:clientData/>
  </xdr:twoCellAnchor>
  <xdr:twoCellAnchor>
    <xdr:from>
      <xdr:col>2</xdr:col>
      <xdr:colOff>0</xdr:colOff>
      <xdr:row>19</xdr:row>
      <xdr:rowOff>0</xdr:rowOff>
    </xdr:from>
    <xdr:to>
      <xdr:col>2</xdr:col>
      <xdr:colOff>0</xdr:colOff>
      <xdr:row>19</xdr:row>
      <xdr:rowOff>0</xdr:rowOff>
    </xdr:to>
    <xdr:sp macro="" textlink="">
      <xdr:nvSpPr>
        <xdr:cNvPr id="12" name="Line 11">
          <a:extLst>
            <a:ext uri="{FF2B5EF4-FFF2-40B4-BE49-F238E27FC236}">
              <a16:creationId xmlns:a16="http://schemas.microsoft.com/office/drawing/2014/main" xmlns="" id="{00000000-0008-0000-0400-00000C000000}"/>
            </a:ext>
          </a:extLst>
        </xdr:cNvPr>
        <xdr:cNvSpPr>
          <a:spLocks noChangeShapeType="1"/>
        </xdr:cNvSpPr>
      </xdr:nvSpPr>
      <xdr:spPr bwMode="auto">
        <a:xfrm flipV="1">
          <a:off x="2505075" y="2914650"/>
          <a:ext cx="0" cy="0"/>
        </a:xfrm>
        <a:prstGeom prst="line">
          <a:avLst/>
        </a:prstGeom>
        <a:noFill/>
        <a:ln w="9525">
          <a:solidFill>
            <a:srgbClr val="000000"/>
          </a:solidFill>
          <a:round/>
          <a:headEnd/>
          <a:tailEnd/>
        </a:ln>
      </xdr:spPr>
    </xdr:sp>
    <xdr:clientData/>
  </xdr:twoCellAnchor>
  <xdr:twoCellAnchor>
    <xdr:from>
      <xdr:col>2</xdr:col>
      <xdr:colOff>0</xdr:colOff>
      <xdr:row>19</xdr:row>
      <xdr:rowOff>0</xdr:rowOff>
    </xdr:from>
    <xdr:to>
      <xdr:col>2</xdr:col>
      <xdr:colOff>0</xdr:colOff>
      <xdr:row>19</xdr:row>
      <xdr:rowOff>0</xdr:rowOff>
    </xdr:to>
    <xdr:sp macro="" textlink="">
      <xdr:nvSpPr>
        <xdr:cNvPr id="13" name="Line 12">
          <a:extLst>
            <a:ext uri="{FF2B5EF4-FFF2-40B4-BE49-F238E27FC236}">
              <a16:creationId xmlns:a16="http://schemas.microsoft.com/office/drawing/2014/main" xmlns="" id="{00000000-0008-0000-0400-00000D000000}"/>
            </a:ext>
          </a:extLst>
        </xdr:cNvPr>
        <xdr:cNvSpPr>
          <a:spLocks noChangeShapeType="1"/>
        </xdr:cNvSpPr>
      </xdr:nvSpPr>
      <xdr:spPr bwMode="auto">
        <a:xfrm flipV="1">
          <a:off x="2505075" y="2914650"/>
          <a:ext cx="0" cy="0"/>
        </a:xfrm>
        <a:prstGeom prst="line">
          <a:avLst/>
        </a:prstGeom>
        <a:noFill/>
        <a:ln w="9525">
          <a:solidFill>
            <a:srgbClr val="000000"/>
          </a:solidFill>
          <a:round/>
          <a:headEnd/>
          <a:tailEnd/>
        </a:ln>
      </xdr:spPr>
    </xdr:sp>
    <xdr:clientData/>
  </xdr:twoCellAnchor>
  <xdr:twoCellAnchor>
    <xdr:from>
      <xdr:col>2</xdr:col>
      <xdr:colOff>0</xdr:colOff>
      <xdr:row>19</xdr:row>
      <xdr:rowOff>0</xdr:rowOff>
    </xdr:from>
    <xdr:to>
      <xdr:col>2</xdr:col>
      <xdr:colOff>0</xdr:colOff>
      <xdr:row>19</xdr:row>
      <xdr:rowOff>0</xdr:rowOff>
    </xdr:to>
    <xdr:sp macro="" textlink="">
      <xdr:nvSpPr>
        <xdr:cNvPr id="14" name="Line 13">
          <a:extLst>
            <a:ext uri="{FF2B5EF4-FFF2-40B4-BE49-F238E27FC236}">
              <a16:creationId xmlns:a16="http://schemas.microsoft.com/office/drawing/2014/main" xmlns="" id="{00000000-0008-0000-0400-00000E000000}"/>
            </a:ext>
          </a:extLst>
        </xdr:cNvPr>
        <xdr:cNvSpPr>
          <a:spLocks noChangeShapeType="1"/>
        </xdr:cNvSpPr>
      </xdr:nvSpPr>
      <xdr:spPr bwMode="auto">
        <a:xfrm flipV="1">
          <a:off x="2505075" y="2914650"/>
          <a:ext cx="0" cy="0"/>
        </a:xfrm>
        <a:prstGeom prst="line">
          <a:avLst/>
        </a:prstGeom>
        <a:noFill/>
        <a:ln w="9525">
          <a:solidFill>
            <a:srgbClr val="000000"/>
          </a:solidFill>
          <a:round/>
          <a:headEnd/>
          <a:tailEnd/>
        </a:ln>
      </xdr:spPr>
    </xdr:sp>
    <xdr:clientData/>
  </xdr:twoCellAnchor>
  <xdr:twoCellAnchor editAs="oneCell">
    <xdr:from>
      <xdr:col>1</xdr:col>
      <xdr:colOff>250032</xdr:colOff>
      <xdr:row>2</xdr:row>
      <xdr:rowOff>59531</xdr:rowOff>
    </xdr:from>
    <xdr:to>
      <xdr:col>1</xdr:col>
      <xdr:colOff>2150282</xdr:colOff>
      <xdr:row>5</xdr:row>
      <xdr:rowOff>64294</xdr:rowOff>
    </xdr:to>
    <xdr:pic>
      <xdr:nvPicPr>
        <xdr:cNvPr id="17" name="Imagem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720" y="440531"/>
          <a:ext cx="1900250" cy="576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179916</xdr:colOff>
      <xdr:row>2</xdr:row>
      <xdr:rowOff>52916</xdr:rowOff>
    </xdr:from>
    <xdr:to>
      <xdr:col>2</xdr:col>
      <xdr:colOff>143416</xdr:colOff>
      <xdr:row>5</xdr:row>
      <xdr:rowOff>57679</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249" y="444499"/>
          <a:ext cx="1900250" cy="576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9\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19\d\Documents%20and%20Settings\Cassiane\Desktop\CASSIANE\PAVIMENTA&#199;&#195;O\SORRISO\BOA%20ESPERAN&#199;A%20I%20E%20II\PLANILHAS%20DE%20PROJETO\REVISAO%20SETEMBRO\ADITIV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emar\MEUS%20DOCUMEN\Documents%20and%20Settings\fabiano\Configura&#231;&#245;es%20locais\Temp\N.MUTUM-STA%20RITA%20DO%20TRIVELATO%20QUANTITATIVO%20(altera&#231;&#245;es%20do%20Fabian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 val="aterro pontesul"/>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 val="RELATÓRIO"/>
      <sheetName val="REAJU (2)"/>
    </sheetNames>
    <sheetDataSet>
      <sheetData sheetId="0"/>
      <sheetData sheetId="1"/>
      <sheetData sheetId="2"/>
      <sheetData sheetId="3"/>
      <sheetData sheetId="4"/>
      <sheetData sheetId="5"/>
      <sheetData sheetId="6">
        <row r="2">
          <cell r="A2">
            <v>0</v>
          </cell>
          <cell r="B2" t="str">
            <v>S U M Á R I O</v>
          </cell>
          <cell r="C2">
            <v>0</v>
          </cell>
          <cell r="D2">
            <v>0</v>
          </cell>
        </row>
        <row r="3">
          <cell r="A3" t="str">
            <v>DADOS DO RELAT</v>
          </cell>
          <cell r="B3" t="str">
            <v>RIO</v>
          </cell>
          <cell r="C3">
            <v>0</v>
          </cell>
          <cell r="D3">
            <v>0</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v>0</v>
          </cell>
          <cell r="D6">
            <v>0</v>
          </cell>
        </row>
        <row r="7">
          <cell r="A7" t="str">
            <v>| VERSÃO</v>
          </cell>
          <cell r="B7" t="str">
            <v>00</v>
          </cell>
          <cell r="C7">
            <v>0</v>
          </cell>
          <cell r="D7">
            <v>0</v>
          </cell>
        </row>
        <row r="8">
          <cell r="A8" t="str">
            <v>+-------------</v>
          </cell>
          <cell r="B8" t="str">
            <v>----------------------------------------------------------------------</v>
          </cell>
          <cell r="C8" t="str">
            <v>--------------------</v>
          </cell>
          <cell r="D8" t="str">
            <v>----------------------</v>
          </cell>
        </row>
        <row r="9">
          <cell r="A9" t="str">
            <v>DADOS DA SOLIC</v>
          </cell>
          <cell r="B9" t="str">
            <v>TAÇÃO</v>
          </cell>
          <cell r="C9">
            <v>0</v>
          </cell>
          <cell r="D9">
            <v>0</v>
          </cell>
        </row>
        <row r="10">
          <cell r="A10" t="str">
            <v>+-------------</v>
          </cell>
          <cell r="B10" t="str">
            <v>----------------------------------------------------------------------</v>
          </cell>
          <cell r="C10" t="str">
            <v>--------------------</v>
          </cell>
          <cell r="D10" t="str">
            <v>----------------------</v>
          </cell>
        </row>
        <row r="11">
          <cell r="A11" t="str">
            <v>| PROTOCOLO</v>
          </cell>
          <cell r="B11" t="str">
            <v>000123658</v>
          </cell>
          <cell r="C11">
            <v>0</v>
          </cell>
          <cell r="D11">
            <v>0</v>
          </cell>
        </row>
        <row r="12">
          <cell r="A12" t="str">
            <v>| USUÁRIO</v>
          </cell>
          <cell r="B12" t="str">
            <v>C111995 - LUCIANO KANACILO</v>
          </cell>
          <cell r="C12">
            <v>0</v>
          </cell>
          <cell r="D12">
            <v>0</v>
          </cell>
        </row>
        <row r="13">
          <cell r="A13" t="str">
            <v>| LOTAÇÃO</v>
          </cell>
          <cell r="B13" t="str">
            <v>NACIONAL</v>
          </cell>
          <cell r="C13">
            <v>0</v>
          </cell>
          <cell r="D13">
            <v>0</v>
          </cell>
        </row>
        <row r="14">
          <cell r="A14" t="str">
            <v>| PARÂMETROS</v>
          </cell>
          <cell r="B14">
            <v>0</v>
          </cell>
          <cell r="C14">
            <v>0</v>
          </cell>
          <cell r="D14">
            <v>0</v>
          </cell>
        </row>
        <row r="15">
          <cell r="A15" t="str">
            <v>|</v>
          </cell>
          <cell r="B15" t="str">
            <v>ABRANGÊNCIA : NACIONAL</v>
          </cell>
          <cell r="C15">
            <v>0</v>
          </cell>
          <cell r="D15">
            <v>0</v>
          </cell>
        </row>
        <row r="16">
          <cell r="A16" t="str">
            <v>|</v>
          </cell>
          <cell r="B16" t="str">
            <v>LOCALIDADE : CUIABA</v>
          </cell>
          <cell r="C16">
            <v>0</v>
          </cell>
          <cell r="D16">
            <v>0</v>
          </cell>
        </row>
        <row r="17">
          <cell r="A17" t="str">
            <v>|</v>
          </cell>
          <cell r="B17" t="str">
            <v>VÍNCULO : CAIXA REFERENCIAL</v>
          </cell>
          <cell r="C17">
            <v>0</v>
          </cell>
          <cell r="D17">
            <v>0</v>
          </cell>
        </row>
        <row r="18">
          <cell r="A18" t="str">
            <v>|</v>
          </cell>
          <cell r="B18" t="str">
            <v>DATA DE PREÇO : 07/2011</v>
          </cell>
          <cell r="C18">
            <v>0</v>
          </cell>
          <cell r="D18">
            <v>0</v>
          </cell>
        </row>
        <row r="19">
          <cell r="A19" t="str">
            <v>|</v>
          </cell>
          <cell r="B19" t="str">
            <v>DATA DE RT : 01/07/2011</v>
          </cell>
          <cell r="C19">
            <v>0</v>
          </cell>
          <cell r="D19">
            <v>0</v>
          </cell>
        </row>
        <row r="20">
          <cell r="A20" t="str">
            <v>|</v>
          </cell>
          <cell r="B20" t="str">
            <v>NÍVEL DE PREÇO : MEDIANO</v>
          </cell>
          <cell r="C20">
            <v>0</v>
          </cell>
          <cell r="D20">
            <v>0</v>
          </cell>
        </row>
        <row r="21">
          <cell r="A21" t="str">
            <v>|</v>
          </cell>
          <cell r="B21" t="str">
            <v>ENCARGOS : S</v>
          </cell>
          <cell r="C21">
            <v>0</v>
          </cell>
          <cell r="D21">
            <v>0</v>
          </cell>
        </row>
        <row r="22">
          <cell r="A22" t="str">
            <v>|</v>
          </cell>
          <cell r="B22" t="str">
            <v>CLASSES A SUPRIMIR : NENHUMA</v>
          </cell>
          <cell r="C22">
            <v>0</v>
          </cell>
          <cell r="D22">
            <v>0</v>
          </cell>
        </row>
        <row r="23">
          <cell r="A23" t="str">
            <v>|</v>
          </cell>
          <cell r="B23">
            <v>0</v>
          </cell>
          <cell r="C23">
            <v>0</v>
          </cell>
          <cell r="D23">
            <v>0</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v>0</v>
          </cell>
          <cell r="D26">
            <v>0</v>
          </cell>
        </row>
        <row r="27">
          <cell r="A27" t="str">
            <v>ABRANGÊNCIA :</v>
          </cell>
          <cell r="B27" t="str">
            <v>ACIONAL LOCALIDADE : CUI</v>
          </cell>
          <cell r="C27" t="str">
            <v>ABA</v>
          </cell>
          <cell r="D27">
            <v>0</v>
          </cell>
        </row>
        <row r="28">
          <cell r="A28" t="str">
            <v>REF.COLETA : M</v>
          </cell>
          <cell r="B28" t="str">
            <v>DIANO</v>
          </cell>
          <cell r="C28" t="str">
            <v>DATA DE</v>
          </cell>
          <cell r="D28" t="str">
            <v>REÇO : 07/2011</v>
          </cell>
        </row>
        <row r="29">
          <cell r="A29" t="str">
            <v>ASTU</v>
          </cell>
          <cell r="B29" t="str">
            <v>ASSENTAMENTO DE TUBOS E PECAS</v>
          </cell>
          <cell r="C29">
            <v>0</v>
          </cell>
          <cell r="D29">
            <v>0</v>
          </cell>
        </row>
        <row r="30">
          <cell r="A30">
            <v>45</v>
          </cell>
          <cell r="B30" t="str">
            <v>FORNEC E/OU ASSENT DE TUBO DE FERRO FUNDIDO JUNTA ELASTICA</v>
          </cell>
          <cell r="C30">
            <v>0</v>
          </cell>
          <cell r="D30">
            <v>0</v>
          </cell>
        </row>
        <row r="31">
          <cell r="A31">
            <v>73887</v>
          </cell>
          <cell r="B31" t="str">
            <v>ASSENTAMENTO DE TUBO DE FERRO FUNDIDO COM JUNTA ELASTICA</v>
          </cell>
          <cell r="C31">
            <v>0</v>
          </cell>
          <cell r="D31">
            <v>0</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v>0</v>
          </cell>
          <cell r="D49">
            <v>0</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v>0</v>
          </cell>
          <cell r="D51">
            <v>0</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v>0</v>
          </cell>
          <cell r="D54">
            <v>0</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v>0</v>
          </cell>
          <cell r="D56">
            <v>0</v>
          </cell>
        </row>
        <row r="57">
          <cell r="A57">
            <v>73840</v>
          </cell>
          <cell r="B57" t="str">
            <v>ASSENTAMENTO TUBO PVC, RPVC, PVC DEFOFO, PRFV P/ESGOTO COM JE</v>
          </cell>
          <cell r="C57">
            <v>0</v>
          </cell>
          <cell r="D57">
            <v>0</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v>0</v>
          </cell>
          <cell r="D64">
            <v>0</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v>0</v>
          </cell>
          <cell r="D80">
            <v>0</v>
          </cell>
        </row>
        <row r="81">
          <cell r="A81">
            <v>73812</v>
          </cell>
          <cell r="B81" t="str">
            <v>ASSENTAMENTO DE MANILHAS E CONEXOES CERAMICAS</v>
          </cell>
          <cell r="C81">
            <v>0</v>
          </cell>
          <cell r="D81">
            <v>0</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v>0</v>
          </cell>
          <cell r="D83">
            <v>0</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v>0</v>
          </cell>
          <cell r="D85">
            <v>0</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v>0</v>
          </cell>
          <cell r="D92">
            <v>0</v>
          </cell>
        </row>
        <row r="93">
          <cell r="A93">
            <v>73879</v>
          </cell>
          <cell r="B93" t="str">
            <v>ASSENTAMENTO DE TUBOS DE CONCRETO COM ANEL DE BORRACHA</v>
          </cell>
          <cell r="C93">
            <v>0</v>
          </cell>
          <cell r="D93">
            <v>0</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v>0</v>
          </cell>
          <cell r="D103">
            <v>0</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v>0</v>
          </cell>
          <cell r="D106">
            <v>0</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v>0</v>
          </cell>
          <cell r="D107">
            <v>0</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v>0</v>
          </cell>
          <cell r="D111">
            <v>0</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v>0</v>
          </cell>
          <cell r="D113">
            <v>0</v>
          </cell>
        </row>
        <row r="114">
          <cell r="A114">
            <v>73884</v>
          </cell>
          <cell r="B114" t="str">
            <v>INSTALACAO DE VALVULA OU REGISTRO C/JUNTA FLANGEADA</v>
          </cell>
          <cell r="C114">
            <v>0</v>
          </cell>
          <cell r="D114">
            <v>0</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v>0</v>
          </cell>
          <cell r="D131">
            <v>0</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v>0</v>
          </cell>
          <cell r="D144">
            <v>0</v>
          </cell>
        </row>
        <row r="145">
          <cell r="A145">
            <v>73839</v>
          </cell>
          <cell r="B145" t="str">
            <v>ASSENTAMENTO DE TUBO DE ACO COM JUNTA ELASTICA - COMP = 6,0 M</v>
          </cell>
          <cell r="C145">
            <v>0</v>
          </cell>
          <cell r="D145">
            <v>0</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v>0</v>
          </cell>
          <cell r="D161">
            <v>0</v>
          </cell>
        </row>
        <row r="162">
          <cell r="A162">
            <v>1</v>
          </cell>
          <cell r="B162" t="str">
            <v>CONSTRUCAO DO CANTEIRO</v>
          </cell>
          <cell r="C162">
            <v>0</v>
          </cell>
          <cell r="D162">
            <v>0</v>
          </cell>
        </row>
        <row r="163">
          <cell r="A163">
            <v>73752</v>
          </cell>
          <cell r="B163" t="str">
            <v>SANITARIO C/VASO/CHUVEIRO PARA PESSOAL DE OBRA</v>
          </cell>
          <cell r="C163">
            <v>0</v>
          </cell>
          <cell r="D163">
            <v>0</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v>0</v>
          </cell>
          <cell r="D165">
            <v>0</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v>0</v>
          </cell>
          <cell r="D167">
            <v>0</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v>0</v>
          </cell>
          <cell r="D169">
            <v>0</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v>0</v>
          </cell>
          <cell r="D171">
            <v>0</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v>0</v>
          </cell>
          <cell r="D173">
            <v>0</v>
          </cell>
        </row>
        <row r="174">
          <cell r="A174">
            <v>74209</v>
          </cell>
          <cell r="B174" t="str">
            <v>AQUISICAO E ASSENTAMENTO PLACA DE OBRA</v>
          </cell>
          <cell r="C174">
            <v>0</v>
          </cell>
          <cell r="D174">
            <v>0</v>
          </cell>
        </row>
        <row r="175">
          <cell r="A175" t="str">
            <v>74209/001</v>
          </cell>
          <cell r="B175" t="str">
            <v>PLACA DE OBRA EM CHAPA DE ACO GALVANIZADO</v>
          </cell>
          <cell r="C175" t="str">
            <v>M2</v>
          </cell>
          <cell r="D175">
            <v>167.96</v>
          </cell>
        </row>
        <row r="176">
          <cell r="A176">
            <v>4</v>
          </cell>
          <cell r="B176" t="str">
            <v>MOBILIZACAO E DESMOBILIZACAO</v>
          </cell>
          <cell r="C176">
            <v>0</v>
          </cell>
          <cell r="D176">
            <v>0</v>
          </cell>
        </row>
        <row r="177">
          <cell r="A177">
            <v>73756</v>
          </cell>
          <cell r="B177" t="str">
            <v>MONTAGEM E DESMONTAGEM USINA DE CONCRETO</v>
          </cell>
          <cell r="C177">
            <v>0</v>
          </cell>
          <cell r="D177">
            <v>0</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v>0</v>
          </cell>
          <cell r="D179">
            <v>0</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v>0</v>
          </cell>
          <cell r="D185">
            <v>0</v>
          </cell>
        </row>
        <row r="186">
          <cell r="A186">
            <v>73</v>
          </cell>
          <cell r="B186" t="str">
            <v>MADEIRAMENTO</v>
          </cell>
          <cell r="C186">
            <v>0</v>
          </cell>
          <cell r="D186">
            <v>0</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v>0</v>
          </cell>
          <cell r="D192">
            <v>0</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v>0</v>
          </cell>
          <cell r="D196">
            <v>0</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v>0</v>
          </cell>
          <cell r="D217">
            <v>0</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v>0</v>
          </cell>
          <cell r="D222">
            <v>0</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v>0</v>
          </cell>
          <cell r="D230">
            <v>0</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v>0</v>
          </cell>
          <cell r="D232">
            <v>0</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v>0</v>
          </cell>
          <cell r="D238">
            <v>0</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v>0</v>
          </cell>
          <cell r="D240">
            <v>0</v>
          </cell>
        </row>
        <row r="241">
          <cell r="A241">
            <v>73866</v>
          </cell>
          <cell r="B241" t="str">
            <v>ESTRUTURA DE ACO</v>
          </cell>
          <cell r="C241">
            <v>0</v>
          </cell>
          <cell r="D241">
            <v>0</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v>0</v>
          </cell>
          <cell r="D251">
            <v>0</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v>0</v>
          </cell>
          <cell r="D257">
            <v>0</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v>0</v>
          </cell>
          <cell r="D259">
            <v>0</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v>0</v>
          </cell>
          <cell r="D265">
            <v>0</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v>0</v>
          </cell>
          <cell r="D269">
            <v>0</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v>0</v>
          </cell>
          <cell r="D274">
            <v>0</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v>0</v>
          </cell>
          <cell r="D276">
            <v>0</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v>0</v>
          </cell>
          <cell r="D278">
            <v>0</v>
          </cell>
        </row>
        <row r="279">
          <cell r="A279">
            <v>73744</v>
          </cell>
          <cell r="B279" t="str">
            <v>CUMIEIRA DE FIBROCIMENTO</v>
          </cell>
          <cell r="C279">
            <v>0</v>
          </cell>
          <cell r="D279">
            <v>0</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v>0</v>
          </cell>
          <cell r="D281">
            <v>0</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v>0</v>
          </cell>
          <cell r="D284">
            <v>0</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v>0</v>
          </cell>
          <cell r="D287">
            <v>0</v>
          </cell>
        </row>
        <row r="288">
          <cell r="A288" t="str">
            <v>74158/001</v>
          </cell>
          <cell r="B288" t="str">
            <v>CONSERVACAO DE CALHAS METALICAS</v>
          </cell>
          <cell r="C288" t="str">
            <v>M</v>
          </cell>
          <cell r="D288">
            <v>7.41</v>
          </cell>
        </row>
        <row r="289">
          <cell r="A289">
            <v>86</v>
          </cell>
          <cell r="B289" t="str">
            <v>RUFO METALICO</v>
          </cell>
          <cell r="C289">
            <v>0</v>
          </cell>
          <cell r="D289">
            <v>0</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v>0</v>
          </cell>
          <cell r="D294">
            <v>0</v>
          </cell>
        </row>
        <row r="295">
          <cell r="A295">
            <v>73868</v>
          </cell>
          <cell r="B295" t="str">
            <v>RUFOS PARA COBERTURAS EM TELHAS FIBROCIMENTO</v>
          </cell>
          <cell r="C295">
            <v>0</v>
          </cell>
          <cell r="D295">
            <v>0</v>
          </cell>
        </row>
        <row r="296">
          <cell r="A296" t="str">
            <v>73868/001</v>
          </cell>
          <cell r="B296" t="str">
            <v>RUFO EM FIBROCIMENTO, INCLUSO ACESSORIOS DE FIXACAO E VEDACAO</v>
          </cell>
          <cell r="C296" t="str">
            <v>M</v>
          </cell>
          <cell r="D296">
            <v>28.32</v>
          </cell>
        </row>
        <row r="297">
          <cell r="A297">
            <v>88</v>
          </cell>
          <cell r="B297" t="str">
            <v>RUFO EM CONCRETO</v>
          </cell>
          <cell r="C297">
            <v>0</v>
          </cell>
          <cell r="D297">
            <v>0</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v>0</v>
          </cell>
          <cell r="D299">
            <v>0</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v>0</v>
          </cell>
          <cell r="D301">
            <v>0</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v>0</v>
          </cell>
          <cell r="D303">
            <v>0</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v>0</v>
          </cell>
          <cell r="D309">
            <v>0</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v>0</v>
          </cell>
          <cell r="D312">
            <v>0</v>
          </cell>
        </row>
        <row r="313">
          <cell r="A313">
            <v>26</v>
          </cell>
          <cell r="B313" t="str">
            <v>ESGOTAMENTO COM BOMBA</v>
          </cell>
          <cell r="C313">
            <v>0</v>
          </cell>
          <cell r="D313">
            <v>0</v>
          </cell>
        </row>
        <row r="314">
          <cell r="A314">
            <v>73891</v>
          </cell>
          <cell r="B314" t="str">
            <v>ESGOTAMENTO COM BOMBAS</v>
          </cell>
          <cell r="C314">
            <v>0</v>
          </cell>
          <cell r="D314">
            <v>0</v>
          </cell>
        </row>
        <row r="315">
          <cell r="A315" t="str">
            <v>73891/001</v>
          </cell>
          <cell r="B315" t="str">
            <v>ESGOTAMENTO COM MOTO-BOMBA AUTOESCOVANTE</v>
          </cell>
          <cell r="C315" t="str">
            <v>H</v>
          </cell>
          <cell r="D315">
            <v>4.53</v>
          </cell>
        </row>
        <row r="316">
          <cell r="A316">
            <v>27</v>
          </cell>
          <cell r="B316" t="str">
            <v>REBAIXAMENTO DO LENCOL FREATICO</v>
          </cell>
          <cell r="C316">
            <v>0</v>
          </cell>
          <cell r="D316">
            <v>0</v>
          </cell>
        </row>
        <row r="317">
          <cell r="A317">
            <v>73882</v>
          </cell>
          <cell r="B317" t="str">
            <v>MEIA CANA DE CONCRETO</v>
          </cell>
          <cell r="C317">
            <v>0</v>
          </cell>
          <cell r="D317">
            <v>0</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v>0</v>
          </cell>
          <cell r="D323">
            <v>0</v>
          </cell>
        </row>
        <row r="324">
          <cell r="A324" t="str">
            <v>73893/001</v>
          </cell>
          <cell r="B324" t="str">
            <v>REBAIXAMENTO DE LENCOL FREATICO COM TUBO DE CONCRETO CA-1 DN 800</v>
          </cell>
          <cell r="C324" t="str">
            <v>M</v>
          </cell>
          <cell r="D324">
            <v>86.88</v>
          </cell>
        </row>
        <row r="325">
          <cell r="A325">
            <v>28</v>
          </cell>
          <cell r="B325" t="str">
            <v>DRENOS</v>
          </cell>
          <cell r="C325">
            <v>0</v>
          </cell>
          <cell r="D325">
            <v>0</v>
          </cell>
        </row>
        <row r="326">
          <cell r="A326">
            <v>73816</v>
          </cell>
          <cell r="B326" t="str">
            <v>DRENAGEM SUBTERRANEA</v>
          </cell>
          <cell r="C326">
            <v>0</v>
          </cell>
          <cell r="D326">
            <v>0</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v>0</v>
          </cell>
          <cell r="D329">
            <v>0</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v>0</v>
          </cell>
          <cell r="D333">
            <v>0</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v>0</v>
          </cell>
          <cell r="D337">
            <v>0</v>
          </cell>
        </row>
        <row r="338">
          <cell r="A338" t="str">
            <v>73902/001</v>
          </cell>
          <cell r="B338" t="str">
            <v>CAMADA DRENANTE COM BRITA NUM 3</v>
          </cell>
          <cell r="C338" t="str">
            <v>M3</v>
          </cell>
          <cell r="D338">
            <v>117.17</v>
          </cell>
        </row>
        <row r="339">
          <cell r="A339">
            <v>73968</v>
          </cell>
          <cell r="B339" t="str">
            <v>COLOCACAO DE MANTA - MMA</v>
          </cell>
          <cell r="C339">
            <v>0</v>
          </cell>
          <cell r="D339">
            <v>0</v>
          </cell>
        </row>
        <row r="340">
          <cell r="A340" t="str">
            <v>73968/001</v>
          </cell>
          <cell r="B340" t="str">
            <v>COLOCACAO MANTA IMPERMEABILIZANTE</v>
          </cell>
          <cell r="C340" t="str">
            <v>M2</v>
          </cell>
          <cell r="D340">
            <v>30.88</v>
          </cell>
        </row>
        <row r="341">
          <cell r="A341">
            <v>73969</v>
          </cell>
          <cell r="B341" t="str">
            <v>DRENOS DE CHORUME EM TUBOS DRENANTES - MMA</v>
          </cell>
          <cell r="C341">
            <v>0</v>
          </cell>
          <cell r="D341">
            <v>0</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v>0</v>
          </cell>
          <cell r="D343">
            <v>0</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v>0</v>
          </cell>
          <cell r="D346">
            <v>0</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v>0</v>
          </cell>
          <cell r="D348">
            <v>0</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v>0</v>
          </cell>
          <cell r="D350">
            <v>0</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v>0</v>
          </cell>
          <cell r="D356">
            <v>0</v>
          </cell>
        </row>
        <row r="357">
          <cell r="A357">
            <v>73890</v>
          </cell>
          <cell r="B357" t="str">
            <v>ENSECADEIRA DE MADEIRA</v>
          </cell>
          <cell r="C357">
            <v>0</v>
          </cell>
          <cell r="D357">
            <v>0</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v>0</v>
          </cell>
          <cell r="D360">
            <v>0</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v>0</v>
          </cell>
          <cell r="D362">
            <v>0</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v>0</v>
          </cell>
          <cell r="D366">
            <v>0</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v>0</v>
          </cell>
          <cell r="D369">
            <v>0</v>
          </cell>
        </row>
        <row r="370">
          <cell r="A370">
            <v>73843</v>
          </cell>
          <cell r="B370" t="str">
            <v>MURO DE ARRIMO DE CONCRETO</v>
          </cell>
          <cell r="C370">
            <v>0</v>
          </cell>
          <cell r="D370">
            <v>0</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v>0</v>
          </cell>
          <cell r="D372">
            <v>0</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v>0</v>
          </cell>
          <cell r="D375">
            <v>0</v>
          </cell>
        </row>
        <row r="376">
          <cell r="A376">
            <v>74150</v>
          </cell>
          <cell r="B376" t="str">
            <v>VALETA E SAIDAS LATERAIS D AGU</v>
          </cell>
          <cell r="C376">
            <v>0</v>
          </cell>
          <cell r="D376">
            <v>0</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v>0</v>
          </cell>
          <cell r="D378">
            <v>0</v>
          </cell>
        </row>
        <row r="379">
          <cell r="A379">
            <v>73772</v>
          </cell>
          <cell r="B379" t="str">
            <v>BUEIRO TUBULAR DE CONCRETO ARMADO</v>
          </cell>
          <cell r="C379">
            <v>0</v>
          </cell>
          <cell r="D379">
            <v>0</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v>0</v>
          </cell>
          <cell r="D381">
            <v>0</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v>0</v>
          </cell>
          <cell r="D383">
            <v>0</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v>0</v>
          </cell>
          <cell r="D399">
            <v>0</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v>0</v>
          </cell>
          <cell r="D401">
            <v>0</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v>0</v>
          </cell>
          <cell r="D450">
            <v>0</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v>0</v>
          </cell>
          <cell r="D459">
            <v>0</v>
          </cell>
        </row>
        <row r="460">
          <cell r="A460" t="str">
            <v>74162/001</v>
          </cell>
          <cell r="B460" t="str">
            <v>CAIXA DE CONCRETO, ALTURA = 1,00 METRO, DIAMETRO REGISTRO &lt; 150 MM</v>
          </cell>
          <cell r="C460" t="str">
            <v>UN</v>
          </cell>
          <cell r="D460">
            <v>65.06</v>
          </cell>
        </row>
        <row r="461">
          <cell r="A461">
            <v>74206</v>
          </cell>
          <cell r="B461" t="str">
            <v>CAIXAS COLETORAS</v>
          </cell>
          <cell r="C461">
            <v>0</v>
          </cell>
          <cell r="D461">
            <v>0</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v>0</v>
          </cell>
          <cell r="D464">
            <v>0</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v>0</v>
          </cell>
          <cell r="D466">
            <v>0</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v>0</v>
          </cell>
          <cell r="D469">
            <v>0</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v>0</v>
          </cell>
          <cell r="D471">
            <v>0</v>
          </cell>
        </row>
        <row r="472">
          <cell r="A472">
            <v>73763</v>
          </cell>
          <cell r="B472" t="str">
            <v>SARJETA E MEIO FIO CONJUGADOS</v>
          </cell>
          <cell r="C472">
            <v>0</v>
          </cell>
          <cell r="D472">
            <v>0</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v>0</v>
          </cell>
          <cell r="D478">
            <v>0</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v>0</v>
          </cell>
          <cell r="D481">
            <v>0</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v>0</v>
          </cell>
          <cell r="D483">
            <v>0</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v>0</v>
          </cell>
          <cell r="D485">
            <v>0</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v>0</v>
          </cell>
          <cell r="D487">
            <v>0</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v>0</v>
          </cell>
          <cell r="D490">
            <v>0</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v>0</v>
          </cell>
          <cell r="D492">
            <v>0</v>
          </cell>
        </row>
        <row r="493">
          <cell r="A493">
            <v>74239</v>
          </cell>
          <cell r="B493" t="str">
            <v>CONSTRUCAO DE SUMIDOURO</v>
          </cell>
          <cell r="C493">
            <v>0</v>
          </cell>
          <cell r="D493">
            <v>0</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v>0</v>
          </cell>
          <cell r="D495">
            <v>0</v>
          </cell>
        </row>
        <row r="496">
          <cell r="A496" t="str">
            <v>74240/001</v>
          </cell>
          <cell r="B496" t="str">
            <v>D INT = 200 CM, H INT = 240 CM</v>
          </cell>
          <cell r="C496" t="str">
            <v>UN</v>
          </cell>
          <cell r="D496">
            <v>2936.8</v>
          </cell>
        </row>
        <row r="497">
          <cell r="A497" t="str">
            <v>ESCO</v>
          </cell>
          <cell r="B497" t="str">
            <v>ESCORAMENTO</v>
          </cell>
          <cell r="C497">
            <v>0</v>
          </cell>
          <cell r="D497">
            <v>0</v>
          </cell>
        </row>
        <row r="498">
          <cell r="A498">
            <v>24</v>
          </cell>
          <cell r="B498" t="str">
            <v>ESCORAMENTO METALICO EM VALAS OU POCOS</v>
          </cell>
          <cell r="C498">
            <v>0</v>
          </cell>
          <cell r="D498">
            <v>0</v>
          </cell>
        </row>
        <row r="499">
          <cell r="A499">
            <v>73877</v>
          </cell>
          <cell r="B499" t="str">
            <v>ESCORAMENTO DE VALAS COM PRANCHOES METALICOS E QUADROS UTILIZANDO LON-GARINAS DE MADEIRA DE 3X5", INCLUSIVE POSTERIOR RETIRADA</v>
          </cell>
          <cell r="C499">
            <v>0</v>
          </cell>
          <cell r="D499">
            <v>0</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v>0</v>
          </cell>
          <cell r="D502">
            <v>0</v>
          </cell>
        </row>
        <row r="503">
          <cell r="A503">
            <v>89</v>
          </cell>
          <cell r="B503" t="str">
            <v>PORTA DE MADEIRA</v>
          </cell>
          <cell r="C503">
            <v>0</v>
          </cell>
          <cell r="D503">
            <v>0</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v>0</v>
          </cell>
          <cell r="D511">
            <v>0</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v>0</v>
          </cell>
          <cell r="D513">
            <v>0</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v>0</v>
          </cell>
          <cell r="D516">
            <v>0</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v>0</v>
          </cell>
          <cell r="D523">
            <v>0</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v>0</v>
          </cell>
          <cell r="D535">
            <v>0</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v>0</v>
          </cell>
          <cell r="D539">
            <v>0</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v>0</v>
          </cell>
          <cell r="D542">
            <v>0</v>
          </cell>
        </row>
        <row r="543">
          <cell r="A543">
            <v>73773</v>
          </cell>
          <cell r="B543" t="str">
            <v>DIVERSOS</v>
          </cell>
          <cell r="C543">
            <v>0</v>
          </cell>
          <cell r="D543">
            <v>0</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v>0</v>
          </cell>
          <cell r="D545">
            <v>0</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v>0</v>
          </cell>
          <cell r="D547">
            <v>0</v>
          </cell>
        </row>
        <row r="548">
          <cell r="A548">
            <v>73668</v>
          </cell>
          <cell r="B548" t="str">
            <v>GUARDA CORPO EM MADEIRA 1A SERRADA APARELHADA</v>
          </cell>
          <cell r="C548" t="str">
            <v>M</v>
          </cell>
          <cell r="D548">
            <v>71.83</v>
          </cell>
        </row>
        <row r="549">
          <cell r="A549">
            <v>92</v>
          </cell>
          <cell r="B549" t="str">
            <v>PORTA E/OU TAMPA DE FERRO</v>
          </cell>
          <cell r="C549">
            <v>0</v>
          </cell>
          <cell r="D549">
            <v>0</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v>0</v>
          </cell>
          <cell r="D553">
            <v>0</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v>0</v>
          </cell>
          <cell r="D558">
            <v>0</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v>0</v>
          </cell>
          <cell r="D561">
            <v>0</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v>0</v>
          </cell>
          <cell r="D565">
            <v>0</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v>0</v>
          </cell>
          <cell r="D567">
            <v>0</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v>0</v>
          </cell>
          <cell r="D573">
            <v>0</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v>0</v>
          </cell>
          <cell r="D575">
            <v>0</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v>0</v>
          </cell>
          <cell r="D577">
            <v>0</v>
          </cell>
        </row>
        <row r="578">
          <cell r="A578" t="str">
            <v>73961/001</v>
          </cell>
          <cell r="B578" t="str">
            <v>JANELA MAXIM AIR CHAPA DOBRADA</v>
          </cell>
          <cell r="C578" t="str">
            <v>M2</v>
          </cell>
          <cell r="D578">
            <v>293.24</v>
          </cell>
        </row>
        <row r="579">
          <cell r="A579">
            <v>73984</v>
          </cell>
          <cell r="B579" t="str">
            <v>JANELA DE FERRO, DE CORRER (SEM VIDRO E PINTURA)</v>
          </cell>
          <cell r="C579">
            <v>0</v>
          </cell>
          <cell r="D579">
            <v>0</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v>0</v>
          </cell>
          <cell r="D582">
            <v>0</v>
          </cell>
        </row>
        <row r="583">
          <cell r="A583">
            <v>73932</v>
          </cell>
          <cell r="B583" t="str">
            <v>GRADE DE FERRO, BARRA CHATA</v>
          </cell>
          <cell r="C583">
            <v>0</v>
          </cell>
          <cell r="D583">
            <v>0</v>
          </cell>
        </row>
        <row r="584">
          <cell r="A584" t="str">
            <v>73932/001</v>
          </cell>
          <cell r="B584" t="str">
            <v>GRADE DE FERRO EM BARRA CHATA 3/16"</v>
          </cell>
          <cell r="C584" t="str">
            <v>M2</v>
          </cell>
          <cell r="D584">
            <v>231.55</v>
          </cell>
        </row>
        <row r="585">
          <cell r="A585">
            <v>95</v>
          </cell>
          <cell r="B585" t="str">
            <v>GUARDA-CORPO DE FERRO</v>
          </cell>
          <cell r="C585">
            <v>0</v>
          </cell>
          <cell r="D585">
            <v>0</v>
          </cell>
        </row>
        <row r="586">
          <cell r="A586">
            <v>73631</v>
          </cell>
          <cell r="B586" t="str">
            <v>GUARDA-CORPO EM TUBO DE ACO GALVANIZADO 1 1/2"</v>
          </cell>
          <cell r="C586" t="str">
            <v>M2</v>
          </cell>
          <cell r="D586">
            <v>197.03</v>
          </cell>
        </row>
        <row r="587">
          <cell r="A587">
            <v>74195</v>
          </cell>
          <cell r="B587" t="str">
            <v>GUARDA-CORPO</v>
          </cell>
          <cell r="C587">
            <v>0</v>
          </cell>
          <cell r="D587">
            <v>0</v>
          </cell>
        </row>
        <row r="588">
          <cell r="A588" t="str">
            <v>74195/001</v>
          </cell>
          <cell r="B588" t="str">
            <v>GUARDA-CORPO COM CORRIMAO EM FERRO BARRA CHATA 3/16"</v>
          </cell>
          <cell r="C588" t="str">
            <v>M</v>
          </cell>
          <cell r="D588">
            <v>270.79000000000002</v>
          </cell>
        </row>
        <row r="589">
          <cell r="A589">
            <v>97</v>
          </cell>
          <cell r="B589" t="str">
            <v>ESCADAS/CORRIMAOS</v>
          </cell>
          <cell r="C589">
            <v>0</v>
          </cell>
          <cell r="D589">
            <v>0</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v>0</v>
          </cell>
          <cell r="D592">
            <v>0</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v>0</v>
          </cell>
          <cell r="D596">
            <v>0</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v>0</v>
          </cell>
          <cell r="D598">
            <v>0</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v>0</v>
          </cell>
          <cell r="D600">
            <v>0</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v>0</v>
          </cell>
          <cell r="D602">
            <v>0</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v>0</v>
          </cell>
          <cell r="D605">
            <v>0</v>
          </cell>
        </row>
        <row r="606">
          <cell r="A606">
            <v>73737</v>
          </cell>
          <cell r="B606" t="str">
            <v>GRADIL ALUMINIO P/VARANDA</v>
          </cell>
          <cell r="C606">
            <v>0</v>
          </cell>
          <cell r="D606">
            <v>0</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v>0</v>
          </cell>
          <cell r="D610">
            <v>0</v>
          </cell>
        </row>
        <row r="611">
          <cell r="A611">
            <v>73736</v>
          </cell>
          <cell r="B611" t="str">
            <v>FORNECIMENTO E ASSENTAMENTO DE FERRAGENS</v>
          </cell>
          <cell r="C611">
            <v>0</v>
          </cell>
          <cell r="D611">
            <v>0</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v>0</v>
          </cell>
          <cell r="D613">
            <v>0</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v>0</v>
          </cell>
          <cell r="D620">
            <v>0</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v>0</v>
          </cell>
          <cell r="D623">
            <v>0</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v>0</v>
          </cell>
          <cell r="D627">
            <v>0</v>
          </cell>
        </row>
        <row r="628">
          <cell r="A628">
            <v>74046</v>
          </cell>
          <cell r="B628" t="str">
            <v>TARJETA</v>
          </cell>
          <cell r="C628">
            <v>0</v>
          </cell>
          <cell r="D628">
            <v>0</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v>0</v>
          </cell>
          <cell r="D631">
            <v>0</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v>0</v>
          </cell>
          <cell r="D640">
            <v>0</v>
          </cell>
        </row>
        <row r="641">
          <cell r="A641" t="str">
            <v>74084/001</v>
          </cell>
          <cell r="B641" t="str">
            <v>PORTA CADEADO COM CADEADO DE ACO 45MM</v>
          </cell>
          <cell r="C641" t="str">
            <v>UN</v>
          </cell>
          <cell r="D641">
            <v>30.59</v>
          </cell>
        </row>
        <row r="642">
          <cell r="A642">
            <v>103</v>
          </cell>
          <cell r="B642" t="str">
            <v>VIDROS/ESPELHOS</v>
          </cell>
          <cell r="C642">
            <v>0</v>
          </cell>
          <cell r="D642">
            <v>0</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v>0</v>
          </cell>
          <cell r="D651">
            <v>0</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v>0</v>
          </cell>
          <cell r="D653">
            <v>0</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v>0</v>
          </cell>
          <cell r="D656">
            <v>0</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v>0</v>
          </cell>
          <cell r="D658">
            <v>0</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v>0</v>
          </cell>
          <cell r="D660">
            <v>0</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v>0</v>
          </cell>
          <cell r="D663">
            <v>0</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v>0</v>
          </cell>
          <cell r="D665">
            <v>0</v>
          </cell>
        </row>
        <row r="666">
          <cell r="A666" t="str">
            <v>73809/001</v>
          </cell>
          <cell r="B666" t="str">
            <v>JANELA DE ALUMINIO TIPO MAXIM-AIR, SERIE 25</v>
          </cell>
          <cell r="C666" t="str">
            <v>M2</v>
          </cell>
          <cell r="D666">
            <v>590.97</v>
          </cell>
        </row>
        <row r="667">
          <cell r="A667">
            <v>74067</v>
          </cell>
          <cell r="B667" t="str">
            <v>JANELA DE ALUMÍNIO, DE CORRER</v>
          </cell>
          <cell r="C667">
            <v>0</v>
          </cell>
          <cell r="D667">
            <v>0</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v>0</v>
          </cell>
          <cell r="D672">
            <v>0</v>
          </cell>
        </row>
        <row r="673">
          <cell r="A673">
            <v>73908</v>
          </cell>
          <cell r="B673" t="str">
            <v>CANTONEIRA DE ALUMÍNIO</v>
          </cell>
          <cell r="C673">
            <v>0</v>
          </cell>
          <cell r="D673">
            <v>0</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v>0</v>
          </cell>
          <cell r="D676">
            <v>0</v>
          </cell>
        </row>
        <row r="677">
          <cell r="A677">
            <v>284</v>
          </cell>
          <cell r="B677" t="str">
            <v>FORNEC. DE MAT. BRITADO C/OU S/CARGA, DESCARGA E TRANSPORTE</v>
          </cell>
          <cell r="C677">
            <v>0</v>
          </cell>
          <cell r="D677">
            <v>0</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v>0</v>
          </cell>
          <cell r="D679">
            <v>0</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v>0</v>
          </cell>
          <cell r="D681">
            <v>0</v>
          </cell>
        </row>
        <row r="682">
          <cell r="A682">
            <v>38</v>
          </cell>
          <cell r="B682" t="str">
            <v>TUBULOES</v>
          </cell>
          <cell r="C682">
            <v>0</v>
          </cell>
          <cell r="D682">
            <v>0</v>
          </cell>
        </row>
        <row r="683">
          <cell r="A683">
            <v>73761</v>
          </cell>
          <cell r="B683" t="str">
            <v>ARRASAMENTO DE TUBULAO DE CONCRETO ARMADO</v>
          </cell>
          <cell r="C683">
            <v>0</v>
          </cell>
          <cell r="D683">
            <v>0</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v>0</v>
          </cell>
          <cell r="D689">
            <v>0</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v>0</v>
          </cell>
          <cell r="D693">
            <v>0</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v>0</v>
          </cell>
          <cell r="D696">
            <v>0</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v>0</v>
          </cell>
          <cell r="D698">
            <v>0</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v>0</v>
          </cell>
          <cell r="D700">
            <v>0</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v>0</v>
          </cell>
          <cell r="D704">
            <v>0</v>
          </cell>
        </row>
        <row r="705">
          <cell r="A705">
            <v>73894</v>
          </cell>
          <cell r="B705" t="str">
            <v>LASTRO DE PEDRA MARROADA - 50.620</v>
          </cell>
          <cell r="C705">
            <v>0</v>
          </cell>
          <cell r="D705">
            <v>0</v>
          </cell>
        </row>
        <row r="706">
          <cell r="A706" t="str">
            <v>73894/001</v>
          </cell>
          <cell r="B706" t="str">
            <v>LASTRO DE PEDRA MARROADA - 50620</v>
          </cell>
          <cell r="C706" t="str">
            <v>M3</v>
          </cell>
          <cell r="D706">
            <v>102.75</v>
          </cell>
        </row>
        <row r="707">
          <cell r="A707">
            <v>74164</v>
          </cell>
          <cell r="B707" t="str">
            <v>LASTRO DE PEDRA BRITADA E FUNDACOES EM BALDRAME</v>
          </cell>
          <cell r="C707">
            <v>0</v>
          </cell>
          <cell r="D707">
            <v>0</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v>0</v>
          </cell>
          <cell r="D712">
            <v>0</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v>0</v>
          </cell>
          <cell r="D724">
            <v>0</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v>0</v>
          </cell>
          <cell r="D726">
            <v>0</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v>0</v>
          </cell>
          <cell r="D728">
            <v>0</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v>0</v>
          </cell>
          <cell r="D730">
            <v>0</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v>0</v>
          </cell>
          <cell r="D735">
            <v>0</v>
          </cell>
        </row>
        <row r="736">
          <cell r="A736" t="str">
            <v>73989/001</v>
          </cell>
          <cell r="B736" t="str">
            <v>FORMA PLANA EM CHAPA COMPENSADA RESINADA, ESTRUTURAL, E = 14 MM.</v>
          </cell>
          <cell r="C736" t="str">
            <v>M2</v>
          </cell>
          <cell r="D736">
            <v>44.79</v>
          </cell>
        </row>
        <row r="737">
          <cell r="A737">
            <v>73993</v>
          </cell>
          <cell r="B737" t="str">
            <v>FORMAS E CIMBRAMENTO</v>
          </cell>
          <cell r="C737">
            <v>0</v>
          </cell>
          <cell r="D737">
            <v>0</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v>0</v>
          </cell>
          <cell r="D739">
            <v>0</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v>0</v>
          </cell>
          <cell r="D742">
            <v>0</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v>0</v>
          </cell>
          <cell r="D747">
            <v>0</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v>0</v>
          </cell>
          <cell r="D755">
            <v>0</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v>0</v>
          </cell>
          <cell r="D759">
            <v>0</v>
          </cell>
        </row>
        <row r="760">
          <cell r="A760" t="str">
            <v>74107/001</v>
          </cell>
          <cell r="B760" t="str">
            <v>ESCORAMENTO DE LAJE PRE-MOLDADA</v>
          </cell>
          <cell r="C760" t="str">
            <v>M2</v>
          </cell>
          <cell r="D760">
            <v>14.1</v>
          </cell>
        </row>
        <row r="761">
          <cell r="A761">
            <v>42</v>
          </cell>
          <cell r="B761" t="str">
            <v>ARMADURAS</v>
          </cell>
          <cell r="C761">
            <v>0</v>
          </cell>
          <cell r="D761">
            <v>0</v>
          </cell>
        </row>
        <row r="762">
          <cell r="A762">
            <v>73771</v>
          </cell>
          <cell r="B762" t="str">
            <v>TIRANTES</v>
          </cell>
          <cell r="C762">
            <v>0</v>
          </cell>
          <cell r="D762">
            <v>0</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v>0</v>
          </cell>
          <cell r="D764">
            <v>0</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v>0</v>
          </cell>
          <cell r="D767">
            <v>0</v>
          </cell>
        </row>
        <row r="768">
          <cell r="A768" t="str">
            <v>73990/001</v>
          </cell>
          <cell r="B768" t="str">
            <v>ARMACAO ACO CA-50 P/1,0M3 DE CONCRETO</v>
          </cell>
          <cell r="C768" t="str">
            <v>UN</v>
          </cell>
          <cell r="D768">
            <v>417.55</v>
          </cell>
        </row>
        <row r="769">
          <cell r="A769">
            <v>73994</v>
          </cell>
          <cell r="B769" t="str">
            <v>ARMACAO EM TELA SOLDADA</v>
          </cell>
          <cell r="C769">
            <v>0</v>
          </cell>
          <cell r="D769">
            <v>0</v>
          </cell>
        </row>
        <row r="770">
          <cell r="A770" t="str">
            <v>73994/001</v>
          </cell>
          <cell r="B770" t="str">
            <v>ARMACAO EM TELA SOLDADA Q-138 (ACO CA-60 4,2MM C/10CM)</v>
          </cell>
          <cell r="C770" t="str">
            <v>KG</v>
          </cell>
          <cell r="D770">
            <v>6.34</v>
          </cell>
        </row>
        <row r="771">
          <cell r="A771">
            <v>74024</v>
          </cell>
          <cell r="B771" t="str">
            <v>ARMAÇÃO PARA ESTACAS</v>
          </cell>
          <cell r="C771">
            <v>0</v>
          </cell>
          <cell r="D771">
            <v>0</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v>0</v>
          </cell>
          <cell r="D773">
            <v>0</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v>0</v>
          </cell>
          <cell r="D778">
            <v>0</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v>0</v>
          </cell>
          <cell r="D797">
            <v>0</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v>0</v>
          </cell>
          <cell r="D799">
            <v>0</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v>0</v>
          </cell>
          <cell r="D802">
            <v>0</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v>0</v>
          </cell>
          <cell r="D805">
            <v>0</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v>0</v>
          </cell>
          <cell r="D813">
            <v>0</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v>0</v>
          </cell>
          <cell r="D815">
            <v>0</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v>0</v>
          </cell>
          <cell r="D818">
            <v>0</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v>0</v>
          </cell>
          <cell r="D820">
            <v>0</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v>0</v>
          </cell>
          <cell r="D822">
            <v>0</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v>0</v>
          </cell>
          <cell r="D827">
            <v>0</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v>0</v>
          </cell>
          <cell r="D829">
            <v>0</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v>0</v>
          </cell>
          <cell r="D834">
            <v>0</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v>0</v>
          </cell>
          <cell r="D843">
            <v>0</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v>0</v>
          </cell>
          <cell r="D848">
            <v>0</v>
          </cell>
        </row>
        <row r="849">
          <cell r="A849" t="str">
            <v>74251/001</v>
          </cell>
          <cell r="B849" t="str">
            <v>TRATAMENTO DE SUP. CONC. APARENTE C/VERNIZ</v>
          </cell>
          <cell r="C849" t="str">
            <v>M2</v>
          </cell>
          <cell r="D849">
            <v>6.01</v>
          </cell>
        </row>
        <row r="850">
          <cell r="A850">
            <v>44</v>
          </cell>
          <cell r="B850" t="str">
            <v>LAJE PRE-FABRICADA</v>
          </cell>
          <cell r="C850">
            <v>0</v>
          </cell>
          <cell r="D850">
            <v>0</v>
          </cell>
        </row>
        <row r="851">
          <cell r="A851">
            <v>74141</v>
          </cell>
          <cell r="B851" t="str">
            <v>LAJE PRE-MOLDADA</v>
          </cell>
          <cell r="C851">
            <v>0</v>
          </cell>
          <cell r="D851">
            <v>0</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v>0</v>
          </cell>
          <cell r="D853">
            <v>0</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v>0</v>
          </cell>
          <cell r="D856">
            <v>0</v>
          </cell>
        </row>
        <row r="857">
          <cell r="A857">
            <v>6122</v>
          </cell>
          <cell r="B857" t="str">
            <v>EMBASAMENTO C/PEDRA ARGAMASSADA UTILIZANDO ARG.CIM/AREIA 1:4</v>
          </cell>
          <cell r="C857" t="str">
            <v>M3</v>
          </cell>
          <cell r="D857">
            <v>262.23</v>
          </cell>
        </row>
        <row r="858">
          <cell r="A858">
            <v>73817</v>
          </cell>
          <cell r="B858" t="str">
            <v>EMBASAMENTO DE MATERIAL GRANULAR</v>
          </cell>
          <cell r="C858">
            <v>0</v>
          </cell>
          <cell r="D858">
            <v>0</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v>0</v>
          </cell>
          <cell r="D861">
            <v>0</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v>0</v>
          </cell>
          <cell r="D864">
            <v>0</v>
          </cell>
        </row>
        <row r="865">
          <cell r="A865">
            <v>73995</v>
          </cell>
          <cell r="B865" t="str">
            <v>CINTAS CONCRETO</v>
          </cell>
          <cell r="C865">
            <v>0</v>
          </cell>
          <cell r="D865">
            <v>0</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v>0</v>
          </cell>
          <cell r="D867">
            <v>0</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v>0</v>
          </cell>
          <cell r="D869">
            <v>0</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v>0</v>
          </cell>
          <cell r="D871">
            <v>0</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v>0</v>
          </cell>
          <cell r="D873">
            <v>0</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v>0</v>
          </cell>
          <cell r="D875">
            <v>0</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v>0</v>
          </cell>
          <cell r="D877">
            <v>0</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v>0</v>
          </cell>
          <cell r="D880">
            <v>0</v>
          </cell>
        </row>
        <row r="881">
          <cell r="A881">
            <v>138</v>
          </cell>
          <cell r="B881" t="str">
            <v>IMPERMEABILIZACAO COM ARGAMASSA</v>
          </cell>
          <cell r="C881">
            <v>0</v>
          </cell>
          <cell r="D881">
            <v>0</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v>0</v>
          </cell>
          <cell r="D884">
            <v>0</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v>0</v>
          </cell>
          <cell r="D886">
            <v>0</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v>0</v>
          </cell>
          <cell r="D888">
            <v>0</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v>0</v>
          </cell>
          <cell r="D891">
            <v>0</v>
          </cell>
        </row>
        <row r="892">
          <cell r="A892" t="str">
            <v>73971/001</v>
          </cell>
          <cell r="B892" t="str">
            <v>IMPERMEABILIZACAO COM MANTA ASFALTICA 4MM</v>
          </cell>
          <cell r="C892" t="str">
            <v>M2</v>
          </cell>
          <cell r="D892">
            <v>33.56</v>
          </cell>
        </row>
        <row r="893">
          <cell r="A893">
            <v>74031</v>
          </cell>
          <cell r="B893" t="str">
            <v>MANTA GEOTEXTIL TP BIDIM</v>
          </cell>
          <cell r="C893">
            <v>0</v>
          </cell>
          <cell r="D893">
            <v>0</v>
          </cell>
        </row>
        <row r="894">
          <cell r="A894" t="str">
            <v>74031/001</v>
          </cell>
          <cell r="B894" t="str">
            <v>MANTA GEOTEXTIL NÃO-TECIDO 100% POLIESTER</v>
          </cell>
          <cell r="C894" t="str">
            <v>M2</v>
          </cell>
          <cell r="D894">
            <v>17.66</v>
          </cell>
        </row>
        <row r="895">
          <cell r="A895">
            <v>74033</v>
          </cell>
          <cell r="B895" t="str">
            <v>ESTABILIZAÇÃO DE SOLO COM GEOMEMBRANA</v>
          </cell>
          <cell r="C895">
            <v>0</v>
          </cell>
          <cell r="D895">
            <v>0</v>
          </cell>
        </row>
        <row r="896">
          <cell r="A896" t="str">
            <v>74033/001</v>
          </cell>
          <cell r="B896" t="str">
            <v>GEOMEMBRANA LISA PEAD ESPESSURA 2MM</v>
          </cell>
          <cell r="C896" t="str">
            <v>M2</v>
          </cell>
          <cell r="D896">
            <v>27.22</v>
          </cell>
        </row>
        <row r="897">
          <cell r="A897">
            <v>144</v>
          </cell>
          <cell r="B897" t="str">
            <v>IMPERMEABILIZACAO COM CIMENTO CRISTALIZADO</v>
          </cell>
          <cell r="C897">
            <v>0</v>
          </cell>
          <cell r="D897">
            <v>0</v>
          </cell>
        </row>
        <row r="898">
          <cell r="A898">
            <v>73929</v>
          </cell>
          <cell r="B898" t="str">
            <v>CIMENTO ESPECIAL CRISTALIZANTE DENVERLIT C/EMULSAO ADESIVA DENVERFIX -DENVER-1 DEMAO P/SUB SOLO/BALDRAMES/GALERIAS/JARDINEIRAS/ETC</v>
          </cell>
          <cell r="C898">
            <v>0</v>
          </cell>
          <cell r="D898">
            <v>0</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v>0</v>
          </cell>
          <cell r="D903">
            <v>0</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v>0</v>
          </cell>
          <cell r="D905">
            <v>0</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v>0</v>
          </cell>
          <cell r="D910">
            <v>0</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v>0</v>
          </cell>
          <cell r="D912">
            <v>0</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v>0</v>
          </cell>
          <cell r="D915">
            <v>0</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v>0</v>
          </cell>
          <cell r="D917">
            <v>0</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v>0</v>
          </cell>
          <cell r="D919">
            <v>0</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v>0</v>
          </cell>
          <cell r="D921">
            <v>0</v>
          </cell>
        </row>
        <row r="922">
          <cell r="A922">
            <v>73872</v>
          </cell>
          <cell r="B922" t="str">
            <v>IMPERMEABILIZACAO COM RESINA EPOXI</v>
          </cell>
          <cell r="C922">
            <v>0</v>
          </cell>
          <cell r="D922">
            <v>0</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v>0</v>
          </cell>
          <cell r="D925">
            <v>0</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v>0</v>
          </cell>
          <cell r="D927">
            <v>0</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v>0</v>
          </cell>
          <cell r="D929">
            <v>0</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v>0</v>
          </cell>
          <cell r="D931">
            <v>0</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v>0</v>
          </cell>
          <cell r="D933">
            <v>0</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v>0</v>
          </cell>
          <cell r="D935">
            <v>0</v>
          </cell>
        </row>
        <row r="936">
          <cell r="A936">
            <v>165</v>
          </cell>
          <cell r="B936" t="str">
            <v>ELETRODUTOS/CALHAS PARA LEITO DE CABOS</v>
          </cell>
          <cell r="C936">
            <v>0</v>
          </cell>
          <cell r="D936">
            <v>0</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v>0</v>
          </cell>
          <cell r="D965">
            <v>0</v>
          </cell>
        </row>
        <row r="966">
          <cell r="A966" t="str">
            <v>73740/001</v>
          </cell>
          <cell r="B966" t="str">
            <v>ELETRODUTO FERRO GALVANIZADO 1/2"</v>
          </cell>
          <cell r="C966" t="str">
            <v>M</v>
          </cell>
          <cell r="D966">
            <v>6.43</v>
          </cell>
        </row>
        <row r="967">
          <cell r="A967">
            <v>73798</v>
          </cell>
          <cell r="B967" t="str">
            <v>DUTOS DE POLIESTER DE ALTA DENSIDADE(PEAD)</v>
          </cell>
          <cell r="C967">
            <v>0</v>
          </cell>
          <cell r="D967">
            <v>0</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v>0</v>
          </cell>
          <cell r="D972">
            <v>0</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v>0</v>
          </cell>
          <cell r="D975">
            <v>0</v>
          </cell>
        </row>
        <row r="976">
          <cell r="A976" t="str">
            <v>74252/001</v>
          </cell>
          <cell r="B976" t="str">
            <v>ELETRODUTO DE PVC RIGIDO ROSCAVEL 25MM (1"), FORNECIMENTO E INSTALACAO</v>
          </cell>
          <cell r="C976" t="str">
            <v>M</v>
          </cell>
          <cell r="D976">
            <v>9</v>
          </cell>
        </row>
        <row r="977">
          <cell r="A977">
            <v>166</v>
          </cell>
          <cell r="B977" t="str">
            <v>CONEXOES</v>
          </cell>
          <cell r="C977">
            <v>0</v>
          </cell>
          <cell r="D977">
            <v>0</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v>0</v>
          </cell>
          <cell r="D997">
            <v>0</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v>0</v>
          </cell>
          <cell r="D1012">
            <v>0</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v>0</v>
          </cell>
          <cell r="D1029">
            <v>0</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v>0</v>
          </cell>
          <cell r="D1031">
            <v>0</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v>0</v>
          </cell>
          <cell r="D1033">
            <v>0</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v>0</v>
          </cell>
          <cell r="D1035">
            <v>0</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v>0</v>
          </cell>
          <cell r="D1038">
            <v>0</v>
          </cell>
        </row>
        <row r="1039">
          <cell r="A1039">
            <v>73861</v>
          </cell>
          <cell r="B1039" t="str">
            <v>CONDULETES</v>
          </cell>
          <cell r="C1039">
            <v>0</v>
          </cell>
          <cell r="D1039">
            <v>0</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v>0</v>
          </cell>
          <cell r="D1061">
            <v>0</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v>0</v>
          </cell>
          <cell r="D1066">
            <v>0</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v>0</v>
          </cell>
          <cell r="D1068">
            <v>0</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v>0</v>
          </cell>
          <cell r="D1075">
            <v>0</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v>0</v>
          </cell>
          <cell r="D1079">
            <v>0</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v>0</v>
          </cell>
          <cell r="D1085">
            <v>0</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v>0</v>
          </cell>
          <cell r="D1096">
            <v>0</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v>0</v>
          </cell>
          <cell r="D1105">
            <v>0</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v>0</v>
          </cell>
          <cell r="D1107">
            <v>0</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v>0</v>
          </cell>
          <cell r="D1111">
            <v>0</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v>0</v>
          </cell>
          <cell r="D1120">
            <v>0</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v>0</v>
          </cell>
          <cell r="D1128">
            <v>0</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v>0</v>
          </cell>
          <cell r="D1130">
            <v>0</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v>0</v>
          </cell>
          <cell r="D1140">
            <v>0</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v>0</v>
          </cell>
          <cell r="D1143">
            <v>0</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v>0</v>
          </cell>
          <cell r="D1145">
            <v>0</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v>0</v>
          </cell>
          <cell r="D1147">
            <v>0</v>
          </cell>
        </row>
        <row r="1148">
          <cell r="A1148">
            <v>73767</v>
          </cell>
          <cell r="B1148" t="str">
            <v>FORNEC/COLOC DE CONECTORES/LACO DE ROLDANA E ALCA P/ILUM PUBLICA</v>
          </cell>
          <cell r="C1148">
            <v>0</v>
          </cell>
          <cell r="D1148">
            <v>0</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v>0</v>
          </cell>
          <cell r="D1155">
            <v>0</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v>0</v>
          </cell>
          <cell r="D1164">
            <v>0</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v>0</v>
          </cell>
          <cell r="D1168">
            <v>0</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v>0</v>
          </cell>
          <cell r="D1173">
            <v>0</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v>0</v>
          </cell>
          <cell r="D1175">
            <v>0</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v>0</v>
          </cell>
          <cell r="D1193">
            <v>0</v>
          </cell>
        </row>
        <row r="1194">
          <cell r="A1194" t="str">
            <v>76454/001</v>
          </cell>
          <cell r="B1194" t="str">
            <v>ENTRADA DE ENERGIA EM BT TRIFASICA 70 A (QUADRA DESCOBERTA)</v>
          </cell>
          <cell r="C1194" t="str">
            <v>UN</v>
          </cell>
          <cell r="D1194">
            <v>1809.35</v>
          </cell>
        </row>
        <row r="1195">
          <cell r="A1195">
            <v>174</v>
          </cell>
          <cell r="B1195" t="str">
            <v>POSTE METALICO</v>
          </cell>
          <cell r="C1195">
            <v>0</v>
          </cell>
          <cell r="D1195">
            <v>0</v>
          </cell>
        </row>
        <row r="1196">
          <cell r="A1196">
            <v>73769</v>
          </cell>
          <cell r="B1196" t="str">
            <v>POSTES DE ACO FORNECIMENTO E ASSENTAMENTO</v>
          </cell>
          <cell r="C1196">
            <v>0</v>
          </cell>
          <cell r="D1196">
            <v>0</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v>0</v>
          </cell>
          <cell r="D1201">
            <v>0</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v>0</v>
          </cell>
          <cell r="D1203">
            <v>0</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v>0</v>
          </cell>
          <cell r="D1206">
            <v>0</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v>0</v>
          </cell>
          <cell r="D1216">
            <v>0</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v>0</v>
          </cell>
          <cell r="D1218">
            <v>0</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v>0</v>
          </cell>
          <cell r="D1220">
            <v>0</v>
          </cell>
        </row>
        <row r="1221">
          <cell r="A1221">
            <v>73857</v>
          </cell>
          <cell r="B1221" t="str">
            <v>TRANSFORMADORES DE DISTRIBUICAO</v>
          </cell>
          <cell r="C1221">
            <v>0</v>
          </cell>
          <cell r="D1221">
            <v>0</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v>0</v>
          </cell>
          <cell r="D1232">
            <v>0</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v>0</v>
          </cell>
          <cell r="D1234">
            <v>0</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v>0</v>
          </cell>
          <cell r="D1237">
            <v>0</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v>0</v>
          </cell>
          <cell r="D1244">
            <v>0</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v>0</v>
          </cell>
          <cell r="D1258">
            <v>0</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v>0</v>
          </cell>
          <cell r="D1266">
            <v>0</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v>0</v>
          </cell>
          <cell r="D1270">
            <v>0</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v>0</v>
          </cell>
          <cell r="D1274">
            <v>0</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v>0</v>
          </cell>
          <cell r="D1277">
            <v>0</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v>0</v>
          </cell>
          <cell r="D1279">
            <v>0</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v>0</v>
          </cell>
          <cell r="D1281">
            <v>0</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v>0</v>
          </cell>
          <cell r="D1283">
            <v>0</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v>0</v>
          </cell>
          <cell r="D1308">
            <v>0</v>
          </cell>
        </row>
        <row r="1309">
          <cell r="A1309">
            <v>74027</v>
          </cell>
          <cell r="B1309" t="str">
            <v>GRUPO GERADOR 150/170 KVA - MOTOR DIESEL</v>
          </cell>
          <cell r="C1309">
            <v>0</v>
          </cell>
          <cell r="D1309">
            <v>0</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v>0</v>
          </cell>
          <cell r="D1315">
            <v>0</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v>0</v>
          </cell>
          <cell r="D1320">
            <v>0</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v>0</v>
          </cell>
          <cell r="D1329">
            <v>0</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v>0</v>
          </cell>
          <cell r="D1335">
            <v>0</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v>0</v>
          </cell>
          <cell r="D1341">
            <v>0</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v>0</v>
          </cell>
          <cell r="D1346">
            <v>0</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v>0</v>
          </cell>
          <cell r="D1350">
            <v>0</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v>0</v>
          </cell>
          <cell r="D1356">
            <v>0</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v>0</v>
          </cell>
          <cell r="D1361">
            <v>0</v>
          </cell>
        </row>
        <row r="1362">
          <cell r="A1362">
            <v>186</v>
          </cell>
          <cell r="B1362" t="str">
            <v>INCENDIO</v>
          </cell>
          <cell r="C1362">
            <v>0</v>
          </cell>
          <cell r="D1362">
            <v>0</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v>0</v>
          </cell>
          <cell r="D1368">
            <v>0</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v>0</v>
          </cell>
          <cell r="D1371">
            <v>0</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v>0</v>
          </cell>
          <cell r="D1373">
            <v>0</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v>0</v>
          </cell>
          <cell r="D1377">
            <v>0</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v>0</v>
          </cell>
          <cell r="D1392">
            <v>0</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v>0</v>
          </cell>
          <cell r="D1394">
            <v>0</v>
          </cell>
        </row>
        <row r="1395">
          <cell r="A1395">
            <v>8260</v>
          </cell>
          <cell r="B1395" t="str">
            <v>INSTALACAO PARA-RAIOS P/RESERVATORIO</v>
          </cell>
          <cell r="C1395" t="str">
            <v>UN</v>
          </cell>
          <cell r="D1395">
            <v>1737.3</v>
          </cell>
        </row>
        <row r="1396">
          <cell r="A1396">
            <v>274</v>
          </cell>
          <cell r="B1396" t="str">
            <v>GAS</v>
          </cell>
          <cell r="C1396">
            <v>0</v>
          </cell>
          <cell r="D1396">
            <v>0</v>
          </cell>
        </row>
        <row r="1397">
          <cell r="A1397">
            <v>74003</v>
          </cell>
          <cell r="B1397" t="str">
            <v>INSTALACAO GAS</v>
          </cell>
          <cell r="C1397">
            <v>0</v>
          </cell>
          <cell r="D1397">
            <v>0</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v>0</v>
          </cell>
          <cell r="D1399">
            <v>0</v>
          </cell>
        </row>
        <row r="1400">
          <cell r="A1400">
            <v>179</v>
          </cell>
          <cell r="B1400" t="str">
            <v>FORNEC. E ASSENTAMENTO DE TUBOS P/INSTALACAO DOMICILIAR</v>
          </cell>
          <cell r="C1400">
            <v>0</v>
          </cell>
          <cell r="D1400">
            <v>0</v>
          </cell>
        </row>
        <row r="1401">
          <cell r="A1401">
            <v>73777</v>
          </cell>
          <cell r="B1401" t="str">
            <v>TUBULAÇÃO EM PVC ROSCAVEL S/ CONEXOES P/ AGUA FRIA</v>
          </cell>
          <cell r="C1401">
            <v>0</v>
          </cell>
          <cell r="D1401">
            <v>0</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v>0</v>
          </cell>
          <cell r="D1410">
            <v>0</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v>0</v>
          </cell>
          <cell r="D1414">
            <v>0</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v>0</v>
          </cell>
          <cell r="D1424">
            <v>0</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v>0</v>
          </cell>
          <cell r="D1435">
            <v>0</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v>0</v>
          </cell>
          <cell r="D1445">
            <v>0</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v>0</v>
          </cell>
          <cell r="D1447">
            <v>0</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v>0</v>
          </cell>
          <cell r="D1450">
            <v>0</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v>0</v>
          </cell>
          <cell r="D1455">
            <v>0</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v>0</v>
          </cell>
          <cell r="D1458">
            <v>0</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v>0</v>
          </cell>
          <cell r="D1464">
            <v>0</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v>0</v>
          </cell>
          <cell r="D1471">
            <v>0</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v>0</v>
          </cell>
          <cell r="D1479">
            <v>0</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v>0</v>
          </cell>
          <cell r="D1483">
            <v>0</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v>0</v>
          </cell>
          <cell r="D1491">
            <v>0</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v>0</v>
          </cell>
          <cell r="D1777">
            <v>0</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v>0</v>
          </cell>
          <cell r="D1780">
            <v>0</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v>0</v>
          </cell>
          <cell r="D1785">
            <v>0</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v>0</v>
          </cell>
          <cell r="D1787">
            <v>0</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v>0</v>
          </cell>
          <cell r="D1790">
            <v>0</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v>0</v>
          </cell>
          <cell r="D1793">
            <v>0</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v>0</v>
          </cell>
          <cell r="D1796">
            <v>0</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v>0</v>
          </cell>
          <cell r="D1801">
            <v>0</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v>0</v>
          </cell>
          <cell r="D1803">
            <v>0</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v>0</v>
          </cell>
          <cell r="D1806">
            <v>0</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v>0</v>
          </cell>
          <cell r="D1808">
            <v>0</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v>0</v>
          </cell>
          <cell r="D1813">
            <v>0</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v>0</v>
          </cell>
          <cell r="D1827">
            <v>0</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v>0</v>
          </cell>
          <cell r="D1830">
            <v>0</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v>0</v>
          </cell>
          <cell r="D1832">
            <v>0</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v>0</v>
          </cell>
          <cell r="D1845">
            <v>0</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v>0</v>
          </cell>
          <cell r="D1855">
            <v>0</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v>0</v>
          </cell>
          <cell r="D1858">
            <v>0</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v>0</v>
          </cell>
          <cell r="D1862">
            <v>0</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v>0</v>
          </cell>
          <cell r="D1864">
            <v>0</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v>0</v>
          </cell>
          <cell r="D1866">
            <v>0</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v>0</v>
          </cell>
          <cell r="D1869">
            <v>0</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v>0</v>
          </cell>
          <cell r="D1874">
            <v>0</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v>0</v>
          </cell>
          <cell r="D1877">
            <v>0</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v>0</v>
          </cell>
          <cell r="D1880">
            <v>0</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v>0</v>
          </cell>
          <cell r="D1884">
            <v>0</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v>0</v>
          </cell>
          <cell r="D1887">
            <v>0</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v>0</v>
          </cell>
          <cell r="D1889">
            <v>0</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v>0</v>
          </cell>
          <cell r="D1891">
            <v>0</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v>0</v>
          </cell>
          <cell r="D1895">
            <v>0</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v>0</v>
          </cell>
          <cell r="D1898">
            <v>0</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v>0</v>
          </cell>
          <cell r="D1902">
            <v>0</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v>0</v>
          </cell>
          <cell r="D1906">
            <v>0</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v>0</v>
          </cell>
          <cell r="D1910">
            <v>0</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v>0</v>
          </cell>
          <cell r="D1916">
            <v>0</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v>0</v>
          </cell>
          <cell r="D1918">
            <v>0</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v>0</v>
          </cell>
          <cell r="D1920">
            <v>0</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v>0</v>
          </cell>
          <cell r="D1922">
            <v>0</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v>0</v>
          </cell>
          <cell r="D1924">
            <v>0</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v>0</v>
          </cell>
          <cell r="D1926">
            <v>0</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v>0</v>
          </cell>
          <cell r="D1928">
            <v>0</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v>0</v>
          </cell>
          <cell r="D1930">
            <v>0</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v>0</v>
          </cell>
          <cell r="D1932">
            <v>0</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v>0</v>
          </cell>
          <cell r="D1934">
            <v>0</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v>0</v>
          </cell>
          <cell r="D1936">
            <v>0</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v>0</v>
          </cell>
          <cell r="D1939">
            <v>0</v>
          </cell>
        </row>
        <row r="1940">
          <cell r="A1940">
            <v>73958</v>
          </cell>
          <cell r="B1940" t="str">
            <v>PONTO ESGOTO</v>
          </cell>
          <cell r="C1940">
            <v>0</v>
          </cell>
          <cell r="D1940">
            <v>0</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v>0</v>
          </cell>
          <cell r="D1942">
            <v>0</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v>0</v>
          </cell>
          <cell r="D1946">
            <v>0</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v>0</v>
          </cell>
          <cell r="D1951">
            <v>0</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v>0</v>
          </cell>
          <cell r="D1967">
            <v>0</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v>0</v>
          </cell>
          <cell r="D1975">
            <v>0</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v>0</v>
          </cell>
          <cell r="D1977">
            <v>0</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v>0</v>
          </cell>
          <cell r="D1984">
            <v>0</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v>0</v>
          </cell>
          <cell r="D1986">
            <v>0</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v>0</v>
          </cell>
          <cell r="D1988">
            <v>0</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v>0</v>
          </cell>
          <cell r="D1990">
            <v>0</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v>0</v>
          </cell>
          <cell r="D1992">
            <v>0</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v>0</v>
          </cell>
          <cell r="D1994">
            <v>0</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v>0</v>
          </cell>
          <cell r="D1996">
            <v>0</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v>0</v>
          </cell>
          <cell r="D1998">
            <v>0</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v>0</v>
          </cell>
          <cell r="D2000">
            <v>0</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v>0</v>
          </cell>
          <cell r="D2002">
            <v>0</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v>0</v>
          </cell>
          <cell r="D2004">
            <v>0</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v>0</v>
          </cell>
          <cell r="D2006">
            <v>0</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v>0</v>
          </cell>
          <cell r="D2008">
            <v>0</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v>0</v>
          </cell>
          <cell r="D2010">
            <v>0</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v>0</v>
          </cell>
          <cell r="D2012">
            <v>0</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v>0</v>
          </cell>
          <cell r="D2014">
            <v>0</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v>0</v>
          </cell>
          <cell r="D2016">
            <v>0</v>
          </cell>
        </row>
        <row r="2017">
          <cell r="A2017">
            <v>74026</v>
          </cell>
          <cell r="B2017" t="str">
            <v>COLUNA DE VENTILAÇÃO</v>
          </cell>
          <cell r="C2017">
            <v>0</v>
          </cell>
          <cell r="D2017">
            <v>0</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v>0</v>
          </cell>
          <cell r="D2019">
            <v>0</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v>0</v>
          </cell>
          <cell r="D2026">
            <v>0</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v>0</v>
          </cell>
          <cell r="D2028">
            <v>0</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v>0</v>
          </cell>
          <cell r="D2030">
            <v>0</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v>0</v>
          </cell>
          <cell r="D2032">
            <v>0</v>
          </cell>
        </row>
        <row r="2033">
          <cell r="A2033">
            <v>232</v>
          </cell>
          <cell r="B2033" t="str">
            <v>INSTALACAO DE BOMBAS EM GERAL</v>
          </cell>
          <cell r="C2033">
            <v>0</v>
          </cell>
          <cell r="D2033">
            <v>0</v>
          </cell>
        </row>
        <row r="2034">
          <cell r="A2034">
            <v>73826</v>
          </cell>
          <cell r="B2034" t="str">
            <v>INSTALACAO DE COMPRESSOR DE AR OU SOPRADOR</v>
          </cell>
          <cell r="C2034">
            <v>0</v>
          </cell>
          <cell r="D2034">
            <v>0</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v>0</v>
          </cell>
          <cell r="D2037">
            <v>0</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v>0</v>
          </cell>
          <cell r="D2042">
            <v>0</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v>0</v>
          </cell>
          <cell r="D2046">
            <v>0</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v>0</v>
          </cell>
          <cell r="D2051">
            <v>0</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v>0</v>
          </cell>
          <cell r="D2055">
            <v>0</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v>0</v>
          </cell>
          <cell r="D2062">
            <v>0</v>
          </cell>
        </row>
        <row r="2063">
          <cell r="A2063" t="str">
            <v>73824/001</v>
          </cell>
          <cell r="B2063" t="str">
            <v>INSTALACAO DE MISTURADOR VERTICAL</v>
          </cell>
          <cell r="C2063" t="str">
            <v>UN</v>
          </cell>
          <cell r="D2063">
            <v>188.32</v>
          </cell>
        </row>
        <row r="2064">
          <cell r="A2064">
            <v>73825</v>
          </cell>
          <cell r="B2064" t="str">
            <v>VERTEDORES</v>
          </cell>
          <cell r="C2064">
            <v>0</v>
          </cell>
          <cell r="D2064">
            <v>0</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v>0</v>
          </cell>
          <cell r="D2067">
            <v>0</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v>0</v>
          </cell>
          <cell r="D2073">
            <v>0</v>
          </cell>
        </row>
        <row r="2074">
          <cell r="A2074">
            <v>58</v>
          </cell>
          <cell r="B2074" t="str">
            <v>LIGACOES PREDIAIS DE AGUA</v>
          </cell>
          <cell r="C2074">
            <v>0</v>
          </cell>
          <cell r="D2074">
            <v>0</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v>0</v>
          </cell>
          <cell r="D2076">
            <v>0</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v>0</v>
          </cell>
          <cell r="D2078">
            <v>0</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v>0</v>
          </cell>
          <cell r="D2082">
            <v>0</v>
          </cell>
        </row>
        <row r="2083">
          <cell r="A2083" t="str">
            <v>74218/001</v>
          </cell>
          <cell r="B2083" t="str">
            <v>KIT CAVALETE PVC COM REGISTRO 3/4" - FORNECIMENTO E INSTALACAO</v>
          </cell>
          <cell r="C2083" t="str">
            <v>UN</v>
          </cell>
          <cell r="D2083">
            <v>43.44</v>
          </cell>
        </row>
        <row r="2084">
          <cell r="A2084">
            <v>74253</v>
          </cell>
          <cell r="B2084" t="str">
            <v>RAMAL PREDIAL</v>
          </cell>
          <cell r="C2084">
            <v>0</v>
          </cell>
          <cell r="D2084">
            <v>0</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v>0</v>
          </cell>
          <cell r="D2086">
            <v>0</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v>0</v>
          </cell>
          <cell r="D2088">
            <v>0</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v>0</v>
          </cell>
          <cell r="D2091">
            <v>0</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v>0</v>
          </cell>
          <cell r="D2095">
            <v>0</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v>0</v>
          </cell>
          <cell r="D2098">
            <v>0</v>
          </cell>
        </row>
        <row r="2099">
          <cell r="A2099">
            <v>17</v>
          </cell>
          <cell r="B2099" t="str">
            <v>DRAGAGEM</v>
          </cell>
          <cell r="C2099">
            <v>0</v>
          </cell>
          <cell r="D2099">
            <v>0</v>
          </cell>
        </row>
        <row r="2100">
          <cell r="A2100">
            <v>76451</v>
          </cell>
          <cell r="B2100" t="str">
            <v>ESCAVACAO SUBMERSA</v>
          </cell>
          <cell r="C2100">
            <v>0</v>
          </cell>
          <cell r="D2100">
            <v>0</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v>0</v>
          </cell>
          <cell r="D2102">
            <v>0</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v>0</v>
          </cell>
          <cell r="D2104">
            <v>0</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v>0</v>
          </cell>
          <cell r="D2107">
            <v>0</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v>0</v>
          </cell>
          <cell r="D2109">
            <v>0</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v>0</v>
          </cell>
          <cell r="D2111">
            <v>0</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v>0</v>
          </cell>
          <cell r="D2113">
            <v>0</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v>0</v>
          </cell>
          <cell r="D2116">
            <v>0</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v>0</v>
          </cell>
          <cell r="D2118">
            <v>0</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v>0</v>
          </cell>
          <cell r="D2120">
            <v>0</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v>0</v>
          </cell>
          <cell r="D2122">
            <v>0</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v>0</v>
          </cell>
          <cell r="D2124">
            <v>0</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v>0</v>
          </cell>
          <cell r="D2130">
            <v>0</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v>0</v>
          </cell>
          <cell r="D2134">
            <v>0</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v>0</v>
          </cell>
          <cell r="D2150">
            <v>0</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v>0</v>
          </cell>
          <cell r="D2152">
            <v>0</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v>0</v>
          </cell>
          <cell r="D2154">
            <v>0</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v>0</v>
          </cell>
          <cell r="D2161">
            <v>0</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v>0</v>
          </cell>
          <cell r="D2164">
            <v>0</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v>0</v>
          </cell>
          <cell r="D2167">
            <v>0</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v>0</v>
          </cell>
          <cell r="D2169">
            <v>0</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v>0</v>
          </cell>
          <cell r="D2172">
            <v>0</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v>0</v>
          </cell>
          <cell r="D2179">
            <v>0</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v>0</v>
          </cell>
          <cell r="D2181">
            <v>0</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v>0</v>
          </cell>
          <cell r="D2183">
            <v>0</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v>0</v>
          </cell>
          <cell r="D2186">
            <v>0</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v>0</v>
          </cell>
          <cell r="D2252">
            <v>0</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v>0</v>
          </cell>
          <cell r="D2254">
            <v>0</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v>0</v>
          </cell>
          <cell r="D2256">
            <v>0</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v>0</v>
          </cell>
          <cell r="D2260">
            <v>0</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v>0</v>
          </cell>
          <cell r="D2262">
            <v>0</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v>0</v>
          </cell>
          <cell r="D2264">
            <v>0</v>
          </cell>
        </row>
        <row r="2265">
          <cell r="A2265" t="str">
            <v>74207/001</v>
          </cell>
          <cell r="B2265" t="str">
            <v>TRANSPORTE DE MATERIAL - BOTA-FORA, D.M.T = 10,0 KM</v>
          </cell>
          <cell r="C2265" t="str">
            <v>M3</v>
          </cell>
          <cell r="D2265">
            <v>11.34</v>
          </cell>
        </row>
        <row r="2266">
          <cell r="A2266">
            <v>74241</v>
          </cell>
          <cell r="B2266" t="str">
            <v>EMPILHAMENTO DE SOLO ORGANICO</v>
          </cell>
          <cell r="C2266">
            <v>0</v>
          </cell>
          <cell r="D2266">
            <v>0</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v>0</v>
          </cell>
          <cell r="D2268">
            <v>0</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v>0</v>
          </cell>
          <cell r="D2272">
            <v>0</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v>0</v>
          </cell>
          <cell r="D2274">
            <v>0</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v>0</v>
          </cell>
          <cell r="D2277">
            <v>0</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v>0</v>
          </cell>
          <cell r="D2282">
            <v>0</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v>0</v>
          </cell>
          <cell r="D2285">
            <v>0</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v>0</v>
          </cell>
          <cell r="D2287">
            <v>0</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v>0</v>
          </cell>
          <cell r="D2289">
            <v>0</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v>0</v>
          </cell>
          <cell r="D2291">
            <v>0</v>
          </cell>
        </row>
        <row r="2292">
          <cell r="A2292">
            <v>63</v>
          </cell>
          <cell r="B2292" t="str">
            <v>ALVENARIA DE TIJOLOS CERAMICOS</v>
          </cell>
          <cell r="C2292">
            <v>0</v>
          </cell>
          <cell r="D2292">
            <v>0</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v>0</v>
          </cell>
          <cell r="D2305">
            <v>0</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v>0</v>
          </cell>
          <cell r="D2307">
            <v>0</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v>0</v>
          </cell>
          <cell r="D2313">
            <v>0</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v>0</v>
          </cell>
          <cell r="D2315">
            <v>0</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v>0</v>
          </cell>
          <cell r="D2317">
            <v>0</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v>0</v>
          </cell>
          <cell r="D2319">
            <v>0</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v>0</v>
          </cell>
          <cell r="D2322">
            <v>0</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v>0</v>
          </cell>
          <cell r="D2324">
            <v>0</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v>0</v>
          </cell>
          <cell r="D2326">
            <v>0</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v>0</v>
          </cell>
          <cell r="D2330">
            <v>0</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v>0</v>
          </cell>
          <cell r="D2332">
            <v>0</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v>0</v>
          </cell>
          <cell r="D2334">
            <v>0</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v>0</v>
          </cell>
          <cell r="D2345">
            <v>0</v>
          </cell>
        </row>
        <row r="2346">
          <cell r="A2346">
            <v>73937</v>
          </cell>
          <cell r="B2346" t="str">
            <v>ALVENARIA ELEMENTO VAZADO CONCRETO (COBOGO)</v>
          </cell>
          <cell r="C2346">
            <v>0</v>
          </cell>
          <cell r="D2346">
            <v>0</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v>0</v>
          </cell>
          <cell r="D2352">
            <v>0</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v>0</v>
          </cell>
          <cell r="D2354">
            <v>0</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v>0</v>
          </cell>
          <cell r="D2356">
            <v>0</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v>0</v>
          </cell>
          <cell r="D2361">
            <v>0</v>
          </cell>
        </row>
        <row r="2362">
          <cell r="A2362">
            <v>74053</v>
          </cell>
          <cell r="B2362" t="str">
            <v>ALVENARIA EM PEDRA RACHAO</v>
          </cell>
          <cell r="C2362">
            <v>0</v>
          </cell>
          <cell r="D2362">
            <v>0</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v>0</v>
          </cell>
          <cell r="D2366">
            <v>0</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v>0</v>
          </cell>
          <cell r="D2372">
            <v>0</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v>0</v>
          </cell>
          <cell r="D2374">
            <v>0</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v>0</v>
          </cell>
          <cell r="D2389">
            <v>0</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v>0</v>
          </cell>
          <cell r="D2391">
            <v>0</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v>0</v>
          </cell>
          <cell r="D2393">
            <v>0</v>
          </cell>
        </row>
        <row r="2394">
          <cell r="A2394">
            <v>73863</v>
          </cell>
          <cell r="B2394" t="str">
            <v>ALVENARIA DE BLOCOS DE CONCRETO CELULAR</v>
          </cell>
          <cell r="C2394">
            <v>0</v>
          </cell>
          <cell r="D2394">
            <v>0</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v>0</v>
          </cell>
          <cell r="D2397">
            <v>0</v>
          </cell>
        </row>
        <row r="2398">
          <cell r="A2398">
            <v>68079</v>
          </cell>
          <cell r="B2398" t="str">
            <v>PAREDE DE ADOBE PARA FORNOS</v>
          </cell>
          <cell r="C2398" t="str">
            <v>M3</v>
          </cell>
          <cell r="D2398">
            <v>345.25</v>
          </cell>
        </row>
        <row r="2399">
          <cell r="A2399" t="str">
            <v>PAVI</v>
          </cell>
          <cell r="B2399" t="str">
            <v>PAVIMENTACAO</v>
          </cell>
          <cell r="C2399">
            <v>0</v>
          </cell>
          <cell r="D2399">
            <v>0</v>
          </cell>
        </row>
        <row r="2400">
          <cell r="A2400">
            <v>54</v>
          </cell>
          <cell r="B2400" t="str">
            <v>RECOMPOSICAO DE PAVIMENTACAO</v>
          </cell>
          <cell r="C2400">
            <v>0</v>
          </cell>
          <cell r="D2400">
            <v>0</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v>0</v>
          </cell>
          <cell r="D2403">
            <v>0</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v>0</v>
          </cell>
          <cell r="D2408">
            <v>0</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v>0</v>
          </cell>
          <cell r="D2410">
            <v>0</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v>0</v>
          </cell>
          <cell r="D2412">
            <v>0</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v>0</v>
          </cell>
          <cell r="D2426">
            <v>0</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v>0</v>
          </cell>
          <cell r="D2428">
            <v>0</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v>0</v>
          </cell>
          <cell r="D2453">
            <v>0</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v>0</v>
          </cell>
          <cell r="D2455">
            <v>0</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v>0</v>
          </cell>
          <cell r="D2457">
            <v>0</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v>0</v>
          </cell>
          <cell r="D2464">
            <v>0</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v>0</v>
          </cell>
          <cell r="D2467">
            <v>0</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v>0</v>
          </cell>
          <cell r="D2470">
            <v>0</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v>0</v>
          </cell>
          <cell r="D2473">
            <v>0</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v>0</v>
          </cell>
          <cell r="D2475">
            <v>0</v>
          </cell>
        </row>
        <row r="2476">
          <cell r="A2476">
            <v>73770</v>
          </cell>
          <cell r="B2476" t="str">
            <v>BARREIRA PRE-MOLDADA CONCR ARMADO/MURETA DIVISORIA DE TRAFEGO</v>
          </cell>
          <cell r="C2476">
            <v>0</v>
          </cell>
          <cell r="D2476">
            <v>0</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v>0</v>
          </cell>
          <cell r="D2482">
            <v>0</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v>0</v>
          </cell>
          <cell r="D2487">
            <v>0</v>
          </cell>
        </row>
        <row r="2488">
          <cell r="A2488">
            <v>155</v>
          </cell>
          <cell r="B2488" t="str">
            <v>PINTURA DE PAREDE</v>
          </cell>
          <cell r="C2488">
            <v>0</v>
          </cell>
          <cell r="D2488">
            <v>0</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v>0</v>
          </cell>
          <cell r="D2492">
            <v>0</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v>0</v>
          </cell>
          <cell r="D2494">
            <v>0</v>
          </cell>
        </row>
        <row r="2495">
          <cell r="A2495" t="str">
            <v>73750/001</v>
          </cell>
          <cell r="B2495" t="str">
            <v>PINTURA LATEX PVA AMBIENTES INTERNOS, DUAS DEMAOS</v>
          </cell>
          <cell r="C2495" t="str">
            <v>M2</v>
          </cell>
          <cell r="D2495">
            <v>6.01</v>
          </cell>
        </row>
        <row r="2496">
          <cell r="A2496">
            <v>73751</v>
          </cell>
          <cell r="B2496" t="str">
            <v>SELADOR P/ PAREDE</v>
          </cell>
          <cell r="C2496">
            <v>0</v>
          </cell>
          <cell r="D2496">
            <v>0</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v>0</v>
          </cell>
          <cell r="D2498">
            <v>0</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v>0</v>
          </cell>
          <cell r="D2500">
            <v>0</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v>0</v>
          </cell>
          <cell r="D2503">
            <v>0</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v>0</v>
          </cell>
          <cell r="D2507">
            <v>0</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v>0</v>
          </cell>
          <cell r="D2510">
            <v>0</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v>0</v>
          </cell>
          <cell r="D2512">
            <v>0</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v>0</v>
          </cell>
          <cell r="D2515">
            <v>0</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v>0</v>
          </cell>
          <cell r="D2518">
            <v>0</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v>0</v>
          </cell>
          <cell r="D2520">
            <v>0</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v>0</v>
          </cell>
          <cell r="D2523">
            <v>0</v>
          </cell>
        </row>
        <row r="2524">
          <cell r="A2524" t="str">
            <v>73739/001</v>
          </cell>
          <cell r="B2524" t="str">
            <v>PINTURA ESMALTE ACETINADO EM MADEIRA, DUAS DEMAOS</v>
          </cell>
          <cell r="C2524" t="str">
            <v>M2</v>
          </cell>
          <cell r="D2524">
            <v>9.58</v>
          </cell>
        </row>
        <row r="2525">
          <cell r="A2525">
            <v>73832</v>
          </cell>
          <cell r="B2525" t="str">
            <v>EMASSAMENTO MADEIRA</v>
          </cell>
          <cell r="C2525">
            <v>0</v>
          </cell>
          <cell r="D2525">
            <v>0</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v>0</v>
          </cell>
          <cell r="D2527">
            <v>0</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v>0</v>
          </cell>
          <cell r="D2531">
            <v>0</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v>0</v>
          </cell>
          <cell r="D2536">
            <v>0</v>
          </cell>
        </row>
        <row r="2537">
          <cell r="A2537" t="str">
            <v>73794/001</v>
          </cell>
          <cell r="B2537" t="str">
            <v>PINTURA COM TINTA GRAFITE ESMALTE EM FERRO</v>
          </cell>
          <cell r="C2537" t="str">
            <v>M2</v>
          </cell>
          <cell r="D2537">
            <v>15.31</v>
          </cell>
        </row>
        <row r="2538">
          <cell r="A2538">
            <v>73865</v>
          </cell>
          <cell r="B2538" t="str">
            <v>PRIMER EPOXI</v>
          </cell>
          <cell r="C2538">
            <v>0</v>
          </cell>
          <cell r="D2538">
            <v>0</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v>0</v>
          </cell>
          <cell r="D2540">
            <v>0</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v>0</v>
          </cell>
          <cell r="D2544">
            <v>0</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v>0</v>
          </cell>
          <cell r="D2547">
            <v>0</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v>0</v>
          </cell>
          <cell r="D2549">
            <v>0</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v>0</v>
          </cell>
          <cell r="D2551">
            <v>0</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v>0</v>
          </cell>
          <cell r="D2555">
            <v>0</v>
          </cell>
        </row>
        <row r="2556">
          <cell r="A2556">
            <v>74109</v>
          </cell>
          <cell r="B2556" t="str">
            <v>PINTURA IMUNIZANTE</v>
          </cell>
          <cell r="C2556">
            <v>0</v>
          </cell>
          <cell r="D2556">
            <v>0</v>
          </cell>
        </row>
        <row r="2557">
          <cell r="A2557" t="str">
            <v>74109/001</v>
          </cell>
          <cell r="B2557" t="str">
            <v>PINTURA IMUNIZANTE PARA MADEIRA, DUAS DEMAOS</v>
          </cell>
          <cell r="C2557" t="str">
            <v>M2</v>
          </cell>
          <cell r="D2557">
            <v>11.8</v>
          </cell>
        </row>
        <row r="2558">
          <cell r="A2558">
            <v>161</v>
          </cell>
          <cell r="B2558" t="str">
            <v>PINTURA PARA PISO</v>
          </cell>
          <cell r="C2558">
            <v>0</v>
          </cell>
          <cell r="D2558">
            <v>0</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v>0</v>
          </cell>
          <cell r="D2560">
            <v>0</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v>0</v>
          </cell>
          <cell r="D2562">
            <v>0</v>
          </cell>
        </row>
        <row r="2563">
          <cell r="A2563" t="str">
            <v>74245/001</v>
          </cell>
          <cell r="B2563" t="str">
            <v>PINTURA COM TINTA ACRILICA PARA PISOS EM QUADRAS POLIESPORTIVAS</v>
          </cell>
          <cell r="C2563" t="str">
            <v>M2</v>
          </cell>
          <cell r="D2563">
            <v>6.13</v>
          </cell>
        </row>
        <row r="2564">
          <cell r="A2564" t="str">
            <v>PISO</v>
          </cell>
          <cell r="B2564" t="str">
            <v>PISOS</v>
          </cell>
          <cell r="C2564">
            <v>0</v>
          </cell>
          <cell r="D2564">
            <v>0</v>
          </cell>
        </row>
        <row r="2565">
          <cell r="A2565">
            <v>111</v>
          </cell>
          <cell r="B2565" t="str">
            <v>PISO CIMENTADO</v>
          </cell>
          <cell r="C2565">
            <v>0</v>
          </cell>
          <cell r="D2565">
            <v>0</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v>0</v>
          </cell>
          <cell r="D2568">
            <v>0</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v>0</v>
          </cell>
          <cell r="D2574">
            <v>0</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v>0</v>
          </cell>
          <cell r="D2578">
            <v>0</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v>0</v>
          </cell>
          <cell r="D2580">
            <v>0</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v>0</v>
          </cell>
          <cell r="D2585">
            <v>0</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v>0</v>
          </cell>
          <cell r="D2588">
            <v>0</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v>0</v>
          </cell>
          <cell r="D2590">
            <v>0</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v>0</v>
          </cell>
          <cell r="D2594">
            <v>0</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v>0</v>
          </cell>
          <cell r="D2599">
            <v>0</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v>0</v>
          </cell>
          <cell r="D2601">
            <v>0</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v>0</v>
          </cell>
          <cell r="D2604">
            <v>0</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v>0</v>
          </cell>
          <cell r="D2606">
            <v>0</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v>0</v>
          </cell>
          <cell r="D2608">
            <v>0</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v>0</v>
          </cell>
          <cell r="D2610">
            <v>0</v>
          </cell>
        </row>
        <row r="2611">
          <cell r="A2611">
            <v>73743</v>
          </cell>
          <cell r="B2611" t="str">
            <v>PISO EM PEDRA</v>
          </cell>
          <cell r="C2611">
            <v>0</v>
          </cell>
          <cell r="D2611">
            <v>0</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v>0</v>
          </cell>
          <cell r="D2613">
            <v>0</v>
          </cell>
        </row>
        <row r="2614">
          <cell r="A2614" t="str">
            <v>73818/001</v>
          </cell>
          <cell r="B2614" t="str">
            <v>PAVIMENTACAO EM PEDRISCO, ESPESSURA 5CM</v>
          </cell>
          <cell r="C2614" t="str">
            <v>M2</v>
          </cell>
          <cell r="D2614">
            <v>6.57</v>
          </cell>
        </row>
        <row r="2615">
          <cell r="A2615">
            <v>73921</v>
          </cell>
          <cell r="B2615" t="str">
            <v>PISO PEDRA</v>
          </cell>
          <cell r="C2615">
            <v>0</v>
          </cell>
          <cell r="D2615">
            <v>0</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v>0</v>
          </cell>
          <cell r="D2618">
            <v>0</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v>0</v>
          </cell>
          <cell r="D2620">
            <v>0</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v>0</v>
          </cell>
          <cell r="D2622">
            <v>0</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v>0</v>
          </cell>
          <cell r="D2624">
            <v>0</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v>0</v>
          </cell>
          <cell r="D2629">
            <v>0</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v>0</v>
          </cell>
          <cell r="D2631">
            <v>0</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v>0</v>
          </cell>
          <cell r="D2635">
            <v>0</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v>0</v>
          </cell>
          <cell r="D2637">
            <v>0</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v>0</v>
          </cell>
          <cell r="D2639">
            <v>0</v>
          </cell>
        </row>
        <row r="2640">
          <cell r="A2640">
            <v>74159</v>
          </cell>
          <cell r="B2640" t="str">
            <v>SOLEIRA DE ARDOSIA</v>
          </cell>
          <cell r="C2640">
            <v>0</v>
          </cell>
          <cell r="D2640">
            <v>0</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v>0</v>
          </cell>
          <cell r="D2642">
            <v>0</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v>0</v>
          </cell>
          <cell r="D2644">
            <v>0</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v>0</v>
          </cell>
          <cell r="D2646">
            <v>0</v>
          </cell>
        </row>
        <row r="2647">
          <cell r="A2647">
            <v>74111</v>
          </cell>
          <cell r="B2647" t="str">
            <v>SOLEIRA MARMORE BRANCO</v>
          </cell>
          <cell r="C2647">
            <v>0</v>
          </cell>
          <cell r="D2647">
            <v>0</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v>0</v>
          </cell>
          <cell r="D2649">
            <v>0</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v>0</v>
          </cell>
          <cell r="D2651">
            <v>0</v>
          </cell>
        </row>
        <row r="2652">
          <cell r="A2652" t="str">
            <v>73886/001</v>
          </cell>
          <cell r="B2652" t="str">
            <v>RODAPE EM MADEIRA, ALTURA 7CM, FIXADO EM PECAS DE MADEIRA</v>
          </cell>
          <cell r="C2652" t="str">
            <v>M</v>
          </cell>
          <cell r="D2652">
            <v>9.93</v>
          </cell>
        </row>
        <row r="2653">
          <cell r="A2653">
            <v>131</v>
          </cell>
          <cell r="B2653" t="str">
            <v>RODAPE CERAMICO</v>
          </cell>
          <cell r="C2653">
            <v>0</v>
          </cell>
          <cell r="D2653">
            <v>0</v>
          </cell>
        </row>
        <row r="2654">
          <cell r="A2654">
            <v>73985</v>
          </cell>
          <cell r="B2654" t="str">
            <v>RODAPE CERAMICA ESMALTADA</v>
          </cell>
          <cell r="C2654">
            <v>0</v>
          </cell>
          <cell r="D2654">
            <v>0</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v>0</v>
          </cell>
          <cell r="D2656">
            <v>0</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v>0</v>
          </cell>
          <cell r="D2660">
            <v>0</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v>0</v>
          </cell>
          <cell r="D2662">
            <v>0</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v>0</v>
          </cell>
          <cell r="D2664">
            <v>0</v>
          </cell>
        </row>
        <row r="2665">
          <cell r="A2665" t="str">
            <v>73850/001</v>
          </cell>
          <cell r="B2665" t="str">
            <v>RODAPE EM MARMORITE, ALTURA 10CM</v>
          </cell>
          <cell r="C2665" t="str">
            <v>M</v>
          </cell>
          <cell r="D2665">
            <v>12.64</v>
          </cell>
        </row>
        <row r="2666">
          <cell r="A2666">
            <v>258</v>
          </cell>
          <cell r="B2666" t="str">
            <v>PISO CONCRETO</v>
          </cell>
          <cell r="C2666">
            <v>0</v>
          </cell>
          <cell r="D2666">
            <v>0</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v>0</v>
          </cell>
          <cell r="D2673">
            <v>0</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v>0</v>
          </cell>
          <cell r="D2675">
            <v>0</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v>0</v>
          </cell>
          <cell r="D2677">
            <v>0</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v>0</v>
          </cell>
          <cell r="D2684">
            <v>0</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v>0</v>
          </cell>
          <cell r="D2687">
            <v>0</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v>0</v>
          </cell>
          <cell r="D2689">
            <v>0</v>
          </cell>
        </row>
        <row r="2690">
          <cell r="A2690">
            <v>73907</v>
          </cell>
          <cell r="B2690" t="str">
            <v>CONTRAPISO/LASTRO CONCRETO</v>
          </cell>
          <cell r="C2690">
            <v>0</v>
          </cell>
          <cell r="D2690">
            <v>0</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v>0</v>
          </cell>
          <cell r="D2703">
            <v>0</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v>0</v>
          </cell>
          <cell r="D2715">
            <v>0</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v>0</v>
          </cell>
          <cell r="D2719">
            <v>0</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v>0</v>
          </cell>
          <cell r="D2729">
            <v>0</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v>0</v>
          </cell>
          <cell r="D2731">
            <v>0</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v>0</v>
          </cell>
          <cell r="D2734">
            <v>0</v>
          </cell>
        </row>
        <row r="2735">
          <cell r="A2735">
            <v>106</v>
          </cell>
          <cell r="B2735" t="str">
            <v>CHAPISCO</v>
          </cell>
          <cell r="C2735">
            <v>0</v>
          </cell>
          <cell r="D2735">
            <v>0</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v>0</v>
          </cell>
          <cell r="D2738">
            <v>0</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v>0</v>
          </cell>
          <cell r="D2746">
            <v>0</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v>0</v>
          </cell>
          <cell r="D2748">
            <v>0</v>
          </cell>
        </row>
        <row r="2749">
          <cell r="A2749" t="str">
            <v>74199/001</v>
          </cell>
          <cell r="B2749" t="str">
            <v>CHAPISCO RUSTICO TRACO 1:3 (CIMENTO E AREIA), ESPESSURA 2CM, PREPARO MANUAL</v>
          </cell>
          <cell r="C2749" t="str">
            <v>M2</v>
          </cell>
          <cell r="D2749">
            <v>22.2</v>
          </cell>
        </row>
        <row r="2750">
          <cell r="A2750">
            <v>107</v>
          </cell>
          <cell r="B2750" t="str">
            <v>EMBOCO</v>
          </cell>
          <cell r="C2750">
            <v>0</v>
          </cell>
          <cell r="D2750">
            <v>0</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v>0</v>
          </cell>
          <cell r="D2764">
            <v>0</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v>0</v>
          </cell>
          <cell r="D2766">
            <v>0</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v>0</v>
          </cell>
          <cell r="D2778">
            <v>0</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v>0</v>
          </cell>
          <cell r="D2783">
            <v>0</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v>0</v>
          </cell>
          <cell r="D2785">
            <v>0</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v>0</v>
          </cell>
          <cell r="D2794">
            <v>0</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v>0</v>
          </cell>
          <cell r="D2797">
            <v>0</v>
          </cell>
        </row>
        <row r="2798">
          <cell r="A2798" t="str">
            <v>74105/001</v>
          </cell>
          <cell r="B2798" t="str">
            <v>REVESTIMENTO DE TETOS COM GESSO CORRIDO DISTORCIDO</v>
          </cell>
          <cell r="C2798" t="str">
            <v>M2</v>
          </cell>
          <cell r="D2798">
            <v>7.79</v>
          </cell>
        </row>
        <row r="2799">
          <cell r="A2799">
            <v>74201</v>
          </cell>
          <cell r="B2799" t="str">
            <v>REBOCO EXTERNO</v>
          </cell>
          <cell r="C2799">
            <v>0</v>
          </cell>
          <cell r="D2799">
            <v>0</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v>0</v>
          </cell>
          <cell r="D2802">
            <v>0</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v>0</v>
          </cell>
          <cell r="D2805">
            <v>0</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v>0</v>
          </cell>
          <cell r="D2808">
            <v>0</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v>0</v>
          </cell>
          <cell r="D2811">
            <v>0</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v>0</v>
          </cell>
          <cell r="D2814">
            <v>0</v>
          </cell>
        </row>
        <row r="2815">
          <cell r="A2815">
            <v>74087</v>
          </cell>
          <cell r="B2815" t="str">
            <v>PEITORIL EM ARDOSIA</v>
          </cell>
          <cell r="C2815">
            <v>0</v>
          </cell>
          <cell r="D2815">
            <v>0</v>
          </cell>
        </row>
        <row r="2816">
          <cell r="A2816" t="str">
            <v>74087/001</v>
          </cell>
          <cell r="B2816" t="str">
            <v>PEITORIL EM ARDOSIA, LARGURA 15CM</v>
          </cell>
          <cell r="C2816" t="str">
            <v>M</v>
          </cell>
          <cell r="D2816">
            <v>8.42</v>
          </cell>
        </row>
        <row r="2817">
          <cell r="A2817">
            <v>129</v>
          </cell>
          <cell r="B2817" t="str">
            <v>PEITORIL DE CONCRETO</v>
          </cell>
          <cell r="C2817">
            <v>0</v>
          </cell>
          <cell r="D2817">
            <v>0</v>
          </cell>
        </row>
        <row r="2818">
          <cell r="A2818">
            <v>40675</v>
          </cell>
          <cell r="B2818" t="str">
            <v>ASSENTAMENTO DE PEITORIL DE CIMENTO, INCLUSO ADITIVO IMPERMEABILIZANTE</v>
          </cell>
          <cell r="C2818" t="str">
            <v>M</v>
          </cell>
          <cell r="D2818">
            <v>2.4</v>
          </cell>
        </row>
        <row r="2819">
          <cell r="A2819">
            <v>133</v>
          </cell>
          <cell r="B2819" t="str">
            <v>FORRO DE MADEIRA</v>
          </cell>
          <cell r="C2819">
            <v>0</v>
          </cell>
          <cell r="D2819">
            <v>0</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v>0</v>
          </cell>
          <cell r="D2821">
            <v>0</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v>0</v>
          </cell>
          <cell r="D2824">
            <v>0</v>
          </cell>
        </row>
        <row r="2825">
          <cell r="A2825">
            <v>72197</v>
          </cell>
          <cell r="B2825" t="str">
            <v>SANCA DE GESSO, ALTURA 15CM, MOLDADA NA OBRA</v>
          </cell>
          <cell r="C2825" t="str">
            <v>M</v>
          </cell>
          <cell r="D2825">
            <v>13.66</v>
          </cell>
        </row>
        <row r="2826">
          <cell r="A2826">
            <v>73792</v>
          </cell>
          <cell r="B2826" t="str">
            <v>FORRO DE GESSO</v>
          </cell>
          <cell r="C2826">
            <v>0</v>
          </cell>
          <cell r="D2826">
            <v>0</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v>0</v>
          </cell>
          <cell r="D2828">
            <v>0</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v>0</v>
          </cell>
          <cell r="D2830">
            <v>0</v>
          </cell>
        </row>
        <row r="2831">
          <cell r="A2831">
            <v>73778</v>
          </cell>
          <cell r="B2831" t="str">
            <v>FORROS TIPO PACOTE</v>
          </cell>
          <cell r="C2831">
            <v>0</v>
          </cell>
          <cell r="D2831">
            <v>0</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v>0</v>
          </cell>
          <cell r="D2836">
            <v>0</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v>0</v>
          </cell>
          <cell r="D2838">
            <v>0</v>
          </cell>
        </row>
        <row r="2839">
          <cell r="A2839">
            <v>73807</v>
          </cell>
          <cell r="B2839" t="str">
            <v>CORRIMAO DE GRANITO ARTIFICIAL (MARMORITE) COM 15 CM DE LARGURA</v>
          </cell>
          <cell r="C2839">
            <v>0</v>
          </cell>
          <cell r="D2839">
            <v>0</v>
          </cell>
        </row>
        <row r="2840">
          <cell r="A2840" t="str">
            <v>73807/001</v>
          </cell>
          <cell r="B2840" t="str">
            <v>CORRIMAO EM MARMORITE, LARGURA 15CM</v>
          </cell>
          <cell r="C2840" t="str">
            <v>M</v>
          </cell>
          <cell r="D2840">
            <v>44.19</v>
          </cell>
        </row>
        <row r="2841">
          <cell r="A2841">
            <v>311</v>
          </cell>
          <cell r="B2841" t="str">
            <v>FORRO METALICO/PVC</v>
          </cell>
          <cell r="C2841">
            <v>0</v>
          </cell>
          <cell r="D2841">
            <v>0</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v>0</v>
          </cell>
          <cell r="D2844">
            <v>0</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v>0</v>
          </cell>
          <cell r="D2846">
            <v>0</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v>0</v>
          </cell>
          <cell r="D2848">
            <v>0</v>
          </cell>
        </row>
        <row r="2849">
          <cell r="A2849">
            <v>148</v>
          </cell>
          <cell r="B2849" t="str">
            <v>JUNTA ELASTICA</v>
          </cell>
          <cell r="C2849">
            <v>0</v>
          </cell>
          <cell r="D2849">
            <v>0</v>
          </cell>
        </row>
        <row r="2850">
          <cell r="A2850">
            <v>73754</v>
          </cell>
          <cell r="B2850" t="str">
            <v>JUNTA DE DILATACAO E VEDACAO</v>
          </cell>
          <cell r="C2850">
            <v>0</v>
          </cell>
          <cell r="D2850">
            <v>0</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v>0</v>
          </cell>
          <cell r="D2852">
            <v>0</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v>0</v>
          </cell>
          <cell r="D2854">
            <v>0</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v>0</v>
          </cell>
          <cell r="D2859">
            <v>0</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v>0</v>
          </cell>
          <cell r="D2861">
            <v>0</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v>0</v>
          </cell>
          <cell r="D2887">
            <v>0</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v>0</v>
          </cell>
          <cell r="D2891">
            <v>0</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v>0</v>
          </cell>
          <cell r="D2896">
            <v>0</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v>0</v>
          </cell>
          <cell r="D2907">
            <v>0</v>
          </cell>
        </row>
        <row r="2908">
          <cell r="A2908">
            <v>9537</v>
          </cell>
          <cell r="B2908" t="str">
            <v>LIMPEZA FINAL DA OBRA</v>
          </cell>
          <cell r="C2908" t="str">
            <v>M2</v>
          </cell>
          <cell r="D2908">
            <v>1.1100000000000001</v>
          </cell>
        </row>
        <row r="2909">
          <cell r="A2909">
            <v>73745</v>
          </cell>
          <cell r="B2909" t="str">
            <v>LIMPEZAS DE SUPERFICIES</v>
          </cell>
          <cell r="C2909">
            <v>0</v>
          </cell>
          <cell r="D2909">
            <v>0</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v>0</v>
          </cell>
          <cell r="D2911">
            <v>0</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v>0</v>
          </cell>
          <cell r="D2913">
            <v>0</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v>0</v>
          </cell>
          <cell r="D2915">
            <v>0</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v>0</v>
          </cell>
          <cell r="D2932">
            <v>0</v>
          </cell>
        </row>
        <row r="2933">
          <cell r="A2933" t="str">
            <v>74086/001</v>
          </cell>
          <cell r="B2933" t="str">
            <v>LIMPEZA LOUCAS E METAIS</v>
          </cell>
          <cell r="C2933" t="str">
            <v>UN</v>
          </cell>
          <cell r="D2933">
            <v>11.51</v>
          </cell>
        </row>
        <row r="2934">
          <cell r="A2934">
            <v>74243</v>
          </cell>
          <cell r="B2934" t="str">
            <v>LIMPEZA GERAL DE QUADRA POLIESPORTIVA</v>
          </cell>
          <cell r="C2934">
            <v>0</v>
          </cell>
          <cell r="D2934">
            <v>0</v>
          </cell>
        </row>
        <row r="2935">
          <cell r="A2935" t="str">
            <v>74243/001</v>
          </cell>
          <cell r="B2935" t="str">
            <v>LIMPEZA GERAL DE QUADRA POLIESPORTIVA</v>
          </cell>
          <cell r="C2935" t="str">
            <v>M2</v>
          </cell>
          <cell r="D2935">
            <v>0.96</v>
          </cell>
        </row>
        <row r="2936">
          <cell r="A2936">
            <v>215</v>
          </cell>
          <cell r="B2936" t="str">
            <v>ABERTURA DE POCO | CISTERNA OU CACIMBA |</v>
          </cell>
          <cell r="C2936">
            <v>0</v>
          </cell>
          <cell r="D2936">
            <v>0</v>
          </cell>
        </row>
        <row r="2937">
          <cell r="A2937">
            <v>74163</v>
          </cell>
          <cell r="B2937" t="str">
            <v>PERFURACAO DE POCO</v>
          </cell>
          <cell r="C2937">
            <v>0</v>
          </cell>
          <cell r="D2937">
            <v>0</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v>0</v>
          </cell>
          <cell r="D2940">
            <v>0</v>
          </cell>
        </row>
        <row r="2941">
          <cell r="A2941">
            <v>40841</v>
          </cell>
          <cell r="B2941" t="str">
            <v>ABRACADEIRA P/POCOS PROFUNDOS</v>
          </cell>
          <cell r="C2941" t="str">
            <v>UN</v>
          </cell>
          <cell r="D2941">
            <v>63.51</v>
          </cell>
        </row>
        <row r="2942">
          <cell r="A2942">
            <v>318</v>
          </cell>
          <cell r="B2942" t="str">
            <v>OUTROS</v>
          </cell>
          <cell r="C2942">
            <v>0</v>
          </cell>
          <cell r="D2942">
            <v>0</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v>0</v>
          </cell>
          <cell r="D2948">
            <v>0</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v>0</v>
          </cell>
          <cell r="D2952">
            <v>0</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v>0</v>
          </cell>
          <cell r="D2955">
            <v>0</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v>0</v>
          </cell>
          <cell r="D2958">
            <v>0</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v>0</v>
          </cell>
          <cell r="D2961">
            <v>0</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v>0</v>
          </cell>
          <cell r="D2963">
            <v>0</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v>0</v>
          </cell>
          <cell r="D2966">
            <v>0</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v>0</v>
          </cell>
          <cell r="D2970">
            <v>0</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v>0</v>
          </cell>
          <cell r="D2973">
            <v>0</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v>0</v>
          </cell>
          <cell r="D3825">
            <v>0</v>
          </cell>
        </row>
        <row r="3826">
          <cell r="A3826">
            <v>10</v>
          </cell>
          <cell r="B3826" t="str">
            <v>PREPARO DO TERRENO</v>
          </cell>
          <cell r="C3826">
            <v>0</v>
          </cell>
          <cell r="D3826">
            <v>0</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v>0</v>
          </cell>
          <cell r="D3829">
            <v>0</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v>0</v>
          </cell>
          <cell r="D3832">
            <v>0</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v>0</v>
          </cell>
          <cell r="D3835">
            <v>0</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v>0</v>
          </cell>
          <cell r="D3840">
            <v>0</v>
          </cell>
        </row>
        <row r="3841">
          <cell r="A3841">
            <v>74220</v>
          </cell>
          <cell r="B3841" t="str">
            <v>TAPUME DE VEDACAO</v>
          </cell>
          <cell r="C3841">
            <v>0</v>
          </cell>
          <cell r="D3841">
            <v>0</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v>0</v>
          </cell>
          <cell r="D3843">
            <v>0</v>
          </cell>
        </row>
        <row r="3844">
          <cell r="A3844" t="str">
            <v>74221/001</v>
          </cell>
          <cell r="B3844" t="str">
            <v>SINALIZACAO DE TRANSITO - NOTURNA</v>
          </cell>
          <cell r="C3844" t="str">
            <v>M</v>
          </cell>
          <cell r="D3844">
            <v>1.23</v>
          </cell>
        </row>
        <row r="3845">
          <cell r="A3845">
            <v>12</v>
          </cell>
          <cell r="B3845" t="str">
            <v>ACESSOS/PASSADICOS</v>
          </cell>
          <cell r="C3845">
            <v>0</v>
          </cell>
          <cell r="D3845">
            <v>0</v>
          </cell>
        </row>
        <row r="3846">
          <cell r="A3846">
            <v>74219</v>
          </cell>
          <cell r="B3846" t="str">
            <v>PASSADICOS E TRAVESSIAS - MONTAGEM, MANUTENCAO E REMOCAO</v>
          </cell>
          <cell r="C3846">
            <v>0</v>
          </cell>
          <cell r="D3846">
            <v>0</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v>0</v>
          </cell>
          <cell r="D3849">
            <v>0</v>
          </cell>
        </row>
        <row r="3850">
          <cell r="A3850">
            <v>73875</v>
          </cell>
          <cell r="B3850" t="str">
            <v>LOCACAO DE ANDAIMES</v>
          </cell>
          <cell r="C3850">
            <v>0</v>
          </cell>
          <cell r="D3850">
            <v>0</v>
          </cell>
        </row>
        <row r="3851">
          <cell r="A3851" t="str">
            <v>73875/001</v>
          </cell>
          <cell r="B3851" t="str">
            <v>LOCACAO DE ANDAIME METALICO TUBULAR TIPO TORRE</v>
          </cell>
          <cell r="C3851" t="str">
            <v>M/MES</v>
          </cell>
          <cell r="D3851">
            <v>14.43</v>
          </cell>
        </row>
        <row r="3852">
          <cell r="A3852">
            <v>14</v>
          </cell>
          <cell r="B3852" t="str">
            <v>DEMOLICOES/RETIRADAS</v>
          </cell>
          <cell r="C3852">
            <v>0</v>
          </cell>
          <cell r="D3852">
            <v>0</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v>0</v>
          </cell>
          <cell r="D3888">
            <v>0</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v>0</v>
          </cell>
          <cell r="D3891">
            <v>0</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v>0</v>
          </cell>
          <cell r="D3893">
            <v>0</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v>0</v>
          </cell>
          <cell r="D3895">
            <v>0</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v>0</v>
          </cell>
          <cell r="D3897">
            <v>0</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v>0</v>
          </cell>
          <cell r="D3899">
            <v>0</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v>0</v>
          </cell>
          <cell r="D3902">
            <v>0</v>
          </cell>
        </row>
        <row r="3903">
          <cell r="A3903">
            <v>73960</v>
          </cell>
          <cell r="B3903" t="str">
            <v>LIGACOES PROVISORIAS AGUA/ESGOTO</v>
          </cell>
          <cell r="C3903">
            <v>0</v>
          </cell>
          <cell r="D3903">
            <v>0</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v>0</v>
          </cell>
          <cell r="D3905">
            <v>0</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v>0</v>
          </cell>
          <cell r="D3907">
            <v>0</v>
          </cell>
        </row>
        <row r="3908">
          <cell r="A3908">
            <v>6</v>
          </cell>
          <cell r="B3908" t="str">
            <v>CONTROLE TECNOLOGICO</v>
          </cell>
          <cell r="C3908">
            <v>0</v>
          </cell>
          <cell r="D3908">
            <v>0</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v>0</v>
          </cell>
          <cell r="D3911">
            <v>0</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v>0</v>
          </cell>
          <cell r="D3924">
            <v>0</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v>0</v>
          </cell>
          <cell r="D3927">
            <v>0</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v>0</v>
          </cell>
          <cell r="D3936">
            <v>0</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v>0</v>
          </cell>
          <cell r="D3995">
            <v>0</v>
          </cell>
        </row>
        <row r="3996">
          <cell r="A3996">
            <v>72733</v>
          </cell>
          <cell r="B3996" t="str">
            <v>MOBILIZACAO E DESMOBILIZACAO DE EQUIPAMENTO DE SONDAGEM A PERCUSSAO</v>
          </cell>
          <cell r="C3996" t="str">
            <v>UN</v>
          </cell>
          <cell r="D3996">
            <v>398.44</v>
          </cell>
        </row>
        <row r="3997">
          <cell r="A3997">
            <v>8</v>
          </cell>
          <cell r="B3997" t="str">
            <v>LOCACAO</v>
          </cell>
          <cell r="C3997">
            <v>0</v>
          </cell>
          <cell r="D3997">
            <v>0</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v>0</v>
          </cell>
          <cell r="D4002">
            <v>0</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v>0</v>
          </cell>
          <cell r="D4004">
            <v>0</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v>0</v>
          </cell>
          <cell r="D4008">
            <v>0</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v>0</v>
          </cell>
          <cell r="D4012">
            <v>0</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v>0</v>
          </cell>
          <cell r="D4014">
            <v>0</v>
          </cell>
        </row>
        <row r="4015">
          <cell r="A4015">
            <v>201</v>
          </cell>
          <cell r="B4015" t="str">
            <v>PORTAO</v>
          </cell>
          <cell r="C4015">
            <v>0</v>
          </cell>
          <cell r="D4015">
            <v>0</v>
          </cell>
        </row>
        <row r="4016">
          <cell r="A4016">
            <v>73814</v>
          </cell>
          <cell r="B4016" t="str">
            <v>PORTAO DE FERRO GALVANIZADO</v>
          </cell>
          <cell r="C4016">
            <v>0</v>
          </cell>
          <cell r="D4016">
            <v>0</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v>0</v>
          </cell>
          <cell r="D4019">
            <v>0</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v>0</v>
          </cell>
          <cell r="D4022">
            <v>0</v>
          </cell>
        </row>
        <row r="4023">
          <cell r="A4023">
            <v>74038</v>
          </cell>
          <cell r="B4023" t="str">
            <v>PORTÃO PARA CERCA</v>
          </cell>
          <cell r="C4023">
            <v>0</v>
          </cell>
          <cell r="D4023">
            <v>0</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v>0</v>
          </cell>
          <cell r="D4025">
            <v>0</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v>0</v>
          </cell>
          <cell r="D4027">
            <v>0</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v>0</v>
          </cell>
          <cell r="D4029">
            <v>0</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v>0</v>
          </cell>
          <cell r="D4034">
            <v>0</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v>0</v>
          </cell>
          <cell r="D4037">
            <v>0</v>
          </cell>
        </row>
        <row r="4038">
          <cell r="A4038">
            <v>73787</v>
          </cell>
          <cell r="B4038" t="str">
            <v>ALAMBRADO</v>
          </cell>
          <cell r="C4038">
            <v>0</v>
          </cell>
          <cell r="D4038">
            <v>0</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v>0</v>
          </cell>
          <cell r="D4040">
            <v>0</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v>0</v>
          </cell>
          <cell r="D4042">
            <v>0</v>
          </cell>
        </row>
        <row r="4043">
          <cell r="A4043">
            <v>73788</v>
          </cell>
          <cell r="B4043" t="str">
            <v>PLANTIO DE ARVORES E ARBUSTOS</v>
          </cell>
          <cell r="C4043">
            <v>0</v>
          </cell>
          <cell r="D4043">
            <v>0</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v>0</v>
          </cell>
          <cell r="D4046">
            <v>0</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v>0</v>
          </cell>
          <cell r="D4052">
            <v>0</v>
          </cell>
        </row>
        <row r="4053">
          <cell r="A4053">
            <v>74236</v>
          </cell>
          <cell r="B4053" t="str">
            <v>PLANTIO DE GRAMA</v>
          </cell>
          <cell r="C4053">
            <v>0</v>
          </cell>
          <cell r="D4053">
            <v>0</v>
          </cell>
        </row>
        <row r="4054">
          <cell r="A4054" t="str">
            <v>74236/001</v>
          </cell>
          <cell r="B4054" t="str">
            <v>GRAMA BATATAIS EM PLACAS</v>
          </cell>
          <cell r="C4054" t="str">
            <v>M2</v>
          </cell>
          <cell r="D4054">
            <v>7.16</v>
          </cell>
        </row>
        <row r="4055">
          <cell r="A4055">
            <v>207</v>
          </cell>
          <cell r="B4055" t="str">
            <v>PASSEIO</v>
          </cell>
          <cell r="C4055">
            <v>0</v>
          </cell>
          <cell r="D4055">
            <v>0</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v>0</v>
          </cell>
          <cell r="D4057">
            <v>0</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v>0</v>
          </cell>
          <cell r="D4060">
            <v>0</v>
          </cell>
        </row>
        <row r="4061">
          <cell r="A4061">
            <v>73864</v>
          </cell>
          <cell r="B4061" t="str">
            <v>NIVELAMENTO DE SOLO</v>
          </cell>
          <cell r="C4061">
            <v>0</v>
          </cell>
          <cell r="D4061">
            <v>0</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v>0</v>
          </cell>
          <cell r="D4063">
            <v>0</v>
          </cell>
        </row>
        <row r="4064">
          <cell r="A4064">
            <v>74228</v>
          </cell>
          <cell r="B4064" t="str">
            <v>BANCOS DE CONCRETO P/JARDIM</v>
          </cell>
          <cell r="C4064">
            <v>0</v>
          </cell>
          <cell r="D4064">
            <v>0</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v>0</v>
          </cell>
          <cell r="D4066">
            <v>0</v>
          </cell>
        </row>
        <row r="4067">
          <cell r="A4067" t="str">
            <v>TOTAIS DO VIN</v>
          </cell>
          <cell r="B4067" t="str">
            <v>ULO - AGRUPADORES: 525 COMPOSIÇÕES: 3.288</v>
          </cell>
          <cell r="C4067">
            <v>0</v>
          </cell>
          <cell r="D4067">
            <v>0</v>
          </cell>
        </row>
        <row r="4068">
          <cell r="A4068" t="str">
            <v>-------------</v>
          </cell>
          <cell r="B4068" t="str">
            <v>---------------------------------------------------</v>
          </cell>
          <cell r="C4068">
            <v>0</v>
          </cell>
          <cell r="D4068">
            <v>0</v>
          </cell>
        </row>
        <row r="4069">
          <cell r="A4069" t="str">
            <v>TOTALIZAÇÃO</v>
          </cell>
          <cell r="B4069" t="str">
            <v>E COMPOSIÇOES</v>
          </cell>
          <cell r="C4069">
            <v>0</v>
          </cell>
          <cell r="D4069">
            <v>0</v>
          </cell>
        </row>
        <row r="4070">
          <cell r="A4070" t="str">
            <v>-------------</v>
          </cell>
          <cell r="B4070" t="str">
            <v>---------------------------------------------------AGRUPADOR COMPOSIÇÃO</v>
          </cell>
          <cell r="C4070">
            <v>0</v>
          </cell>
          <cell r="D4070">
            <v>0</v>
          </cell>
        </row>
        <row r="4071">
          <cell r="A4071" t="str">
            <v>-------------</v>
          </cell>
          <cell r="B4071" t="str">
            <v>---------------------------------------------------</v>
          </cell>
          <cell r="C4071">
            <v>0</v>
          </cell>
          <cell r="D4071">
            <v>0</v>
          </cell>
        </row>
        <row r="4072">
          <cell r="A4072" t="str">
            <v>TOTAL GERAL .</v>
          </cell>
          <cell r="B4072" t="str">
            <v>...... 525 3.288</v>
          </cell>
          <cell r="C4072">
            <v>0</v>
          </cell>
          <cell r="D4072">
            <v>0</v>
          </cell>
        </row>
        <row r="4073">
          <cell r="A4073" t="str">
            <v>im de arquivo</v>
          </cell>
          <cell r="B4073">
            <v>0</v>
          </cell>
          <cell r="C4073">
            <v>0</v>
          </cell>
          <cell r="D4073">
            <v>0</v>
          </cell>
        </row>
      </sheetData>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 val="RELATÓRIO"/>
      <sheetName val="REAJU (2)"/>
    </sheetNames>
    <sheetDataSet>
      <sheetData sheetId="0">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 val="RELATÓRIO"/>
      <sheetName val="REAJU (2)"/>
      <sheetName val="5ª Med"/>
      <sheetName val="INSUMOS_Lab_cienc_"/>
      <sheetName val="INSUMOS_ARQUIBANCADA"/>
      <sheetName val="insumos_Urb_do_páteo_"/>
      <sheetName val="INSUMO_PARA_RAIO"/>
      <sheetName val="INSUMO_MURO"/>
      <sheetName val="Orçamento_(3)"/>
      <sheetName val="Inst__Elet_"/>
      <sheetName val="Rev__"/>
      <sheetName val="Muro_de_fech_"/>
      <sheetName val="Urb_do_páteo"/>
      <sheetName val="Arquib__e_mureta"/>
      <sheetName val="Lab_cienc_"/>
      <sheetName val="Orçamento_(2)"/>
      <sheetName val="RN_CONSTRUÇÕES"/>
      <sheetName val="5ª_Med"/>
      <sheetName val="Solum"/>
      <sheetName val="indice de reajuste"/>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tabColor theme="4" tint="0.79998168889431442"/>
    <pageSetUpPr fitToPage="1"/>
  </sheetPr>
  <dimension ref="B2:H49"/>
  <sheetViews>
    <sheetView showGridLines="0" tabSelected="1" view="pageBreakPreview" topLeftCell="A10" zoomScale="80" zoomScaleNormal="100" zoomScaleSheetLayoutView="80" workbookViewId="0">
      <selection activeCell="G25" sqref="G25"/>
    </sheetView>
  </sheetViews>
  <sheetFormatPr defaultRowHeight="15" x14ac:dyDescent="0.25"/>
  <cols>
    <col min="1" max="2" width="9.140625" style="159"/>
    <col min="3" max="3" width="10.5703125" style="159" customWidth="1"/>
    <col min="4" max="4" width="9.140625" style="159"/>
    <col min="5" max="5" width="15" style="159" customWidth="1"/>
    <col min="6" max="6" width="29.140625" style="159" customWidth="1"/>
    <col min="7" max="7" width="23.7109375" style="159" customWidth="1"/>
    <col min="8" max="8" width="11.140625" style="159" customWidth="1"/>
    <col min="9" max="16384" width="9.140625" style="159"/>
  </cols>
  <sheetData>
    <row r="2" spans="2:8" ht="15.75" thickBot="1" x14ac:dyDescent="0.3"/>
    <row r="3" spans="2:8" x14ac:dyDescent="0.25">
      <c r="B3" s="68"/>
      <c r="C3" s="69"/>
      <c r="D3" s="69"/>
      <c r="E3" s="69"/>
      <c r="F3" s="69"/>
      <c r="G3" s="69"/>
      <c r="H3" s="70"/>
    </row>
    <row r="4" spans="2:8" x14ac:dyDescent="0.25">
      <c r="B4" s="71"/>
      <c r="C4" s="72"/>
      <c r="D4" s="72"/>
      <c r="E4" s="179" t="s">
        <v>69</v>
      </c>
      <c r="F4" s="52" t="s">
        <v>104</v>
      </c>
      <c r="G4" s="73"/>
      <c r="H4" s="74"/>
    </row>
    <row r="5" spans="2:8" x14ac:dyDescent="0.25">
      <c r="B5" s="71"/>
      <c r="C5" s="72"/>
      <c r="D5" s="72"/>
      <c r="E5" s="179" t="s">
        <v>70</v>
      </c>
      <c r="F5" s="52" t="s">
        <v>105</v>
      </c>
      <c r="G5" s="73"/>
      <c r="H5" s="74"/>
    </row>
    <row r="6" spans="2:8" x14ac:dyDescent="0.25">
      <c r="B6" s="71"/>
      <c r="C6" s="72"/>
      <c r="D6" s="72"/>
      <c r="E6" s="179" t="s">
        <v>71</v>
      </c>
      <c r="F6" s="52" t="s">
        <v>106</v>
      </c>
      <c r="G6" s="73"/>
      <c r="H6" s="74"/>
    </row>
    <row r="7" spans="2:8" x14ac:dyDescent="0.25">
      <c r="B7" s="75"/>
      <c r="C7" s="72"/>
      <c r="D7" s="72"/>
      <c r="E7" s="179" t="s">
        <v>72</v>
      </c>
      <c r="F7" s="52" t="s">
        <v>73</v>
      </c>
      <c r="G7" s="76"/>
      <c r="H7" s="77"/>
    </row>
    <row r="8" spans="2:8" x14ac:dyDescent="0.25">
      <c r="B8" s="75"/>
      <c r="C8" s="72"/>
      <c r="D8" s="72"/>
      <c r="E8" s="52"/>
      <c r="F8" s="76"/>
      <c r="G8" s="76"/>
      <c r="H8" s="77"/>
    </row>
    <row r="9" spans="2:8" x14ac:dyDescent="0.25">
      <c r="B9" s="75"/>
      <c r="C9" s="72"/>
      <c r="D9" s="72"/>
      <c r="E9" s="52"/>
      <c r="F9" s="72"/>
      <c r="G9" s="72"/>
      <c r="H9" s="94"/>
    </row>
    <row r="10" spans="2:8" x14ac:dyDescent="0.25">
      <c r="B10" s="78"/>
      <c r="C10" s="72"/>
      <c r="D10" s="79" t="s">
        <v>33</v>
      </c>
      <c r="E10" s="80">
        <v>6596.7887000000001</v>
      </c>
      <c r="F10" s="81" t="s">
        <v>26</v>
      </c>
      <c r="G10" s="82"/>
      <c r="H10" s="77"/>
    </row>
    <row r="11" spans="2:8" x14ac:dyDescent="0.25">
      <c r="B11" s="83"/>
      <c r="C11" s="72"/>
      <c r="D11" s="72"/>
      <c r="E11" s="84"/>
      <c r="F11" s="81" t="s">
        <v>39</v>
      </c>
      <c r="G11" s="76"/>
      <c r="H11" s="94"/>
    </row>
    <row r="12" spans="2:8" x14ac:dyDescent="0.25">
      <c r="B12" s="78"/>
      <c r="C12" s="72"/>
      <c r="D12" s="88"/>
      <c r="E12" s="85"/>
      <c r="F12" s="72"/>
      <c r="G12" s="72"/>
      <c r="H12" s="94"/>
    </row>
    <row r="13" spans="2:8" x14ac:dyDescent="0.25">
      <c r="B13" s="78"/>
      <c r="C13" s="72"/>
      <c r="D13" s="79" t="s">
        <v>20</v>
      </c>
      <c r="E13" s="85"/>
      <c r="F13" s="86" t="s">
        <v>28</v>
      </c>
      <c r="G13" s="53"/>
      <c r="H13" s="77"/>
    </row>
    <row r="14" spans="2:8" x14ac:dyDescent="0.25">
      <c r="B14" s="78"/>
      <c r="C14" s="72"/>
      <c r="D14" s="79" t="s">
        <v>21</v>
      </c>
      <c r="E14" s="85"/>
      <c r="F14" s="87"/>
      <c r="G14" s="53"/>
      <c r="H14" s="77"/>
    </row>
    <row r="15" spans="2:8" x14ac:dyDescent="0.25">
      <c r="B15" s="78"/>
      <c r="C15" s="72"/>
      <c r="D15" s="88"/>
      <c r="E15" s="85"/>
      <c r="F15" s="87"/>
      <c r="G15" s="53"/>
      <c r="H15" s="77"/>
    </row>
    <row r="16" spans="2:8" x14ac:dyDescent="0.25">
      <c r="B16" s="78"/>
      <c r="C16" s="72"/>
      <c r="D16" s="88"/>
      <c r="E16" s="85"/>
      <c r="F16" s="87"/>
      <c r="G16" s="53"/>
      <c r="H16" s="77"/>
    </row>
    <row r="17" spans="2:8" x14ac:dyDescent="0.25">
      <c r="B17" s="78"/>
      <c r="C17" s="72"/>
      <c r="D17" s="88"/>
      <c r="E17" s="156" t="s">
        <v>92</v>
      </c>
      <c r="F17" s="403"/>
      <c r="G17" s="53"/>
      <c r="H17" s="77"/>
    </row>
    <row r="18" spans="2:8" ht="15.75" thickBot="1" x14ac:dyDescent="0.3">
      <c r="B18" s="75"/>
      <c r="C18" s="52"/>
      <c r="D18" s="76"/>
      <c r="E18" s="76"/>
      <c r="F18" s="76"/>
      <c r="G18" s="76"/>
      <c r="H18" s="77"/>
    </row>
    <row r="19" spans="2:8" ht="32.1" customHeight="1" thickBot="1" x14ac:dyDescent="0.3">
      <c r="B19" s="868" t="s">
        <v>489</v>
      </c>
      <c r="C19" s="869"/>
      <c r="D19" s="869"/>
      <c r="E19" s="869"/>
      <c r="F19" s="869"/>
      <c r="G19" s="869"/>
      <c r="H19" s="870"/>
    </row>
    <row r="20" spans="2:8" ht="15" customHeight="1" thickBot="1" x14ac:dyDescent="0.3">
      <c r="B20" s="838"/>
      <c r="C20" s="839"/>
      <c r="D20" s="839"/>
      <c r="E20" s="839"/>
      <c r="F20" s="839"/>
      <c r="G20" s="839"/>
      <c r="H20" s="840"/>
    </row>
    <row r="21" spans="2:8" ht="27" customHeight="1" x14ac:dyDescent="0.25">
      <c r="B21" s="871" t="s">
        <v>35</v>
      </c>
      <c r="C21" s="872"/>
      <c r="D21" s="872"/>
      <c r="E21" s="872"/>
      <c r="F21" s="872"/>
      <c r="G21" s="877" t="s">
        <v>34</v>
      </c>
      <c r="H21" s="878"/>
    </row>
    <row r="22" spans="2:8" ht="23.25" customHeight="1" x14ac:dyDescent="0.25">
      <c r="B22" s="181" t="s">
        <v>1</v>
      </c>
      <c r="C22" s="873" t="s">
        <v>36</v>
      </c>
      <c r="D22" s="873"/>
      <c r="E22" s="873"/>
      <c r="F22" s="873"/>
      <c r="G22" s="182" t="s">
        <v>32</v>
      </c>
      <c r="H22" s="183" t="s">
        <v>37</v>
      </c>
    </row>
    <row r="23" spans="2:8" ht="21.95" customHeight="1" x14ac:dyDescent="0.25">
      <c r="B23" s="184">
        <v>1</v>
      </c>
      <c r="C23" s="850" t="str">
        <f>Orçamento!E15</f>
        <v>SERVIÇOS PRELIMINARES</v>
      </c>
      <c r="D23" s="851"/>
      <c r="E23" s="851"/>
      <c r="F23" s="852"/>
      <c r="G23" s="185"/>
      <c r="H23" s="186" t="e">
        <f>G23/$G$38</f>
        <v>#DIV/0!</v>
      </c>
    </row>
    <row r="24" spans="2:8" ht="21.95" customHeight="1" x14ac:dyDescent="0.25">
      <c r="B24" s="187">
        <v>2</v>
      </c>
      <c r="C24" s="847" t="str">
        <f>Orçamento!E19</f>
        <v>DRENAGEM DE ÁGUAS PLUVIAIS</v>
      </c>
      <c r="D24" s="848"/>
      <c r="E24" s="848"/>
      <c r="F24" s="849"/>
      <c r="G24" s="188"/>
      <c r="H24" s="189" t="e">
        <f t="shared" ref="H24:H26" si="0">G24/$G$38</f>
        <v>#DIV/0!</v>
      </c>
    </row>
    <row r="25" spans="2:8" ht="21.95" customHeight="1" x14ac:dyDescent="0.25">
      <c r="B25" s="187">
        <v>3</v>
      </c>
      <c r="C25" s="847" t="str">
        <f>Orçamento!E26</f>
        <v>TERRAPLENAGEM E PAVIMENTAÇÃO ASFÁLTICA</v>
      </c>
      <c r="D25" s="848"/>
      <c r="E25" s="848"/>
      <c r="F25" s="849"/>
      <c r="G25" s="188"/>
      <c r="H25" s="189" t="e">
        <f t="shared" si="0"/>
        <v>#DIV/0!</v>
      </c>
    </row>
    <row r="26" spans="2:8" ht="21.95" customHeight="1" x14ac:dyDescent="0.25">
      <c r="B26" s="356">
        <f>Orçamento!D49</f>
        <v>4</v>
      </c>
      <c r="C26" s="844" t="str">
        <f>Orçamento!E49</f>
        <v xml:space="preserve">EXECUÇÃO DE PASSEIOS E PLANTIO DE GRAMA </v>
      </c>
      <c r="D26" s="845"/>
      <c r="E26" s="845"/>
      <c r="F26" s="846"/>
      <c r="G26" s="188"/>
      <c r="H26" s="189" t="e">
        <f t="shared" si="0"/>
        <v>#DIV/0!</v>
      </c>
    </row>
    <row r="27" spans="2:8" ht="21.95" customHeight="1" x14ac:dyDescent="0.25">
      <c r="B27" s="187"/>
      <c r="C27" s="841"/>
      <c r="D27" s="842"/>
      <c r="E27" s="842"/>
      <c r="F27" s="843"/>
      <c r="G27" s="190"/>
      <c r="H27" s="191"/>
    </row>
    <row r="28" spans="2:8" ht="21.95" customHeight="1" x14ac:dyDescent="0.25">
      <c r="B28" s="187"/>
      <c r="C28" s="865"/>
      <c r="D28" s="866"/>
      <c r="E28" s="866"/>
      <c r="F28" s="867"/>
      <c r="G28" s="190"/>
      <c r="H28" s="191"/>
    </row>
    <row r="29" spans="2:8" ht="21.95" customHeight="1" x14ac:dyDescent="0.25">
      <c r="B29" s="192"/>
      <c r="C29" s="862"/>
      <c r="D29" s="863"/>
      <c r="E29" s="863"/>
      <c r="F29" s="864"/>
      <c r="G29" s="190"/>
      <c r="H29" s="191"/>
    </row>
    <row r="30" spans="2:8" ht="21.95" customHeight="1" x14ac:dyDescent="0.25">
      <c r="B30" s="192"/>
      <c r="C30" s="862"/>
      <c r="D30" s="863"/>
      <c r="E30" s="863"/>
      <c r="F30" s="864"/>
      <c r="G30" s="190"/>
      <c r="H30" s="191"/>
    </row>
    <row r="31" spans="2:8" ht="21.95" customHeight="1" x14ac:dyDescent="0.25">
      <c r="B31" s="192"/>
      <c r="C31" s="862"/>
      <c r="D31" s="863"/>
      <c r="E31" s="863"/>
      <c r="F31" s="864"/>
      <c r="G31" s="190"/>
      <c r="H31" s="191"/>
    </row>
    <row r="32" spans="2:8" ht="21.95" customHeight="1" x14ac:dyDescent="0.25">
      <c r="B32" s="192"/>
      <c r="C32" s="859"/>
      <c r="D32" s="860"/>
      <c r="E32" s="860"/>
      <c r="F32" s="861"/>
      <c r="G32" s="190"/>
      <c r="H32" s="191"/>
    </row>
    <row r="33" spans="2:8" ht="21.95" customHeight="1" x14ac:dyDescent="0.25">
      <c r="B33" s="192"/>
      <c r="C33" s="859"/>
      <c r="D33" s="860"/>
      <c r="E33" s="860"/>
      <c r="F33" s="861"/>
      <c r="G33" s="190"/>
      <c r="H33" s="191"/>
    </row>
    <row r="34" spans="2:8" ht="21.95" customHeight="1" x14ac:dyDescent="0.25">
      <c r="B34" s="192"/>
      <c r="C34" s="859"/>
      <c r="D34" s="860"/>
      <c r="E34" s="860"/>
      <c r="F34" s="861"/>
      <c r="G34" s="190"/>
      <c r="H34" s="191"/>
    </row>
    <row r="35" spans="2:8" ht="21.95" customHeight="1" x14ac:dyDescent="0.25">
      <c r="B35" s="192"/>
      <c r="C35" s="859"/>
      <c r="D35" s="860"/>
      <c r="E35" s="860"/>
      <c r="F35" s="861"/>
      <c r="G35" s="190"/>
      <c r="H35" s="191"/>
    </row>
    <row r="36" spans="2:8" ht="21.95" customHeight="1" x14ac:dyDescent="0.25">
      <c r="B36" s="192"/>
      <c r="C36" s="859"/>
      <c r="D36" s="860"/>
      <c r="E36" s="860"/>
      <c r="F36" s="861"/>
      <c r="G36" s="193"/>
      <c r="H36" s="194"/>
    </row>
    <row r="37" spans="2:8" ht="21.95" customHeight="1" x14ac:dyDescent="0.25">
      <c r="B37" s="195"/>
      <c r="C37" s="874"/>
      <c r="D37" s="875"/>
      <c r="E37" s="875"/>
      <c r="F37" s="876"/>
      <c r="G37" s="196"/>
      <c r="H37" s="197"/>
    </row>
    <row r="38" spans="2:8" ht="21" customHeight="1" x14ac:dyDescent="0.25">
      <c r="B38" s="856" t="s">
        <v>40</v>
      </c>
      <c r="C38" s="857"/>
      <c r="D38" s="857"/>
      <c r="E38" s="857"/>
      <c r="F38" s="858"/>
      <c r="G38" s="198">
        <f>SUM(G23:G37)</f>
        <v>0</v>
      </c>
      <c r="H38" s="199" t="e">
        <f>SUM(H23:H37)</f>
        <v>#DIV/0!</v>
      </c>
    </row>
    <row r="39" spans="2:8" ht="18.75" customHeight="1" thickBot="1" x14ac:dyDescent="0.3">
      <c r="B39" s="853" t="s">
        <v>42</v>
      </c>
      <c r="C39" s="854"/>
      <c r="D39" s="854"/>
      <c r="E39" s="854"/>
      <c r="F39" s="855"/>
      <c r="G39" s="200">
        <f>G38/E10</f>
        <v>0</v>
      </c>
      <c r="H39" s="201"/>
    </row>
    <row r="40" spans="2:8" ht="18.75" customHeight="1" x14ac:dyDescent="0.25">
      <c r="B40" s="836" t="s">
        <v>38</v>
      </c>
      <c r="C40" s="837"/>
      <c r="D40" s="69"/>
      <c r="E40" s="69"/>
      <c r="F40" s="69"/>
      <c r="G40" s="202"/>
      <c r="H40" s="203"/>
    </row>
    <row r="41" spans="2:8" x14ac:dyDescent="0.25">
      <c r="B41" s="78"/>
      <c r="C41" s="72"/>
      <c r="D41" s="72"/>
      <c r="E41" s="84"/>
      <c r="F41" s="72"/>
      <c r="G41" s="72"/>
      <c r="H41" s="94"/>
    </row>
    <row r="42" spans="2:8" x14ac:dyDescent="0.25">
      <c r="B42" s="78"/>
      <c r="C42" s="72"/>
      <c r="D42" s="72"/>
      <c r="E42" s="72"/>
      <c r="F42" s="72"/>
      <c r="G42" s="72"/>
      <c r="H42" s="94"/>
    </row>
    <row r="43" spans="2:8" x14ac:dyDescent="0.25">
      <c r="B43" s="78"/>
      <c r="C43" s="72"/>
      <c r="D43" s="72"/>
      <c r="E43" s="85"/>
      <c r="F43" s="85"/>
      <c r="G43" s="204"/>
      <c r="H43" s="205"/>
    </row>
    <row r="44" spans="2:8" x14ac:dyDescent="0.25">
      <c r="B44" s="78"/>
      <c r="C44" s="72"/>
      <c r="D44" s="72"/>
      <c r="E44" s="85"/>
      <c r="F44" s="85"/>
      <c r="G44" s="204"/>
      <c r="H44" s="205"/>
    </row>
    <row r="45" spans="2:8" x14ac:dyDescent="0.25">
      <c r="B45" s="78"/>
      <c r="C45" s="72"/>
      <c r="D45" s="72"/>
      <c r="E45" s="85"/>
      <c r="F45" s="85"/>
      <c r="G45" s="72"/>
      <c r="H45" s="94"/>
    </row>
    <row r="46" spans="2:8" x14ac:dyDescent="0.25">
      <c r="B46" s="78"/>
      <c r="C46" s="72"/>
      <c r="D46" s="72"/>
      <c r="E46" s="72"/>
      <c r="F46" s="72"/>
      <c r="G46" s="72"/>
      <c r="H46" s="94"/>
    </row>
    <row r="47" spans="2:8" x14ac:dyDescent="0.25">
      <c r="B47" s="78"/>
      <c r="C47" s="72"/>
      <c r="D47" s="72"/>
      <c r="E47" s="72"/>
      <c r="F47" s="72"/>
      <c r="G47" s="72"/>
      <c r="H47" s="94"/>
    </row>
    <row r="48" spans="2:8" ht="15.75" thickBot="1" x14ac:dyDescent="0.3">
      <c r="B48" s="180"/>
      <c r="C48" s="96"/>
      <c r="D48" s="96"/>
      <c r="E48" s="96"/>
      <c r="F48" s="96"/>
      <c r="G48" s="96"/>
      <c r="H48" s="97"/>
    </row>
    <row r="49" spans="2:8" x14ac:dyDescent="0.25">
      <c r="B49" s="104"/>
      <c r="C49" s="104"/>
      <c r="D49" s="104"/>
      <c r="E49" s="104"/>
      <c r="F49" s="104"/>
      <c r="G49" s="104"/>
      <c r="H49" s="104"/>
    </row>
  </sheetData>
  <mergeCells count="23">
    <mergeCell ref="B19:H19"/>
    <mergeCell ref="B21:F21"/>
    <mergeCell ref="C22:F22"/>
    <mergeCell ref="C37:F37"/>
    <mergeCell ref="C36:F36"/>
    <mergeCell ref="C35:F35"/>
    <mergeCell ref="C34:F34"/>
    <mergeCell ref="G21:H21"/>
    <mergeCell ref="B40:C40"/>
    <mergeCell ref="B20:H20"/>
    <mergeCell ref="C27:F27"/>
    <mergeCell ref="C26:F26"/>
    <mergeCell ref="C25:F25"/>
    <mergeCell ref="C24:F24"/>
    <mergeCell ref="C23:F23"/>
    <mergeCell ref="B39:F39"/>
    <mergeCell ref="B38:F38"/>
    <mergeCell ref="C33:F33"/>
    <mergeCell ref="C32:F32"/>
    <mergeCell ref="C31:F31"/>
    <mergeCell ref="C30:F30"/>
    <mergeCell ref="C29:F29"/>
    <mergeCell ref="C28:F28"/>
  </mergeCells>
  <printOptions horizontalCentered="1"/>
  <pageMargins left="0.51181102362204722" right="0.51181102362204722" top="0.78740157480314965" bottom="0.78740157480314965" header="0.31496062992125984" footer="0.31496062992125984"/>
  <pageSetup paperSize="9" scale="85" orientation="portrait" horizontalDpi="360" verticalDpi="360" r:id="rId1"/>
  <headerFooter>
    <oddFooter>&amp;C&amp;"-,Itálico"Rodrigo Thibes Gonsalves
Engenheiro Civil 
CREA-MT 033947</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Q54"/>
  <sheetViews>
    <sheetView showGridLines="0" view="pageBreakPreview" zoomScale="80" zoomScaleNormal="100" zoomScaleSheetLayoutView="80" workbookViewId="0">
      <selection activeCell="I23" sqref="I23"/>
    </sheetView>
  </sheetViews>
  <sheetFormatPr defaultRowHeight="15" customHeight="1" x14ac:dyDescent="0.25"/>
  <cols>
    <col min="1" max="1" width="3.7109375" style="766" customWidth="1"/>
    <col min="2" max="2" width="41.42578125" style="766" bestFit="1" customWidth="1"/>
    <col min="3" max="13" width="15.7109375" style="766" customWidth="1"/>
    <col min="14" max="16384" width="9.140625" style="766"/>
  </cols>
  <sheetData>
    <row r="1" spans="2:17" ht="15" customHeight="1" thickBot="1" x14ac:dyDescent="0.3">
      <c r="B1" s="555"/>
      <c r="C1" s="555"/>
      <c r="D1" s="555"/>
      <c r="E1" s="555"/>
      <c r="F1" s="555"/>
      <c r="G1" s="555"/>
      <c r="H1" s="555"/>
      <c r="I1" s="555"/>
      <c r="J1" s="555"/>
      <c r="K1" s="555"/>
      <c r="L1" s="555"/>
      <c r="M1" s="555"/>
    </row>
    <row r="2" spans="2:17" ht="15" customHeight="1" x14ac:dyDescent="0.25">
      <c r="B2" s="551"/>
      <c r="C2" s="552"/>
      <c r="D2" s="552"/>
      <c r="E2" s="552"/>
      <c r="F2" s="552"/>
      <c r="G2" s="552"/>
      <c r="H2" s="552"/>
      <c r="I2" s="552"/>
      <c r="J2" s="552"/>
      <c r="K2" s="552"/>
      <c r="L2" s="552"/>
      <c r="M2" s="553"/>
    </row>
    <row r="3" spans="2:17" ht="15" customHeight="1" x14ac:dyDescent="0.25">
      <c r="B3" s="554"/>
      <c r="C3" s="60" t="str">
        <f>Resumo!E4</f>
        <v>Obra:</v>
      </c>
      <c r="D3" s="52" t="str">
        <f>Resumo!F4</f>
        <v xml:space="preserve">Pavimentação e Drenagem </v>
      </c>
      <c r="E3" s="555"/>
      <c r="F3" s="555"/>
      <c r="G3" s="678" t="s">
        <v>478</v>
      </c>
      <c r="H3" s="645"/>
      <c r="I3" s="555"/>
      <c r="J3" s="555"/>
      <c r="K3" s="555"/>
      <c r="L3" s="555"/>
      <c r="M3" s="556"/>
    </row>
    <row r="4" spans="2:17" ht="15" customHeight="1" x14ac:dyDescent="0.25">
      <c r="B4" s="768"/>
      <c r="C4" s="60" t="str">
        <f>Resumo!E5</f>
        <v>Local:</v>
      </c>
      <c r="D4" s="52" t="str">
        <f>Resumo!F5</f>
        <v>Estádio Municipal Egidio José Preima</v>
      </c>
      <c r="E4" s="486"/>
      <c r="F4" s="486"/>
      <c r="G4" s="1090" t="s">
        <v>479</v>
      </c>
      <c r="H4" s="1090"/>
      <c r="I4" s="1090"/>
      <c r="J4" s="486"/>
      <c r="K4" s="486"/>
      <c r="L4" s="486"/>
      <c r="M4" s="719"/>
    </row>
    <row r="5" spans="2:17" ht="15" customHeight="1" x14ac:dyDescent="0.25">
      <c r="B5" s="768"/>
      <c r="C5" s="60" t="str">
        <f>Resumo!E6</f>
        <v>Bairro:</v>
      </c>
      <c r="D5" s="52" t="str">
        <f>Resumo!F6</f>
        <v>Gleba Sorriso</v>
      </c>
      <c r="E5" s="486"/>
      <c r="F5" s="486"/>
      <c r="G5" s="676" t="s">
        <v>485</v>
      </c>
      <c r="H5" s="676" t="s">
        <v>487</v>
      </c>
      <c r="I5" s="461"/>
      <c r="J5" s="486"/>
      <c r="K5" s="486"/>
      <c r="L5" s="486"/>
      <c r="M5" s="719"/>
    </row>
    <row r="6" spans="2:17" ht="15" customHeight="1" x14ac:dyDescent="0.25">
      <c r="B6" s="768"/>
      <c r="C6" s="60" t="str">
        <f>Resumo!E7</f>
        <v>Município:</v>
      </c>
      <c r="D6" s="52" t="str">
        <f>Resumo!F7</f>
        <v>Sorriso - MT</v>
      </c>
      <c r="E6" s="486"/>
      <c r="F6" s="486"/>
      <c r="G6" s="801" t="s">
        <v>486</v>
      </c>
      <c r="H6" s="801" t="s">
        <v>488</v>
      </c>
      <c r="I6" s="461"/>
      <c r="J6" s="486"/>
      <c r="K6" s="486"/>
      <c r="L6" s="486"/>
      <c r="M6" s="719"/>
    </row>
    <row r="7" spans="2:17" ht="15" customHeight="1" x14ac:dyDescent="0.25">
      <c r="B7" s="768"/>
      <c r="C7" s="60"/>
      <c r="D7" s="52"/>
      <c r="E7" s="486"/>
      <c r="F7" s="486"/>
      <c r="G7" s="461"/>
      <c r="H7" s="461"/>
      <c r="I7" s="461"/>
      <c r="J7" s="486"/>
      <c r="K7" s="486"/>
      <c r="L7" s="486"/>
      <c r="M7" s="719"/>
    </row>
    <row r="8" spans="2:17" ht="15" customHeight="1" x14ac:dyDescent="0.25">
      <c r="B8" s="768"/>
      <c r="C8" s="486"/>
      <c r="D8" s="486"/>
      <c r="E8" s="486"/>
      <c r="F8" s="486"/>
      <c r="G8" s="486"/>
      <c r="H8" s="486"/>
      <c r="I8" s="486"/>
      <c r="J8" s="486"/>
      <c r="K8" s="486"/>
      <c r="L8" s="486"/>
      <c r="M8" s="719"/>
    </row>
    <row r="9" spans="2:17" ht="15" customHeight="1" thickBot="1" x14ac:dyDescent="0.3">
      <c r="B9" s="768"/>
      <c r="C9" s="486"/>
      <c r="D9" s="486"/>
      <c r="E9" s="486"/>
      <c r="F9" s="486"/>
      <c r="G9" s="486"/>
      <c r="H9" s="486"/>
      <c r="I9" s="486"/>
      <c r="J9" s="486"/>
      <c r="K9" s="486"/>
      <c r="L9" s="486"/>
      <c r="M9" s="719"/>
    </row>
    <row r="10" spans="2:17" s="695" customFormat="1" ht="27.75" customHeight="1" thickBot="1" x14ac:dyDescent="0.3">
      <c r="B10" s="896" t="s">
        <v>477</v>
      </c>
      <c r="C10" s="897"/>
      <c r="D10" s="897"/>
      <c r="E10" s="897"/>
      <c r="F10" s="897"/>
      <c r="G10" s="897"/>
      <c r="H10" s="897"/>
      <c r="I10" s="897"/>
      <c r="J10" s="897"/>
      <c r="K10" s="897"/>
      <c r="L10" s="897"/>
      <c r="M10" s="898"/>
      <c r="O10" s="766"/>
      <c r="P10" s="766"/>
      <c r="Q10" s="766"/>
    </row>
    <row r="11" spans="2:17" ht="15" customHeight="1" thickBot="1" x14ac:dyDescent="0.3">
      <c r="B11" s="767"/>
      <c r="C11" s="486"/>
      <c r="D11" s="486"/>
      <c r="E11" s="486"/>
      <c r="F11" s="486"/>
      <c r="G11" s="486"/>
      <c r="H11" s="486"/>
      <c r="I11" s="486"/>
      <c r="J11" s="486"/>
      <c r="K11" s="486"/>
      <c r="L11" s="486"/>
      <c r="M11" s="486"/>
    </row>
    <row r="12" spans="2:17" ht="26.25" customHeight="1" x14ac:dyDescent="0.25">
      <c r="B12" s="1086" t="s">
        <v>480</v>
      </c>
      <c r="C12" s="1087"/>
      <c r="D12" s="1087"/>
      <c r="E12" s="1087"/>
      <c r="F12" s="1087"/>
      <c r="G12" s="1087"/>
      <c r="H12" s="1087"/>
      <c r="I12" s="1087"/>
      <c r="J12" s="1087"/>
      <c r="K12" s="1087"/>
      <c r="L12" s="1087"/>
      <c r="M12" s="1088"/>
    </row>
    <row r="13" spans="2:17" ht="15" customHeight="1" x14ac:dyDescent="0.25">
      <c r="B13" s="1114" t="s">
        <v>390</v>
      </c>
      <c r="C13" s="654" t="s">
        <v>327</v>
      </c>
      <c r="D13" s="654" t="s">
        <v>329</v>
      </c>
      <c r="E13" s="654" t="s">
        <v>331</v>
      </c>
      <c r="F13" s="698" t="s">
        <v>417</v>
      </c>
      <c r="G13" s="698" t="s">
        <v>418</v>
      </c>
      <c r="H13" s="698" t="s">
        <v>349</v>
      </c>
      <c r="I13" s="698" t="s">
        <v>441</v>
      </c>
      <c r="J13" s="698" t="s">
        <v>349</v>
      </c>
      <c r="K13" s="698" t="s">
        <v>441</v>
      </c>
      <c r="L13" s="641"/>
      <c r="M13" s="620"/>
    </row>
    <row r="14" spans="2:17" ht="15" customHeight="1" x14ac:dyDescent="0.25">
      <c r="B14" s="1114"/>
      <c r="C14" s="608" t="s">
        <v>308</v>
      </c>
      <c r="D14" s="608" t="s">
        <v>308</v>
      </c>
      <c r="E14" s="608" t="s">
        <v>309</v>
      </c>
      <c r="F14" s="608" t="s">
        <v>416</v>
      </c>
      <c r="G14" s="608" t="s">
        <v>408</v>
      </c>
      <c r="H14" s="608" t="s">
        <v>386</v>
      </c>
      <c r="I14" s="608" t="s">
        <v>402</v>
      </c>
      <c r="J14" s="608" t="s">
        <v>386</v>
      </c>
      <c r="K14" s="608" t="s">
        <v>402</v>
      </c>
      <c r="L14" s="643"/>
      <c r="M14" s="621"/>
    </row>
    <row r="15" spans="2:17" ht="20.100000000000001" customHeight="1" x14ac:dyDescent="0.25">
      <c r="B15" s="448" t="s">
        <v>391</v>
      </c>
      <c r="C15" s="629"/>
      <c r="D15" s="629"/>
      <c r="E15" s="629">
        <v>2006.5728999999999</v>
      </c>
      <c r="F15" s="763">
        <v>3.3999999999999998E-3</v>
      </c>
      <c r="G15" s="763">
        <f>F15*E15</f>
        <v>6.8223478599999989</v>
      </c>
      <c r="H15" s="763">
        <v>30</v>
      </c>
      <c r="I15" s="753">
        <f>H15*G15</f>
        <v>204.67043579999998</v>
      </c>
      <c r="J15" s="763">
        <v>370</v>
      </c>
      <c r="K15" s="753">
        <f>G15*J15</f>
        <v>2524.2687081999998</v>
      </c>
      <c r="L15" s="739"/>
      <c r="M15" s="734"/>
    </row>
    <row r="16" spans="2:17" ht="20.100000000000001" customHeight="1" x14ac:dyDescent="0.25">
      <c r="B16" s="737" t="s">
        <v>392</v>
      </c>
      <c r="C16" s="721"/>
      <c r="D16" s="721"/>
      <c r="E16" s="721">
        <v>4500.2157999999999</v>
      </c>
      <c r="F16" s="764">
        <v>3.3999999999999998E-3</v>
      </c>
      <c r="G16" s="764">
        <f>F16*E16</f>
        <v>15.300733719999998</v>
      </c>
      <c r="H16" s="764">
        <v>30</v>
      </c>
      <c r="I16" s="754">
        <f t="shared" ref="I16:I17" si="0">H16*G16</f>
        <v>459.02201159999993</v>
      </c>
      <c r="J16" s="764">
        <v>370</v>
      </c>
      <c r="K16" s="754">
        <f t="shared" ref="K16:K17" si="1">G16*J16</f>
        <v>5661.2714763999993</v>
      </c>
      <c r="L16" s="740"/>
      <c r="M16" s="735"/>
    </row>
    <row r="17" spans="2:13" ht="20.100000000000001" customHeight="1" x14ac:dyDescent="0.25">
      <c r="B17" s="452" t="s">
        <v>476</v>
      </c>
      <c r="C17" s="633"/>
      <c r="D17" s="633"/>
      <c r="E17" s="633">
        <v>90</v>
      </c>
      <c r="F17" s="765">
        <v>3.3999999999999998E-3</v>
      </c>
      <c r="G17" s="765">
        <f>F17*E17</f>
        <v>0.30599999999999999</v>
      </c>
      <c r="H17" s="765">
        <v>30</v>
      </c>
      <c r="I17" s="755">
        <f t="shared" si="0"/>
        <v>9.18</v>
      </c>
      <c r="J17" s="765">
        <v>370</v>
      </c>
      <c r="K17" s="755">
        <f t="shared" si="1"/>
        <v>113.22</v>
      </c>
      <c r="L17" s="741"/>
      <c r="M17" s="736"/>
    </row>
    <row r="18" spans="2:13" ht="20.100000000000001" customHeight="1" thickBot="1" x14ac:dyDescent="0.3">
      <c r="B18" s="559" t="s">
        <v>481</v>
      </c>
      <c r="C18" s="622"/>
      <c r="D18" s="623"/>
      <c r="E18" s="565">
        <f>SUM(E15:E17)</f>
        <v>6596.7887000000001</v>
      </c>
      <c r="F18" s="729"/>
      <c r="G18" s="565">
        <f>SUM(G15:G17)</f>
        <v>22.429081579999998</v>
      </c>
      <c r="H18" s="565"/>
      <c r="I18" s="565">
        <f>SUM(I15:I17)</f>
        <v>672.87244739999983</v>
      </c>
      <c r="J18" s="565"/>
      <c r="K18" s="565">
        <f>SUM(K15:K17)</f>
        <v>8298.760184599998</v>
      </c>
      <c r="L18" s="742"/>
      <c r="M18" s="738"/>
    </row>
    <row r="19" spans="2:13" ht="15" customHeight="1" thickBot="1" x14ac:dyDescent="0.3">
      <c r="B19" s="802"/>
      <c r="C19" s="679"/>
      <c r="D19" s="680"/>
      <c r="E19" s="724"/>
      <c r="F19" s="725"/>
      <c r="G19" s="724"/>
      <c r="H19" s="724"/>
      <c r="I19" s="724"/>
      <c r="J19" s="724"/>
      <c r="K19" s="724"/>
      <c r="L19" s="726"/>
      <c r="M19" s="726"/>
    </row>
    <row r="20" spans="2:13" ht="26.25" customHeight="1" x14ac:dyDescent="0.25">
      <c r="B20" s="1115" t="s">
        <v>443</v>
      </c>
      <c r="C20" s="1116"/>
      <c r="D20" s="1116"/>
      <c r="E20" s="1116"/>
      <c r="F20" s="1116"/>
      <c r="G20" s="1116"/>
      <c r="H20" s="1116"/>
      <c r="I20" s="1116"/>
      <c r="J20" s="1116"/>
      <c r="K20" s="1116"/>
      <c r="L20" s="1116"/>
      <c r="M20" s="1117"/>
    </row>
    <row r="21" spans="2:13" ht="15" customHeight="1" x14ac:dyDescent="0.25">
      <c r="B21" s="1114" t="s">
        <v>390</v>
      </c>
      <c r="C21" s="654" t="s">
        <v>327</v>
      </c>
      <c r="D21" s="654" t="s">
        <v>329</v>
      </c>
      <c r="E21" s="654" t="s">
        <v>331</v>
      </c>
      <c r="F21" s="698" t="s">
        <v>428</v>
      </c>
      <c r="G21" s="698" t="s">
        <v>426</v>
      </c>
      <c r="H21" s="698" t="s">
        <v>349</v>
      </c>
      <c r="I21" s="698" t="s">
        <v>442</v>
      </c>
      <c r="J21" s="698" t="s">
        <v>349</v>
      </c>
      <c r="K21" s="698" t="s">
        <v>442</v>
      </c>
      <c r="L21" s="641"/>
      <c r="M21" s="642"/>
    </row>
    <row r="22" spans="2:13" ht="15" customHeight="1" x14ac:dyDescent="0.25">
      <c r="B22" s="1114"/>
      <c r="C22" s="608" t="s">
        <v>308</v>
      </c>
      <c r="D22" s="608" t="s">
        <v>308</v>
      </c>
      <c r="E22" s="608" t="s">
        <v>309</v>
      </c>
      <c r="F22" s="608" t="s">
        <v>429</v>
      </c>
      <c r="G22" s="608" t="s">
        <v>427</v>
      </c>
      <c r="H22" s="608" t="s">
        <v>386</v>
      </c>
      <c r="I22" s="608" t="s">
        <v>402</v>
      </c>
      <c r="J22" s="608" t="s">
        <v>386</v>
      </c>
      <c r="K22" s="608" t="s">
        <v>402</v>
      </c>
      <c r="L22" s="643"/>
      <c r="M22" s="644"/>
    </row>
    <row r="23" spans="2:13" ht="20.100000000000001" customHeight="1" x14ac:dyDescent="0.25">
      <c r="B23" s="448" t="s">
        <v>391</v>
      </c>
      <c r="C23" s="629"/>
      <c r="D23" s="629"/>
      <c r="E23" s="629">
        <f>E15</f>
        <v>2006.5728999999999</v>
      </c>
      <c r="F23" s="759">
        <v>1.1999999999999999E-3</v>
      </c>
      <c r="G23" s="637">
        <f>F23*E23</f>
        <v>2.4078874799999999</v>
      </c>
      <c r="H23" s="637">
        <v>30</v>
      </c>
      <c r="I23" s="637">
        <f>H23*G23</f>
        <v>72.236624399999997</v>
      </c>
      <c r="J23" s="637">
        <v>370</v>
      </c>
      <c r="K23" s="756">
        <f>G23*J23</f>
        <v>890.9183675999999</v>
      </c>
      <c r="L23" s="739"/>
      <c r="M23" s="744"/>
    </row>
    <row r="24" spans="2:13" ht="20.100000000000001" customHeight="1" x14ac:dyDescent="0.25">
      <c r="B24" s="737" t="s">
        <v>392</v>
      </c>
      <c r="C24" s="721"/>
      <c r="D24" s="721"/>
      <c r="E24" s="721">
        <f>E16</f>
        <v>4500.2157999999999</v>
      </c>
      <c r="F24" s="760">
        <v>1.1999999999999999E-3</v>
      </c>
      <c r="G24" s="761">
        <f t="shared" ref="G24:G25" si="2">F24*E24</f>
        <v>5.4002589599999995</v>
      </c>
      <c r="H24" s="761">
        <v>30</v>
      </c>
      <c r="I24" s="761">
        <f t="shared" ref="I24:I25" si="3">H24*G24</f>
        <v>162.00776879999998</v>
      </c>
      <c r="J24" s="761">
        <v>370</v>
      </c>
      <c r="K24" s="757">
        <f t="shared" ref="K24:K25" si="4">G24*J24</f>
        <v>1998.0958151999998</v>
      </c>
      <c r="L24" s="740"/>
      <c r="M24" s="745"/>
    </row>
    <row r="25" spans="2:13" ht="20.100000000000001" customHeight="1" x14ac:dyDescent="0.25">
      <c r="B25" s="452" t="s">
        <v>476</v>
      </c>
      <c r="C25" s="633"/>
      <c r="D25" s="633"/>
      <c r="E25" s="633">
        <f>E17</f>
        <v>90</v>
      </c>
      <c r="F25" s="762">
        <v>1.1999999999999999E-3</v>
      </c>
      <c r="G25" s="639">
        <f t="shared" si="2"/>
        <v>0.10799999999999998</v>
      </c>
      <c r="H25" s="639">
        <v>30</v>
      </c>
      <c r="I25" s="639">
        <f t="shared" si="3"/>
        <v>3.2399999999999993</v>
      </c>
      <c r="J25" s="639">
        <v>370</v>
      </c>
      <c r="K25" s="758">
        <f t="shared" si="4"/>
        <v>39.959999999999994</v>
      </c>
      <c r="L25" s="746"/>
      <c r="M25" s="747"/>
    </row>
    <row r="26" spans="2:13" ht="20.100000000000001" customHeight="1" thickBot="1" x14ac:dyDescent="0.3">
      <c r="B26" s="559" t="s">
        <v>403</v>
      </c>
      <c r="C26" s="622"/>
      <c r="D26" s="623"/>
      <c r="E26" s="565">
        <f>SUM(E23:E25)</f>
        <v>6596.7887000000001</v>
      </c>
      <c r="F26" s="729"/>
      <c r="G26" s="565">
        <f>SUM(G23:G25)</f>
        <v>7.9161464399999995</v>
      </c>
      <c r="H26" s="565"/>
      <c r="I26" s="565">
        <f>SUM(I23:I25)</f>
        <v>237.4843932</v>
      </c>
      <c r="J26" s="565"/>
      <c r="K26" s="743">
        <f>SUM(K23:K25)</f>
        <v>2928.9741827999997</v>
      </c>
      <c r="L26" s="742"/>
      <c r="M26" s="748"/>
    </row>
    <row r="27" spans="2:13" ht="15" customHeight="1" thickBot="1" x14ac:dyDescent="0.3">
      <c r="B27" s="659"/>
      <c r="C27" s="659"/>
      <c r="D27" s="659"/>
      <c r="E27" s="659"/>
      <c r="F27" s="659"/>
      <c r="G27" s="659"/>
      <c r="H27" s="659"/>
      <c r="I27" s="659"/>
      <c r="J27" s="659"/>
      <c r="K27" s="659"/>
      <c r="L27" s="659"/>
      <c r="M27" s="659"/>
    </row>
    <row r="28" spans="2:13" ht="26.25" customHeight="1" x14ac:dyDescent="0.25">
      <c r="B28" s="1086" t="s">
        <v>404</v>
      </c>
      <c r="C28" s="1087"/>
      <c r="D28" s="1087"/>
      <c r="E28" s="1087"/>
      <c r="F28" s="1087"/>
      <c r="G28" s="1087"/>
      <c r="H28" s="1087"/>
      <c r="I28" s="1087"/>
      <c r="J28" s="1087"/>
      <c r="K28" s="1087"/>
      <c r="L28" s="1087"/>
      <c r="M28" s="1088"/>
    </row>
    <row r="29" spans="2:13" ht="36" customHeight="1" x14ac:dyDescent="0.25">
      <c r="B29" s="1114" t="s">
        <v>390</v>
      </c>
      <c r="C29" s="749" t="s">
        <v>331</v>
      </c>
      <c r="D29" s="749" t="s">
        <v>382</v>
      </c>
      <c r="E29" s="749" t="s">
        <v>332</v>
      </c>
      <c r="F29" s="732" t="s">
        <v>405</v>
      </c>
      <c r="G29" s="732" t="s">
        <v>406</v>
      </c>
      <c r="H29" s="732" t="s">
        <v>483</v>
      </c>
      <c r="I29" s="732" t="s">
        <v>440</v>
      </c>
      <c r="J29" s="732" t="s">
        <v>419</v>
      </c>
      <c r="K29" s="732" t="s">
        <v>482</v>
      </c>
      <c r="L29" s="732" t="s">
        <v>419</v>
      </c>
      <c r="M29" s="733" t="s">
        <v>484</v>
      </c>
    </row>
    <row r="30" spans="2:13" ht="15" customHeight="1" x14ac:dyDescent="0.25">
      <c r="B30" s="1114"/>
      <c r="C30" s="730" t="s">
        <v>309</v>
      </c>
      <c r="D30" s="730" t="s">
        <v>308</v>
      </c>
      <c r="E30" s="730" t="s">
        <v>344</v>
      </c>
      <c r="F30" s="730" t="s">
        <v>407</v>
      </c>
      <c r="G30" s="730" t="s">
        <v>408</v>
      </c>
      <c r="H30" s="730" t="s">
        <v>385</v>
      </c>
      <c r="I30" s="730" t="s">
        <v>408</v>
      </c>
      <c r="J30" s="730" t="s">
        <v>386</v>
      </c>
      <c r="K30" s="730" t="s">
        <v>409</v>
      </c>
      <c r="L30" s="730" t="s">
        <v>386</v>
      </c>
      <c r="M30" s="731" t="s">
        <v>409</v>
      </c>
    </row>
    <row r="31" spans="2:13" ht="20.100000000000001" customHeight="1" x14ac:dyDescent="0.25">
      <c r="B31" s="448" t="s">
        <v>391</v>
      </c>
      <c r="C31" s="629">
        <f>E23</f>
        <v>2006.5728999999999</v>
      </c>
      <c r="D31" s="750">
        <v>0.03</v>
      </c>
      <c r="E31" s="750">
        <f>C31*D31</f>
        <v>60.197186999999992</v>
      </c>
      <c r="F31" s="769">
        <v>2.5548000000000002</v>
      </c>
      <c r="G31" s="769">
        <f>E31*F31</f>
        <v>153.79177334759999</v>
      </c>
      <c r="H31" s="763">
        <v>0.06</v>
      </c>
      <c r="I31" s="763">
        <f>G31*H31</f>
        <v>9.227506400855999</v>
      </c>
      <c r="J31" s="763">
        <v>30</v>
      </c>
      <c r="K31" s="753">
        <f>I31*J31</f>
        <v>276.82519202568</v>
      </c>
      <c r="L31" s="770">
        <v>370</v>
      </c>
      <c r="M31" s="771">
        <f>I31*L31</f>
        <v>3414.1773683167198</v>
      </c>
    </row>
    <row r="32" spans="2:13" ht="20.100000000000001" customHeight="1" x14ac:dyDescent="0.25">
      <c r="B32" s="737" t="s">
        <v>392</v>
      </c>
      <c r="C32" s="721">
        <f>E24</f>
        <v>4500.2157999999999</v>
      </c>
      <c r="D32" s="751">
        <v>0.03</v>
      </c>
      <c r="E32" s="751">
        <f t="shared" ref="E32:E33" si="5">C32*D32</f>
        <v>135.006474</v>
      </c>
      <c r="F32" s="772">
        <v>2.5548000000000002</v>
      </c>
      <c r="G32" s="772">
        <f t="shared" ref="G32:G33" si="6">E32*F32</f>
        <v>344.91453977520001</v>
      </c>
      <c r="H32" s="764">
        <v>0.06</v>
      </c>
      <c r="I32" s="764">
        <f t="shared" ref="I32:I33" si="7">G32*H32</f>
        <v>20.694872386511999</v>
      </c>
      <c r="J32" s="764">
        <v>30</v>
      </c>
      <c r="K32" s="754">
        <f t="shared" ref="K32:K33" si="8">I32*J32</f>
        <v>620.84617159536003</v>
      </c>
      <c r="L32" s="773">
        <v>370</v>
      </c>
      <c r="M32" s="774">
        <f t="shared" ref="M32:M33" si="9">I32*L32</f>
        <v>7657.1027830094399</v>
      </c>
    </row>
    <row r="33" spans="2:13" ht="20.100000000000001" customHeight="1" x14ac:dyDescent="0.25">
      <c r="B33" s="452" t="s">
        <v>476</v>
      </c>
      <c r="C33" s="633">
        <f>E25</f>
        <v>90</v>
      </c>
      <c r="D33" s="752">
        <v>0.03</v>
      </c>
      <c r="E33" s="752">
        <f t="shared" si="5"/>
        <v>2.6999999999999997</v>
      </c>
      <c r="F33" s="775">
        <v>2.5548000000000002</v>
      </c>
      <c r="G33" s="775">
        <f t="shared" si="6"/>
        <v>6.8979599999999994</v>
      </c>
      <c r="H33" s="765">
        <v>0.06</v>
      </c>
      <c r="I33" s="765">
        <f t="shared" si="7"/>
        <v>0.41387759999999996</v>
      </c>
      <c r="J33" s="765">
        <v>30</v>
      </c>
      <c r="K33" s="755">
        <f t="shared" si="8"/>
        <v>12.416327999999998</v>
      </c>
      <c r="L33" s="776">
        <v>370</v>
      </c>
      <c r="M33" s="777">
        <f t="shared" si="9"/>
        <v>153.13471199999998</v>
      </c>
    </row>
    <row r="34" spans="2:13" ht="20.100000000000001" customHeight="1" thickBot="1" x14ac:dyDescent="0.3">
      <c r="B34" s="799" t="s">
        <v>410</v>
      </c>
      <c r="C34" s="544">
        <f>SUM(C31:C33)</f>
        <v>6596.7887000000001</v>
      </c>
      <c r="D34" s="610"/>
      <c r="E34" s="544">
        <f>SUM(E31:E33)</f>
        <v>197.90366099999997</v>
      </c>
      <c r="F34" s="611"/>
      <c r="G34" s="544">
        <f>SUM(G31:G33)</f>
        <v>505.60427312280001</v>
      </c>
      <c r="H34" s="611"/>
      <c r="I34" s="544">
        <f>SUM(I31:I33)</f>
        <v>30.336256387367996</v>
      </c>
      <c r="J34" s="611"/>
      <c r="K34" s="611">
        <f>SUM(K31:K33)</f>
        <v>910.08769162103999</v>
      </c>
      <c r="L34" s="800"/>
      <c r="M34" s="614">
        <f>SUM(M31:M33)</f>
        <v>11224.414863326159</v>
      </c>
    </row>
    <row r="35" spans="2:13" ht="15" customHeight="1" thickBot="1" x14ac:dyDescent="0.3">
      <c r="B35" s="659"/>
      <c r="C35" s="659"/>
      <c r="D35" s="659"/>
      <c r="E35" s="659"/>
      <c r="F35" s="659"/>
      <c r="G35" s="659"/>
      <c r="H35" s="659"/>
      <c r="I35" s="659"/>
      <c r="J35" s="659"/>
      <c r="K35" s="659"/>
      <c r="L35" s="659"/>
      <c r="M35" s="659"/>
    </row>
    <row r="36" spans="2:13" ht="26.25" customHeight="1" x14ac:dyDescent="0.25">
      <c r="B36" s="1086" t="s">
        <v>411</v>
      </c>
      <c r="C36" s="1087"/>
      <c r="D36" s="1087"/>
      <c r="E36" s="1087"/>
      <c r="F36" s="1087"/>
      <c r="G36" s="1087"/>
      <c r="H36" s="1087"/>
      <c r="I36" s="1087"/>
      <c r="J36" s="1087"/>
      <c r="K36" s="1087"/>
      <c r="L36" s="1087"/>
      <c r="M36" s="1088"/>
    </row>
    <row r="37" spans="2:13" ht="15" customHeight="1" x14ac:dyDescent="0.25">
      <c r="B37" s="1114" t="s">
        <v>390</v>
      </c>
      <c r="C37" s="749" t="s">
        <v>331</v>
      </c>
      <c r="D37" s="749" t="s">
        <v>382</v>
      </c>
      <c r="E37" s="749" t="s">
        <v>332</v>
      </c>
      <c r="F37" s="749" t="s">
        <v>405</v>
      </c>
      <c r="G37" s="732" t="s">
        <v>404</v>
      </c>
      <c r="H37" s="732" t="s">
        <v>420</v>
      </c>
      <c r="I37" s="732" t="s">
        <v>421</v>
      </c>
      <c r="J37" s="732" t="s">
        <v>422</v>
      </c>
      <c r="K37" s="732"/>
      <c r="L37" s="779"/>
      <c r="M37" s="733"/>
    </row>
    <row r="38" spans="2:13" ht="15" customHeight="1" x14ac:dyDescent="0.25">
      <c r="B38" s="1114"/>
      <c r="C38" s="730" t="s">
        <v>309</v>
      </c>
      <c r="D38" s="730" t="s">
        <v>308</v>
      </c>
      <c r="E38" s="730" t="s">
        <v>344</v>
      </c>
      <c r="F38" s="730" t="s">
        <v>407</v>
      </c>
      <c r="G38" s="730" t="s">
        <v>408</v>
      </c>
      <c r="H38" s="730" t="s">
        <v>423</v>
      </c>
      <c r="I38" s="730" t="s">
        <v>424</v>
      </c>
      <c r="J38" s="730" t="s">
        <v>425</v>
      </c>
      <c r="K38" s="730"/>
      <c r="L38" s="780"/>
      <c r="M38" s="731"/>
    </row>
    <row r="39" spans="2:13" ht="20.100000000000001" customHeight="1" x14ac:dyDescent="0.25">
      <c r="B39" s="448" t="s">
        <v>391</v>
      </c>
      <c r="C39" s="770">
        <f>C31</f>
        <v>2006.5728999999999</v>
      </c>
      <c r="D39" s="750">
        <f>D31</f>
        <v>0.03</v>
      </c>
      <c r="E39" s="750">
        <f>E31</f>
        <v>60.197186999999992</v>
      </c>
      <c r="F39" s="783">
        <f>F31</f>
        <v>2.5548000000000002</v>
      </c>
      <c r="G39" s="784">
        <f>G31</f>
        <v>153.79177334759999</v>
      </c>
      <c r="H39" s="720">
        <f>0.3129*G39</f>
        <v>48.121445880464037</v>
      </c>
      <c r="I39" s="720">
        <f>0.1341*G39</f>
        <v>20.623476805913157</v>
      </c>
      <c r="J39" s="720">
        <f>0.161*G39</f>
        <v>24.760475508963598</v>
      </c>
      <c r="K39" s="785"/>
      <c r="L39" s="786"/>
      <c r="M39" s="787"/>
    </row>
    <row r="40" spans="2:13" ht="20.100000000000001" customHeight="1" x14ac:dyDescent="0.25">
      <c r="B40" s="737" t="s">
        <v>392</v>
      </c>
      <c r="C40" s="773">
        <f t="shared" ref="C40:G41" si="10">C32</f>
        <v>4500.2157999999999</v>
      </c>
      <c r="D40" s="751">
        <f t="shared" si="10"/>
        <v>0.03</v>
      </c>
      <c r="E40" s="751">
        <f t="shared" si="10"/>
        <v>135.006474</v>
      </c>
      <c r="F40" s="788">
        <f t="shared" si="10"/>
        <v>2.5548000000000002</v>
      </c>
      <c r="G40" s="789">
        <f t="shared" si="10"/>
        <v>344.91453977520001</v>
      </c>
      <c r="H40" s="722">
        <f t="shared" ref="H40:H41" si="11">0.3129*G40</f>
        <v>107.92375949566009</v>
      </c>
      <c r="I40" s="722">
        <f t="shared" ref="I40:I41" si="12">0.1341*G40</f>
        <v>46.253039783854319</v>
      </c>
      <c r="J40" s="722">
        <f>0.161*G40</f>
        <v>55.531240903807202</v>
      </c>
      <c r="K40" s="790"/>
      <c r="L40" s="791"/>
      <c r="M40" s="792"/>
    </row>
    <row r="41" spans="2:13" ht="20.100000000000001" customHeight="1" x14ac:dyDescent="0.25">
      <c r="B41" s="452" t="s">
        <v>476</v>
      </c>
      <c r="C41" s="776">
        <f t="shared" si="10"/>
        <v>90</v>
      </c>
      <c r="D41" s="752">
        <f t="shared" si="10"/>
        <v>0.03</v>
      </c>
      <c r="E41" s="752">
        <f t="shared" si="10"/>
        <v>2.6999999999999997</v>
      </c>
      <c r="F41" s="793">
        <f t="shared" si="10"/>
        <v>2.5548000000000002</v>
      </c>
      <c r="G41" s="794">
        <f t="shared" si="10"/>
        <v>6.8979599999999994</v>
      </c>
      <c r="H41" s="723">
        <f t="shared" si="11"/>
        <v>2.158371684</v>
      </c>
      <c r="I41" s="723">
        <f t="shared" si="12"/>
        <v>0.92501643599999994</v>
      </c>
      <c r="J41" s="723">
        <f t="shared" ref="J41" si="13">0.161*G41</f>
        <v>1.1105715599999999</v>
      </c>
      <c r="K41" s="741"/>
      <c r="L41" s="795"/>
      <c r="M41" s="796"/>
    </row>
    <row r="42" spans="2:13" ht="20.100000000000001" customHeight="1" thickBot="1" x14ac:dyDescent="0.3">
      <c r="B42" s="799" t="s">
        <v>412</v>
      </c>
      <c r="C42" s="544">
        <f>SUM(C39:C41)</f>
        <v>6596.7887000000001</v>
      </c>
      <c r="D42" s="609"/>
      <c r="E42" s="544">
        <f>SUM(E39:E41)</f>
        <v>197.90366099999997</v>
      </c>
      <c r="F42" s="609"/>
      <c r="G42" s="544">
        <f>SUM(G39:G41)</f>
        <v>505.60427312280001</v>
      </c>
      <c r="H42" s="544">
        <f>SUM(H39:H41)</f>
        <v>158.20357706012413</v>
      </c>
      <c r="I42" s="544">
        <f>SUM(I39:I41)</f>
        <v>67.801533025767469</v>
      </c>
      <c r="J42" s="544">
        <f>SUM(J39:J41)</f>
        <v>81.402287972770793</v>
      </c>
      <c r="K42" s="544"/>
      <c r="L42" s="800"/>
      <c r="M42" s="614"/>
    </row>
    <row r="43" spans="2:13" ht="15" customHeight="1" thickBot="1" x14ac:dyDescent="0.3">
      <c r="B43" s="659"/>
      <c r="C43" s="659"/>
      <c r="D43" s="659"/>
      <c r="E43" s="659"/>
      <c r="F43" s="659"/>
      <c r="G43" s="659"/>
      <c r="H43" s="659"/>
      <c r="I43" s="659"/>
      <c r="J43" s="659"/>
      <c r="K43" s="778"/>
      <c r="L43" s="778"/>
      <c r="M43" s="778"/>
    </row>
    <row r="44" spans="2:13" ht="26.25" customHeight="1" x14ac:dyDescent="0.25">
      <c r="B44" s="1080" t="s">
        <v>413</v>
      </c>
      <c r="C44" s="1081"/>
      <c r="D44" s="1081"/>
      <c r="E44" s="1081"/>
      <c r="F44" s="1082"/>
      <c r="G44" s="647"/>
      <c r="H44" s="647"/>
      <c r="I44" s="647"/>
      <c r="J44" s="647"/>
      <c r="K44" s="647"/>
      <c r="L44" s="647"/>
      <c r="M44" s="647"/>
    </row>
    <row r="45" spans="2:13" ht="15" customHeight="1" x14ac:dyDescent="0.25">
      <c r="B45" s="1126" t="s">
        <v>390</v>
      </c>
      <c r="C45" s="797" t="s">
        <v>331</v>
      </c>
      <c r="D45" s="797" t="s">
        <v>414</v>
      </c>
      <c r="E45" s="797" t="s">
        <v>349</v>
      </c>
      <c r="F45" s="798" t="s">
        <v>32</v>
      </c>
      <c r="G45" s="727"/>
      <c r="H45" s="727"/>
      <c r="I45" s="727"/>
      <c r="J45" s="727"/>
      <c r="K45" s="727"/>
      <c r="L45" s="727"/>
      <c r="M45" s="727"/>
    </row>
    <row r="46" spans="2:13" ht="15" customHeight="1" x14ac:dyDescent="0.25">
      <c r="B46" s="1126"/>
      <c r="C46" s="781" t="s">
        <v>309</v>
      </c>
      <c r="D46" s="781" t="s">
        <v>333</v>
      </c>
      <c r="E46" s="781" t="s">
        <v>386</v>
      </c>
      <c r="F46" s="782" t="s">
        <v>352</v>
      </c>
      <c r="G46" s="727"/>
      <c r="H46" s="727"/>
      <c r="I46" s="727"/>
      <c r="J46" s="727"/>
      <c r="K46" s="727"/>
      <c r="L46" s="727"/>
      <c r="M46" s="727"/>
    </row>
    <row r="47" spans="2:13" ht="15" customHeight="1" x14ac:dyDescent="0.25">
      <c r="B47" s="1127" t="s">
        <v>430</v>
      </c>
      <c r="C47" s="1124">
        <f>C42</f>
        <v>6596.7887000000001</v>
      </c>
      <c r="D47" s="1124">
        <f>H42+I42</f>
        <v>226.0051100858916</v>
      </c>
      <c r="E47" s="1124">
        <v>30</v>
      </c>
      <c r="F47" s="1125">
        <f>D47*E47</f>
        <v>6780.1533025767476</v>
      </c>
      <c r="G47" s="728"/>
      <c r="H47" s="728"/>
      <c r="I47" s="728"/>
      <c r="J47" s="728"/>
      <c r="K47" s="728"/>
      <c r="L47" s="728"/>
      <c r="M47" s="728"/>
    </row>
    <row r="48" spans="2:13" ht="15" customHeight="1" x14ac:dyDescent="0.25">
      <c r="B48" s="1128"/>
      <c r="C48" s="1120"/>
      <c r="D48" s="1120"/>
      <c r="E48" s="1120"/>
      <c r="F48" s="1122"/>
      <c r="G48" s="728"/>
      <c r="H48" s="728"/>
      <c r="I48" s="728"/>
      <c r="J48" s="728"/>
      <c r="K48" s="728"/>
      <c r="L48" s="728"/>
      <c r="M48" s="728"/>
    </row>
    <row r="49" spans="2:13" ht="15" customHeight="1" x14ac:dyDescent="0.25">
      <c r="B49" s="1128" t="s">
        <v>430</v>
      </c>
      <c r="C49" s="1120">
        <f>C42</f>
        <v>6596.7887000000001</v>
      </c>
      <c r="D49" s="1120">
        <f>D47</f>
        <v>226.0051100858916</v>
      </c>
      <c r="E49" s="1120">
        <v>240</v>
      </c>
      <c r="F49" s="1122">
        <f>D49*E49</f>
        <v>54241.226420613981</v>
      </c>
      <c r="G49" s="728"/>
      <c r="H49" s="728"/>
      <c r="I49" s="728"/>
      <c r="J49" s="728"/>
      <c r="K49" s="728"/>
      <c r="L49" s="728"/>
      <c r="M49" s="728"/>
    </row>
    <row r="50" spans="2:13" ht="15" customHeight="1" x14ac:dyDescent="0.25">
      <c r="B50" s="1128"/>
      <c r="C50" s="1120"/>
      <c r="D50" s="1120"/>
      <c r="E50" s="1120"/>
      <c r="F50" s="1122"/>
      <c r="G50" s="728"/>
      <c r="H50" s="728"/>
      <c r="I50" s="728"/>
      <c r="J50" s="728"/>
      <c r="K50" s="728"/>
      <c r="L50" s="728"/>
      <c r="M50" s="728"/>
    </row>
    <row r="51" spans="2:13" ht="15" customHeight="1" x14ac:dyDescent="0.25">
      <c r="B51" s="1118" t="s">
        <v>415</v>
      </c>
      <c r="C51" s="1120">
        <f>C42</f>
        <v>6596.7887000000001</v>
      </c>
      <c r="D51" s="1120">
        <f>J42</f>
        <v>81.402287972770793</v>
      </c>
      <c r="E51" s="1120">
        <v>18</v>
      </c>
      <c r="F51" s="1122">
        <f>D51*E51</f>
        <v>1465.2411835098742</v>
      </c>
      <c r="G51" s="728"/>
      <c r="H51" s="728"/>
      <c r="I51" s="728"/>
      <c r="J51" s="728"/>
      <c r="K51" s="728"/>
      <c r="L51" s="728"/>
      <c r="M51" s="728"/>
    </row>
    <row r="52" spans="2:13" ht="15" customHeight="1" thickBot="1" x14ac:dyDescent="0.3">
      <c r="B52" s="1119"/>
      <c r="C52" s="1121"/>
      <c r="D52" s="1121"/>
      <c r="E52" s="1121"/>
      <c r="F52" s="1123"/>
      <c r="G52" s="728"/>
      <c r="H52" s="728"/>
      <c r="I52" s="728"/>
      <c r="J52" s="728"/>
      <c r="K52" s="728"/>
      <c r="L52" s="728"/>
      <c r="M52" s="728"/>
    </row>
    <row r="53" spans="2:13" ht="15" customHeight="1" x14ac:dyDescent="0.25">
      <c r="B53" s="803"/>
      <c r="C53" s="803"/>
      <c r="D53" s="803"/>
      <c r="E53" s="803"/>
      <c r="F53" s="803"/>
      <c r="G53" s="803"/>
      <c r="H53" s="803"/>
      <c r="I53" s="803"/>
      <c r="J53" s="803"/>
      <c r="K53" s="803"/>
      <c r="L53" s="803"/>
      <c r="M53" s="803"/>
    </row>
    <row r="54" spans="2:13" ht="15" customHeight="1" x14ac:dyDescent="0.25">
      <c r="B54" s="803"/>
      <c r="C54" s="803"/>
      <c r="D54" s="803"/>
      <c r="E54" s="803"/>
      <c r="F54" s="803"/>
      <c r="G54" s="803"/>
      <c r="H54" s="803"/>
      <c r="I54" s="803"/>
      <c r="J54" s="803"/>
      <c r="K54" s="803"/>
      <c r="L54" s="803"/>
      <c r="M54" s="803"/>
    </row>
  </sheetData>
  <mergeCells count="27">
    <mergeCell ref="B10:M10"/>
    <mergeCell ref="G4:I4"/>
    <mergeCell ref="E47:E48"/>
    <mergeCell ref="F47:F48"/>
    <mergeCell ref="C49:C50"/>
    <mergeCell ref="D49:D50"/>
    <mergeCell ref="E49:E50"/>
    <mergeCell ref="F49:F50"/>
    <mergeCell ref="B45:B46"/>
    <mergeCell ref="B47:B48"/>
    <mergeCell ref="B49:B50"/>
    <mergeCell ref="B37:B38"/>
    <mergeCell ref="C47:C48"/>
    <mergeCell ref="D47:D48"/>
    <mergeCell ref="B13:B14"/>
    <mergeCell ref="B21:B22"/>
    <mergeCell ref="B51:B52"/>
    <mergeCell ref="C51:C52"/>
    <mergeCell ref="D51:D52"/>
    <mergeCell ref="E51:E52"/>
    <mergeCell ref="F51:F52"/>
    <mergeCell ref="B28:M28"/>
    <mergeCell ref="B29:B30"/>
    <mergeCell ref="B20:M20"/>
    <mergeCell ref="B12:M12"/>
    <mergeCell ref="B44:F44"/>
    <mergeCell ref="B36:M36"/>
  </mergeCells>
  <printOptions horizontalCentered="1"/>
  <pageMargins left="0.51181102362204722" right="0.51181102362204722" top="0.78740157480314965" bottom="0.78740157480314965" header="0.31496062992125984" footer="0.31496062992125984"/>
  <pageSetup paperSize="9" scale="51" orientation="landscape" horizontalDpi="360" verticalDpi="360" r:id="rId1"/>
  <headerFooter>
    <oddFooter>&amp;C&amp;"-,Negrito itálico"Rodrigo Thibes Gonsalves&amp;"-,Itálico"
Engenheiro Civil 
CREA-MT 033947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tabColor theme="4" tint="0.79998168889431442"/>
    <outlinePr summaryBelow="0"/>
    <pageSetUpPr fitToPage="1"/>
  </sheetPr>
  <dimension ref="B1:R65"/>
  <sheetViews>
    <sheetView showGridLines="0" view="pageBreakPreview" zoomScale="80" zoomScaleNormal="87" zoomScaleSheetLayoutView="80" workbookViewId="0">
      <pane ySplit="14" topLeftCell="A30" activePane="bottomLeft" state="frozen"/>
      <selection pane="bottomLeft" activeCell="I29" sqref="I29"/>
    </sheetView>
  </sheetViews>
  <sheetFormatPr defaultColWidth="11.42578125" defaultRowHeight="15" outlineLevelRow="1" x14ac:dyDescent="0.25"/>
  <cols>
    <col min="1" max="1" width="4" style="10" customWidth="1"/>
    <col min="2" max="2" width="13.85546875" style="9" customWidth="1"/>
    <col min="3" max="3" width="10.85546875" style="9" customWidth="1"/>
    <col min="4" max="5" width="9.85546875" style="10" customWidth="1"/>
    <col min="6" max="6" width="84.7109375" style="10" customWidth="1"/>
    <col min="7" max="7" width="15.42578125" style="10" customWidth="1"/>
    <col min="8" max="8" width="10.85546875" style="9" customWidth="1"/>
    <col min="9" max="9" width="13.140625" style="10" customWidth="1"/>
    <col min="10" max="10" width="17.42578125" style="10" customWidth="1"/>
    <col min="11" max="12" width="15.85546875" style="9" customWidth="1"/>
    <col min="13" max="13" width="19.140625" style="9" customWidth="1"/>
    <col min="14" max="14" width="11.42578125" style="369" customWidth="1"/>
    <col min="15" max="17" width="11.42578125" style="10"/>
    <col min="18" max="18" width="19.42578125" style="10" customWidth="1"/>
    <col min="19" max="259" width="11.42578125" style="10"/>
    <col min="260" max="260" width="20.28515625" style="10" bestFit="1" customWidth="1"/>
    <col min="261" max="261" width="9.85546875" style="10" customWidth="1"/>
    <col min="262" max="262" width="86.5703125" style="10" customWidth="1"/>
    <col min="263" max="263" width="8.7109375" style="10" customWidth="1"/>
    <col min="264" max="264" width="14.28515625" style="10" bestFit="1" customWidth="1"/>
    <col min="265" max="265" width="19.140625" style="10" customWidth="1"/>
    <col min="266" max="266" width="16.5703125" style="10" customWidth="1"/>
    <col min="267" max="267" width="17.5703125" style="10" customWidth="1"/>
    <col min="268" max="268" width="26" style="10" customWidth="1"/>
    <col min="269" max="269" width="96.7109375" style="10" customWidth="1"/>
    <col min="270" max="270" width="11.42578125" style="10" customWidth="1"/>
    <col min="271" max="515" width="11.42578125" style="10"/>
    <col min="516" max="516" width="20.28515625" style="10" bestFit="1" customWidth="1"/>
    <col min="517" max="517" width="9.85546875" style="10" customWidth="1"/>
    <col min="518" max="518" width="86.5703125" style="10" customWidth="1"/>
    <col min="519" max="519" width="8.7109375" style="10" customWidth="1"/>
    <col min="520" max="520" width="14.28515625" style="10" bestFit="1" customWidth="1"/>
    <col min="521" max="521" width="19.140625" style="10" customWidth="1"/>
    <col min="522" max="522" width="16.5703125" style="10" customWidth="1"/>
    <col min="523" max="523" width="17.5703125" style="10" customWidth="1"/>
    <col min="524" max="524" width="26" style="10" customWidth="1"/>
    <col min="525" max="525" width="96.7109375" style="10" customWidth="1"/>
    <col min="526" max="526" width="11.42578125" style="10" customWidth="1"/>
    <col min="527" max="771" width="11.42578125" style="10"/>
    <col min="772" max="772" width="20.28515625" style="10" bestFit="1" customWidth="1"/>
    <col min="773" max="773" width="9.85546875" style="10" customWidth="1"/>
    <col min="774" max="774" width="86.5703125" style="10" customWidth="1"/>
    <col min="775" max="775" width="8.7109375" style="10" customWidth="1"/>
    <col min="776" max="776" width="14.28515625" style="10" bestFit="1" customWidth="1"/>
    <col min="777" max="777" width="19.140625" style="10" customWidth="1"/>
    <col min="778" max="778" width="16.5703125" style="10" customWidth="1"/>
    <col min="779" max="779" width="17.5703125" style="10" customWidth="1"/>
    <col min="780" max="780" width="26" style="10" customWidth="1"/>
    <col min="781" max="781" width="96.7109375" style="10" customWidth="1"/>
    <col min="782" max="782" width="11.42578125" style="10" customWidth="1"/>
    <col min="783" max="1027" width="11.42578125" style="10"/>
    <col min="1028" max="1028" width="20.28515625" style="10" bestFit="1" customWidth="1"/>
    <col min="1029" max="1029" width="9.85546875" style="10" customWidth="1"/>
    <col min="1030" max="1030" width="86.5703125" style="10" customWidth="1"/>
    <col min="1031" max="1031" width="8.7109375" style="10" customWidth="1"/>
    <col min="1032" max="1032" width="14.28515625" style="10" bestFit="1" customWidth="1"/>
    <col min="1033" max="1033" width="19.140625" style="10" customWidth="1"/>
    <col min="1034" max="1034" width="16.5703125" style="10" customWidth="1"/>
    <col min="1035" max="1035" width="17.5703125" style="10" customWidth="1"/>
    <col min="1036" max="1036" width="26" style="10" customWidth="1"/>
    <col min="1037" max="1037" width="96.7109375" style="10" customWidth="1"/>
    <col min="1038" max="1038" width="11.42578125" style="10" customWidth="1"/>
    <col min="1039" max="1283" width="11.42578125" style="10"/>
    <col min="1284" max="1284" width="20.28515625" style="10" bestFit="1" customWidth="1"/>
    <col min="1285" max="1285" width="9.85546875" style="10" customWidth="1"/>
    <col min="1286" max="1286" width="86.5703125" style="10" customWidth="1"/>
    <col min="1287" max="1287" width="8.7109375" style="10" customWidth="1"/>
    <col min="1288" max="1288" width="14.28515625" style="10" bestFit="1" customWidth="1"/>
    <col min="1289" max="1289" width="19.140625" style="10" customWidth="1"/>
    <col min="1290" max="1290" width="16.5703125" style="10" customWidth="1"/>
    <col min="1291" max="1291" width="17.5703125" style="10" customWidth="1"/>
    <col min="1292" max="1292" width="26" style="10" customWidth="1"/>
    <col min="1293" max="1293" width="96.7109375" style="10" customWidth="1"/>
    <col min="1294" max="1294" width="11.42578125" style="10" customWidth="1"/>
    <col min="1295" max="1539" width="11.42578125" style="10"/>
    <col min="1540" max="1540" width="20.28515625" style="10" bestFit="1" customWidth="1"/>
    <col min="1541" max="1541" width="9.85546875" style="10" customWidth="1"/>
    <col min="1542" max="1542" width="86.5703125" style="10" customWidth="1"/>
    <col min="1543" max="1543" width="8.7109375" style="10" customWidth="1"/>
    <col min="1544" max="1544" width="14.28515625" style="10" bestFit="1" customWidth="1"/>
    <col min="1545" max="1545" width="19.140625" style="10" customWidth="1"/>
    <col min="1546" max="1546" width="16.5703125" style="10" customWidth="1"/>
    <col min="1547" max="1547" width="17.5703125" style="10" customWidth="1"/>
    <col min="1548" max="1548" width="26" style="10" customWidth="1"/>
    <col min="1549" max="1549" width="96.7109375" style="10" customWidth="1"/>
    <col min="1550" max="1550" width="11.42578125" style="10" customWidth="1"/>
    <col min="1551" max="1795" width="11.42578125" style="10"/>
    <col min="1796" max="1796" width="20.28515625" style="10" bestFit="1" customWidth="1"/>
    <col min="1797" max="1797" width="9.85546875" style="10" customWidth="1"/>
    <col min="1798" max="1798" width="86.5703125" style="10" customWidth="1"/>
    <col min="1799" max="1799" width="8.7109375" style="10" customWidth="1"/>
    <col min="1800" max="1800" width="14.28515625" style="10" bestFit="1" customWidth="1"/>
    <col min="1801" max="1801" width="19.140625" style="10" customWidth="1"/>
    <col min="1802" max="1802" width="16.5703125" style="10" customWidth="1"/>
    <col min="1803" max="1803" width="17.5703125" style="10" customWidth="1"/>
    <col min="1804" max="1804" width="26" style="10" customWidth="1"/>
    <col min="1805" max="1805" width="96.7109375" style="10" customWidth="1"/>
    <col min="1806" max="1806" width="11.42578125" style="10" customWidth="1"/>
    <col min="1807" max="2051" width="11.42578125" style="10"/>
    <col min="2052" max="2052" width="20.28515625" style="10" bestFit="1" customWidth="1"/>
    <col min="2053" max="2053" width="9.85546875" style="10" customWidth="1"/>
    <col min="2054" max="2054" width="86.5703125" style="10" customWidth="1"/>
    <col min="2055" max="2055" width="8.7109375" style="10" customWidth="1"/>
    <col min="2056" max="2056" width="14.28515625" style="10" bestFit="1" customWidth="1"/>
    <col min="2057" max="2057" width="19.140625" style="10" customWidth="1"/>
    <col min="2058" max="2058" width="16.5703125" style="10" customWidth="1"/>
    <col min="2059" max="2059" width="17.5703125" style="10" customWidth="1"/>
    <col min="2060" max="2060" width="26" style="10" customWidth="1"/>
    <col min="2061" max="2061" width="96.7109375" style="10" customWidth="1"/>
    <col min="2062" max="2062" width="11.42578125" style="10" customWidth="1"/>
    <col min="2063" max="2307" width="11.42578125" style="10"/>
    <col min="2308" max="2308" width="20.28515625" style="10" bestFit="1" customWidth="1"/>
    <col min="2309" max="2309" width="9.85546875" style="10" customWidth="1"/>
    <col min="2310" max="2310" width="86.5703125" style="10" customWidth="1"/>
    <col min="2311" max="2311" width="8.7109375" style="10" customWidth="1"/>
    <col min="2312" max="2312" width="14.28515625" style="10" bestFit="1" customWidth="1"/>
    <col min="2313" max="2313" width="19.140625" style="10" customWidth="1"/>
    <col min="2314" max="2314" width="16.5703125" style="10" customWidth="1"/>
    <col min="2315" max="2315" width="17.5703125" style="10" customWidth="1"/>
    <col min="2316" max="2316" width="26" style="10" customWidth="1"/>
    <col min="2317" max="2317" width="96.7109375" style="10" customWidth="1"/>
    <col min="2318" max="2318" width="11.42578125" style="10" customWidth="1"/>
    <col min="2319" max="2563" width="11.42578125" style="10"/>
    <col min="2564" max="2564" width="20.28515625" style="10" bestFit="1" customWidth="1"/>
    <col min="2565" max="2565" width="9.85546875" style="10" customWidth="1"/>
    <col min="2566" max="2566" width="86.5703125" style="10" customWidth="1"/>
    <col min="2567" max="2567" width="8.7109375" style="10" customWidth="1"/>
    <col min="2568" max="2568" width="14.28515625" style="10" bestFit="1" customWidth="1"/>
    <col min="2569" max="2569" width="19.140625" style="10" customWidth="1"/>
    <col min="2570" max="2570" width="16.5703125" style="10" customWidth="1"/>
    <col min="2571" max="2571" width="17.5703125" style="10" customWidth="1"/>
    <col min="2572" max="2572" width="26" style="10" customWidth="1"/>
    <col min="2573" max="2573" width="96.7109375" style="10" customWidth="1"/>
    <col min="2574" max="2574" width="11.42578125" style="10" customWidth="1"/>
    <col min="2575" max="2819" width="11.42578125" style="10"/>
    <col min="2820" max="2820" width="20.28515625" style="10" bestFit="1" customWidth="1"/>
    <col min="2821" max="2821" width="9.85546875" style="10" customWidth="1"/>
    <col min="2822" max="2822" width="86.5703125" style="10" customWidth="1"/>
    <col min="2823" max="2823" width="8.7109375" style="10" customWidth="1"/>
    <col min="2824" max="2824" width="14.28515625" style="10" bestFit="1" customWidth="1"/>
    <col min="2825" max="2825" width="19.140625" style="10" customWidth="1"/>
    <col min="2826" max="2826" width="16.5703125" style="10" customWidth="1"/>
    <col min="2827" max="2827" width="17.5703125" style="10" customWidth="1"/>
    <col min="2828" max="2828" width="26" style="10" customWidth="1"/>
    <col min="2829" max="2829" width="96.7109375" style="10" customWidth="1"/>
    <col min="2830" max="2830" width="11.42578125" style="10" customWidth="1"/>
    <col min="2831" max="3075" width="11.42578125" style="10"/>
    <col min="3076" max="3076" width="20.28515625" style="10" bestFit="1" customWidth="1"/>
    <col min="3077" max="3077" width="9.85546875" style="10" customWidth="1"/>
    <col min="3078" max="3078" width="86.5703125" style="10" customWidth="1"/>
    <col min="3079" max="3079" width="8.7109375" style="10" customWidth="1"/>
    <col min="3080" max="3080" width="14.28515625" style="10" bestFit="1" customWidth="1"/>
    <col min="3081" max="3081" width="19.140625" style="10" customWidth="1"/>
    <col min="3082" max="3082" width="16.5703125" style="10" customWidth="1"/>
    <col min="3083" max="3083" width="17.5703125" style="10" customWidth="1"/>
    <col min="3084" max="3084" width="26" style="10" customWidth="1"/>
    <col min="3085" max="3085" width="96.7109375" style="10" customWidth="1"/>
    <col min="3086" max="3086" width="11.42578125" style="10" customWidth="1"/>
    <col min="3087" max="3331" width="11.42578125" style="10"/>
    <col min="3332" max="3332" width="20.28515625" style="10" bestFit="1" customWidth="1"/>
    <col min="3333" max="3333" width="9.85546875" style="10" customWidth="1"/>
    <col min="3334" max="3334" width="86.5703125" style="10" customWidth="1"/>
    <col min="3335" max="3335" width="8.7109375" style="10" customWidth="1"/>
    <col min="3336" max="3336" width="14.28515625" style="10" bestFit="1" customWidth="1"/>
    <col min="3337" max="3337" width="19.140625" style="10" customWidth="1"/>
    <col min="3338" max="3338" width="16.5703125" style="10" customWidth="1"/>
    <col min="3339" max="3339" width="17.5703125" style="10" customWidth="1"/>
    <col min="3340" max="3340" width="26" style="10" customWidth="1"/>
    <col min="3341" max="3341" width="96.7109375" style="10" customWidth="1"/>
    <col min="3342" max="3342" width="11.42578125" style="10" customWidth="1"/>
    <col min="3343" max="3587" width="11.42578125" style="10"/>
    <col min="3588" max="3588" width="20.28515625" style="10" bestFit="1" customWidth="1"/>
    <col min="3589" max="3589" width="9.85546875" style="10" customWidth="1"/>
    <col min="3590" max="3590" width="86.5703125" style="10" customWidth="1"/>
    <col min="3591" max="3591" width="8.7109375" style="10" customWidth="1"/>
    <col min="3592" max="3592" width="14.28515625" style="10" bestFit="1" customWidth="1"/>
    <col min="3593" max="3593" width="19.140625" style="10" customWidth="1"/>
    <col min="3594" max="3594" width="16.5703125" style="10" customWidth="1"/>
    <col min="3595" max="3595" width="17.5703125" style="10" customWidth="1"/>
    <col min="3596" max="3596" width="26" style="10" customWidth="1"/>
    <col min="3597" max="3597" width="96.7109375" style="10" customWidth="1"/>
    <col min="3598" max="3598" width="11.42578125" style="10" customWidth="1"/>
    <col min="3599" max="3843" width="11.42578125" style="10"/>
    <col min="3844" max="3844" width="20.28515625" style="10" bestFit="1" customWidth="1"/>
    <col min="3845" max="3845" width="9.85546875" style="10" customWidth="1"/>
    <col min="3846" max="3846" width="86.5703125" style="10" customWidth="1"/>
    <col min="3847" max="3847" width="8.7109375" style="10" customWidth="1"/>
    <col min="3848" max="3848" width="14.28515625" style="10" bestFit="1" customWidth="1"/>
    <col min="3849" max="3849" width="19.140625" style="10" customWidth="1"/>
    <col min="3850" max="3850" width="16.5703125" style="10" customWidth="1"/>
    <col min="3851" max="3851" width="17.5703125" style="10" customWidth="1"/>
    <col min="3852" max="3852" width="26" style="10" customWidth="1"/>
    <col min="3853" max="3853" width="96.7109375" style="10" customWidth="1"/>
    <col min="3854" max="3854" width="11.42578125" style="10" customWidth="1"/>
    <col min="3855" max="4099" width="11.42578125" style="10"/>
    <col min="4100" max="4100" width="20.28515625" style="10" bestFit="1" customWidth="1"/>
    <col min="4101" max="4101" width="9.85546875" style="10" customWidth="1"/>
    <col min="4102" max="4102" width="86.5703125" style="10" customWidth="1"/>
    <col min="4103" max="4103" width="8.7109375" style="10" customWidth="1"/>
    <col min="4104" max="4104" width="14.28515625" style="10" bestFit="1" customWidth="1"/>
    <col min="4105" max="4105" width="19.140625" style="10" customWidth="1"/>
    <col min="4106" max="4106" width="16.5703125" style="10" customWidth="1"/>
    <col min="4107" max="4107" width="17.5703125" style="10" customWidth="1"/>
    <col min="4108" max="4108" width="26" style="10" customWidth="1"/>
    <col min="4109" max="4109" width="96.7109375" style="10" customWidth="1"/>
    <col min="4110" max="4110" width="11.42578125" style="10" customWidth="1"/>
    <col min="4111" max="4355" width="11.42578125" style="10"/>
    <col min="4356" max="4356" width="20.28515625" style="10" bestFit="1" customWidth="1"/>
    <col min="4357" max="4357" width="9.85546875" style="10" customWidth="1"/>
    <col min="4358" max="4358" width="86.5703125" style="10" customWidth="1"/>
    <col min="4359" max="4359" width="8.7109375" style="10" customWidth="1"/>
    <col min="4360" max="4360" width="14.28515625" style="10" bestFit="1" customWidth="1"/>
    <col min="4361" max="4361" width="19.140625" style="10" customWidth="1"/>
    <col min="4362" max="4362" width="16.5703125" style="10" customWidth="1"/>
    <col min="4363" max="4363" width="17.5703125" style="10" customWidth="1"/>
    <col min="4364" max="4364" width="26" style="10" customWidth="1"/>
    <col min="4365" max="4365" width="96.7109375" style="10" customWidth="1"/>
    <col min="4366" max="4366" width="11.42578125" style="10" customWidth="1"/>
    <col min="4367" max="4611" width="11.42578125" style="10"/>
    <col min="4612" max="4612" width="20.28515625" style="10" bestFit="1" customWidth="1"/>
    <col min="4613" max="4613" width="9.85546875" style="10" customWidth="1"/>
    <col min="4614" max="4614" width="86.5703125" style="10" customWidth="1"/>
    <col min="4615" max="4615" width="8.7109375" style="10" customWidth="1"/>
    <col min="4616" max="4616" width="14.28515625" style="10" bestFit="1" customWidth="1"/>
    <col min="4617" max="4617" width="19.140625" style="10" customWidth="1"/>
    <col min="4618" max="4618" width="16.5703125" style="10" customWidth="1"/>
    <col min="4619" max="4619" width="17.5703125" style="10" customWidth="1"/>
    <col min="4620" max="4620" width="26" style="10" customWidth="1"/>
    <col min="4621" max="4621" width="96.7109375" style="10" customWidth="1"/>
    <col min="4622" max="4622" width="11.42578125" style="10" customWidth="1"/>
    <col min="4623" max="4867" width="11.42578125" style="10"/>
    <col min="4868" max="4868" width="20.28515625" style="10" bestFit="1" customWidth="1"/>
    <col min="4869" max="4869" width="9.85546875" style="10" customWidth="1"/>
    <col min="4870" max="4870" width="86.5703125" style="10" customWidth="1"/>
    <col min="4871" max="4871" width="8.7109375" style="10" customWidth="1"/>
    <col min="4872" max="4872" width="14.28515625" style="10" bestFit="1" customWidth="1"/>
    <col min="4873" max="4873" width="19.140625" style="10" customWidth="1"/>
    <col min="4874" max="4874" width="16.5703125" style="10" customWidth="1"/>
    <col min="4875" max="4875" width="17.5703125" style="10" customWidth="1"/>
    <col min="4876" max="4876" width="26" style="10" customWidth="1"/>
    <col min="4877" max="4877" width="96.7109375" style="10" customWidth="1"/>
    <col min="4878" max="4878" width="11.42578125" style="10" customWidth="1"/>
    <col min="4879" max="5123" width="11.42578125" style="10"/>
    <col min="5124" max="5124" width="20.28515625" style="10" bestFit="1" customWidth="1"/>
    <col min="5125" max="5125" width="9.85546875" style="10" customWidth="1"/>
    <col min="5126" max="5126" width="86.5703125" style="10" customWidth="1"/>
    <col min="5127" max="5127" width="8.7109375" style="10" customWidth="1"/>
    <col min="5128" max="5128" width="14.28515625" style="10" bestFit="1" customWidth="1"/>
    <col min="5129" max="5129" width="19.140625" style="10" customWidth="1"/>
    <col min="5130" max="5130" width="16.5703125" style="10" customWidth="1"/>
    <col min="5131" max="5131" width="17.5703125" style="10" customWidth="1"/>
    <col min="5132" max="5132" width="26" style="10" customWidth="1"/>
    <col min="5133" max="5133" width="96.7109375" style="10" customWidth="1"/>
    <col min="5134" max="5134" width="11.42578125" style="10" customWidth="1"/>
    <col min="5135" max="5379" width="11.42578125" style="10"/>
    <col min="5380" max="5380" width="20.28515625" style="10" bestFit="1" customWidth="1"/>
    <col min="5381" max="5381" width="9.85546875" style="10" customWidth="1"/>
    <col min="5382" max="5382" width="86.5703125" style="10" customWidth="1"/>
    <col min="5383" max="5383" width="8.7109375" style="10" customWidth="1"/>
    <col min="5384" max="5384" width="14.28515625" style="10" bestFit="1" customWidth="1"/>
    <col min="5385" max="5385" width="19.140625" style="10" customWidth="1"/>
    <col min="5386" max="5386" width="16.5703125" style="10" customWidth="1"/>
    <col min="5387" max="5387" width="17.5703125" style="10" customWidth="1"/>
    <col min="5388" max="5388" width="26" style="10" customWidth="1"/>
    <col min="5389" max="5389" width="96.7109375" style="10" customWidth="1"/>
    <col min="5390" max="5390" width="11.42578125" style="10" customWidth="1"/>
    <col min="5391" max="5635" width="11.42578125" style="10"/>
    <col min="5636" max="5636" width="20.28515625" style="10" bestFit="1" customWidth="1"/>
    <col min="5637" max="5637" width="9.85546875" style="10" customWidth="1"/>
    <col min="5638" max="5638" width="86.5703125" style="10" customWidth="1"/>
    <col min="5639" max="5639" width="8.7109375" style="10" customWidth="1"/>
    <col min="5640" max="5640" width="14.28515625" style="10" bestFit="1" customWidth="1"/>
    <col min="5641" max="5641" width="19.140625" style="10" customWidth="1"/>
    <col min="5642" max="5642" width="16.5703125" style="10" customWidth="1"/>
    <col min="5643" max="5643" width="17.5703125" style="10" customWidth="1"/>
    <col min="5644" max="5644" width="26" style="10" customWidth="1"/>
    <col min="5645" max="5645" width="96.7109375" style="10" customWidth="1"/>
    <col min="5646" max="5646" width="11.42578125" style="10" customWidth="1"/>
    <col min="5647" max="5891" width="11.42578125" style="10"/>
    <col min="5892" max="5892" width="20.28515625" style="10" bestFit="1" customWidth="1"/>
    <col min="5893" max="5893" width="9.85546875" style="10" customWidth="1"/>
    <col min="5894" max="5894" width="86.5703125" style="10" customWidth="1"/>
    <col min="5895" max="5895" width="8.7109375" style="10" customWidth="1"/>
    <col min="5896" max="5896" width="14.28515625" style="10" bestFit="1" customWidth="1"/>
    <col min="5897" max="5897" width="19.140625" style="10" customWidth="1"/>
    <col min="5898" max="5898" width="16.5703125" style="10" customWidth="1"/>
    <col min="5899" max="5899" width="17.5703125" style="10" customWidth="1"/>
    <col min="5900" max="5900" width="26" style="10" customWidth="1"/>
    <col min="5901" max="5901" width="96.7109375" style="10" customWidth="1"/>
    <col min="5902" max="5902" width="11.42578125" style="10" customWidth="1"/>
    <col min="5903" max="6147" width="11.42578125" style="10"/>
    <col min="6148" max="6148" width="20.28515625" style="10" bestFit="1" customWidth="1"/>
    <col min="6149" max="6149" width="9.85546875" style="10" customWidth="1"/>
    <col min="6150" max="6150" width="86.5703125" style="10" customWidth="1"/>
    <col min="6151" max="6151" width="8.7109375" style="10" customWidth="1"/>
    <col min="6152" max="6152" width="14.28515625" style="10" bestFit="1" customWidth="1"/>
    <col min="6153" max="6153" width="19.140625" style="10" customWidth="1"/>
    <col min="6154" max="6154" width="16.5703125" style="10" customWidth="1"/>
    <col min="6155" max="6155" width="17.5703125" style="10" customWidth="1"/>
    <col min="6156" max="6156" width="26" style="10" customWidth="1"/>
    <col min="6157" max="6157" width="96.7109375" style="10" customWidth="1"/>
    <col min="6158" max="6158" width="11.42578125" style="10" customWidth="1"/>
    <col min="6159" max="6403" width="11.42578125" style="10"/>
    <col min="6404" max="6404" width="20.28515625" style="10" bestFit="1" customWidth="1"/>
    <col min="6405" max="6405" width="9.85546875" style="10" customWidth="1"/>
    <col min="6406" max="6406" width="86.5703125" style="10" customWidth="1"/>
    <col min="6407" max="6407" width="8.7109375" style="10" customWidth="1"/>
    <col min="6408" max="6408" width="14.28515625" style="10" bestFit="1" customWidth="1"/>
    <col min="6409" max="6409" width="19.140625" style="10" customWidth="1"/>
    <col min="6410" max="6410" width="16.5703125" style="10" customWidth="1"/>
    <col min="6411" max="6411" width="17.5703125" style="10" customWidth="1"/>
    <col min="6412" max="6412" width="26" style="10" customWidth="1"/>
    <col min="6413" max="6413" width="96.7109375" style="10" customWidth="1"/>
    <col min="6414" max="6414" width="11.42578125" style="10" customWidth="1"/>
    <col min="6415" max="6659" width="11.42578125" style="10"/>
    <col min="6660" max="6660" width="20.28515625" style="10" bestFit="1" customWidth="1"/>
    <col min="6661" max="6661" width="9.85546875" style="10" customWidth="1"/>
    <col min="6662" max="6662" width="86.5703125" style="10" customWidth="1"/>
    <col min="6663" max="6663" width="8.7109375" style="10" customWidth="1"/>
    <col min="6664" max="6664" width="14.28515625" style="10" bestFit="1" customWidth="1"/>
    <col min="6665" max="6665" width="19.140625" style="10" customWidth="1"/>
    <col min="6666" max="6666" width="16.5703125" style="10" customWidth="1"/>
    <col min="6667" max="6667" width="17.5703125" style="10" customWidth="1"/>
    <col min="6668" max="6668" width="26" style="10" customWidth="1"/>
    <col min="6669" max="6669" width="96.7109375" style="10" customWidth="1"/>
    <col min="6670" max="6670" width="11.42578125" style="10" customWidth="1"/>
    <col min="6671" max="6915" width="11.42578125" style="10"/>
    <col min="6916" max="6916" width="20.28515625" style="10" bestFit="1" customWidth="1"/>
    <col min="6917" max="6917" width="9.85546875" style="10" customWidth="1"/>
    <col min="6918" max="6918" width="86.5703125" style="10" customWidth="1"/>
    <col min="6919" max="6919" width="8.7109375" style="10" customWidth="1"/>
    <col min="6920" max="6920" width="14.28515625" style="10" bestFit="1" customWidth="1"/>
    <col min="6921" max="6921" width="19.140625" style="10" customWidth="1"/>
    <col min="6922" max="6922" width="16.5703125" style="10" customWidth="1"/>
    <col min="6923" max="6923" width="17.5703125" style="10" customWidth="1"/>
    <col min="6924" max="6924" width="26" style="10" customWidth="1"/>
    <col min="6925" max="6925" width="96.7109375" style="10" customWidth="1"/>
    <col min="6926" max="6926" width="11.42578125" style="10" customWidth="1"/>
    <col min="6927" max="7171" width="11.42578125" style="10"/>
    <col min="7172" max="7172" width="20.28515625" style="10" bestFit="1" customWidth="1"/>
    <col min="7173" max="7173" width="9.85546875" style="10" customWidth="1"/>
    <col min="7174" max="7174" width="86.5703125" style="10" customWidth="1"/>
    <col min="7175" max="7175" width="8.7109375" style="10" customWidth="1"/>
    <col min="7176" max="7176" width="14.28515625" style="10" bestFit="1" customWidth="1"/>
    <col min="7177" max="7177" width="19.140625" style="10" customWidth="1"/>
    <col min="7178" max="7178" width="16.5703125" style="10" customWidth="1"/>
    <col min="7179" max="7179" width="17.5703125" style="10" customWidth="1"/>
    <col min="7180" max="7180" width="26" style="10" customWidth="1"/>
    <col min="7181" max="7181" width="96.7109375" style="10" customWidth="1"/>
    <col min="7182" max="7182" width="11.42578125" style="10" customWidth="1"/>
    <col min="7183" max="7427" width="11.42578125" style="10"/>
    <col min="7428" max="7428" width="20.28515625" style="10" bestFit="1" customWidth="1"/>
    <col min="7429" max="7429" width="9.85546875" style="10" customWidth="1"/>
    <col min="7430" max="7430" width="86.5703125" style="10" customWidth="1"/>
    <col min="7431" max="7431" width="8.7109375" style="10" customWidth="1"/>
    <col min="7432" max="7432" width="14.28515625" style="10" bestFit="1" customWidth="1"/>
    <col min="7433" max="7433" width="19.140625" style="10" customWidth="1"/>
    <col min="7434" max="7434" width="16.5703125" style="10" customWidth="1"/>
    <col min="7435" max="7435" width="17.5703125" style="10" customWidth="1"/>
    <col min="7436" max="7436" width="26" style="10" customWidth="1"/>
    <col min="7437" max="7437" width="96.7109375" style="10" customWidth="1"/>
    <col min="7438" max="7438" width="11.42578125" style="10" customWidth="1"/>
    <col min="7439" max="7683" width="11.42578125" style="10"/>
    <col min="7684" max="7684" width="20.28515625" style="10" bestFit="1" customWidth="1"/>
    <col min="7685" max="7685" width="9.85546875" style="10" customWidth="1"/>
    <col min="7686" max="7686" width="86.5703125" style="10" customWidth="1"/>
    <col min="7687" max="7687" width="8.7109375" style="10" customWidth="1"/>
    <col min="7688" max="7688" width="14.28515625" style="10" bestFit="1" customWidth="1"/>
    <col min="7689" max="7689" width="19.140625" style="10" customWidth="1"/>
    <col min="7690" max="7690" width="16.5703125" style="10" customWidth="1"/>
    <col min="7691" max="7691" width="17.5703125" style="10" customWidth="1"/>
    <col min="7692" max="7692" width="26" style="10" customWidth="1"/>
    <col min="7693" max="7693" width="96.7109375" style="10" customWidth="1"/>
    <col min="7694" max="7694" width="11.42578125" style="10" customWidth="1"/>
    <col min="7695" max="7939" width="11.42578125" style="10"/>
    <col min="7940" max="7940" width="20.28515625" style="10" bestFit="1" customWidth="1"/>
    <col min="7941" max="7941" width="9.85546875" style="10" customWidth="1"/>
    <col min="7942" max="7942" width="86.5703125" style="10" customWidth="1"/>
    <col min="7943" max="7943" width="8.7109375" style="10" customWidth="1"/>
    <col min="7944" max="7944" width="14.28515625" style="10" bestFit="1" customWidth="1"/>
    <col min="7945" max="7945" width="19.140625" style="10" customWidth="1"/>
    <col min="7946" max="7946" width="16.5703125" style="10" customWidth="1"/>
    <col min="7947" max="7947" width="17.5703125" style="10" customWidth="1"/>
    <col min="7948" max="7948" width="26" style="10" customWidth="1"/>
    <col min="7949" max="7949" width="96.7109375" style="10" customWidth="1"/>
    <col min="7950" max="7950" width="11.42578125" style="10" customWidth="1"/>
    <col min="7951" max="8195" width="11.42578125" style="10"/>
    <col min="8196" max="8196" width="20.28515625" style="10" bestFit="1" customWidth="1"/>
    <col min="8197" max="8197" width="9.85546875" style="10" customWidth="1"/>
    <col min="8198" max="8198" width="86.5703125" style="10" customWidth="1"/>
    <col min="8199" max="8199" width="8.7109375" style="10" customWidth="1"/>
    <col min="8200" max="8200" width="14.28515625" style="10" bestFit="1" customWidth="1"/>
    <col min="8201" max="8201" width="19.140625" style="10" customWidth="1"/>
    <col min="8202" max="8202" width="16.5703125" style="10" customWidth="1"/>
    <col min="8203" max="8203" width="17.5703125" style="10" customWidth="1"/>
    <col min="8204" max="8204" width="26" style="10" customWidth="1"/>
    <col min="8205" max="8205" width="96.7109375" style="10" customWidth="1"/>
    <col min="8206" max="8206" width="11.42578125" style="10" customWidth="1"/>
    <col min="8207" max="8451" width="11.42578125" style="10"/>
    <col min="8452" max="8452" width="20.28515625" style="10" bestFit="1" customWidth="1"/>
    <col min="8453" max="8453" width="9.85546875" style="10" customWidth="1"/>
    <col min="8454" max="8454" width="86.5703125" style="10" customWidth="1"/>
    <col min="8455" max="8455" width="8.7109375" style="10" customWidth="1"/>
    <col min="8456" max="8456" width="14.28515625" style="10" bestFit="1" customWidth="1"/>
    <col min="8457" max="8457" width="19.140625" style="10" customWidth="1"/>
    <col min="8458" max="8458" width="16.5703125" style="10" customWidth="1"/>
    <col min="8459" max="8459" width="17.5703125" style="10" customWidth="1"/>
    <col min="8460" max="8460" width="26" style="10" customWidth="1"/>
    <col min="8461" max="8461" width="96.7109375" style="10" customWidth="1"/>
    <col min="8462" max="8462" width="11.42578125" style="10" customWidth="1"/>
    <col min="8463" max="8707" width="11.42578125" style="10"/>
    <col min="8708" max="8708" width="20.28515625" style="10" bestFit="1" customWidth="1"/>
    <col min="8709" max="8709" width="9.85546875" style="10" customWidth="1"/>
    <col min="8710" max="8710" width="86.5703125" style="10" customWidth="1"/>
    <col min="8711" max="8711" width="8.7109375" style="10" customWidth="1"/>
    <col min="8712" max="8712" width="14.28515625" style="10" bestFit="1" customWidth="1"/>
    <col min="8713" max="8713" width="19.140625" style="10" customWidth="1"/>
    <col min="8714" max="8714" width="16.5703125" style="10" customWidth="1"/>
    <col min="8715" max="8715" width="17.5703125" style="10" customWidth="1"/>
    <col min="8716" max="8716" width="26" style="10" customWidth="1"/>
    <col min="8717" max="8717" width="96.7109375" style="10" customWidth="1"/>
    <col min="8718" max="8718" width="11.42578125" style="10" customWidth="1"/>
    <col min="8719" max="8963" width="11.42578125" style="10"/>
    <col min="8964" max="8964" width="20.28515625" style="10" bestFit="1" customWidth="1"/>
    <col min="8965" max="8965" width="9.85546875" style="10" customWidth="1"/>
    <col min="8966" max="8966" width="86.5703125" style="10" customWidth="1"/>
    <col min="8967" max="8967" width="8.7109375" style="10" customWidth="1"/>
    <col min="8968" max="8968" width="14.28515625" style="10" bestFit="1" customWidth="1"/>
    <col min="8969" max="8969" width="19.140625" style="10" customWidth="1"/>
    <col min="8970" max="8970" width="16.5703125" style="10" customWidth="1"/>
    <col min="8971" max="8971" width="17.5703125" style="10" customWidth="1"/>
    <col min="8972" max="8972" width="26" style="10" customWidth="1"/>
    <col min="8973" max="8973" width="96.7109375" style="10" customWidth="1"/>
    <col min="8974" max="8974" width="11.42578125" style="10" customWidth="1"/>
    <col min="8975" max="9219" width="11.42578125" style="10"/>
    <col min="9220" max="9220" width="20.28515625" style="10" bestFit="1" customWidth="1"/>
    <col min="9221" max="9221" width="9.85546875" style="10" customWidth="1"/>
    <col min="9222" max="9222" width="86.5703125" style="10" customWidth="1"/>
    <col min="9223" max="9223" width="8.7109375" style="10" customWidth="1"/>
    <col min="9224" max="9224" width="14.28515625" style="10" bestFit="1" customWidth="1"/>
    <col min="9225" max="9225" width="19.140625" style="10" customWidth="1"/>
    <col min="9226" max="9226" width="16.5703125" style="10" customWidth="1"/>
    <col min="9227" max="9227" width="17.5703125" style="10" customWidth="1"/>
    <col min="9228" max="9228" width="26" style="10" customWidth="1"/>
    <col min="9229" max="9229" width="96.7109375" style="10" customWidth="1"/>
    <col min="9230" max="9230" width="11.42578125" style="10" customWidth="1"/>
    <col min="9231" max="9475" width="11.42578125" style="10"/>
    <col min="9476" max="9476" width="20.28515625" style="10" bestFit="1" customWidth="1"/>
    <col min="9477" max="9477" width="9.85546875" style="10" customWidth="1"/>
    <col min="9478" max="9478" width="86.5703125" style="10" customWidth="1"/>
    <col min="9479" max="9479" width="8.7109375" style="10" customWidth="1"/>
    <col min="9480" max="9480" width="14.28515625" style="10" bestFit="1" customWidth="1"/>
    <col min="9481" max="9481" width="19.140625" style="10" customWidth="1"/>
    <col min="9482" max="9482" width="16.5703125" style="10" customWidth="1"/>
    <col min="9483" max="9483" width="17.5703125" style="10" customWidth="1"/>
    <col min="9484" max="9484" width="26" style="10" customWidth="1"/>
    <col min="9485" max="9485" width="96.7109375" style="10" customWidth="1"/>
    <col min="9486" max="9486" width="11.42578125" style="10" customWidth="1"/>
    <col min="9487" max="9731" width="11.42578125" style="10"/>
    <col min="9732" max="9732" width="20.28515625" style="10" bestFit="1" customWidth="1"/>
    <col min="9733" max="9733" width="9.85546875" style="10" customWidth="1"/>
    <col min="9734" max="9734" width="86.5703125" style="10" customWidth="1"/>
    <col min="9735" max="9735" width="8.7109375" style="10" customWidth="1"/>
    <col min="9736" max="9736" width="14.28515625" style="10" bestFit="1" customWidth="1"/>
    <col min="9737" max="9737" width="19.140625" style="10" customWidth="1"/>
    <col min="9738" max="9738" width="16.5703125" style="10" customWidth="1"/>
    <col min="9739" max="9739" width="17.5703125" style="10" customWidth="1"/>
    <col min="9740" max="9740" width="26" style="10" customWidth="1"/>
    <col min="9741" max="9741" width="96.7109375" style="10" customWidth="1"/>
    <col min="9742" max="9742" width="11.42578125" style="10" customWidth="1"/>
    <col min="9743" max="9987" width="11.42578125" style="10"/>
    <col min="9988" max="9988" width="20.28515625" style="10" bestFit="1" customWidth="1"/>
    <col min="9989" max="9989" width="9.85546875" style="10" customWidth="1"/>
    <col min="9990" max="9990" width="86.5703125" style="10" customWidth="1"/>
    <col min="9991" max="9991" width="8.7109375" style="10" customWidth="1"/>
    <col min="9992" max="9992" width="14.28515625" style="10" bestFit="1" customWidth="1"/>
    <col min="9993" max="9993" width="19.140625" style="10" customWidth="1"/>
    <col min="9994" max="9994" width="16.5703125" style="10" customWidth="1"/>
    <col min="9995" max="9995" width="17.5703125" style="10" customWidth="1"/>
    <col min="9996" max="9996" width="26" style="10" customWidth="1"/>
    <col min="9997" max="9997" width="96.7109375" style="10" customWidth="1"/>
    <col min="9998" max="9998" width="11.42578125" style="10" customWidth="1"/>
    <col min="9999" max="10243" width="11.42578125" style="10"/>
    <col min="10244" max="10244" width="20.28515625" style="10" bestFit="1" customWidth="1"/>
    <col min="10245" max="10245" width="9.85546875" style="10" customWidth="1"/>
    <col min="10246" max="10246" width="86.5703125" style="10" customWidth="1"/>
    <col min="10247" max="10247" width="8.7109375" style="10" customWidth="1"/>
    <col min="10248" max="10248" width="14.28515625" style="10" bestFit="1" customWidth="1"/>
    <col min="10249" max="10249" width="19.140625" style="10" customWidth="1"/>
    <col min="10250" max="10250" width="16.5703125" style="10" customWidth="1"/>
    <col min="10251" max="10251" width="17.5703125" style="10" customWidth="1"/>
    <col min="10252" max="10252" width="26" style="10" customWidth="1"/>
    <col min="10253" max="10253" width="96.7109375" style="10" customWidth="1"/>
    <col min="10254" max="10254" width="11.42578125" style="10" customWidth="1"/>
    <col min="10255" max="10499" width="11.42578125" style="10"/>
    <col min="10500" max="10500" width="20.28515625" style="10" bestFit="1" customWidth="1"/>
    <col min="10501" max="10501" width="9.85546875" style="10" customWidth="1"/>
    <col min="10502" max="10502" width="86.5703125" style="10" customWidth="1"/>
    <col min="10503" max="10503" width="8.7109375" style="10" customWidth="1"/>
    <col min="10504" max="10504" width="14.28515625" style="10" bestFit="1" customWidth="1"/>
    <col min="10505" max="10505" width="19.140625" style="10" customWidth="1"/>
    <col min="10506" max="10506" width="16.5703125" style="10" customWidth="1"/>
    <col min="10507" max="10507" width="17.5703125" style="10" customWidth="1"/>
    <col min="10508" max="10508" width="26" style="10" customWidth="1"/>
    <col min="10509" max="10509" width="96.7109375" style="10" customWidth="1"/>
    <col min="10510" max="10510" width="11.42578125" style="10" customWidth="1"/>
    <col min="10511" max="10755" width="11.42578125" style="10"/>
    <col min="10756" max="10756" width="20.28515625" style="10" bestFit="1" customWidth="1"/>
    <col min="10757" max="10757" width="9.85546875" style="10" customWidth="1"/>
    <col min="10758" max="10758" width="86.5703125" style="10" customWidth="1"/>
    <col min="10759" max="10759" width="8.7109375" style="10" customWidth="1"/>
    <col min="10760" max="10760" width="14.28515625" style="10" bestFit="1" customWidth="1"/>
    <col min="10761" max="10761" width="19.140625" style="10" customWidth="1"/>
    <col min="10762" max="10762" width="16.5703125" style="10" customWidth="1"/>
    <col min="10763" max="10763" width="17.5703125" style="10" customWidth="1"/>
    <col min="10764" max="10764" width="26" style="10" customWidth="1"/>
    <col min="10765" max="10765" width="96.7109375" style="10" customWidth="1"/>
    <col min="10766" max="10766" width="11.42578125" style="10" customWidth="1"/>
    <col min="10767" max="11011" width="11.42578125" style="10"/>
    <col min="11012" max="11012" width="20.28515625" style="10" bestFit="1" customWidth="1"/>
    <col min="11013" max="11013" width="9.85546875" style="10" customWidth="1"/>
    <col min="11014" max="11014" width="86.5703125" style="10" customWidth="1"/>
    <col min="11015" max="11015" width="8.7109375" style="10" customWidth="1"/>
    <col min="11016" max="11016" width="14.28515625" style="10" bestFit="1" customWidth="1"/>
    <col min="11017" max="11017" width="19.140625" style="10" customWidth="1"/>
    <col min="11018" max="11018" width="16.5703125" style="10" customWidth="1"/>
    <col min="11019" max="11019" width="17.5703125" style="10" customWidth="1"/>
    <col min="11020" max="11020" width="26" style="10" customWidth="1"/>
    <col min="11021" max="11021" width="96.7109375" style="10" customWidth="1"/>
    <col min="11022" max="11022" width="11.42578125" style="10" customWidth="1"/>
    <col min="11023" max="11267" width="11.42578125" style="10"/>
    <col min="11268" max="11268" width="20.28515625" style="10" bestFit="1" customWidth="1"/>
    <col min="11269" max="11269" width="9.85546875" style="10" customWidth="1"/>
    <col min="11270" max="11270" width="86.5703125" style="10" customWidth="1"/>
    <col min="11271" max="11271" width="8.7109375" style="10" customWidth="1"/>
    <col min="11272" max="11272" width="14.28515625" style="10" bestFit="1" customWidth="1"/>
    <col min="11273" max="11273" width="19.140625" style="10" customWidth="1"/>
    <col min="11274" max="11274" width="16.5703125" style="10" customWidth="1"/>
    <col min="11275" max="11275" width="17.5703125" style="10" customWidth="1"/>
    <col min="11276" max="11276" width="26" style="10" customWidth="1"/>
    <col min="11277" max="11277" width="96.7109375" style="10" customWidth="1"/>
    <col min="11278" max="11278" width="11.42578125" style="10" customWidth="1"/>
    <col min="11279" max="11523" width="11.42578125" style="10"/>
    <col min="11524" max="11524" width="20.28515625" style="10" bestFit="1" customWidth="1"/>
    <col min="11525" max="11525" width="9.85546875" style="10" customWidth="1"/>
    <col min="11526" max="11526" width="86.5703125" style="10" customWidth="1"/>
    <col min="11527" max="11527" width="8.7109375" style="10" customWidth="1"/>
    <col min="11528" max="11528" width="14.28515625" style="10" bestFit="1" customWidth="1"/>
    <col min="11529" max="11529" width="19.140625" style="10" customWidth="1"/>
    <col min="11530" max="11530" width="16.5703125" style="10" customWidth="1"/>
    <col min="11531" max="11531" width="17.5703125" style="10" customWidth="1"/>
    <col min="11532" max="11532" width="26" style="10" customWidth="1"/>
    <col min="11533" max="11533" width="96.7109375" style="10" customWidth="1"/>
    <col min="11534" max="11534" width="11.42578125" style="10" customWidth="1"/>
    <col min="11535" max="11779" width="11.42578125" style="10"/>
    <col min="11780" max="11780" width="20.28515625" style="10" bestFit="1" customWidth="1"/>
    <col min="11781" max="11781" width="9.85546875" style="10" customWidth="1"/>
    <col min="11782" max="11782" width="86.5703125" style="10" customWidth="1"/>
    <col min="11783" max="11783" width="8.7109375" style="10" customWidth="1"/>
    <col min="11784" max="11784" width="14.28515625" style="10" bestFit="1" customWidth="1"/>
    <col min="11785" max="11785" width="19.140625" style="10" customWidth="1"/>
    <col min="11786" max="11786" width="16.5703125" style="10" customWidth="1"/>
    <col min="11787" max="11787" width="17.5703125" style="10" customWidth="1"/>
    <col min="11788" max="11788" width="26" style="10" customWidth="1"/>
    <col min="11789" max="11789" width="96.7109375" style="10" customWidth="1"/>
    <col min="11790" max="11790" width="11.42578125" style="10" customWidth="1"/>
    <col min="11791" max="12035" width="11.42578125" style="10"/>
    <col min="12036" max="12036" width="20.28515625" style="10" bestFit="1" customWidth="1"/>
    <col min="12037" max="12037" width="9.85546875" style="10" customWidth="1"/>
    <col min="12038" max="12038" width="86.5703125" style="10" customWidth="1"/>
    <col min="12039" max="12039" width="8.7109375" style="10" customWidth="1"/>
    <col min="12040" max="12040" width="14.28515625" style="10" bestFit="1" customWidth="1"/>
    <col min="12041" max="12041" width="19.140625" style="10" customWidth="1"/>
    <col min="12042" max="12042" width="16.5703125" style="10" customWidth="1"/>
    <col min="12043" max="12043" width="17.5703125" style="10" customWidth="1"/>
    <col min="12044" max="12044" width="26" style="10" customWidth="1"/>
    <col min="12045" max="12045" width="96.7109375" style="10" customWidth="1"/>
    <col min="12046" max="12046" width="11.42578125" style="10" customWidth="1"/>
    <col min="12047" max="12291" width="11.42578125" style="10"/>
    <col min="12292" max="12292" width="20.28515625" style="10" bestFit="1" customWidth="1"/>
    <col min="12293" max="12293" width="9.85546875" style="10" customWidth="1"/>
    <col min="12294" max="12294" width="86.5703125" style="10" customWidth="1"/>
    <col min="12295" max="12295" width="8.7109375" style="10" customWidth="1"/>
    <col min="12296" max="12296" width="14.28515625" style="10" bestFit="1" customWidth="1"/>
    <col min="12297" max="12297" width="19.140625" style="10" customWidth="1"/>
    <col min="12298" max="12298" width="16.5703125" style="10" customWidth="1"/>
    <col min="12299" max="12299" width="17.5703125" style="10" customWidth="1"/>
    <col min="12300" max="12300" width="26" style="10" customWidth="1"/>
    <col min="12301" max="12301" width="96.7109375" style="10" customWidth="1"/>
    <col min="12302" max="12302" width="11.42578125" style="10" customWidth="1"/>
    <col min="12303" max="12547" width="11.42578125" style="10"/>
    <col min="12548" max="12548" width="20.28515625" style="10" bestFit="1" customWidth="1"/>
    <col min="12549" max="12549" width="9.85546875" style="10" customWidth="1"/>
    <col min="12550" max="12550" width="86.5703125" style="10" customWidth="1"/>
    <col min="12551" max="12551" width="8.7109375" style="10" customWidth="1"/>
    <col min="12552" max="12552" width="14.28515625" style="10" bestFit="1" customWidth="1"/>
    <col min="12553" max="12553" width="19.140625" style="10" customWidth="1"/>
    <col min="12554" max="12554" width="16.5703125" style="10" customWidth="1"/>
    <col min="12555" max="12555" width="17.5703125" style="10" customWidth="1"/>
    <col min="12556" max="12556" width="26" style="10" customWidth="1"/>
    <col min="12557" max="12557" width="96.7109375" style="10" customWidth="1"/>
    <col min="12558" max="12558" width="11.42578125" style="10" customWidth="1"/>
    <col min="12559" max="12803" width="11.42578125" style="10"/>
    <col min="12804" max="12804" width="20.28515625" style="10" bestFit="1" customWidth="1"/>
    <col min="12805" max="12805" width="9.85546875" style="10" customWidth="1"/>
    <col min="12806" max="12806" width="86.5703125" style="10" customWidth="1"/>
    <col min="12807" max="12807" width="8.7109375" style="10" customWidth="1"/>
    <col min="12808" max="12808" width="14.28515625" style="10" bestFit="1" customWidth="1"/>
    <col min="12809" max="12809" width="19.140625" style="10" customWidth="1"/>
    <col min="12810" max="12810" width="16.5703125" style="10" customWidth="1"/>
    <col min="12811" max="12811" width="17.5703125" style="10" customWidth="1"/>
    <col min="12812" max="12812" width="26" style="10" customWidth="1"/>
    <col min="12813" max="12813" width="96.7109375" style="10" customWidth="1"/>
    <col min="12814" max="12814" width="11.42578125" style="10" customWidth="1"/>
    <col min="12815" max="13059" width="11.42578125" style="10"/>
    <col min="13060" max="13060" width="20.28515625" style="10" bestFit="1" customWidth="1"/>
    <col min="13061" max="13061" width="9.85546875" style="10" customWidth="1"/>
    <col min="13062" max="13062" width="86.5703125" style="10" customWidth="1"/>
    <col min="13063" max="13063" width="8.7109375" style="10" customWidth="1"/>
    <col min="13064" max="13064" width="14.28515625" style="10" bestFit="1" customWidth="1"/>
    <col min="13065" max="13065" width="19.140625" style="10" customWidth="1"/>
    <col min="13066" max="13066" width="16.5703125" style="10" customWidth="1"/>
    <col min="13067" max="13067" width="17.5703125" style="10" customWidth="1"/>
    <col min="13068" max="13068" width="26" style="10" customWidth="1"/>
    <col min="13069" max="13069" width="96.7109375" style="10" customWidth="1"/>
    <col min="13070" max="13070" width="11.42578125" style="10" customWidth="1"/>
    <col min="13071" max="13315" width="11.42578125" style="10"/>
    <col min="13316" max="13316" width="20.28515625" style="10" bestFit="1" customWidth="1"/>
    <col min="13317" max="13317" width="9.85546875" style="10" customWidth="1"/>
    <col min="13318" max="13318" width="86.5703125" style="10" customWidth="1"/>
    <col min="13319" max="13319" width="8.7109375" style="10" customWidth="1"/>
    <col min="13320" max="13320" width="14.28515625" style="10" bestFit="1" customWidth="1"/>
    <col min="13321" max="13321" width="19.140625" style="10" customWidth="1"/>
    <col min="13322" max="13322" width="16.5703125" style="10" customWidth="1"/>
    <col min="13323" max="13323" width="17.5703125" style="10" customWidth="1"/>
    <col min="13324" max="13324" width="26" style="10" customWidth="1"/>
    <col min="13325" max="13325" width="96.7109375" style="10" customWidth="1"/>
    <col min="13326" max="13326" width="11.42578125" style="10" customWidth="1"/>
    <col min="13327" max="13571" width="11.42578125" style="10"/>
    <col min="13572" max="13572" width="20.28515625" style="10" bestFit="1" customWidth="1"/>
    <col min="13573" max="13573" width="9.85546875" style="10" customWidth="1"/>
    <col min="13574" max="13574" width="86.5703125" style="10" customWidth="1"/>
    <col min="13575" max="13575" width="8.7109375" style="10" customWidth="1"/>
    <col min="13576" max="13576" width="14.28515625" style="10" bestFit="1" customWidth="1"/>
    <col min="13577" max="13577" width="19.140625" style="10" customWidth="1"/>
    <col min="13578" max="13578" width="16.5703125" style="10" customWidth="1"/>
    <col min="13579" max="13579" width="17.5703125" style="10" customWidth="1"/>
    <col min="13580" max="13580" width="26" style="10" customWidth="1"/>
    <col min="13581" max="13581" width="96.7109375" style="10" customWidth="1"/>
    <col min="13582" max="13582" width="11.42578125" style="10" customWidth="1"/>
    <col min="13583" max="13827" width="11.42578125" style="10"/>
    <col min="13828" max="13828" width="20.28515625" style="10" bestFit="1" customWidth="1"/>
    <col min="13829" max="13829" width="9.85546875" style="10" customWidth="1"/>
    <col min="13830" max="13830" width="86.5703125" style="10" customWidth="1"/>
    <col min="13831" max="13831" width="8.7109375" style="10" customWidth="1"/>
    <col min="13832" max="13832" width="14.28515625" style="10" bestFit="1" customWidth="1"/>
    <col min="13833" max="13833" width="19.140625" style="10" customWidth="1"/>
    <col min="13834" max="13834" width="16.5703125" style="10" customWidth="1"/>
    <col min="13835" max="13835" width="17.5703125" style="10" customWidth="1"/>
    <col min="13836" max="13836" width="26" style="10" customWidth="1"/>
    <col min="13837" max="13837" width="96.7109375" style="10" customWidth="1"/>
    <col min="13838" max="13838" width="11.42578125" style="10" customWidth="1"/>
    <col min="13839" max="14083" width="11.42578125" style="10"/>
    <col min="14084" max="14084" width="20.28515625" style="10" bestFit="1" customWidth="1"/>
    <col min="14085" max="14085" width="9.85546875" style="10" customWidth="1"/>
    <col min="14086" max="14086" width="86.5703125" style="10" customWidth="1"/>
    <col min="14087" max="14087" width="8.7109375" style="10" customWidth="1"/>
    <col min="14088" max="14088" width="14.28515625" style="10" bestFit="1" customWidth="1"/>
    <col min="14089" max="14089" width="19.140625" style="10" customWidth="1"/>
    <col min="14090" max="14090" width="16.5703125" style="10" customWidth="1"/>
    <col min="14091" max="14091" width="17.5703125" style="10" customWidth="1"/>
    <col min="14092" max="14092" width="26" style="10" customWidth="1"/>
    <col min="14093" max="14093" width="96.7109375" style="10" customWidth="1"/>
    <col min="14094" max="14094" width="11.42578125" style="10" customWidth="1"/>
    <col min="14095" max="14339" width="11.42578125" style="10"/>
    <col min="14340" max="14340" width="20.28515625" style="10" bestFit="1" customWidth="1"/>
    <col min="14341" max="14341" width="9.85546875" style="10" customWidth="1"/>
    <col min="14342" max="14342" width="86.5703125" style="10" customWidth="1"/>
    <col min="14343" max="14343" width="8.7109375" style="10" customWidth="1"/>
    <col min="14344" max="14344" width="14.28515625" style="10" bestFit="1" customWidth="1"/>
    <col min="14345" max="14345" width="19.140625" style="10" customWidth="1"/>
    <col min="14346" max="14346" width="16.5703125" style="10" customWidth="1"/>
    <col min="14347" max="14347" width="17.5703125" style="10" customWidth="1"/>
    <col min="14348" max="14348" width="26" style="10" customWidth="1"/>
    <col min="14349" max="14349" width="96.7109375" style="10" customWidth="1"/>
    <col min="14350" max="14350" width="11.42578125" style="10" customWidth="1"/>
    <col min="14351" max="14595" width="11.42578125" style="10"/>
    <col min="14596" max="14596" width="20.28515625" style="10" bestFit="1" customWidth="1"/>
    <col min="14597" max="14597" width="9.85546875" style="10" customWidth="1"/>
    <col min="14598" max="14598" width="86.5703125" style="10" customWidth="1"/>
    <col min="14599" max="14599" width="8.7109375" style="10" customWidth="1"/>
    <col min="14600" max="14600" width="14.28515625" style="10" bestFit="1" customWidth="1"/>
    <col min="14601" max="14601" width="19.140625" style="10" customWidth="1"/>
    <col min="14602" max="14602" width="16.5703125" style="10" customWidth="1"/>
    <col min="14603" max="14603" width="17.5703125" style="10" customWidth="1"/>
    <col min="14604" max="14604" width="26" style="10" customWidth="1"/>
    <col min="14605" max="14605" width="96.7109375" style="10" customWidth="1"/>
    <col min="14606" max="14606" width="11.42578125" style="10" customWidth="1"/>
    <col min="14607" max="14851" width="11.42578125" style="10"/>
    <col min="14852" max="14852" width="20.28515625" style="10" bestFit="1" customWidth="1"/>
    <col min="14853" max="14853" width="9.85546875" style="10" customWidth="1"/>
    <col min="14854" max="14854" width="86.5703125" style="10" customWidth="1"/>
    <col min="14855" max="14855" width="8.7109375" style="10" customWidth="1"/>
    <col min="14856" max="14856" width="14.28515625" style="10" bestFit="1" customWidth="1"/>
    <col min="14857" max="14857" width="19.140625" style="10" customWidth="1"/>
    <col min="14858" max="14858" width="16.5703125" style="10" customWidth="1"/>
    <col min="14859" max="14859" width="17.5703125" style="10" customWidth="1"/>
    <col min="14860" max="14860" width="26" style="10" customWidth="1"/>
    <col min="14861" max="14861" width="96.7109375" style="10" customWidth="1"/>
    <col min="14862" max="14862" width="11.42578125" style="10" customWidth="1"/>
    <col min="14863" max="15107" width="11.42578125" style="10"/>
    <col min="15108" max="15108" width="20.28515625" style="10" bestFit="1" customWidth="1"/>
    <col min="15109" max="15109" width="9.85546875" style="10" customWidth="1"/>
    <col min="15110" max="15110" width="86.5703125" style="10" customWidth="1"/>
    <col min="15111" max="15111" width="8.7109375" style="10" customWidth="1"/>
    <col min="15112" max="15112" width="14.28515625" style="10" bestFit="1" customWidth="1"/>
    <col min="15113" max="15113" width="19.140625" style="10" customWidth="1"/>
    <col min="15114" max="15114" width="16.5703125" style="10" customWidth="1"/>
    <col min="15115" max="15115" width="17.5703125" style="10" customWidth="1"/>
    <col min="15116" max="15116" width="26" style="10" customWidth="1"/>
    <col min="15117" max="15117" width="96.7109375" style="10" customWidth="1"/>
    <col min="15118" max="15118" width="11.42578125" style="10" customWidth="1"/>
    <col min="15119" max="15363" width="11.42578125" style="10"/>
    <col min="15364" max="15364" width="20.28515625" style="10" bestFit="1" customWidth="1"/>
    <col min="15365" max="15365" width="9.85546875" style="10" customWidth="1"/>
    <col min="15366" max="15366" width="86.5703125" style="10" customWidth="1"/>
    <col min="15367" max="15367" width="8.7109375" style="10" customWidth="1"/>
    <col min="15368" max="15368" width="14.28515625" style="10" bestFit="1" customWidth="1"/>
    <col min="15369" max="15369" width="19.140625" style="10" customWidth="1"/>
    <col min="15370" max="15370" width="16.5703125" style="10" customWidth="1"/>
    <col min="15371" max="15371" width="17.5703125" style="10" customWidth="1"/>
    <col min="15372" max="15372" width="26" style="10" customWidth="1"/>
    <col min="15373" max="15373" width="96.7109375" style="10" customWidth="1"/>
    <col min="15374" max="15374" width="11.42578125" style="10" customWidth="1"/>
    <col min="15375" max="15619" width="11.42578125" style="10"/>
    <col min="15620" max="15620" width="20.28515625" style="10" bestFit="1" customWidth="1"/>
    <col min="15621" max="15621" width="9.85546875" style="10" customWidth="1"/>
    <col min="15622" max="15622" width="86.5703125" style="10" customWidth="1"/>
    <col min="15623" max="15623" width="8.7109375" style="10" customWidth="1"/>
    <col min="15624" max="15624" width="14.28515625" style="10" bestFit="1" customWidth="1"/>
    <col min="15625" max="15625" width="19.140625" style="10" customWidth="1"/>
    <col min="15626" max="15626" width="16.5703125" style="10" customWidth="1"/>
    <col min="15627" max="15627" width="17.5703125" style="10" customWidth="1"/>
    <col min="15628" max="15628" width="26" style="10" customWidth="1"/>
    <col min="15629" max="15629" width="96.7109375" style="10" customWidth="1"/>
    <col min="15630" max="15630" width="11.42578125" style="10" customWidth="1"/>
    <col min="15631" max="15875" width="11.42578125" style="10"/>
    <col min="15876" max="15876" width="20.28515625" style="10" bestFit="1" customWidth="1"/>
    <col min="15877" max="15877" width="9.85546875" style="10" customWidth="1"/>
    <col min="15878" max="15878" width="86.5703125" style="10" customWidth="1"/>
    <col min="15879" max="15879" width="8.7109375" style="10" customWidth="1"/>
    <col min="15880" max="15880" width="14.28515625" style="10" bestFit="1" customWidth="1"/>
    <col min="15881" max="15881" width="19.140625" style="10" customWidth="1"/>
    <col min="15882" max="15882" width="16.5703125" style="10" customWidth="1"/>
    <col min="15883" max="15883" width="17.5703125" style="10" customWidth="1"/>
    <col min="15884" max="15884" width="26" style="10" customWidth="1"/>
    <col min="15885" max="15885" width="96.7109375" style="10" customWidth="1"/>
    <col min="15886" max="15886" width="11.42578125" style="10" customWidth="1"/>
    <col min="15887" max="16131" width="11.42578125" style="10"/>
    <col min="16132" max="16132" width="20.28515625" style="10" bestFit="1" customWidth="1"/>
    <col min="16133" max="16133" width="9.85546875" style="10" customWidth="1"/>
    <col min="16134" max="16134" width="86.5703125" style="10" customWidth="1"/>
    <col min="16135" max="16135" width="8.7109375" style="10" customWidth="1"/>
    <col min="16136" max="16136" width="14.28515625" style="10" bestFit="1" customWidth="1"/>
    <col min="16137" max="16137" width="19.140625" style="10" customWidth="1"/>
    <col min="16138" max="16138" width="16.5703125" style="10" customWidth="1"/>
    <col min="16139" max="16139" width="17.5703125" style="10" customWidth="1"/>
    <col min="16140" max="16140" width="26" style="10" customWidth="1"/>
    <col min="16141" max="16141" width="96.7109375" style="10" customWidth="1"/>
    <col min="16142" max="16142" width="11.42578125" style="10" customWidth="1"/>
    <col min="16143" max="16384" width="11.42578125" style="10"/>
  </cols>
  <sheetData>
    <row r="1" spans="2:18" ht="15.75" thickBot="1" x14ac:dyDescent="0.3"/>
    <row r="2" spans="2:18" s="2" customFormat="1" x14ac:dyDescent="0.25">
      <c r="B2" s="56"/>
      <c r="C2" s="57"/>
      <c r="D2" s="57"/>
      <c r="E2" s="57"/>
      <c r="F2" s="57"/>
      <c r="G2" s="57"/>
      <c r="H2" s="57"/>
      <c r="I2" s="57"/>
      <c r="J2" s="57"/>
      <c r="K2" s="57"/>
      <c r="L2" s="57"/>
      <c r="M2" s="58"/>
      <c r="N2" s="370"/>
    </row>
    <row r="3" spans="2:18" s="2" customFormat="1" x14ac:dyDescent="0.25">
      <c r="B3" s="59"/>
      <c r="C3" s="52"/>
      <c r="D3" s="52"/>
      <c r="E3" s="60" t="str">
        <f>Resumo!E4</f>
        <v>Obra:</v>
      </c>
      <c r="F3" s="52" t="str">
        <f>Resumo!F4</f>
        <v xml:space="preserve">Pavimentação e Drenagem </v>
      </c>
      <c r="G3" s="52"/>
      <c r="H3" s="52"/>
      <c r="I3" s="60" t="s">
        <v>20</v>
      </c>
      <c r="J3" s="413"/>
      <c r="K3" s="60" t="s">
        <v>26</v>
      </c>
      <c r="L3" s="411"/>
      <c r="M3" s="61"/>
      <c r="N3" s="370"/>
    </row>
    <row r="4" spans="2:18" s="2" customFormat="1" x14ac:dyDescent="0.25">
      <c r="B4" s="59"/>
      <c r="C4" s="52"/>
      <c r="D4" s="52"/>
      <c r="E4" s="60" t="str">
        <f>Resumo!E5</f>
        <v>Local:</v>
      </c>
      <c r="F4" s="52" t="str">
        <f>Resumo!F5</f>
        <v>Estádio Municipal Egidio José Preima</v>
      </c>
      <c r="G4" s="52"/>
      <c r="H4" s="62"/>
      <c r="I4" s="60" t="s">
        <v>21</v>
      </c>
      <c r="J4" s="413"/>
      <c r="K4" s="60" t="s">
        <v>27</v>
      </c>
      <c r="L4" s="53"/>
      <c r="M4" s="61"/>
      <c r="N4" s="370"/>
    </row>
    <row r="5" spans="2:18" s="2" customFormat="1" x14ac:dyDescent="0.25">
      <c r="B5" s="59"/>
      <c r="C5" s="52"/>
      <c r="D5" s="52"/>
      <c r="E5" s="60" t="str">
        <f>Resumo!E6</f>
        <v>Bairro:</v>
      </c>
      <c r="F5" s="52" t="str">
        <f>Resumo!F6</f>
        <v>Gleba Sorriso</v>
      </c>
      <c r="G5" s="52"/>
      <c r="K5" s="62"/>
      <c r="L5" s="62"/>
      <c r="M5" s="61"/>
      <c r="N5" s="370"/>
    </row>
    <row r="6" spans="2:18" s="2" customFormat="1" x14ac:dyDescent="0.25">
      <c r="B6" s="59"/>
      <c r="C6" s="52"/>
      <c r="D6" s="52"/>
      <c r="E6" s="60" t="str">
        <f>Resumo!E7</f>
        <v>Município:</v>
      </c>
      <c r="F6" s="52" t="str">
        <f>Resumo!F7</f>
        <v>Sorriso - MT</v>
      </c>
      <c r="G6" s="52"/>
      <c r="H6" s="52"/>
      <c r="I6" s="52"/>
      <c r="J6" s="52"/>
      <c r="K6" s="62"/>
      <c r="L6" s="62"/>
      <c r="M6" s="61"/>
      <c r="N6" s="370"/>
    </row>
    <row r="7" spans="2:18" s="2" customFormat="1" x14ac:dyDescent="0.25">
      <c r="B7" s="59"/>
      <c r="C7" s="52"/>
      <c r="D7" s="52"/>
      <c r="E7" s="52"/>
      <c r="F7" s="63"/>
      <c r="G7" s="63"/>
      <c r="H7" s="52"/>
      <c r="I7" s="60" t="s">
        <v>29</v>
      </c>
      <c r="J7" s="412">
        <f>Resumo!E10</f>
        <v>6596.7887000000001</v>
      </c>
      <c r="K7" s="60" t="s">
        <v>28</v>
      </c>
      <c r="L7" s="53"/>
      <c r="M7" s="61"/>
      <c r="N7" s="370"/>
    </row>
    <row r="8" spans="2:18" s="2" customFormat="1" x14ac:dyDescent="0.25">
      <c r="B8" s="59"/>
      <c r="C8" s="52"/>
      <c r="D8" s="52"/>
      <c r="E8" s="60" t="s">
        <v>92</v>
      </c>
      <c r="F8" s="53"/>
      <c r="G8" s="52"/>
      <c r="H8" s="52"/>
      <c r="I8" s="60" t="s">
        <v>30</v>
      </c>
      <c r="J8" s="412">
        <f>Resumo!G38</f>
        <v>0</v>
      </c>
      <c r="K8" s="62"/>
      <c r="L8" s="53"/>
      <c r="M8" s="61"/>
      <c r="N8" s="370"/>
    </row>
    <row r="9" spans="2:18" s="2" customFormat="1" x14ac:dyDescent="0.25">
      <c r="B9" s="59"/>
      <c r="C9" s="52"/>
      <c r="D9" s="52"/>
      <c r="E9" s="52"/>
      <c r="F9" s="64"/>
      <c r="G9" s="64"/>
      <c r="H9" s="52"/>
      <c r="I9" s="60" t="s">
        <v>41</v>
      </c>
      <c r="J9" s="65">
        <f>Resumo!G39</f>
        <v>0</v>
      </c>
      <c r="K9" s="52"/>
      <c r="L9" s="52"/>
      <c r="M9" s="61"/>
      <c r="N9" s="370"/>
    </row>
    <row r="10" spans="2:18" s="2" customFormat="1" ht="15.75" thickBot="1" x14ac:dyDescent="0.3">
      <c r="B10" s="59"/>
      <c r="C10" s="52"/>
      <c r="D10" s="52"/>
      <c r="E10" s="52"/>
      <c r="F10" s="62"/>
      <c r="G10" s="62"/>
      <c r="H10" s="52"/>
      <c r="I10" s="52"/>
      <c r="J10" s="52"/>
      <c r="K10" s="52"/>
      <c r="L10" s="52"/>
      <c r="M10" s="61"/>
      <c r="N10" s="371"/>
    </row>
    <row r="11" spans="2:18" s="2" customFormat="1" ht="32.1" customHeight="1" thickBot="1" x14ac:dyDescent="0.3">
      <c r="B11" s="896" t="s">
        <v>103</v>
      </c>
      <c r="C11" s="897"/>
      <c r="D11" s="897"/>
      <c r="E11" s="897"/>
      <c r="F11" s="897"/>
      <c r="G11" s="897"/>
      <c r="H11" s="897"/>
      <c r="I11" s="897"/>
      <c r="J11" s="897"/>
      <c r="K11" s="897"/>
      <c r="L11" s="897"/>
      <c r="M11" s="898"/>
      <c r="N11" s="370"/>
    </row>
    <row r="12" spans="2:18" s="62" customFormat="1" ht="15" customHeight="1" thickBot="1" x14ac:dyDescent="0.3">
      <c r="B12" s="414"/>
      <c r="C12" s="415"/>
      <c r="D12" s="415"/>
      <c r="E12" s="415"/>
      <c r="F12" s="415"/>
      <c r="G12" s="415"/>
      <c r="H12" s="415"/>
      <c r="I12" s="415"/>
      <c r="J12" s="415"/>
      <c r="K12" s="415"/>
      <c r="L12" s="415"/>
      <c r="M12" s="416"/>
      <c r="N12" s="372"/>
    </row>
    <row r="13" spans="2:18" s="2" customFormat="1" ht="21" customHeight="1" x14ac:dyDescent="0.25">
      <c r="B13" s="899" t="s">
        <v>17</v>
      </c>
      <c r="C13" s="915" t="s">
        <v>0</v>
      </c>
      <c r="D13" s="901" t="s">
        <v>1</v>
      </c>
      <c r="E13" s="909" t="s">
        <v>2</v>
      </c>
      <c r="F13" s="910"/>
      <c r="G13" s="408"/>
      <c r="H13" s="903" t="s">
        <v>3</v>
      </c>
      <c r="I13" s="904"/>
      <c r="J13" s="903" t="s">
        <v>31</v>
      </c>
      <c r="K13" s="905"/>
      <c r="L13" s="905"/>
      <c r="M13" s="906"/>
      <c r="N13" s="370"/>
    </row>
    <row r="14" spans="2:18" s="2" customFormat="1" ht="26.25" customHeight="1" thickBot="1" x14ac:dyDescent="0.3">
      <c r="B14" s="900"/>
      <c r="C14" s="916"/>
      <c r="D14" s="902"/>
      <c r="E14" s="911"/>
      <c r="F14" s="912"/>
      <c r="G14" s="409"/>
      <c r="H14" s="410" t="s">
        <v>22</v>
      </c>
      <c r="I14" s="410" t="s">
        <v>4</v>
      </c>
      <c r="J14" s="410" t="s">
        <v>5</v>
      </c>
      <c r="K14" s="410" t="s">
        <v>23</v>
      </c>
      <c r="L14" s="409" t="s">
        <v>24</v>
      </c>
      <c r="M14" s="13" t="s">
        <v>25</v>
      </c>
      <c r="N14" s="373"/>
      <c r="R14" s="359"/>
    </row>
    <row r="15" spans="2:18" s="2" customFormat="1" ht="24.95" customHeight="1" x14ac:dyDescent="0.25">
      <c r="B15" s="14"/>
      <c r="C15" s="15"/>
      <c r="D15" s="16">
        <v>1</v>
      </c>
      <c r="E15" s="913" t="s">
        <v>6</v>
      </c>
      <c r="F15" s="914"/>
      <c r="G15" s="206"/>
      <c r="H15" s="17"/>
      <c r="I15" s="18"/>
      <c r="J15" s="26"/>
      <c r="K15" s="27"/>
      <c r="L15" s="28"/>
      <c r="M15" s="19">
        <f>SUM(M16:M18)</f>
        <v>0</v>
      </c>
      <c r="N15" s="373"/>
    </row>
    <row r="16" spans="2:18" s="6" customFormat="1" ht="28.5" customHeight="1" outlineLevel="1" x14ac:dyDescent="0.25">
      <c r="B16" s="50" t="s">
        <v>19</v>
      </c>
      <c r="C16" s="502" t="str">
        <f>Composições!C15</f>
        <v>COMP-01</v>
      </c>
      <c r="D16" s="51" t="s">
        <v>7</v>
      </c>
      <c r="E16" s="887" t="str">
        <f>Composições!F15</f>
        <v>PLACA DE OBRA EM CHAPA DE ACO GALVANIZADO (REF: SINAPI 74209/1 - 01/2020)</v>
      </c>
      <c r="F16" s="888"/>
      <c r="G16" s="105"/>
      <c r="H16" s="51" t="s">
        <v>89</v>
      </c>
      <c r="I16" s="32">
        <v>6</v>
      </c>
      <c r="J16" s="33"/>
      <c r="K16" s="33">
        <f>ROUND(J16*J$4,2)</f>
        <v>0</v>
      </c>
      <c r="L16" s="33">
        <f>J16+K16</f>
        <v>0</v>
      </c>
      <c r="M16" s="34">
        <f>ROUND(I16*L16,2)</f>
        <v>0</v>
      </c>
      <c r="N16" s="374"/>
    </row>
    <row r="17" spans="2:15" s="6" customFormat="1" ht="28.5" customHeight="1" outlineLevel="1" x14ac:dyDescent="0.25">
      <c r="B17" s="66" t="s">
        <v>19</v>
      </c>
      <c r="C17" s="503" t="str">
        <f>Composições!C23</f>
        <v>COMP-02</v>
      </c>
      <c r="D17" s="67" t="s">
        <v>8</v>
      </c>
      <c r="E17" s="883" t="str">
        <f>Composições!F23</f>
        <v>ADMINISTRAÇÃO LOCAL DA OBRA (REF: COMPOSIÇÃO PRÓPRIA)</v>
      </c>
      <c r="F17" s="884"/>
      <c r="G17" s="407"/>
      <c r="H17" s="67" t="s">
        <v>9</v>
      </c>
      <c r="I17" s="35">
        <v>1</v>
      </c>
      <c r="J17" s="36"/>
      <c r="K17" s="36">
        <f>ROUND(J17*J$4,2)</f>
        <v>0</v>
      </c>
      <c r="L17" s="36">
        <f>J17+K17</f>
        <v>0</v>
      </c>
      <c r="M17" s="37">
        <f>ROUND(I17*L17,2)</f>
        <v>0</v>
      </c>
      <c r="N17" s="374"/>
    </row>
    <row r="18" spans="2:15" s="6" customFormat="1" ht="34.5" customHeight="1" outlineLevel="1" x14ac:dyDescent="0.25">
      <c r="B18" s="360" t="s">
        <v>19</v>
      </c>
      <c r="C18" s="361" t="str">
        <f>Composições!C26</f>
        <v>COMP-03</v>
      </c>
      <c r="D18" s="361" t="s">
        <v>10</v>
      </c>
      <c r="E18" s="882" t="str">
        <f>Composições!F26</f>
        <v>LIMPEZA MECANIZADA DE TERRENO COM REMOCAO DE CAMADA VEGETAL, UTILIZANDO MOTONIVELADORA - ÁREA DO TERRENO (REF: COMPOSIÇÃO PRÓPRIA - PS-004)</v>
      </c>
      <c r="F18" s="882"/>
      <c r="G18" s="882"/>
      <c r="H18" s="361" t="s">
        <v>89</v>
      </c>
      <c r="I18" s="362">
        <v>8335.8453000000009</v>
      </c>
      <c r="J18" s="277"/>
      <c r="K18" s="277">
        <f>ROUND(J18*J$4,2)</f>
        <v>0</v>
      </c>
      <c r="L18" s="277">
        <f>J18+K18</f>
        <v>0</v>
      </c>
      <c r="M18" s="38">
        <f>ROUND(I18*L18,2)</f>
        <v>0</v>
      </c>
      <c r="N18" s="374"/>
    </row>
    <row r="19" spans="2:15" s="2" customFormat="1" ht="24.95" customHeight="1" x14ac:dyDescent="0.25">
      <c r="B19" s="20"/>
      <c r="C19" s="21"/>
      <c r="D19" s="22">
        <v>2</v>
      </c>
      <c r="E19" s="917" t="s">
        <v>107</v>
      </c>
      <c r="F19" s="918"/>
      <c r="G19" s="106"/>
      <c r="H19" s="23"/>
      <c r="I19" s="24"/>
      <c r="J19" s="29"/>
      <c r="K19" s="29"/>
      <c r="L19" s="30"/>
      <c r="M19" s="25">
        <f>SUM(M20:M25)</f>
        <v>0</v>
      </c>
      <c r="N19" s="374"/>
    </row>
    <row r="20" spans="2:15" s="2" customFormat="1" ht="60" customHeight="1" outlineLevel="1" x14ac:dyDescent="0.25">
      <c r="B20" s="50" t="s">
        <v>18</v>
      </c>
      <c r="C20" s="51">
        <v>101267</v>
      </c>
      <c r="D20" s="51" t="s">
        <v>11</v>
      </c>
      <c r="E20" s="919" t="s">
        <v>109</v>
      </c>
      <c r="F20" s="919"/>
      <c r="G20" s="919"/>
      <c r="H20" s="39" t="s">
        <v>82</v>
      </c>
      <c r="I20" s="32">
        <f>'Drenagem - 01'!H16</f>
        <v>689.33199999999988</v>
      </c>
      <c r="J20" s="33"/>
      <c r="K20" s="33">
        <f t="shared" ref="K20:K25" si="0">ROUND(J20*J$4,2)</f>
        <v>0</v>
      </c>
      <c r="L20" s="33">
        <f t="shared" ref="L20:L25" si="1">J20+K20</f>
        <v>0</v>
      </c>
      <c r="M20" s="34">
        <f t="shared" ref="M20:M25" si="2">ROUND(I20*L20,2)</f>
        <v>0</v>
      </c>
      <c r="N20" s="374"/>
    </row>
    <row r="21" spans="2:15" s="2" customFormat="1" ht="52.5" customHeight="1" outlineLevel="1" x14ac:dyDescent="0.25">
      <c r="B21" s="66" t="s">
        <v>18</v>
      </c>
      <c r="C21" s="67">
        <v>93381</v>
      </c>
      <c r="D21" s="67" t="s">
        <v>12</v>
      </c>
      <c r="E21" s="886" t="s">
        <v>110</v>
      </c>
      <c r="F21" s="886"/>
      <c r="G21" s="886"/>
      <c r="H21" s="45" t="s">
        <v>82</v>
      </c>
      <c r="I21" s="35">
        <f>'Drenagem - 01'!K30</f>
        <v>589.09564107780955</v>
      </c>
      <c r="J21" s="36"/>
      <c r="K21" s="36">
        <f t="shared" si="0"/>
        <v>0</v>
      </c>
      <c r="L21" s="36">
        <f t="shared" si="1"/>
        <v>0</v>
      </c>
      <c r="M21" s="37">
        <f t="shared" si="2"/>
        <v>0</v>
      </c>
      <c r="N21" s="374"/>
    </row>
    <row r="22" spans="2:15" s="2" customFormat="1" ht="42" customHeight="1" outlineLevel="1" x14ac:dyDescent="0.25">
      <c r="B22" s="66" t="s">
        <v>18</v>
      </c>
      <c r="C22" s="67">
        <v>101618</v>
      </c>
      <c r="D22" s="67" t="s">
        <v>111</v>
      </c>
      <c r="E22" s="886" t="s">
        <v>133</v>
      </c>
      <c r="F22" s="886"/>
      <c r="G22" s="886"/>
      <c r="H22" s="45" t="s">
        <v>82</v>
      </c>
      <c r="I22" s="35">
        <f>'Drenagem - 01'!G23</f>
        <v>17.725680000000001</v>
      </c>
      <c r="J22" s="36"/>
      <c r="K22" s="36">
        <f t="shared" si="0"/>
        <v>0</v>
      </c>
      <c r="L22" s="36">
        <f t="shared" si="1"/>
        <v>0</v>
      </c>
      <c r="M22" s="37">
        <f t="shared" si="2"/>
        <v>0</v>
      </c>
      <c r="N22" s="374"/>
    </row>
    <row r="23" spans="2:15" s="2" customFormat="1" ht="42" customHeight="1" outlineLevel="1" x14ac:dyDescent="0.25">
      <c r="B23" s="66" t="s">
        <v>18</v>
      </c>
      <c r="C23" s="67">
        <v>95875</v>
      </c>
      <c r="D23" s="67" t="s">
        <v>112</v>
      </c>
      <c r="E23" s="886" t="s">
        <v>450</v>
      </c>
      <c r="F23" s="886"/>
      <c r="G23" s="886"/>
      <c r="H23" s="45" t="s">
        <v>88</v>
      </c>
      <c r="I23" s="35">
        <f>'Drenagem - 01'!J38</f>
        <v>130.30726659884743</v>
      </c>
      <c r="J23" s="36"/>
      <c r="K23" s="36">
        <f t="shared" si="0"/>
        <v>0</v>
      </c>
      <c r="L23" s="36">
        <f t="shared" si="1"/>
        <v>0</v>
      </c>
      <c r="M23" s="37">
        <f t="shared" si="2"/>
        <v>0</v>
      </c>
      <c r="N23" s="374"/>
    </row>
    <row r="24" spans="2:15" s="2" customFormat="1" ht="42" customHeight="1" outlineLevel="1" x14ac:dyDescent="0.25">
      <c r="B24" s="66" t="s">
        <v>18</v>
      </c>
      <c r="C24" s="67">
        <v>92212</v>
      </c>
      <c r="D24" s="67" t="s">
        <v>113</v>
      </c>
      <c r="E24" s="886" t="s">
        <v>175</v>
      </c>
      <c r="F24" s="886"/>
      <c r="G24" s="886"/>
      <c r="H24" s="45" t="s">
        <v>86</v>
      </c>
      <c r="I24" s="35">
        <v>246.19</v>
      </c>
      <c r="J24" s="36"/>
      <c r="K24" s="36">
        <f t="shared" si="0"/>
        <v>0</v>
      </c>
      <c r="L24" s="36">
        <f t="shared" si="1"/>
        <v>0</v>
      </c>
      <c r="M24" s="37">
        <f t="shared" si="2"/>
        <v>0</v>
      </c>
      <c r="N24" s="374"/>
    </row>
    <row r="25" spans="2:15" s="2" customFormat="1" ht="42" customHeight="1" outlineLevel="1" x14ac:dyDescent="0.25">
      <c r="B25" s="66" t="s">
        <v>19</v>
      </c>
      <c r="C25" s="67" t="str">
        <f>Composições!C29</f>
        <v>COMP-04</v>
      </c>
      <c r="D25" s="67" t="s">
        <v>114</v>
      </c>
      <c r="E25" s="886" t="str">
        <f>Composições!F29</f>
        <v>BOCA DE LOBO EM ALVENARIA TIJOLO MACICO, REVESTIDA C/ ARGAMASSA DE CIMENTO E AREIA 1:3, SOBRE LASTRO DE CONCRETO 10CM E TAMPA DE CONCRETO ARMADO (REF: SINAPI 83659 - 11/2020)</v>
      </c>
      <c r="F25" s="886"/>
      <c r="G25" s="886"/>
      <c r="H25" s="45" t="s">
        <v>151</v>
      </c>
      <c r="I25" s="35">
        <v>6</v>
      </c>
      <c r="J25" s="36"/>
      <c r="K25" s="36">
        <f t="shared" si="0"/>
        <v>0</v>
      </c>
      <c r="L25" s="36">
        <f t="shared" si="1"/>
        <v>0</v>
      </c>
      <c r="M25" s="37">
        <f t="shared" si="2"/>
        <v>0</v>
      </c>
      <c r="N25" s="374"/>
    </row>
    <row r="26" spans="2:15" s="2" customFormat="1" ht="24.95" customHeight="1" x14ac:dyDescent="0.25">
      <c r="B26" s="20"/>
      <c r="C26" s="21"/>
      <c r="D26" s="22">
        <v>3</v>
      </c>
      <c r="E26" s="917" t="s">
        <v>108</v>
      </c>
      <c r="F26" s="918"/>
      <c r="G26" s="106"/>
      <c r="H26" s="23"/>
      <c r="I26" s="24"/>
      <c r="J26" s="29"/>
      <c r="K26" s="29"/>
      <c r="L26" s="30"/>
      <c r="M26" s="25">
        <f>SUM(M27:M48)</f>
        <v>0</v>
      </c>
      <c r="N26" s="374"/>
      <c r="O26" s="7"/>
    </row>
    <row r="27" spans="2:15" s="8" customFormat="1" ht="41.25" customHeight="1" outlineLevel="1" x14ac:dyDescent="0.25">
      <c r="B27" s="40" t="s">
        <v>19</v>
      </c>
      <c r="C27" s="504" t="s">
        <v>178</v>
      </c>
      <c r="D27" s="41" t="s">
        <v>13</v>
      </c>
      <c r="E27" s="887" t="str">
        <f>Composições!F44</f>
        <v>SERVICOS TOPOGRAFICOS PARA PAVIMENTACAO, INCLUSIVE NOTA DE SERVICOS, ACOMPANHAMENTO E GREIDE (REF: COMPOSIÇÃO PRÓPRIA)</v>
      </c>
      <c r="F27" s="888"/>
      <c r="G27" s="889"/>
      <c r="H27" s="39" t="s">
        <v>89</v>
      </c>
      <c r="I27" s="32">
        <v>6596.79</v>
      </c>
      <c r="J27" s="33"/>
      <c r="K27" s="33">
        <f t="shared" ref="K27:K40" si="3">ROUND(J27*J$4,2)</f>
        <v>0</v>
      </c>
      <c r="L27" s="33">
        <f t="shared" ref="L27:L29" si="4">J27+K27</f>
        <v>0</v>
      </c>
      <c r="M27" s="34">
        <f t="shared" ref="M27:M29" si="5">ROUND(I27*L27,2)</f>
        <v>0</v>
      </c>
      <c r="N27" s="375"/>
    </row>
    <row r="28" spans="2:15" s="8" customFormat="1" ht="41.25" customHeight="1" outlineLevel="1" x14ac:dyDescent="0.25">
      <c r="B28" s="42" t="s">
        <v>18</v>
      </c>
      <c r="C28" s="43">
        <v>97636</v>
      </c>
      <c r="D28" s="44" t="s">
        <v>14</v>
      </c>
      <c r="E28" s="883" t="s">
        <v>378</v>
      </c>
      <c r="F28" s="884"/>
      <c r="G28" s="885"/>
      <c r="H28" s="45" t="s">
        <v>89</v>
      </c>
      <c r="I28" s="35">
        <v>90</v>
      </c>
      <c r="J28" s="36"/>
      <c r="K28" s="36">
        <f t="shared" ref="K28" si="6">ROUND(J28*J$4,2)</f>
        <v>0</v>
      </c>
      <c r="L28" s="36">
        <f t="shared" ref="L28" si="7">J28+K28</f>
        <v>0</v>
      </c>
      <c r="M28" s="37">
        <f t="shared" ref="M28" si="8">ROUND(I28*L28,2)</f>
        <v>0</v>
      </c>
      <c r="N28" s="375"/>
    </row>
    <row r="29" spans="2:15" s="2" customFormat="1" ht="45" customHeight="1" outlineLevel="1" x14ac:dyDescent="0.25">
      <c r="B29" s="42" t="s">
        <v>18</v>
      </c>
      <c r="C29" s="43">
        <v>101116</v>
      </c>
      <c r="D29" s="44" t="s">
        <v>15</v>
      </c>
      <c r="E29" s="883" t="s">
        <v>130</v>
      </c>
      <c r="F29" s="884"/>
      <c r="G29" s="885"/>
      <c r="H29" s="45" t="s">
        <v>82</v>
      </c>
      <c r="I29" s="35">
        <f>Terraplanagem!E16</f>
        <v>2277.376045</v>
      </c>
      <c r="J29" s="36"/>
      <c r="K29" s="36">
        <f t="shared" si="3"/>
        <v>0</v>
      </c>
      <c r="L29" s="36">
        <f t="shared" si="4"/>
        <v>0</v>
      </c>
      <c r="M29" s="37">
        <f t="shared" si="5"/>
        <v>0</v>
      </c>
      <c r="N29" s="374"/>
    </row>
    <row r="30" spans="2:15" s="2" customFormat="1" ht="45" customHeight="1" outlineLevel="1" x14ac:dyDescent="0.25">
      <c r="B30" s="42" t="s">
        <v>18</v>
      </c>
      <c r="C30" s="43">
        <v>97914</v>
      </c>
      <c r="D30" s="346" t="s">
        <v>56</v>
      </c>
      <c r="E30" s="883" t="s">
        <v>445</v>
      </c>
      <c r="F30" s="884"/>
      <c r="G30" s="885"/>
      <c r="H30" s="45" t="s">
        <v>88</v>
      </c>
      <c r="I30" s="35">
        <f>Terraplanagem!H23</f>
        <v>6344.1189825000001</v>
      </c>
      <c r="J30" s="36"/>
      <c r="K30" s="36">
        <f t="shared" si="3"/>
        <v>0</v>
      </c>
      <c r="L30" s="36">
        <f t="shared" ref="L30:L48" si="9">J30+K30</f>
        <v>0</v>
      </c>
      <c r="M30" s="37">
        <f t="shared" ref="M30:M48" si="10">ROUND(I30*L30,2)</f>
        <v>0</v>
      </c>
      <c r="N30" s="374"/>
    </row>
    <row r="31" spans="2:15" s="2" customFormat="1" ht="45" customHeight="1" outlineLevel="1" x14ac:dyDescent="0.25">
      <c r="B31" s="42" t="s">
        <v>18</v>
      </c>
      <c r="C31" s="43">
        <v>100576</v>
      </c>
      <c r="D31" s="44" t="s">
        <v>115</v>
      </c>
      <c r="E31" s="883" t="s">
        <v>131</v>
      </c>
      <c r="F31" s="884"/>
      <c r="G31" s="885"/>
      <c r="H31" s="45" t="s">
        <v>89</v>
      </c>
      <c r="I31" s="35">
        <f>Terraplanagem!C30</f>
        <v>6906.2194</v>
      </c>
      <c r="J31" s="36"/>
      <c r="K31" s="36">
        <f t="shared" si="3"/>
        <v>0</v>
      </c>
      <c r="L31" s="36">
        <f t="shared" si="9"/>
        <v>0</v>
      </c>
      <c r="M31" s="37">
        <f t="shared" si="10"/>
        <v>0</v>
      </c>
      <c r="N31" s="374"/>
    </row>
    <row r="32" spans="2:15" s="2" customFormat="1" ht="45" customHeight="1" outlineLevel="1" x14ac:dyDescent="0.25">
      <c r="B32" s="42" t="s">
        <v>18</v>
      </c>
      <c r="C32" s="43">
        <v>96388</v>
      </c>
      <c r="D32" s="44" t="s">
        <v>116</v>
      </c>
      <c r="E32" s="883" t="s">
        <v>132</v>
      </c>
      <c r="F32" s="884"/>
      <c r="G32" s="885"/>
      <c r="H32" s="45" t="s">
        <v>82</v>
      </c>
      <c r="I32" s="35">
        <f>'Base e Sub-base'!E16+'Base e Sub-base'!E23</f>
        <v>2071.86582</v>
      </c>
      <c r="J32" s="36"/>
      <c r="K32" s="36">
        <f>ROUND(J32*J$4,2)</f>
        <v>0</v>
      </c>
      <c r="L32" s="36">
        <f>J32+K32</f>
        <v>0</v>
      </c>
      <c r="M32" s="37">
        <f>ROUND(I32*L32,2)</f>
        <v>0</v>
      </c>
      <c r="N32" s="374"/>
    </row>
    <row r="33" spans="2:18" s="2" customFormat="1" ht="45" customHeight="1" outlineLevel="1" x14ac:dyDescent="0.25">
      <c r="B33" s="42" t="s">
        <v>18</v>
      </c>
      <c r="C33" s="43">
        <v>100574</v>
      </c>
      <c r="D33" s="44" t="s">
        <v>117</v>
      </c>
      <c r="E33" s="883" t="s">
        <v>444</v>
      </c>
      <c r="F33" s="884"/>
      <c r="G33" s="885"/>
      <c r="H33" s="45" t="s">
        <v>82</v>
      </c>
      <c r="I33" s="35">
        <f>'Base e Sub-base'!E30</f>
        <v>2071.86582</v>
      </c>
      <c r="J33" s="36"/>
      <c r="K33" s="36">
        <f t="shared" si="3"/>
        <v>0</v>
      </c>
      <c r="L33" s="36">
        <f t="shared" si="9"/>
        <v>0</v>
      </c>
      <c r="M33" s="37">
        <f t="shared" si="10"/>
        <v>0</v>
      </c>
      <c r="N33" s="374"/>
    </row>
    <row r="34" spans="2:18" s="2" customFormat="1" ht="45" customHeight="1" outlineLevel="1" x14ac:dyDescent="0.25">
      <c r="B34" s="42" t="s">
        <v>400</v>
      </c>
      <c r="C34" s="43" t="s">
        <v>401</v>
      </c>
      <c r="D34" s="44" t="s">
        <v>118</v>
      </c>
      <c r="E34" s="883" t="s">
        <v>468</v>
      </c>
      <c r="F34" s="884"/>
      <c r="G34" s="885"/>
      <c r="H34" s="45" t="s">
        <v>82</v>
      </c>
      <c r="I34" s="35">
        <f>'Base e Sub-base'!G30</f>
        <v>2693.4255659999999</v>
      </c>
      <c r="J34" s="36"/>
      <c r="K34" s="36">
        <f>ROUND(J34*J$4,2)</f>
        <v>0</v>
      </c>
      <c r="L34" s="36">
        <f>J34+K34</f>
        <v>0</v>
      </c>
      <c r="M34" s="37">
        <f>ROUND(I34*L34,2)</f>
        <v>0</v>
      </c>
      <c r="N34" s="374"/>
    </row>
    <row r="35" spans="2:18" s="2" customFormat="1" ht="45" customHeight="1" outlineLevel="1" x14ac:dyDescent="0.25">
      <c r="B35" s="42" t="s">
        <v>19</v>
      </c>
      <c r="C35" s="43" t="s">
        <v>208</v>
      </c>
      <c r="D35" s="44" t="s">
        <v>119</v>
      </c>
      <c r="E35" s="883" t="str">
        <f>Composições!F51</f>
        <v>EXECUÇÃO DE IMPRIMAÇÃO COM ASFALTO DILUÍDO CM-30. AF_11/2019 (REF: SINAPI 96401 - 04/2021)</v>
      </c>
      <c r="F35" s="884"/>
      <c r="G35" s="885"/>
      <c r="H35" s="45" t="s">
        <v>89</v>
      </c>
      <c r="I35" s="35">
        <v>6616.1053000000002</v>
      </c>
      <c r="J35" s="36"/>
      <c r="K35" s="36">
        <f t="shared" si="3"/>
        <v>0</v>
      </c>
      <c r="L35" s="36">
        <f t="shared" si="9"/>
        <v>0</v>
      </c>
      <c r="M35" s="37">
        <f t="shared" si="10"/>
        <v>0</v>
      </c>
      <c r="N35" s="374"/>
    </row>
    <row r="36" spans="2:18" s="2" customFormat="1" ht="45" customHeight="1" outlineLevel="1" x14ac:dyDescent="0.25">
      <c r="B36" s="42" t="s">
        <v>19</v>
      </c>
      <c r="C36" s="43" t="s">
        <v>209</v>
      </c>
      <c r="D36" s="44" t="s">
        <v>120</v>
      </c>
      <c r="E36" s="883" t="str">
        <f>Composições!F60</f>
        <v>EXECUÇÃO DE PINTURA DE LIGAÇÃO COM EMULSÃO ASFÁLTICA RR-2C. AF_11/2019 (REF: SINAPI 96402 - 03/2022)</v>
      </c>
      <c r="F36" s="884"/>
      <c r="G36" s="885"/>
      <c r="H36" s="45" t="s">
        <v>89</v>
      </c>
      <c r="I36" s="35">
        <v>6616.1053000000002</v>
      </c>
      <c r="J36" s="36"/>
      <c r="K36" s="36">
        <f t="shared" si="3"/>
        <v>0</v>
      </c>
      <c r="L36" s="36">
        <f t="shared" si="9"/>
        <v>0</v>
      </c>
      <c r="M36" s="37">
        <f t="shared" si="10"/>
        <v>0</v>
      </c>
      <c r="N36" s="374"/>
    </row>
    <row r="37" spans="2:18" s="2" customFormat="1" ht="45" customHeight="1" outlineLevel="1" x14ac:dyDescent="0.25">
      <c r="B37" s="42" t="s">
        <v>19</v>
      </c>
      <c r="C37" s="43" t="s">
        <v>223</v>
      </c>
      <c r="D37" s="44" t="s">
        <v>121</v>
      </c>
      <c r="E37" s="883" t="str">
        <f>Composições!F69</f>
        <v>CONSTRUÇÃO DE PAVIMENTO COM APLICAÇÃO DE CONCRETO BETUMINOSO USINADO A QUENTE (CBUQ), CAMADA DE ROLAMENTO, COM ESPESSURA DE 3,0 CM - EXCLUSIVE TRANSPORTE. AF_03/2017 (REF: SINAPI 95990 - 10/2019)</v>
      </c>
      <c r="F37" s="884"/>
      <c r="G37" s="885"/>
      <c r="H37" s="45" t="s">
        <v>82</v>
      </c>
      <c r="I37" s="35">
        <f>Pavimentação!E34</f>
        <v>197.90366099999997</v>
      </c>
      <c r="J37" s="36"/>
      <c r="K37" s="36">
        <f t="shared" si="3"/>
        <v>0</v>
      </c>
      <c r="L37" s="36">
        <f t="shared" si="9"/>
        <v>0</v>
      </c>
      <c r="M37" s="37">
        <f t="shared" si="10"/>
        <v>0</v>
      </c>
      <c r="N37" s="374"/>
    </row>
    <row r="38" spans="2:18" s="2" customFormat="1" ht="45" customHeight="1" outlineLevel="1" x14ac:dyDescent="0.25">
      <c r="B38" s="42" t="s">
        <v>18</v>
      </c>
      <c r="C38" s="43">
        <v>95876</v>
      </c>
      <c r="D38" s="44" t="s">
        <v>122</v>
      </c>
      <c r="E38" s="883" t="s">
        <v>431</v>
      </c>
      <c r="F38" s="884"/>
      <c r="G38" s="885"/>
      <c r="H38" s="45" t="s">
        <v>88</v>
      </c>
      <c r="I38" s="35">
        <f>Pavimentação!F51</f>
        <v>1465.2411835098742</v>
      </c>
      <c r="J38" s="36"/>
      <c r="K38" s="36">
        <f t="shared" si="3"/>
        <v>0</v>
      </c>
      <c r="L38" s="36">
        <f t="shared" si="9"/>
        <v>0</v>
      </c>
      <c r="M38" s="37">
        <f t="shared" si="10"/>
        <v>0</v>
      </c>
      <c r="N38" s="374"/>
    </row>
    <row r="39" spans="2:18" s="2" customFormat="1" ht="45" customHeight="1" outlineLevel="1" x14ac:dyDescent="0.25">
      <c r="B39" s="42" t="s">
        <v>18</v>
      </c>
      <c r="C39" s="43">
        <v>93593</v>
      </c>
      <c r="D39" s="44" t="s">
        <v>123</v>
      </c>
      <c r="E39" s="883" t="s">
        <v>432</v>
      </c>
      <c r="F39" s="884"/>
      <c r="G39" s="885"/>
      <c r="H39" s="45" t="s">
        <v>88</v>
      </c>
      <c r="I39" s="35">
        <f>Pavimentação!F49</f>
        <v>54241.226420613981</v>
      </c>
      <c r="J39" s="36"/>
      <c r="K39" s="36">
        <f t="shared" si="3"/>
        <v>0</v>
      </c>
      <c r="L39" s="36">
        <f t="shared" si="9"/>
        <v>0</v>
      </c>
      <c r="M39" s="37">
        <f t="shared" si="10"/>
        <v>0</v>
      </c>
      <c r="N39" s="374"/>
      <c r="R39" s="359"/>
    </row>
    <row r="40" spans="2:18" s="2" customFormat="1" ht="45" customHeight="1" outlineLevel="1" x14ac:dyDescent="0.25">
      <c r="B40" s="42" t="s">
        <v>18</v>
      </c>
      <c r="C40" s="43">
        <v>95876</v>
      </c>
      <c r="D40" s="44" t="s">
        <v>124</v>
      </c>
      <c r="E40" s="883" t="s">
        <v>433</v>
      </c>
      <c r="F40" s="884"/>
      <c r="G40" s="885"/>
      <c r="H40" s="45" t="s">
        <v>88</v>
      </c>
      <c r="I40" s="35">
        <f>Pavimentação!F47</f>
        <v>6780.1533025767476</v>
      </c>
      <c r="J40" s="36"/>
      <c r="K40" s="36">
        <f t="shared" si="3"/>
        <v>0</v>
      </c>
      <c r="L40" s="36">
        <f t="shared" si="9"/>
        <v>0</v>
      </c>
      <c r="M40" s="37">
        <f t="shared" si="10"/>
        <v>0</v>
      </c>
      <c r="N40" s="374"/>
    </row>
    <row r="41" spans="2:18" s="2" customFormat="1" ht="45" customHeight="1" outlineLevel="1" x14ac:dyDescent="0.25">
      <c r="B41" s="42" t="s">
        <v>18</v>
      </c>
      <c r="C41" s="43">
        <v>102330</v>
      </c>
      <c r="D41" s="44" t="s">
        <v>125</v>
      </c>
      <c r="E41" s="883" t="s">
        <v>434</v>
      </c>
      <c r="F41" s="884"/>
      <c r="G41" s="885"/>
      <c r="H41" s="45" t="s">
        <v>134</v>
      </c>
      <c r="I41" s="35">
        <f>Pavimentação!I18</f>
        <v>672.87244739999983</v>
      </c>
      <c r="J41" s="36"/>
      <c r="K41" s="36">
        <f t="shared" ref="K41:K46" si="11">ROUND(J41*J$3,2)</f>
        <v>0</v>
      </c>
      <c r="L41" s="36">
        <f t="shared" si="9"/>
        <v>0</v>
      </c>
      <c r="M41" s="37">
        <f t="shared" si="10"/>
        <v>0</v>
      </c>
      <c r="N41" s="374"/>
    </row>
    <row r="42" spans="2:18" s="2" customFormat="1" ht="45" customHeight="1" outlineLevel="1" x14ac:dyDescent="0.25">
      <c r="B42" s="42" t="s">
        <v>18</v>
      </c>
      <c r="C42" s="43">
        <v>102331</v>
      </c>
      <c r="D42" s="44" t="s">
        <v>126</v>
      </c>
      <c r="E42" s="883" t="s">
        <v>435</v>
      </c>
      <c r="F42" s="884"/>
      <c r="G42" s="885"/>
      <c r="H42" s="45" t="s">
        <v>134</v>
      </c>
      <c r="I42" s="35">
        <f>Pavimentação!K18</f>
        <v>8298.760184599998</v>
      </c>
      <c r="J42" s="36"/>
      <c r="K42" s="36">
        <f t="shared" si="11"/>
        <v>0</v>
      </c>
      <c r="L42" s="36">
        <f t="shared" si="9"/>
        <v>0</v>
      </c>
      <c r="M42" s="37">
        <f t="shared" si="10"/>
        <v>0</v>
      </c>
      <c r="N42" s="374"/>
    </row>
    <row r="43" spans="2:18" s="2" customFormat="1" ht="45" customHeight="1" outlineLevel="1" x14ac:dyDescent="0.25">
      <c r="B43" s="42" t="s">
        <v>18</v>
      </c>
      <c r="C43" s="43">
        <v>102330</v>
      </c>
      <c r="D43" s="44" t="s">
        <v>127</v>
      </c>
      <c r="E43" s="883" t="s">
        <v>436</v>
      </c>
      <c r="F43" s="884"/>
      <c r="G43" s="885"/>
      <c r="H43" s="45" t="s">
        <v>134</v>
      </c>
      <c r="I43" s="35">
        <f>Pavimentação!I26</f>
        <v>237.4843932</v>
      </c>
      <c r="J43" s="36"/>
      <c r="K43" s="36">
        <f t="shared" si="11"/>
        <v>0</v>
      </c>
      <c r="L43" s="36">
        <f t="shared" si="9"/>
        <v>0</v>
      </c>
      <c r="M43" s="37">
        <f t="shared" si="10"/>
        <v>0</v>
      </c>
      <c r="N43" s="374"/>
    </row>
    <row r="44" spans="2:18" s="2" customFormat="1" ht="45" customHeight="1" outlineLevel="1" x14ac:dyDescent="0.25">
      <c r="B44" s="42" t="s">
        <v>18</v>
      </c>
      <c r="C44" s="43">
        <v>102331</v>
      </c>
      <c r="D44" s="44" t="s">
        <v>128</v>
      </c>
      <c r="E44" s="883" t="s">
        <v>437</v>
      </c>
      <c r="F44" s="884"/>
      <c r="G44" s="885"/>
      <c r="H44" s="45" t="s">
        <v>134</v>
      </c>
      <c r="I44" s="35">
        <f>Pavimentação!K26</f>
        <v>2928.9741827999997</v>
      </c>
      <c r="J44" s="36"/>
      <c r="K44" s="36">
        <f t="shared" si="11"/>
        <v>0</v>
      </c>
      <c r="L44" s="36">
        <f t="shared" si="9"/>
        <v>0</v>
      </c>
      <c r="M44" s="37">
        <f t="shared" si="10"/>
        <v>0</v>
      </c>
      <c r="N44" s="374"/>
    </row>
    <row r="45" spans="2:18" s="2" customFormat="1" ht="45" customHeight="1" outlineLevel="1" x14ac:dyDescent="0.25">
      <c r="B45" s="42" t="s">
        <v>18</v>
      </c>
      <c r="C45" s="43">
        <v>102330</v>
      </c>
      <c r="D45" s="44" t="s">
        <v>129</v>
      </c>
      <c r="E45" s="883" t="s">
        <v>438</v>
      </c>
      <c r="F45" s="884"/>
      <c r="G45" s="885"/>
      <c r="H45" s="45" t="s">
        <v>134</v>
      </c>
      <c r="I45" s="35">
        <f>Pavimentação!K34</f>
        <v>910.08769162103999</v>
      </c>
      <c r="J45" s="36"/>
      <c r="K45" s="36">
        <f t="shared" si="11"/>
        <v>0</v>
      </c>
      <c r="L45" s="36">
        <f t="shared" si="9"/>
        <v>0</v>
      </c>
      <c r="M45" s="37">
        <f t="shared" si="10"/>
        <v>0</v>
      </c>
      <c r="N45" s="374"/>
    </row>
    <row r="46" spans="2:18" s="2" customFormat="1" ht="45" customHeight="1" outlineLevel="1" x14ac:dyDescent="0.25">
      <c r="B46" s="42" t="s">
        <v>18</v>
      </c>
      <c r="C46" s="43">
        <v>102331</v>
      </c>
      <c r="D46" s="44" t="s">
        <v>135</v>
      </c>
      <c r="E46" s="883" t="s">
        <v>439</v>
      </c>
      <c r="F46" s="884"/>
      <c r="G46" s="885"/>
      <c r="H46" s="45" t="s">
        <v>134</v>
      </c>
      <c r="I46" s="35">
        <f>Pavimentação!M34</f>
        <v>11224.414863326159</v>
      </c>
      <c r="J46" s="36"/>
      <c r="K46" s="36">
        <f t="shared" si="11"/>
        <v>0</v>
      </c>
      <c r="L46" s="36">
        <f t="shared" si="9"/>
        <v>0</v>
      </c>
      <c r="M46" s="37">
        <f t="shared" si="10"/>
        <v>0</v>
      </c>
      <c r="N46" s="374"/>
    </row>
    <row r="47" spans="2:18" s="2" customFormat="1" ht="45" customHeight="1" outlineLevel="1" x14ac:dyDescent="0.25">
      <c r="B47" s="42" t="s">
        <v>18</v>
      </c>
      <c r="C47" s="43">
        <v>94265</v>
      </c>
      <c r="D47" s="44" t="s">
        <v>377</v>
      </c>
      <c r="E47" s="883" t="s">
        <v>136</v>
      </c>
      <c r="F47" s="884"/>
      <c r="G47" s="885"/>
      <c r="H47" s="45" t="s">
        <v>86</v>
      </c>
      <c r="I47" s="35">
        <v>660.31899999999996</v>
      </c>
      <c r="J47" s="36"/>
      <c r="K47" s="36">
        <f>ROUND(J47*J$4,2)</f>
        <v>0</v>
      </c>
      <c r="L47" s="36">
        <f t="shared" si="9"/>
        <v>0</v>
      </c>
      <c r="M47" s="37">
        <f t="shared" si="10"/>
        <v>0</v>
      </c>
      <c r="N47" s="374"/>
    </row>
    <row r="48" spans="2:18" s="2" customFormat="1" ht="40.5" customHeight="1" outlineLevel="1" x14ac:dyDescent="0.25">
      <c r="B48" s="360" t="s">
        <v>18</v>
      </c>
      <c r="C48" s="361">
        <v>94293</v>
      </c>
      <c r="D48" s="44" t="s">
        <v>295</v>
      </c>
      <c r="E48" s="920" t="s">
        <v>263</v>
      </c>
      <c r="F48" s="921"/>
      <c r="G48" s="922"/>
      <c r="H48" s="835" t="s">
        <v>86</v>
      </c>
      <c r="I48" s="362">
        <v>137.25</v>
      </c>
      <c r="J48" s="277"/>
      <c r="K48" s="277">
        <f t="shared" ref="K48" si="12">ROUND(J48*J$4,2)</f>
        <v>0</v>
      </c>
      <c r="L48" s="277">
        <f t="shared" si="9"/>
        <v>0</v>
      </c>
      <c r="M48" s="38">
        <f t="shared" si="10"/>
        <v>0</v>
      </c>
      <c r="N48" s="374"/>
    </row>
    <row r="49" spans="2:15" s="2" customFormat="1" ht="24.95" customHeight="1" x14ac:dyDescent="0.25">
      <c r="B49" s="20"/>
      <c r="C49" s="21"/>
      <c r="D49" s="22">
        <v>4</v>
      </c>
      <c r="E49" s="917" t="s">
        <v>490</v>
      </c>
      <c r="F49" s="918"/>
      <c r="G49" s="106"/>
      <c r="H49" s="23"/>
      <c r="I49" s="24"/>
      <c r="J49" s="29"/>
      <c r="K49" s="29"/>
      <c r="L49" s="30"/>
      <c r="M49" s="25">
        <f>SUM(M50:M52)</f>
        <v>0</v>
      </c>
      <c r="N49" s="374"/>
      <c r="O49" s="7"/>
    </row>
    <row r="50" spans="2:15" s="2" customFormat="1" ht="42" customHeight="1" outlineLevel="1" x14ac:dyDescent="0.25">
      <c r="B50" s="345" t="s">
        <v>19</v>
      </c>
      <c r="C50" s="346" t="s">
        <v>264</v>
      </c>
      <c r="D50" s="346" t="s">
        <v>265</v>
      </c>
      <c r="E50" s="893" t="str">
        <f>Composições!F90</f>
        <v>FORNECIMENTO E ASSENTAMENTO COM ARGAMASSA DE LAJOTA PRE-MOLDADA DE CONCRETO 39X39CM, E = 3CM SOBRE LASTRO DE CONCRETO MAGRO E=3CM (REF: SEINFRA C4865 - 03/2021; SINAPI 101094 - 09/2021) PS-259</v>
      </c>
      <c r="F50" s="894"/>
      <c r="G50" s="895"/>
      <c r="H50" s="347" t="s">
        <v>89</v>
      </c>
      <c r="I50" s="348">
        <v>893.17</v>
      </c>
      <c r="J50" s="349"/>
      <c r="K50" s="36">
        <f>ROUND(J50*J$4,2)</f>
        <v>0</v>
      </c>
      <c r="L50" s="36">
        <f t="shared" ref="L50" si="13">J50+K50</f>
        <v>0</v>
      </c>
      <c r="M50" s="37">
        <f t="shared" ref="M50" si="14">ROUND(I50*L50,2)</f>
        <v>0</v>
      </c>
      <c r="N50" s="374"/>
      <c r="O50" s="7"/>
    </row>
    <row r="51" spans="2:15" s="2" customFormat="1" ht="36" customHeight="1" outlineLevel="1" x14ac:dyDescent="0.25">
      <c r="B51" s="344" t="s">
        <v>19</v>
      </c>
      <c r="C51" s="44" t="s">
        <v>278</v>
      </c>
      <c r="D51" s="44" t="s">
        <v>279</v>
      </c>
      <c r="E51" s="890" t="str">
        <f>Composições!F98</f>
        <v>FORNECIMENTO E ASSENTAMENTO COM ARGAMASSA DE PISO TÁTIL ASSENTADO SOBRE LASTRO DE CONCRETO MAGRO E=3CM (REF: SEINFRA C4865 - 03/2021; SINAPI 101094 09/2021) PS-260</v>
      </c>
      <c r="F51" s="891"/>
      <c r="G51" s="892"/>
      <c r="H51" s="45" t="s">
        <v>89</v>
      </c>
      <c r="I51" s="35">
        <v>149.52000000000001</v>
      </c>
      <c r="J51" s="36"/>
      <c r="K51" s="36">
        <f>ROUND(J51*J$4,2)</f>
        <v>0</v>
      </c>
      <c r="L51" s="36">
        <f t="shared" ref="L51" si="15">J51+K51</f>
        <v>0</v>
      </c>
      <c r="M51" s="37">
        <f t="shared" ref="M51" si="16">ROUND(I51*L51,2)</f>
        <v>0</v>
      </c>
      <c r="N51" s="374"/>
      <c r="O51" s="7"/>
    </row>
    <row r="52" spans="2:15" s="2" customFormat="1" ht="23.25" customHeight="1" outlineLevel="1" thickBot="1" x14ac:dyDescent="0.3">
      <c r="B52" s="46" t="s">
        <v>18</v>
      </c>
      <c r="C52" s="342">
        <v>98504</v>
      </c>
      <c r="D52" s="343" t="s">
        <v>290</v>
      </c>
      <c r="E52" s="879" t="s">
        <v>291</v>
      </c>
      <c r="F52" s="880"/>
      <c r="G52" s="881"/>
      <c r="H52" s="47" t="s">
        <v>89</v>
      </c>
      <c r="I52" s="48">
        <v>820.62670000000003</v>
      </c>
      <c r="J52" s="49"/>
      <c r="K52" s="277">
        <f>ROUND(J52*J$4,2)</f>
        <v>0</v>
      </c>
      <c r="L52" s="277">
        <f t="shared" ref="L52" si="17">J52+K52</f>
        <v>0</v>
      </c>
      <c r="M52" s="38">
        <f t="shared" ref="M52" si="18">ROUND(I52*L52,2)</f>
        <v>0</v>
      </c>
      <c r="N52" s="374"/>
    </row>
    <row r="53" spans="2:15" s="31" customFormat="1" ht="29.25" customHeight="1" collapsed="1" thickBot="1" x14ac:dyDescent="0.3">
      <c r="B53" s="907" t="s">
        <v>16</v>
      </c>
      <c r="C53" s="908"/>
      <c r="D53" s="908"/>
      <c r="E53" s="908"/>
      <c r="F53" s="908"/>
      <c r="G53" s="908"/>
      <c r="H53" s="908"/>
      <c r="I53" s="908"/>
      <c r="J53" s="55"/>
      <c r="K53" s="55">
        <f>SUM(K16:K52)</f>
        <v>0</v>
      </c>
      <c r="L53" s="55">
        <f>SUM(L16:L52)</f>
        <v>0</v>
      </c>
      <c r="M53" s="54">
        <f>M15+M19+M26+M49</f>
        <v>0</v>
      </c>
      <c r="N53" s="376"/>
    </row>
    <row r="55" spans="2:15" x14ac:dyDescent="0.25">
      <c r="M55" s="11"/>
    </row>
    <row r="56" spans="2:15" x14ac:dyDescent="0.25">
      <c r="M56" s="11"/>
    </row>
    <row r="57" spans="2:15" x14ac:dyDescent="0.25">
      <c r="M57" s="11"/>
    </row>
    <row r="62" spans="2:15" ht="12.75" customHeight="1" x14ac:dyDescent="0.25">
      <c r="B62" s="12"/>
      <c r="C62" s="12"/>
      <c r="D62" s="12"/>
      <c r="E62" s="12"/>
      <c r="F62" s="12"/>
      <c r="G62" s="12"/>
      <c r="H62" s="12"/>
      <c r="I62" s="12"/>
      <c r="J62" s="12"/>
      <c r="K62" s="12"/>
      <c r="L62" s="12"/>
      <c r="M62" s="12"/>
    </row>
    <row r="63" spans="2:15" ht="12.75" customHeight="1" x14ac:dyDescent="0.25">
      <c r="B63" s="12"/>
      <c r="C63" s="12"/>
      <c r="D63" s="12"/>
      <c r="E63" s="12"/>
      <c r="F63" s="12"/>
      <c r="G63" s="12"/>
      <c r="H63" s="12"/>
      <c r="I63" s="12"/>
      <c r="J63" s="12"/>
      <c r="K63" s="12"/>
      <c r="L63" s="12"/>
      <c r="M63" s="12"/>
    </row>
    <row r="64" spans="2:15" ht="12.75" customHeight="1" x14ac:dyDescent="0.25">
      <c r="B64" s="12"/>
      <c r="C64" s="12"/>
      <c r="D64" s="12"/>
      <c r="E64" s="12"/>
      <c r="F64" s="12"/>
      <c r="G64" s="12"/>
      <c r="H64" s="12"/>
      <c r="I64" s="12"/>
      <c r="J64" s="12"/>
      <c r="K64" s="12"/>
      <c r="L64" s="12"/>
      <c r="M64" s="12"/>
    </row>
    <row r="65" spans="2:13" ht="12.75" customHeight="1" x14ac:dyDescent="0.25">
      <c r="B65" s="12"/>
      <c r="C65" s="12"/>
      <c r="D65" s="12"/>
      <c r="E65" s="12"/>
      <c r="F65" s="12"/>
      <c r="G65" s="12"/>
      <c r="H65" s="12"/>
      <c r="I65" s="12"/>
      <c r="J65" s="12"/>
      <c r="K65" s="12"/>
      <c r="L65" s="12"/>
      <c r="M65" s="12"/>
    </row>
  </sheetData>
  <mergeCells count="46">
    <mergeCell ref="E48:G48"/>
    <mergeCell ref="E37:G37"/>
    <mergeCell ref="E46:G46"/>
    <mergeCell ref="E47:G47"/>
    <mergeCell ref="E41:G41"/>
    <mergeCell ref="E42:G42"/>
    <mergeCell ref="E43:G43"/>
    <mergeCell ref="E44:G44"/>
    <mergeCell ref="E45:G45"/>
    <mergeCell ref="B53:I53"/>
    <mergeCell ref="E13:F14"/>
    <mergeCell ref="E15:F15"/>
    <mergeCell ref="E17:F17"/>
    <mergeCell ref="E16:F16"/>
    <mergeCell ref="C13:C14"/>
    <mergeCell ref="E19:F19"/>
    <mergeCell ref="E26:F26"/>
    <mergeCell ref="E20:G20"/>
    <mergeCell ref="E21:G21"/>
    <mergeCell ref="E35:G35"/>
    <mergeCell ref="E38:G38"/>
    <mergeCell ref="E39:G39"/>
    <mergeCell ref="E40:G40"/>
    <mergeCell ref="E33:G33"/>
    <mergeCell ref="E49:F49"/>
    <mergeCell ref="B11:M11"/>
    <mergeCell ref="B13:B14"/>
    <mergeCell ref="D13:D14"/>
    <mergeCell ref="H13:I13"/>
    <mergeCell ref="J13:M13"/>
    <mergeCell ref="E52:G52"/>
    <mergeCell ref="E18:G18"/>
    <mergeCell ref="E36:G36"/>
    <mergeCell ref="E25:G25"/>
    <mergeCell ref="E34:G34"/>
    <mergeCell ref="E22:G22"/>
    <mergeCell ref="E23:G23"/>
    <mergeCell ref="E24:G24"/>
    <mergeCell ref="E32:G32"/>
    <mergeCell ref="E31:G31"/>
    <mergeCell ref="E30:G30"/>
    <mergeCell ref="E29:G29"/>
    <mergeCell ref="E27:G27"/>
    <mergeCell ref="E28:G28"/>
    <mergeCell ref="E51:G51"/>
    <mergeCell ref="E50:G50"/>
  </mergeCells>
  <printOptions horizontalCentered="1"/>
  <pageMargins left="0.51181102362204722" right="0.51181102362204722" top="0.78740157480314965" bottom="0.78740157480314965" header="0.31496062992125984" footer="0.31496062992125984"/>
  <pageSetup paperSize="9" scale="57" fitToHeight="0" orientation="landscape" horizontalDpi="360" verticalDpi="360" r:id="rId1"/>
  <headerFooter>
    <oddFooter>&amp;C&amp;"-,Negrito itálico"Rodrigo Thibes Gonsalves&amp;"-,Itálico"
Engenheiro Civil 
CREA-MT 033947&amp;R&amp;P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tabColor theme="4" tint="0.79998168889431442"/>
    <outlinePr summaryBelow="0" summaryRight="0"/>
    <pageSetUpPr fitToPage="1"/>
  </sheetPr>
  <dimension ref="A1:R110"/>
  <sheetViews>
    <sheetView showGridLines="0" view="pageBreakPreview" zoomScale="80" zoomScaleNormal="87" zoomScaleSheetLayoutView="80" workbookViewId="0">
      <pane ySplit="14" topLeftCell="A15" activePane="bottomLeft" state="frozen"/>
      <selection pane="bottomLeft" activeCell="F17" sqref="F17:L17"/>
    </sheetView>
  </sheetViews>
  <sheetFormatPr defaultColWidth="11.42578125" defaultRowHeight="15" x14ac:dyDescent="0.25"/>
  <cols>
    <col min="1" max="1" width="4" style="10" customWidth="1"/>
    <col min="2" max="2" width="14.28515625" style="9" bestFit="1" customWidth="1"/>
    <col min="3" max="3" width="15.28515625" style="9" bestFit="1" customWidth="1"/>
    <col min="4" max="4" width="13.5703125" style="9" bestFit="1" customWidth="1"/>
    <col min="5" max="5" width="9.42578125" style="10" customWidth="1"/>
    <col min="6" max="6" width="7.5703125" style="10" customWidth="1"/>
    <col min="7" max="7" width="65.140625" style="10" customWidth="1"/>
    <col min="8" max="8" width="9.28515625" style="10" bestFit="1" customWidth="1"/>
    <col min="9" max="9" width="7.7109375" style="10" bestFit="1" customWidth="1"/>
    <col min="10" max="10" width="7.85546875" style="10" customWidth="1"/>
    <col min="11" max="12" width="10.85546875" style="10" customWidth="1"/>
    <col min="13" max="13" width="8.5703125" style="9" bestFit="1" customWidth="1"/>
    <col min="14" max="14" width="11.42578125" style="10" bestFit="1" customWidth="1"/>
    <col min="15" max="15" width="17.42578125" style="10" customWidth="1"/>
    <col min="16" max="16" width="17.85546875" style="9" customWidth="1"/>
    <col min="17" max="17" width="96.7109375" style="10" customWidth="1"/>
    <col min="18" max="18" width="11.42578125" style="10" customWidth="1"/>
    <col min="19" max="263" width="11.42578125" style="10"/>
    <col min="264" max="264" width="20.28515625" style="10" bestFit="1" customWidth="1"/>
    <col min="265" max="265" width="9.85546875" style="10" customWidth="1"/>
    <col min="266" max="266" width="86.5703125" style="10" customWidth="1"/>
    <col min="267" max="267" width="8.7109375" style="10" customWidth="1"/>
    <col min="268" max="268" width="14.28515625" style="10" bestFit="1" customWidth="1"/>
    <col min="269" max="269" width="19.140625" style="10" customWidth="1"/>
    <col min="270" max="270" width="16.5703125" style="10" customWidth="1"/>
    <col min="271" max="271" width="17.5703125" style="10" customWidth="1"/>
    <col min="272" max="272" width="26" style="10" customWidth="1"/>
    <col min="273" max="273" width="96.7109375" style="10" customWidth="1"/>
    <col min="274" max="274" width="11.42578125" style="10" customWidth="1"/>
    <col min="275" max="519" width="11.42578125" style="10"/>
    <col min="520" max="520" width="20.28515625" style="10" bestFit="1" customWidth="1"/>
    <col min="521" max="521" width="9.85546875" style="10" customWidth="1"/>
    <col min="522" max="522" width="86.5703125" style="10" customWidth="1"/>
    <col min="523" max="523" width="8.7109375" style="10" customWidth="1"/>
    <col min="524" max="524" width="14.28515625" style="10" bestFit="1" customWidth="1"/>
    <col min="525" max="525" width="19.140625" style="10" customWidth="1"/>
    <col min="526" max="526" width="16.5703125" style="10" customWidth="1"/>
    <col min="527" max="527" width="17.5703125" style="10" customWidth="1"/>
    <col min="528" max="528" width="26" style="10" customWidth="1"/>
    <col min="529" max="529" width="96.7109375" style="10" customWidth="1"/>
    <col min="530" max="530" width="11.42578125" style="10" customWidth="1"/>
    <col min="531" max="775" width="11.42578125" style="10"/>
    <col min="776" max="776" width="20.28515625" style="10" bestFit="1" customWidth="1"/>
    <col min="777" max="777" width="9.85546875" style="10" customWidth="1"/>
    <col min="778" max="778" width="86.5703125" style="10" customWidth="1"/>
    <col min="779" max="779" width="8.7109375" style="10" customWidth="1"/>
    <col min="780" max="780" width="14.28515625" style="10" bestFit="1" customWidth="1"/>
    <col min="781" max="781" width="19.140625" style="10" customWidth="1"/>
    <col min="782" max="782" width="16.5703125" style="10" customWidth="1"/>
    <col min="783" max="783" width="17.5703125" style="10" customWidth="1"/>
    <col min="784" max="784" width="26" style="10" customWidth="1"/>
    <col min="785" max="785" width="96.7109375" style="10" customWidth="1"/>
    <col min="786" max="786" width="11.42578125" style="10" customWidth="1"/>
    <col min="787" max="1031" width="11.42578125" style="10"/>
    <col min="1032" max="1032" width="20.28515625" style="10" bestFit="1" customWidth="1"/>
    <col min="1033" max="1033" width="9.85546875" style="10" customWidth="1"/>
    <col min="1034" max="1034" width="86.5703125" style="10" customWidth="1"/>
    <col min="1035" max="1035" width="8.7109375" style="10" customWidth="1"/>
    <col min="1036" max="1036" width="14.28515625" style="10" bestFit="1" customWidth="1"/>
    <col min="1037" max="1037" width="19.140625" style="10" customWidth="1"/>
    <col min="1038" max="1038" width="16.5703125" style="10" customWidth="1"/>
    <col min="1039" max="1039" width="17.5703125" style="10" customWidth="1"/>
    <col min="1040" max="1040" width="26" style="10" customWidth="1"/>
    <col min="1041" max="1041" width="96.7109375" style="10" customWidth="1"/>
    <col min="1042" max="1042" width="11.42578125" style="10" customWidth="1"/>
    <col min="1043" max="1287" width="11.42578125" style="10"/>
    <col min="1288" max="1288" width="20.28515625" style="10" bestFit="1" customWidth="1"/>
    <col min="1289" max="1289" width="9.85546875" style="10" customWidth="1"/>
    <col min="1290" max="1290" width="86.5703125" style="10" customWidth="1"/>
    <col min="1291" max="1291" width="8.7109375" style="10" customWidth="1"/>
    <col min="1292" max="1292" width="14.28515625" style="10" bestFit="1" customWidth="1"/>
    <col min="1293" max="1293" width="19.140625" style="10" customWidth="1"/>
    <col min="1294" max="1294" width="16.5703125" style="10" customWidth="1"/>
    <col min="1295" max="1295" width="17.5703125" style="10" customWidth="1"/>
    <col min="1296" max="1296" width="26" style="10" customWidth="1"/>
    <col min="1297" max="1297" width="96.7109375" style="10" customWidth="1"/>
    <col min="1298" max="1298" width="11.42578125" style="10" customWidth="1"/>
    <col min="1299" max="1543" width="11.42578125" style="10"/>
    <col min="1544" max="1544" width="20.28515625" style="10" bestFit="1" customWidth="1"/>
    <col min="1545" max="1545" width="9.85546875" style="10" customWidth="1"/>
    <col min="1546" max="1546" width="86.5703125" style="10" customWidth="1"/>
    <col min="1547" max="1547" width="8.7109375" style="10" customWidth="1"/>
    <col min="1548" max="1548" width="14.28515625" style="10" bestFit="1" customWidth="1"/>
    <col min="1549" max="1549" width="19.140625" style="10" customWidth="1"/>
    <col min="1550" max="1550" width="16.5703125" style="10" customWidth="1"/>
    <col min="1551" max="1551" width="17.5703125" style="10" customWidth="1"/>
    <col min="1552" max="1552" width="26" style="10" customWidth="1"/>
    <col min="1553" max="1553" width="96.7109375" style="10" customWidth="1"/>
    <col min="1554" max="1554" width="11.42578125" style="10" customWidth="1"/>
    <col min="1555" max="1799" width="11.42578125" style="10"/>
    <col min="1800" max="1800" width="20.28515625" style="10" bestFit="1" customWidth="1"/>
    <col min="1801" max="1801" width="9.85546875" style="10" customWidth="1"/>
    <col min="1802" max="1802" width="86.5703125" style="10" customWidth="1"/>
    <col min="1803" max="1803" width="8.7109375" style="10" customWidth="1"/>
    <col min="1804" max="1804" width="14.28515625" style="10" bestFit="1" customWidth="1"/>
    <col min="1805" max="1805" width="19.140625" style="10" customWidth="1"/>
    <col min="1806" max="1806" width="16.5703125" style="10" customWidth="1"/>
    <col min="1807" max="1807" width="17.5703125" style="10" customWidth="1"/>
    <col min="1808" max="1808" width="26" style="10" customWidth="1"/>
    <col min="1809" max="1809" width="96.7109375" style="10" customWidth="1"/>
    <col min="1810" max="1810" width="11.42578125" style="10" customWidth="1"/>
    <col min="1811" max="2055" width="11.42578125" style="10"/>
    <col min="2056" max="2056" width="20.28515625" style="10" bestFit="1" customWidth="1"/>
    <col min="2057" max="2057" width="9.85546875" style="10" customWidth="1"/>
    <col min="2058" max="2058" width="86.5703125" style="10" customWidth="1"/>
    <col min="2059" max="2059" width="8.7109375" style="10" customWidth="1"/>
    <col min="2060" max="2060" width="14.28515625" style="10" bestFit="1" customWidth="1"/>
    <col min="2061" max="2061" width="19.140625" style="10" customWidth="1"/>
    <col min="2062" max="2062" width="16.5703125" style="10" customWidth="1"/>
    <col min="2063" max="2063" width="17.5703125" style="10" customWidth="1"/>
    <col min="2064" max="2064" width="26" style="10" customWidth="1"/>
    <col min="2065" max="2065" width="96.7109375" style="10" customWidth="1"/>
    <col min="2066" max="2066" width="11.42578125" style="10" customWidth="1"/>
    <col min="2067" max="2311" width="11.42578125" style="10"/>
    <col min="2312" max="2312" width="20.28515625" style="10" bestFit="1" customWidth="1"/>
    <col min="2313" max="2313" width="9.85546875" style="10" customWidth="1"/>
    <col min="2314" max="2314" width="86.5703125" style="10" customWidth="1"/>
    <col min="2315" max="2315" width="8.7109375" style="10" customWidth="1"/>
    <col min="2316" max="2316" width="14.28515625" style="10" bestFit="1" customWidth="1"/>
    <col min="2317" max="2317" width="19.140625" style="10" customWidth="1"/>
    <col min="2318" max="2318" width="16.5703125" style="10" customWidth="1"/>
    <col min="2319" max="2319" width="17.5703125" style="10" customWidth="1"/>
    <col min="2320" max="2320" width="26" style="10" customWidth="1"/>
    <col min="2321" max="2321" width="96.7109375" style="10" customWidth="1"/>
    <col min="2322" max="2322" width="11.42578125" style="10" customWidth="1"/>
    <col min="2323" max="2567" width="11.42578125" style="10"/>
    <col min="2568" max="2568" width="20.28515625" style="10" bestFit="1" customWidth="1"/>
    <col min="2569" max="2569" width="9.85546875" style="10" customWidth="1"/>
    <col min="2570" max="2570" width="86.5703125" style="10" customWidth="1"/>
    <col min="2571" max="2571" width="8.7109375" style="10" customWidth="1"/>
    <col min="2572" max="2572" width="14.28515625" style="10" bestFit="1" customWidth="1"/>
    <col min="2573" max="2573" width="19.140625" style="10" customWidth="1"/>
    <col min="2574" max="2574" width="16.5703125" style="10" customWidth="1"/>
    <col min="2575" max="2575" width="17.5703125" style="10" customWidth="1"/>
    <col min="2576" max="2576" width="26" style="10" customWidth="1"/>
    <col min="2577" max="2577" width="96.7109375" style="10" customWidth="1"/>
    <col min="2578" max="2578" width="11.42578125" style="10" customWidth="1"/>
    <col min="2579" max="2823" width="11.42578125" style="10"/>
    <col min="2824" max="2824" width="20.28515625" style="10" bestFit="1" customWidth="1"/>
    <col min="2825" max="2825" width="9.85546875" style="10" customWidth="1"/>
    <col min="2826" max="2826" width="86.5703125" style="10" customWidth="1"/>
    <col min="2827" max="2827" width="8.7109375" style="10" customWidth="1"/>
    <col min="2828" max="2828" width="14.28515625" style="10" bestFit="1" customWidth="1"/>
    <col min="2829" max="2829" width="19.140625" style="10" customWidth="1"/>
    <col min="2830" max="2830" width="16.5703125" style="10" customWidth="1"/>
    <col min="2831" max="2831" width="17.5703125" style="10" customWidth="1"/>
    <col min="2832" max="2832" width="26" style="10" customWidth="1"/>
    <col min="2833" max="2833" width="96.7109375" style="10" customWidth="1"/>
    <col min="2834" max="2834" width="11.42578125" style="10" customWidth="1"/>
    <col min="2835" max="3079" width="11.42578125" style="10"/>
    <col min="3080" max="3080" width="20.28515625" style="10" bestFit="1" customWidth="1"/>
    <col min="3081" max="3081" width="9.85546875" style="10" customWidth="1"/>
    <col min="3082" max="3082" width="86.5703125" style="10" customWidth="1"/>
    <col min="3083" max="3083" width="8.7109375" style="10" customWidth="1"/>
    <col min="3084" max="3084" width="14.28515625" style="10" bestFit="1" customWidth="1"/>
    <col min="3085" max="3085" width="19.140625" style="10" customWidth="1"/>
    <col min="3086" max="3086" width="16.5703125" style="10" customWidth="1"/>
    <col min="3087" max="3087" width="17.5703125" style="10" customWidth="1"/>
    <col min="3088" max="3088" width="26" style="10" customWidth="1"/>
    <col min="3089" max="3089" width="96.7109375" style="10" customWidth="1"/>
    <col min="3090" max="3090" width="11.42578125" style="10" customWidth="1"/>
    <col min="3091" max="3335" width="11.42578125" style="10"/>
    <col min="3336" max="3336" width="20.28515625" style="10" bestFit="1" customWidth="1"/>
    <col min="3337" max="3337" width="9.85546875" style="10" customWidth="1"/>
    <col min="3338" max="3338" width="86.5703125" style="10" customWidth="1"/>
    <col min="3339" max="3339" width="8.7109375" style="10" customWidth="1"/>
    <col min="3340" max="3340" width="14.28515625" style="10" bestFit="1" customWidth="1"/>
    <col min="3341" max="3341" width="19.140625" style="10" customWidth="1"/>
    <col min="3342" max="3342" width="16.5703125" style="10" customWidth="1"/>
    <col min="3343" max="3343" width="17.5703125" style="10" customWidth="1"/>
    <col min="3344" max="3344" width="26" style="10" customWidth="1"/>
    <col min="3345" max="3345" width="96.7109375" style="10" customWidth="1"/>
    <col min="3346" max="3346" width="11.42578125" style="10" customWidth="1"/>
    <col min="3347" max="3591" width="11.42578125" style="10"/>
    <col min="3592" max="3592" width="20.28515625" style="10" bestFit="1" customWidth="1"/>
    <col min="3593" max="3593" width="9.85546875" style="10" customWidth="1"/>
    <col min="3594" max="3594" width="86.5703125" style="10" customWidth="1"/>
    <col min="3595" max="3595" width="8.7109375" style="10" customWidth="1"/>
    <col min="3596" max="3596" width="14.28515625" style="10" bestFit="1" customWidth="1"/>
    <col min="3597" max="3597" width="19.140625" style="10" customWidth="1"/>
    <col min="3598" max="3598" width="16.5703125" style="10" customWidth="1"/>
    <col min="3599" max="3599" width="17.5703125" style="10" customWidth="1"/>
    <col min="3600" max="3600" width="26" style="10" customWidth="1"/>
    <col min="3601" max="3601" width="96.7109375" style="10" customWidth="1"/>
    <col min="3602" max="3602" width="11.42578125" style="10" customWidth="1"/>
    <col min="3603" max="3847" width="11.42578125" style="10"/>
    <col min="3848" max="3848" width="20.28515625" style="10" bestFit="1" customWidth="1"/>
    <col min="3849" max="3849" width="9.85546875" style="10" customWidth="1"/>
    <col min="3850" max="3850" width="86.5703125" style="10" customWidth="1"/>
    <col min="3851" max="3851" width="8.7109375" style="10" customWidth="1"/>
    <col min="3852" max="3852" width="14.28515625" style="10" bestFit="1" customWidth="1"/>
    <col min="3853" max="3853" width="19.140625" style="10" customWidth="1"/>
    <col min="3854" max="3854" width="16.5703125" style="10" customWidth="1"/>
    <col min="3855" max="3855" width="17.5703125" style="10" customWidth="1"/>
    <col min="3856" max="3856" width="26" style="10" customWidth="1"/>
    <col min="3857" max="3857" width="96.7109375" style="10" customWidth="1"/>
    <col min="3858" max="3858" width="11.42578125" style="10" customWidth="1"/>
    <col min="3859" max="4103" width="11.42578125" style="10"/>
    <col min="4104" max="4104" width="20.28515625" style="10" bestFit="1" customWidth="1"/>
    <col min="4105" max="4105" width="9.85546875" style="10" customWidth="1"/>
    <col min="4106" max="4106" width="86.5703125" style="10" customWidth="1"/>
    <col min="4107" max="4107" width="8.7109375" style="10" customWidth="1"/>
    <col min="4108" max="4108" width="14.28515625" style="10" bestFit="1" customWidth="1"/>
    <col min="4109" max="4109" width="19.140625" style="10" customWidth="1"/>
    <col min="4110" max="4110" width="16.5703125" style="10" customWidth="1"/>
    <col min="4111" max="4111" width="17.5703125" style="10" customWidth="1"/>
    <col min="4112" max="4112" width="26" style="10" customWidth="1"/>
    <col min="4113" max="4113" width="96.7109375" style="10" customWidth="1"/>
    <col min="4114" max="4114" width="11.42578125" style="10" customWidth="1"/>
    <col min="4115" max="4359" width="11.42578125" style="10"/>
    <col min="4360" max="4360" width="20.28515625" style="10" bestFit="1" customWidth="1"/>
    <col min="4361" max="4361" width="9.85546875" style="10" customWidth="1"/>
    <col min="4362" max="4362" width="86.5703125" style="10" customWidth="1"/>
    <col min="4363" max="4363" width="8.7109375" style="10" customWidth="1"/>
    <col min="4364" max="4364" width="14.28515625" style="10" bestFit="1" customWidth="1"/>
    <col min="4365" max="4365" width="19.140625" style="10" customWidth="1"/>
    <col min="4366" max="4366" width="16.5703125" style="10" customWidth="1"/>
    <col min="4367" max="4367" width="17.5703125" style="10" customWidth="1"/>
    <col min="4368" max="4368" width="26" style="10" customWidth="1"/>
    <col min="4369" max="4369" width="96.7109375" style="10" customWidth="1"/>
    <col min="4370" max="4370" width="11.42578125" style="10" customWidth="1"/>
    <col min="4371" max="4615" width="11.42578125" style="10"/>
    <col min="4616" max="4616" width="20.28515625" style="10" bestFit="1" customWidth="1"/>
    <col min="4617" max="4617" width="9.85546875" style="10" customWidth="1"/>
    <col min="4618" max="4618" width="86.5703125" style="10" customWidth="1"/>
    <col min="4619" max="4619" width="8.7109375" style="10" customWidth="1"/>
    <col min="4620" max="4620" width="14.28515625" style="10" bestFit="1" customWidth="1"/>
    <col min="4621" max="4621" width="19.140625" style="10" customWidth="1"/>
    <col min="4622" max="4622" width="16.5703125" style="10" customWidth="1"/>
    <col min="4623" max="4623" width="17.5703125" style="10" customWidth="1"/>
    <col min="4624" max="4624" width="26" style="10" customWidth="1"/>
    <col min="4625" max="4625" width="96.7109375" style="10" customWidth="1"/>
    <col min="4626" max="4626" width="11.42578125" style="10" customWidth="1"/>
    <col min="4627" max="4871" width="11.42578125" style="10"/>
    <col min="4872" max="4872" width="20.28515625" style="10" bestFit="1" customWidth="1"/>
    <col min="4873" max="4873" width="9.85546875" style="10" customWidth="1"/>
    <col min="4874" max="4874" width="86.5703125" style="10" customWidth="1"/>
    <col min="4875" max="4875" width="8.7109375" style="10" customWidth="1"/>
    <col min="4876" max="4876" width="14.28515625" style="10" bestFit="1" customWidth="1"/>
    <col min="4877" max="4877" width="19.140625" style="10" customWidth="1"/>
    <col min="4878" max="4878" width="16.5703125" style="10" customWidth="1"/>
    <col min="4879" max="4879" width="17.5703125" style="10" customWidth="1"/>
    <col min="4880" max="4880" width="26" style="10" customWidth="1"/>
    <col min="4881" max="4881" width="96.7109375" style="10" customWidth="1"/>
    <col min="4882" max="4882" width="11.42578125" style="10" customWidth="1"/>
    <col min="4883" max="5127" width="11.42578125" style="10"/>
    <col min="5128" max="5128" width="20.28515625" style="10" bestFit="1" customWidth="1"/>
    <col min="5129" max="5129" width="9.85546875" style="10" customWidth="1"/>
    <col min="5130" max="5130" width="86.5703125" style="10" customWidth="1"/>
    <col min="5131" max="5131" width="8.7109375" style="10" customWidth="1"/>
    <col min="5132" max="5132" width="14.28515625" style="10" bestFit="1" customWidth="1"/>
    <col min="5133" max="5133" width="19.140625" style="10" customWidth="1"/>
    <col min="5134" max="5134" width="16.5703125" style="10" customWidth="1"/>
    <col min="5135" max="5135" width="17.5703125" style="10" customWidth="1"/>
    <col min="5136" max="5136" width="26" style="10" customWidth="1"/>
    <col min="5137" max="5137" width="96.7109375" style="10" customWidth="1"/>
    <col min="5138" max="5138" width="11.42578125" style="10" customWidth="1"/>
    <col min="5139" max="5383" width="11.42578125" style="10"/>
    <col min="5384" max="5384" width="20.28515625" style="10" bestFit="1" customWidth="1"/>
    <col min="5385" max="5385" width="9.85546875" style="10" customWidth="1"/>
    <col min="5386" max="5386" width="86.5703125" style="10" customWidth="1"/>
    <col min="5387" max="5387" width="8.7109375" style="10" customWidth="1"/>
    <col min="5388" max="5388" width="14.28515625" style="10" bestFit="1" customWidth="1"/>
    <col min="5389" max="5389" width="19.140625" style="10" customWidth="1"/>
    <col min="5390" max="5390" width="16.5703125" style="10" customWidth="1"/>
    <col min="5391" max="5391" width="17.5703125" style="10" customWidth="1"/>
    <col min="5392" max="5392" width="26" style="10" customWidth="1"/>
    <col min="5393" max="5393" width="96.7109375" style="10" customWidth="1"/>
    <col min="5394" max="5394" width="11.42578125" style="10" customWidth="1"/>
    <col min="5395" max="5639" width="11.42578125" style="10"/>
    <col min="5640" max="5640" width="20.28515625" style="10" bestFit="1" customWidth="1"/>
    <col min="5641" max="5641" width="9.85546875" style="10" customWidth="1"/>
    <col min="5642" max="5642" width="86.5703125" style="10" customWidth="1"/>
    <col min="5643" max="5643" width="8.7109375" style="10" customWidth="1"/>
    <col min="5644" max="5644" width="14.28515625" style="10" bestFit="1" customWidth="1"/>
    <col min="5645" max="5645" width="19.140625" style="10" customWidth="1"/>
    <col min="5646" max="5646" width="16.5703125" style="10" customWidth="1"/>
    <col min="5647" max="5647" width="17.5703125" style="10" customWidth="1"/>
    <col min="5648" max="5648" width="26" style="10" customWidth="1"/>
    <col min="5649" max="5649" width="96.7109375" style="10" customWidth="1"/>
    <col min="5650" max="5650" width="11.42578125" style="10" customWidth="1"/>
    <col min="5651" max="5895" width="11.42578125" style="10"/>
    <col min="5896" max="5896" width="20.28515625" style="10" bestFit="1" customWidth="1"/>
    <col min="5897" max="5897" width="9.85546875" style="10" customWidth="1"/>
    <col min="5898" max="5898" width="86.5703125" style="10" customWidth="1"/>
    <col min="5899" max="5899" width="8.7109375" style="10" customWidth="1"/>
    <col min="5900" max="5900" width="14.28515625" style="10" bestFit="1" customWidth="1"/>
    <col min="5901" max="5901" width="19.140625" style="10" customWidth="1"/>
    <col min="5902" max="5902" width="16.5703125" style="10" customWidth="1"/>
    <col min="5903" max="5903" width="17.5703125" style="10" customWidth="1"/>
    <col min="5904" max="5904" width="26" style="10" customWidth="1"/>
    <col min="5905" max="5905" width="96.7109375" style="10" customWidth="1"/>
    <col min="5906" max="5906" width="11.42578125" style="10" customWidth="1"/>
    <col min="5907" max="6151" width="11.42578125" style="10"/>
    <col min="6152" max="6152" width="20.28515625" style="10" bestFit="1" customWidth="1"/>
    <col min="6153" max="6153" width="9.85546875" style="10" customWidth="1"/>
    <col min="6154" max="6154" width="86.5703125" style="10" customWidth="1"/>
    <col min="6155" max="6155" width="8.7109375" style="10" customWidth="1"/>
    <col min="6156" max="6156" width="14.28515625" style="10" bestFit="1" customWidth="1"/>
    <col min="6157" max="6157" width="19.140625" style="10" customWidth="1"/>
    <col min="6158" max="6158" width="16.5703125" style="10" customWidth="1"/>
    <col min="6159" max="6159" width="17.5703125" style="10" customWidth="1"/>
    <col min="6160" max="6160" width="26" style="10" customWidth="1"/>
    <col min="6161" max="6161" width="96.7109375" style="10" customWidth="1"/>
    <col min="6162" max="6162" width="11.42578125" style="10" customWidth="1"/>
    <col min="6163" max="6407" width="11.42578125" style="10"/>
    <col min="6408" max="6408" width="20.28515625" style="10" bestFit="1" customWidth="1"/>
    <col min="6409" max="6409" width="9.85546875" style="10" customWidth="1"/>
    <col min="6410" max="6410" width="86.5703125" style="10" customWidth="1"/>
    <col min="6411" max="6411" width="8.7109375" style="10" customWidth="1"/>
    <col min="6412" max="6412" width="14.28515625" style="10" bestFit="1" customWidth="1"/>
    <col min="6413" max="6413" width="19.140625" style="10" customWidth="1"/>
    <col min="6414" max="6414" width="16.5703125" style="10" customWidth="1"/>
    <col min="6415" max="6415" width="17.5703125" style="10" customWidth="1"/>
    <col min="6416" max="6416" width="26" style="10" customWidth="1"/>
    <col min="6417" max="6417" width="96.7109375" style="10" customWidth="1"/>
    <col min="6418" max="6418" width="11.42578125" style="10" customWidth="1"/>
    <col min="6419" max="6663" width="11.42578125" style="10"/>
    <col min="6664" max="6664" width="20.28515625" style="10" bestFit="1" customWidth="1"/>
    <col min="6665" max="6665" width="9.85546875" style="10" customWidth="1"/>
    <col min="6666" max="6666" width="86.5703125" style="10" customWidth="1"/>
    <col min="6667" max="6667" width="8.7109375" style="10" customWidth="1"/>
    <col min="6668" max="6668" width="14.28515625" style="10" bestFit="1" customWidth="1"/>
    <col min="6669" max="6669" width="19.140625" style="10" customWidth="1"/>
    <col min="6670" max="6670" width="16.5703125" style="10" customWidth="1"/>
    <col min="6671" max="6671" width="17.5703125" style="10" customWidth="1"/>
    <col min="6672" max="6672" width="26" style="10" customWidth="1"/>
    <col min="6673" max="6673" width="96.7109375" style="10" customWidth="1"/>
    <col min="6674" max="6674" width="11.42578125" style="10" customWidth="1"/>
    <col min="6675" max="6919" width="11.42578125" style="10"/>
    <col min="6920" max="6920" width="20.28515625" style="10" bestFit="1" customWidth="1"/>
    <col min="6921" max="6921" width="9.85546875" style="10" customWidth="1"/>
    <col min="6922" max="6922" width="86.5703125" style="10" customWidth="1"/>
    <col min="6923" max="6923" width="8.7109375" style="10" customWidth="1"/>
    <col min="6924" max="6924" width="14.28515625" style="10" bestFit="1" customWidth="1"/>
    <col min="6925" max="6925" width="19.140625" style="10" customWidth="1"/>
    <col min="6926" max="6926" width="16.5703125" style="10" customWidth="1"/>
    <col min="6927" max="6927" width="17.5703125" style="10" customWidth="1"/>
    <col min="6928" max="6928" width="26" style="10" customWidth="1"/>
    <col min="6929" max="6929" width="96.7109375" style="10" customWidth="1"/>
    <col min="6930" max="6930" width="11.42578125" style="10" customWidth="1"/>
    <col min="6931" max="7175" width="11.42578125" style="10"/>
    <col min="7176" max="7176" width="20.28515625" style="10" bestFit="1" customWidth="1"/>
    <col min="7177" max="7177" width="9.85546875" style="10" customWidth="1"/>
    <col min="7178" max="7178" width="86.5703125" style="10" customWidth="1"/>
    <col min="7179" max="7179" width="8.7109375" style="10" customWidth="1"/>
    <col min="7180" max="7180" width="14.28515625" style="10" bestFit="1" customWidth="1"/>
    <col min="7181" max="7181" width="19.140625" style="10" customWidth="1"/>
    <col min="7182" max="7182" width="16.5703125" style="10" customWidth="1"/>
    <col min="7183" max="7183" width="17.5703125" style="10" customWidth="1"/>
    <col min="7184" max="7184" width="26" style="10" customWidth="1"/>
    <col min="7185" max="7185" width="96.7109375" style="10" customWidth="1"/>
    <col min="7186" max="7186" width="11.42578125" style="10" customWidth="1"/>
    <col min="7187" max="7431" width="11.42578125" style="10"/>
    <col min="7432" max="7432" width="20.28515625" style="10" bestFit="1" customWidth="1"/>
    <col min="7433" max="7433" width="9.85546875" style="10" customWidth="1"/>
    <col min="7434" max="7434" width="86.5703125" style="10" customWidth="1"/>
    <col min="7435" max="7435" width="8.7109375" style="10" customWidth="1"/>
    <col min="7436" max="7436" width="14.28515625" style="10" bestFit="1" customWidth="1"/>
    <col min="7437" max="7437" width="19.140625" style="10" customWidth="1"/>
    <col min="7438" max="7438" width="16.5703125" style="10" customWidth="1"/>
    <col min="7439" max="7439" width="17.5703125" style="10" customWidth="1"/>
    <col min="7440" max="7440" width="26" style="10" customWidth="1"/>
    <col min="7441" max="7441" width="96.7109375" style="10" customWidth="1"/>
    <col min="7442" max="7442" width="11.42578125" style="10" customWidth="1"/>
    <col min="7443" max="7687" width="11.42578125" style="10"/>
    <col min="7688" max="7688" width="20.28515625" style="10" bestFit="1" customWidth="1"/>
    <col min="7689" max="7689" width="9.85546875" style="10" customWidth="1"/>
    <col min="7690" max="7690" width="86.5703125" style="10" customWidth="1"/>
    <col min="7691" max="7691" width="8.7109375" style="10" customWidth="1"/>
    <col min="7692" max="7692" width="14.28515625" style="10" bestFit="1" customWidth="1"/>
    <col min="7693" max="7693" width="19.140625" style="10" customWidth="1"/>
    <col min="7694" max="7694" width="16.5703125" style="10" customWidth="1"/>
    <col min="7695" max="7695" width="17.5703125" style="10" customWidth="1"/>
    <col min="7696" max="7696" width="26" style="10" customWidth="1"/>
    <col min="7697" max="7697" width="96.7109375" style="10" customWidth="1"/>
    <col min="7698" max="7698" width="11.42578125" style="10" customWidth="1"/>
    <col min="7699" max="7943" width="11.42578125" style="10"/>
    <col min="7944" max="7944" width="20.28515625" style="10" bestFit="1" customWidth="1"/>
    <col min="7945" max="7945" width="9.85546875" style="10" customWidth="1"/>
    <col min="7946" max="7946" width="86.5703125" style="10" customWidth="1"/>
    <col min="7947" max="7947" width="8.7109375" style="10" customWidth="1"/>
    <col min="7948" max="7948" width="14.28515625" style="10" bestFit="1" customWidth="1"/>
    <col min="7949" max="7949" width="19.140625" style="10" customWidth="1"/>
    <col min="7950" max="7950" width="16.5703125" style="10" customWidth="1"/>
    <col min="7951" max="7951" width="17.5703125" style="10" customWidth="1"/>
    <col min="7952" max="7952" width="26" style="10" customWidth="1"/>
    <col min="7953" max="7953" width="96.7109375" style="10" customWidth="1"/>
    <col min="7954" max="7954" width="11.42578125" style="10" customWidth="1"/>
    <col min="7955" max="8199" width="11.42578125" style="10"/>
    <col min="8200" max="8200" width="20.28515625" style="10" bestFit="1" customWidth="1"/>
    <col min="8201" max="8201" width="9.85546875" style="10" customWidth="1"/>
    <col min="8202" max="8202" width="86.5703125" style="10" customWidth="1"/>
    <col min="8203" max="8203" width="8.7109375" style="10" customWidth="1"/>
    <col min="8204" max="8204" width="14.28515625" style="10" bestFit="1" customWidth="1"/>
    <col min="8205" max="8205" width="19.140625" style="10" customWidth="1"/>
    <col min="8206" max="8206" width="16.5703125" style="10" customWidth="1"/>
    <col min="8207" max="8207" width="17.5703125" style="10" customWidth="1"/>
    <col min="8208" max="8208" width="26" style="10" customWidth="1"/>
    <col min="8209" max="8209" width="96.7109375" style="10" customWidth="1"/>
    <col min="8210" max="8210" width="11.42578125" style="10" customWidth="1"/>
    <col min="8211" max="8455" width="11.42578125" style="10"/>
    <col min="8456" max="8456" width="20.28515625" style="10" bestFit="1" customWidth="1"/>
    <col min="8457" max="8457" width="9.85546875" style="10" customWidth="1"/>
    <col min="8458" max="8458" width="86.5703125" style="10" customWidth="1"/>
    <col min="8459" max="8459" width="8.7109375" style="10" customWidth="1"/>
    <col min="8460" max="8460" width="14.28515625" style="10" bestFit="1" customWidth="1"/>
    <col min="8461" max="8461" width="19.140625" style="10" customWidth="1"/>
    <col min="8462" max="8462" width="16.5703125" style="10" customWidth="1"/>
    <col min="8463" max="8463" width="17.5703125" style="10" customWidth="1"/>
    <col min="8464" max="8464" width="26" style="10" customWidth="1"/>
    <col min="8465" max="8465" width="96.7109375" style="10" customWidth="1"/>
    <col min="8466" max="8466" width="11.42578125" style="10" customWidth="1"/>
    <col min="8467" max="8711" width="11.42578125" style="10"/>
    <col min="8712" max="8712" width="20.28515625" style="10" bestFit="1" customWidth="1"/>
    <col min="8713" max="8713" width="9.85546875" style="10" customWidth="1"/>
    <col min="8714" max="8714" width="86.5703125" style="10" customWidth="1"/>
    <col min="8715" max="8715" width="8.7109375" style="10" customWidth="1"/>
    <col min="8716" max="8716" width="14.28515625" style="10" bestFit="1" customWidth="1"/>
    <col min="8717" max="8717" width="19.140625" style="10" customWidth="1"/>
    <col min="8718" max="8718" width="16.5703125" style="10" customWidth="1"/>
    <col min="8719" max="8719" width="17.5703125" style="10" customWidth="1"/>
    <col min="8720" max="8720" width="26" style="10" customWidth="1"/>
    <col min="8721" max="8721" width="96.7109375" style="10" customWidth="1"/>
    <col min="8722" max="8722" width="11.42578125" style="10" customWidth="1"/>
    <col min="8723" max="8967" width="11.42578125" style="10"/>
    <col min="8968" max="8968" width="20.28515625" style="10" bestFit="1" customWidth="1"/>
    <col min="8969" max="8969" width="9.85546875" style="10" customWidth="1"/>
    <col min="8970" max="8970" width="86.5703125" style="10" customWidth="1"/>
    <col min="8971" max="8971" width="8.7109375" style="10" customWidth="1"/>
    <col min="8972" max="8972" width="14.28515625" style="10" bestFit="1" customWidth="1"/>
    <col min="8973" max="8973" width="19.140625" style="10" customWidth="1"/>
    <col min="8974" max="8974" width="16.5703125" style="10" customWidth="1"/>
    <col min="8975" max="8975" width="17.5703125" style="10" customWidth="1"/>
    <col min="8976" max="8976" width="26" style="10" customWidth="1"/>
    <col min="8977" max="8977" width="96.7109375" style="10" customWidth="1"/>
    <col min="8978" max="8978" width="11.42578125" style="10" customWidth="1"/>
    <col min="8979" max="9223" width="11.42578125" style="10"/>
    <col min="9224" max="9224" width="20.28515625" style="10" bestFit="1" customWidth="1"/>
    <col min="9225" max="9225" width="9.85546875" style="10" customWidth="1"/>
    <col min="9226" max="9226" width="86.5703125" style="10" customWidth="1"/>
    <col min="9227" max="9227" width="8.7109375" style="10" customWidth="1"/>
    <col min="9228" max="9228" width="14.28515625" style="10" bestFit="1" customWidth="1"/>
    <col min="9229" max="9229" width="19.140625" style="10" customWidth="1"/>
    <col min="9230" max="9230" width="16.5703125" style="10" customWidth="1"/>
    <col min="9231" max="9231" width="17.5703125" style="10" customWidth="1"/>
    <col min="9232" max="9232" width="26" style="10" customWidth="1"/>
    <col min="9233" max="9233" width="96.7109375" style="10" customWidth="1"/>
    <col min="9234" max="9234" width="11.42578125" style="10" customWidth="1"/>
    <col min="9235" max="9479" width="11.42578125" style="10"/>
    <col min="9480" max="9480" width="20.28515625" style="10" bestFit="1" customWidth="1"/>
    <col min="9481" max="9481" width="9.85546875" style="10" customWidth="1"/>
    <col min="9482" max="9482" width="86.5703125" style="10" customWidth="1"/>
    <col min="9483" max="9483" width="8.7109375" style="10" customWidth="1"/>
    <col min="9484" max="9484" width="14.28515625" style="10" bestFit="1" customWidth="1"/>
    <col min="9485" max="9485" width="19.140625" style="10" customWidth="1"/>
    <col min="9486" max="9486" width="16.5703125" style="10" customWidth="1"/>
    <col min="9487" max="9487" width="17.5703125" style="10" customWidth="1"/>
    <col min="9488" max="9488" width="26" style="10" customWidth="1"/>
    <col min="9489" max="9489" width="96.7109375" style="10" customWidth="1"/>
    <col min="9490" max="9490" width="11.42578125" style="10" customWidth="1"/>
    <col min="9491" max="9735" width="11.42578125" style="10"/>
    <col min="9736" max="9736" width="20.28515625" style="10" bestFit="1" customWidth="1"/>
    <col min="9737" max="9737" width="9.85546875" style="10" customWidth="1"/>
    <col min="9738" max="9738" width="86.5703125" style="10" customWidth="1"/>
    <col min="9739" max="9739" width="8.7109375" style="10" customWidth="1"/>
    <col min="9740" max="9740" width="14.28515625" style="10" bestFit="1" customWidth="1"/>
    <col min="9741" max="9741" width="19.140625" style="10" customWidth="1"/>
    <col min="9742" max="9742" width="16.5703125" style="10" customWidth="1"/>
    <col min="9743" max="9743" width="17.5703125" style="10" customWidth="1"/>
    <col min="9744" max="9744" width="26" style="10" customWidth="1"/>
    <col min="9745" max="9745" width="96.7109375" style="10" customWidth="1"/>
    <col min="9746" max="9746" width="11.42578125" style="10" customWidth="1"/>
    <col min="9747" max="9991" width="11.42578125" style="10"/>
    <col min="9992" max="9992" width="20.28515625" style="10" bestFit="1" customWidth="1"/>
    <col min="9993" max="9993" width="9.85546875" style="10" customWidth="1"/>
    <col min="9994" max="9994" width="86.5703125" style="10" customWidth="1"/>
    <col min="9995" max="9995" width="8.7109375" style="10" customWidth="1"/>
    <col min="9996" max="9996" width="14.28515625" style="10" bestFit="1" customWidth="1"/>
    <col min="9997" max="9997" width="19.140625" style="10" customWidth="1"/>
    <col min="9998" max="9998" width="16.5703125" style="10" customWidth="1"/>
    <col min="9999" max="9999" width="17.5703125" style="10" customWidth="1"/>
    <col min="10000" max="10000" width="26" style="10" customWidth="1"/>
    <col min="10001" max="10001" width="96.7109375" style="10" customWidth="1"/>
    <col min="10002" max="10002" width="11.42578125" style="10" customWidth="1"/>
    <col min="10003" max="10247" width="11.42578125" style="10"/>
    <col min="10248" max="10248" width="20.28515625" style="10" bestFit="1" customWidth="1"/>
    <col min="10249" max="10249" width="9.85546875" style="10" customWidth="1"/>
    <col min="10250" max="10250" width="86.5703125" style="10" customWidth="1"/>
    <col min="10251" max="10251" width="8.7109375" style="10" customWidth="1"/>
    <col min="10252" max="10252" width="14.28515625" style="10" bestFit="1" customWidth="1"/>
    <col min="10253" max="10253" width="19.140625" style="10" customWidth="1"/>
    <col min="10254" max="10254" width="16.5703125" style="10" customWidth="1"/>
    <col min="10255" max="10255" width="17.5703125" style="10" customWidth="1"/>
    <col min="10256" max="10256" width="26" style="10" customWidth="1"/>
    <col min="10257" max="10257" width="96.7109375" style="10" customWidth="1"/>
    <col min="10258" max="10258" width="11.42578125" style="10" customWidth="1"/>
    <col min="10259" max="10503" width="11.42578125" style="10"/>
    <col min="10504" max="10504" width="20.28515625" style="10" bestFit="1" customWidth="1"/>
    <col min="10505" max="10505" width="9.85546875" style="10" customWidth="1"/>
    <col min="10506" max="10506" width="86.5703125" style="10" customWidth="1"/>
    <col min="10507" max="10507" width="8.7109375" style="10" customWidth="1"/>
    <col min="10508" max="10508" width="14.28515625" style="10" bestFit="1" customWidth="1"/>
    <col min="10509" max="10509" width="19.140625" style="10" customWidth="1"/>
    <col min="10510" max="10510" width="16.5703125" style="10" customWidth="1"/>
    <col min="10511" max="10511" width="17.5703125" style="10" customWidth="1"/>
    <col min="10512" max="10512" width="26" style="10" customWidth="1"/>
    <col min="10513" max="10513" width="96.7109375" style="10" customWidth="1"/>
    <col min="10514" max="10514" width="11.42578125" style="10" customWidth="1"/>
    <col min="10515" max="10759" width="11.42578125" style="10"/>
    <col min="10760" max="10760" width="20.28515625" style="10" bestFit="1" customWidth="1"/>
    <col min="10761" max="10761" width="9.85546875" style="10" customWidth="1"/>
    <col min="10762" max="10762" width="86.5703125" style="10" customWidth="1"/>
    <col min="10763" max="10763" width="8.7109375" style="10" customWidth="1"/>
    <col min="10764" max="10764" width="14.28515625" style="10" bestFit="1" customWidth="1"/>
    <col min="10765" max="10765" width="19.140625" style="10" customWidth="1"/>
    <col min="10766" max="10766" width="16.5703125" style="10" customWidth="1"/>
    <col min="10767" max="10767" width="17.5703125" style="10" customWidth="1"/>
    <col min="10768" max="10768" width="26" style="10" customWidth="1"/>
    <col min="10769" max="10769" width="96.7109375" style="10" customWidth="1"/>
    <col min="10770" max="10770" width="11.42578125" style="10" customWidth="1"/>
    <col min="10771" max="11015" width="11.42578125" style="10"/>
    <col min="11016" max="11016" width="20.28515625" style="10" bestFit="1" customWidth="1"/>
    <col min="11017" max="11017" width="9.85546875" style="10" customWidth="1"/>
    <col min="11018" max="11018" width="86.5703125" style="10" customWidth="1"/>
    <col min="11019" max="11019" width="8.7109375" style="10" customWidth="1"/>
    <col min="11020" max="11020" width="14.28515625" style="10" bestFit="1" customWidth="1"/>
    <col min="11021" max="11021" width="19.140625" style="10" customWidth="1"/>
    <col min="11022" max="11022" width="16.5703125" style="10" customWidth="1"/>
    <col min="11023" max="11023" width="17.5703125" style="10" customWidth="1"/>
    <col min="11024" max="11024" width="26" style="10" customWidth="1"/>
    <col min="11025" max="11025" width="96.7109375" style="10" customWidth="1"/>
    <col min="11026" max="11026" width="11.42578125" style="10" customWidth="1"/>
    <col min="11027" max="11271" width="11.42578125" style="10"/>
    <col min="11272" max="11272" width="20.28515625" style="10" bestFit="1" customWidth="1"/>
    <col min="11273" max="11273" width="9.85546875" style="10" customWidth="1"/>
    <col min="11274" max="11274" width="86.5703125" style="10" customWidth="1"/>
    <col min="11275" max="11275" width="8.7109375" style="10" customWidth="1"/>
    <col min="11276" max="11276" width="14.28515625" style="10" bestFit="1" customWidth="1"/>
    <col min="11277" max="11277" width="19.140625" style="10" customWidth="1"/>
    <col min="11278" max="11278" width="16.5703125" style="10" customWidth="1"/>
    <col min="11279" max="11279" width="17.5703125" style="10" customWidth="1"/>
    <col min="11280" max="11280" width="26" style="10" customWidth="1"/>
    <col min="11281" max="11281" width="96.7109375" style="10" customWidth="1"/>
    <col min="11282" max="11282" width="11.42578125" style="10" customWidth="1"/>
    <col min="11283" max="11527" width="11.42578125" style="10"/>
    <col min="11528" max="11528" width="20.28515625" style="10" bestFit="1" customWidth="1"/>
    <col min="11529" max="11529" width="9.85546875" style="10" customWidth="1"/>
    <col min="11530" max="11530" width="86.5703125" style="10" customWidth="1"/>
    <col min="11531" max="11531" width="8.7109375" style="10" customWidth="1"/>
    <col min="11532" max="11532" width="14.28515625" style="10" bestFit="1" customWidth="1"/>
    <col min="11533" max="11533" width="19.140625" style="10" customWidth="1"/>
    <col min="11534" max="11534" width="16.5703125" style="10" customWidth="1"/>
    <col min="11535" max="11535" width="17.5703125" style="10" customWidth="1"/>
    <col min="11536" max="11536" width="26" style="10" customWidth="1"/>
    <col min="11537" max="11537" width="96.7109375" style="10" customWidth="1"/>
    <col min="11538" max="11538" width="11.42578125" style="10" customWidth="1"/>
    <col min="11539" max="11783" width="11.42578125" style="10"/>
    <col min="11784" max="11784" width="20.28515625" style="10" bestFit="1" customWidth="1"/>
    <col min="11785" max="11785" width="9.85546875" style="10" customWidth="1"/>
    <col min="11786" max="11786" width="86.5703125" style="10" customWidth="1"/>
    <col min="11787" max="11787" width="8.7109375" style="10" customWidth="1"/>
    <col min="11788" max="11788" width="14.28515625" style="10" bestFit="1" customWidth="1"/>
    <col min="11789" max="11789" width="19.140625" style="10" customWidth="1"/>
    <col min="11790" max="11790" width="16.5703125" style="10" customWidth="1"/>
    <col min="11791" max="11791" width="17.5703125" style="10" customWidth="1"/>
    <col min="11792" max="11792" width="26" style="10" customWidth="1"/>
    <col min="11793" max="11793" width="96.7109375" style="10" customWidth="1"/>
    <col min="11794" max="11794" width="11.42578125" style="10" customWidth="1"/>
    <col min="11795" max="12039" width="11.42578125" style="10"/>
    <col min="12040" max="12040" width="20.28515625" style="10" bestFit="1" customWidth="1"/>
    <col min="12041" max="12041" width="9.85546875" style="10" customWidth="1"/>
    <col min="12042" max="12042" width="86.5703125" style="10" customWidth="1"/>
    <col min="12043" max="12043" width="8.7109375" style="10" customWidth="1"/>
    <col min="12044" max="12044" width="14.28515625" style="10" bestFit="1" customWidth="1"/>
    <col min="12045" max="12045" width="19.140625" style="10" customWidth="1"/>
    <col min="12046" max="12046" width="16.5703125" style="10" customWidth="1"/>
    <col min="12047" max="12047" width="17.5703125" style="10" customWidth="1"/>
    <col min="12048" max="12048" width="26" style="10" customWidth="1"/>
    <col min="12049" max="12049" width="96.7109375" style="10" customWidth="1"/>
    <col min="12050" max="12050" width="11.42578125" style="10" customWidth="1"/>
    <col min="12051" max="12295" width="11.42578125" style="10"/>
    <col min="12296" max="12296" width="20.28515625" style="10" bestFit="1" customWidth="1"/>
    <col min="12297" max="12297" width="9.85546875" style="10" customWidth="1"/>
    <col min="12298" max="12298" width="86.5703125" style="10" customWidth="1"/>
    <col min="12299" max="12299" width="8.7109375" style="10" customWidth="1"/>
    <col min="12300" max="12300" width="14.28515625" style="10" bestFit="1" customWidth="1"/>
    <col min="12301" max="12301" width="19.140625" style="10" customWidth="1"/>
    <col min="12302" max="12302" width="16.5703125" style="10" customWidth="1"/>
    <col min="12303" max="12303" width="17.5703125" style="10" customWidth="1"/>
    <col min="12304" max="12304" width="26" style="10" customWidth="1"/>
    <col min="12305" max="12305" width="96.7109375" style="10" customWidth="1"/>
    <col min="12306" max="12306" width="11.42578125" style="10" customWidth="1"/>
    <col min="12307" max="12551" width="11.42578125" style="10"/>
    <col min="12552" max="12552" width="20.28515625" style="10" bestFit="1" customWidth="1"/>
    <col min="12553" max="12553" width="9.85546875" style="10" customWidth="1"/>
    <col min="12554" max="12554" width="86.5703125" style="10" customWidth="1"/>
    <col min="12555" max="12555" width="8.7109375" style="10" customWidth="1"/>
    <col min="12556" max="12556" width="14.28515625" style="10" bestFit="1" customWidth="1"/>
    <col min="12557" max="12557" width="19.140625" style="10" customWidth="1"/>
    <col min="12558" max="12558" width="16.5703125" style="10" customWidth="1"/>
    <col min="12559" max="12559" width="17.5703125" style="10" customWidth="1"/>
    <col min="12560" max="12560" width="26" style="10" customWidth="1"/>
    <col min="12561" max="12561" width="96.7109375" style="10" customWidth="1"/>
    <col min="12562" max="12562" width="11.42578125" style="10" customWidth="1"/>
    <col min="12563" max="12807" width="11.42578125" style="10"/>
    <col min="12808" max="12808" width="20.28515625" style="10" bestFit="1" customWidth="1"/>
    <col min="12809" max="12809" width="9.85546875" style="10" customWidth="1"/>
    <col min="12810" max="12810" width="86.5703125" style="10" customWidth="1"/>
    <col min="12811" max="12811" width="8.7109375" style="10" customWidth="1"/>
    <col min="12812" max="12812" width="14.28515625" style="10" bestFit="1" customWidth="1"/>
    <col min="12813" max="12813" width="19.140625" style="10" customWidth="1"/>
    <col min="12814" max="12814" width="16.5703125" style="10" customWidth="1"/>
    <col min="12815" max="12815" width="17.5703125" style="10" customWidth="1"/>
    <col min="12816" max="12816" width="26" style="10" customWidth="1"/>
    <col min="12817" max="12817" width="96.7109375" style="10" customWidth="1"/>
    <col min="12818" max="12818" width="11.42578125" style="10" customWidth="1"/>
    <col min="12819" max="13063" width="11.42578125" style="10"/>
    <col min="13064" max="13064" width="20.28515625" style="10" bestFit="1" customWidth="1"/>
    <col min="13065" max="13065" width="9.85546875" style="10" customWidth="1"/>
    <col min="13066" max="13066" width="86.5703125" style="10" customWidth="1"/>
    <col min="13067" max="13067" width="8.7109375" style="10" customWidth="1"/>
    <col min="13068" max="13068" width="14.28515625" style="10" bestFit="1" customWidth="1"/>
    <col min="13069" max="13069" width="19.140625" style="10" customWidth="1"/>
    <col min="13070" max="13070" width="16.5703125" style="10" customWidth="1"/>
    <col min="13071" max="13071" width="17.5703125" style="10" customWidth="1"/>
    <col min="13072" max="13072" width="26" style="10" customWidth="1"/>
    <col min="13073" max="13073" width="96.7109375" style="10" customWidth="1"/>
    <col min="13074" max="13074" width="11.42578125" style="10" customWidth="1"/>
    <col min="13075" max="13319" width="11.42578125" style="10"/>
    <col min="13320" max="13320" width="20.28515625" style="10" bestFit="1" customWidth="1"/>
    <col min="13321" max="13321" width="9.85546875" style="10" customWidth="1"/>
    <col min="13322" max="13322" width="86.5703125" style="10" customWidth="1"/>
    <col min="13323" max="13323" width="8.7109375" style="10" customWidth="1"/>
    <col min="13324" max="13324" width="14.28515625" style="10" bestFit="1" customWidth="1"/>
    <col min="13325" max="13325" width="19.140625" style="10" customWidth="1"/>
    <col min="13326" max="13326" width="16.5703125" style="10" customWidth="1"/>
    <col min="13327" max="13327" width="17.5703125" style="10" customWidth="1"/>
    <col min="13328" max="13328" width="26" style="10" customWidth="1"/>
    <col min="13329" max="13329" width="96.7109375" style="10" customWidth="1"/>
    <col min="13330" max="13330" width="11.42578125" style="10" customWidth="1"/>
    <col min="13331" max="13575" width="11.42578125" style="10"/>
    <col min="13576" max="13576" width="20.28515625" style="10" bestFit="1" customWidth="1"/>
    <col min="13577" max="13577" width="9.85546875" style="10" customWidth="1"/>
    <col min="13578" max="13578" width="86.5703125" style="10" customWidth="1"/>
    <col min="13579" max="13579" width="8.7109375" style="10" customWidth="1"/>
    <col min="13580" max="13580" width="14.28515625" style="10" bestFit="1" customWidth="1"/>
    <col min="13581" max="13581" width="19.140625" style="10" customWidth="1"/>
    <col min="13582" max="13582" width="16.5703125" style="10" customWidth="1"/>
    <col min="13583" max="13583" width="17.5703125" style="10" customWidth="1"/>
    <col min="13584" max="13584" width="26" style="10" customWidth="1"/>
    <col min="13585" max="13585" width="96.7109375" style="10" customWidth="1"/>
    <col min="13586" max="13586" width="11.42578125" style="10" customWidth="1"/>
    <col min="13587" max="13831" width="11.42578125" style="10"/>
    <col min="13832" max="13832" width="20.28515625" style="10" bestFit="1" customWidth="1"/>
    <col min="13833" max="13833" width="9.85546875" style="10" customWidth="1"/>
    <col min="13834" max="13834" width="86.5703125" style="10" customWidth="1"/>
    <col min="13835" max="13835" width="8.7109375" style="10" customWidth="1"/>
    <col min="13836" max="13836" width="14.28515625" style="10" bestFit="1" customWidth="1"/>
    <col min="13837" max="13837" width="19.140625" style="10" customWidth="1"/>
    <col min="13838" max="13838" width="16.5703125" style="10" customWidth="1"/>
    <col min="13839" max="13839" width="17.5703125" style="10" customWidth="1"/>
    <col min="13840" max="13840" width="26" style="10" customWidth="1"/>
    <col min="13841" max="13841" width="96.7109375" style="10" customWidth="1"/>
    <col min="13842" max="13842" width="11.42578125" style="10" customWidth="1"/>
    <col min="13843" max="14087" width="11.42578125" style="10"/>
    <col min="14088" max="14088" width="20.28515625" style="10" bestFit="1" customWidth="1"/>
    <col min="14089" max="14089" width="9.85546875" style="10" customWidth="1"/>
    <col min="14090" max="14090" width="86.5703125" style="10" customWidth="1"/>
    <col min="14091" max="14091" width="8.7109375" style="10" customWidth="1"/>
    <col min="14092" max="14092" width="14.28515625" style="10" bestFit="1" customWidth="1"/>
    <col min="14093" max="14093" width="19.140625" style="10" customWidth="1"/>
    <col min="14094" max="14094" width="16.5703125" style="10" customWidth="1"/>
    <col min="14095" max="14095" width="17.5703125" style="10" customWidth="1"/>
    <col min="14096" max="14096" width="26" style="10" customWidth="1"/>
    <col min="14097" max="14097" width="96.7109375" style="10" customWidth="1"/>
    <col min="14098" max="14098" width="11.42578125" style="10" customWidth="1"/>
    <col min="14099" max="14343" width="11.42578125" style="10"/>
    <col min="14344" max="14344" width="20.28515625" style="10" bestFit="1" customWidth="1"/>
    <col min="14345" max="14345" width="9.85546875" style="10" customWidth="1"/>
    <col min="14346" max="14346" width="86.5703125" style="10" customWidth="1"/>
    <col min="14347" max="14347" width="8.7109375" style="10" customWidth="1"/>
    <col min="14348" max="14348" width="14.28515625" style="10" bestFit="1" customWidth="1"/>
    <col min="14349" max="14349" width="19.140625" style="10" customWidth="1"/>
    <col min="14350" max="14350" width="16.5703125" style="10" customWidth="1"/>
    <col min="14351" max="14351" width="17.5703125" style="10" customWidth="1"/>
    <col min="14352" max="14352" width="26" style="10" customWidth="1"/>
    <col min="14353" max="14353" width="96.7109375" style="10" customWidth="1"/>
    <col min="14354" max="14354" width="11.42578125" style="10" customWidth="1"/>
    <col min="14355" max="14599" width="11.42578125" style="10"/>
    <col min="14600" max="14600" width="20.28515625" style="10" bestFit="1" customWidth="1"/>
    <col min="14601" max="14601" width="9.85546875" style="10" customWidth="1"/>
    <col min="14602" max="14602" width="86.5703125" style="10" customWidth="1"/>
    <col min="14603" max="14603" width="8.7109375" style="10" customWidth="1"/>
    <col min="14604" max="14604" width="14.28515625" style="10" bestFit="1" customWidth="1"/>
    <col min="14605" max="14605" width="19.140625" style="10" customWidth="1"/>
    <col min="14606" max="14606" width="16.5703125" style="10" customWidth="1"/>
    <col min="14607" max="14607" width="17.5703125" style="10" customWidth="1"/>
    <col min="14608" max="14608" width="26" style="10" customWidth="1"/>
    <col min="14609" max="14609" width="96.7109375" style="10" customWidth="1"/>
    <col min="14610" max="14610" width="11.42578125" style="10" customWidth="1"/>
    <col min="14611" max="14855" width="11.42578125" style="10"/>
    <col min="14856" max="14856" width="20.28515625" style="10" bestFit="1" customWidth="1"/>
    <col min="14857" max="14857" width="9.85546875" style="10" customWidth="1"/>
    <col min="14858" max="14858" width="86.5703125" style="10" customWidth="1"/>
    <col min="14859" max="14859" width="8.7109375" style="10" customWidth="1"/>
    <col min="14860" max="14860" width="14.28515625" style="10" bestFit="1" customWidth="1"/>
    <col min="14861" max="14861" width="19.140625" style="10" customWidth="1"/>
    <col min="14862" max="14862" width="16.5703125" style="10" customWidth="1"/>
    <col min="14863" max="14863" width="17.5703125" style="10" customWidth="1"/>
    <col min="14864" max="14864" width="26" style="10" customWidth="1"/>
    <col min="14865" max="14865" width="96.7109375" style="10" customWidth="1"/>
    <col min="14866" max="14866" width="11.42578125" style="10" customWidth="1"/>
    <col min="14867" max="15111" width="11.42578125" style="10"/>
    <col min="15112" max="15112" width="20.28515625" style="10" bestFit="1" customWidth="1"/>
    <col min="15113" max="15113" width="9.85546875" style="10" customWidth="1"/>
    <col min="15114" max="15114" width="86.5703125" style="10" customWidth="1"/>
    <col min="15115" max="15115" width="8.7109375" style="10" customWidth="1"/>
    <col min="15116" max="15116" width="14.28515625" style="10" bestFit="1" customWidth="1"/>
    <col min="15117" max="15117" width="19.140625" style="10" customWidth="1"/>
    <col min="15118" max="15118" width="16.5703125" style="10" customWidth="1"/>
    <col min="15119" max="15119" width="17.5703125" style="10" customWidth="1"/>
    <col min="15120" max="15120" width="26" style="10" customWidth="1"/>
    <col min="15121" max="15121" width="96.7109375" style="10" customWidth="1"/>
    <col min="15122" max="15122" width="11.42578125" style="10" customWidth="1"/>
    <col min="15123" max="15367" width="11.42578125" style="10"/>
    <col min="15368" max="15368" width="20.28515625" style="10" bestFit="1" customWidth="1"/>
    <col min="15369" max="15369" width="9.85546875" style="10" customWidth="1"/>
    <col min="15370" max="15370" width="86.5703125" style="10" customWidth="1"/>
    <col min="15371" max="15371" width="8.7109375" style="10" customWidth="1"/>
    <col min="15372" max="15372" width="14.28515625" style="10" bestFit="1" customWidth="1"/>
    <col min="15373" max="15373" width="19.140625" style="10" customWidth="1"/>
    <col min="15374" max="15374" width="16.5703125" style="10" customWidth="1"/>
    <col min="15375" max="15375" width="17.5703125" style="10" customWidth="1"/>
    <col min="15376" max="15376" width="26" style="10" customWidth="1"/>
    <col min="15377" max="15377" width="96.7109375" style="10" customWidth="1"/>
    <col min="15378" max="15378" width="11.42578125" style="10" customWidth="1"/>
    <col min="15379" max="15623" width="11.42578125" style="10"/>
    <col min="15624" max="15624" width="20.28515625" style="10" bestFit="1" customWidth="1"/>
    <col min="15625" max="15625" width="9.85546875" style="10" customWidth="1"/>
    <col min="15626" max="15626" width="86.5703125" style="10" customWidth="1"/>
    <col min="15627" max="15627" width="8.7109375" style="10" customWidth="1"/>
    <col min="15628" max="15628" width="14.28515625" style="10" bestFit="1" customWidth="1"/>
    <col min="15629" max="15629" width="19.140625" style="10" customWidth="1"/>
    <col min="15630" max="15630" width="16.5703125" style="10" customWidth="1"/>
    <col min="15631" max="15631" width="17.5703125" style="10" customWidth="1"/>
    <col min="15632" max="15632" width="26" style="10" customWidth="1"/>
    <col min="15633" max="15633" width="96.7109375" style="10" customWidth="1"/>
    <col min="15634" max="15634" width="11.42578125" style="10" customWidth="1"/>
    <col min="15635" max="15879" width="11.42578125" style="10"/>
    <col min="15880" max="15880" width="20.28515625" style="10" bestFit="1" customWidth="1"/>
    <col min="15881" max="15881" width="9.85546875" style="10" customWidth="1"/>
    <col min="15882" max="15882" width="86.5703125" style="10" customWidth="1"/>
    <col min="15883" max="15883" width="8.7109375" style="10" customWidth="1"/>
    <col min="15884" max="15884" width="14.28515625" style="10" bestFit="1" customWidth="1"/>
    <col min="15885" max="15885" width="19.140625" style="10" customWidth="1"/>
    <col min="15886" max="15886" width="16.5703125" style="10" customWidth="1"/>
    <col min="15887" max="15887" width="17.5703125" style="10" customWidth="1"/>
    <col min="15888" max="15888" width="26" style="10" customWidth="1"/>
    <col min="15889" max="15889" width="96.7109375" style="10" customWidth="1"/>
    <col min="15890" max="15890" width="11.42578125" style="10" customWidth="1"/>
    <col min="15891" max="16135" width="11.42578125" style="10"/>
    <col min="16136" max="16136" width="20.28515625" style="10" bestFit="1" customWidth="1"/>
    <col min="16137" max="16137" width="9.85546875" style="10" customWidth="1"/>
    <col min="16138" max="16138" width="86.5703125" style="10" customWidth="1"/>
    <col min="16139" max="16139" width="8.7109375" style="10" customWidth="1"/>
    <col min="16140" max="16140" width="14.28515625" style="10" bestFit="1" customWidth="1"/>
    <col min="16141" max="16141" width="19.140625" style="10" customWidth="1"/>
    <col min="16142" max="16142" width="16.5703125" style="10" customWidth="1"/>
    <col min="16143" max="16143" width="17.5703125" style="10" customWidth="1"/>
    <col min="16144" max="16144" width="26" style="10" customWidth="1"/>
    <col min="16145" max="16145" width="96.7109375" style="10" customWidth="1"/>
    <col min="16146" max="16146" width="11.42578125" style="10" customWidth="1"/>
    <col min="16147" max="16384" width="11.42578125" style="10"/>
  </cols>
  <sheetData>
    <row r="1" spans="2:18" ht="15.75" thickBot="1" x14ac:dyDescent="0.3"/>
    <row r="2" spans="2:18" s="2" customFormat="1" x14ac:dyDescent="0.25">
      <c r="B2" s="56"/>
      <c r="C2" s="57"/>
      <c r="D2" s="57"/>
      <c r="E2" s="57"/>
      <c r="F2" s="57"/>
      <c r="G2" s="57"/>
      <c r="H2" s="57"/>
      <c r="I2" s="57"/>
      <c r="J2" s="57"/>
      <c r="K2" s="57"/>
      <c r="L2" s="57"/>
      <c r="M2" s="57"/>
      <c r="N2" s="57"/>
      <c r="O2" s="57"/>
      <c r="P2" s="58"/>
      <c r="Q2" s="3"/>
    </row>
    <row r="3" spans="2:18" s="2" customFormat="1" x14ac:dyDescent="0.25">
      <c r="B3" s="59"/>
      <c r="C3" s="52"/>
      <c r="D3" s="52"/>
      <c r="E3" s="60" t="str">
        <f>Resumo!E4</f>
        <v>Obra:</v>
      </c>
      <c r="F3" s="52" t="str">
        <f>Resumo!F4</f>
        <v xml:space="preserve">Pavimentação e Drenagem </v>
      </c>
      <c r="H3" s="60" t="s">
        <v>20</v>
      </c>
      <c r="I3" s="925"/>
      <c r="J3" s="925"/>
      <c r="K3" s="60" t="s">
        <v>26</v>
      </c>
      <c r="L3" s="923"/>
      <c r="M3" s="923"/>
      <c r="P3" s="222"/>
      <c r="Q3" s="3"/>
    </row>
    <row r="4" spans="2:18" s="2" customFormat="1" x14ac:dyDescent="0.25">
      <c r="B4" s="59"/>
      <c r="C4" s="52"/>
      <c r="D4" s="52"/>
      <c r="E4" s="60" t="str">
        <f>Resumo!E5</f>
        <v>Local:</v>
      </c>
      <c r="F4" s="52" t="str">
        <f>Resumo!F5</f>
        <v>Estádio Municipal Egidio José Preima</v>
      </c>
      <c r="H4" s="60" t="s">
        <v>21</v>
      </c>
      <c r="I4" s="925"/>
      <c r="J4" s="925"/>
      <c r="K4" s="60" t="s">
        <v>27</v>
      </c>
      <c r="L4" s="53"/>
      <c r="M4" s="52"/>
      <c r="P4" s="222"/>
      <c r="Q4" s="3"/>
    </row>
    <row r="5" spans="2:18" s="2" customFormat="1" x14ac:dyDescent="0.25">
      <c r="B5" s="59"/>
      <c r="C5" s="52"/>
      <c r="D5" s="52"/>
      <c r="E5" s="60" t="str">
        <f>Resumo!E6</f>
        <v>Bairro:</v>
      </c>
      <c r="F5" s="52" t="str">
        <f>Resumo!F6</f>
        <v>Gleba Sorriso</v>
      </c>
      <c r="J5" s="250"/>
      <c r="M5" s="62"/>
      <c r="P5" s="222"/>
      <c r="Q5" s="3"/>
    </row>
    <row r="6" spans="2:18" s="2" customFormat="1" x14ac:dyDescent="0.25">
      <c r="B6" s="59"/>
      <c r="C6" s="52"/>
      <c r="D6" s="52"/>
      <c r="E6" s="60" t="str">
        <f>Resumo!E7</f>
        <v>Município:</v>
      </c>
      <c r="F6" s="52" t="str">
        <f>Resumo!F7</f>
        <v>Sorriso - MT</v>
      </c>
      <c r="H6" s="52"/>
      <c r="I6" s="52"/>
      <c r="M6" s="52"/>
      <c r="P6" s="222"/>
      <c r="Q6" s="3"/>
    </row>
    <row r="7" spans="2:18" s="2" customFormat="1" x14ac:dyDescent="0.25">
      <c r="B7" s="59"/>
      <c r="C7" s="52"/>
      <c r="D7" s="52"/>
      <c r="E7" s="52"/>
      <c r="F7" s="52"/>
      <c r="G7" s="52"/>
      <c r="H7" s="60" t="s">
        <v>29</v>
      </c>
      <c r="I7" s="924">
        <f>Resumo!E10</f>
        <v>6596.7887000000001</v>
      </c>
      <c r="J7" s="924"/>
      <c r="K7" s="60" t="s">
        <v>28</v>
      </c>
      <c r="L7" s="53"/>
      <c r="M7" s="52"/>
      <c r="P7" s="222"/>
      <c r="Q7" s="3"/>
    </row>
    <row r="8" spans="2:18" s="2" customFormat="1" x14ac:dyDescent="0.25">
      <c r="B8" s="59"/>
      <c r="E8" s="154" t="s">
        <v>92</v>
      </c>
      <c r="F8" s="138"/>
      <c r="H8" s="60" t="s">
        <v>30</v>
      </c>
      <c r="I8" s="924">
        <f>Resumo!G38</f>
        <v>0</v>
      </c>
      <c r="J8" s="924"/>
      <c r="K8" s="62"/>
      <c r="L8" s="53"/>
      <c r="M8" s="52"/>
      <c r="P8" s="222"/>
      <c r="Q8" s="3"/>
    </row>
    <row r="9" spans="2:18" s="2" customFormat="1" x14ac:dyDescent="0.25">
      <c r="B9" s="59"/>
      <c r="C9" s="52"/>
      <c r="D9" s="52"/>
      <c r="G9" s="64"/>
      <c r="H9" s="60" t="s">
        <v>41</v>
      </c>
      <c r="I9" s="65">
        <f>Resumo!G39</f>
        <v>0</v>
      </c>
      <c r="L9" s="53"/>
      <c r="M9" s="52"/>
      <c r="P9" s="222"/>
      <c r="Q9" s="3"/>
    </row>
    <row r="10" spans="2:18" s="2" customFormat="1" ht="15.75" thickBot="1" x14ac:dyDescent="0.3">
      <c r="B10" s="59"/>
      <c r="C10" s="52"/>
      <c r="D10" s="52"/>
      <c r="E10" s="52"/>
      <c r="F10" s="52"/>
      <c r="G10" s="62"/>
      <c r="H10" s="62"/>
      <c r="I10" s="62"/>
      <c r="J10" s="62"/>
      <c r="K10" s="62"/>
      <c r="L10" s="62"/>
      <c r="M10" s="52"/>
      <c r="N10" s="52"/>
      <c r="O10" s="52"/>
      <c r="P10" s="61"/>
      <c r="Q10" s="1"/>
      <c r="R10" s="1"/>
    </row>
    <row r="11" spans="2:18" s="2" customFormat="1" ht="32.1" customHeight="1" thickBot="1" x14ac:dyDescent="0.3">
      <c r="B11" s="896" t="s">
        <v>137</v>
      </c>
      <c r="C11" s="897"/>
      <c r="D11" s="897"/>
      <c r="E11" s="897"/>
      <c r="F11" s="897"/>
      <c r="G11" s="897"/>
      <c r="H11" s="897"/>
      <c r="I11" s="897"/>
      <c r="J11" s="897"/>
      <c r="K11" s="897"/>
      <c r="L11" s="897"/>
      <c r="M11" s="897"/>
      <c r="N11" s="897"/>
      <c r="O11" s="897"/>
      <c r="P11" s="898"/>
      <c r="Q11" s="4"/>
      <c r="R11" s="4"/>
    </row>
    <row r="12" spans="2:18" s="62" customFormat="1" ht="15" customHeight="1" thickBot="1" x14ac:dyDescent="0.3">
      <c r="B12" s="414"/>
      <c r="C12" s="415"/>
      <c r="D12" s="415"/>
      <c r="E12" s="415"/>
      <c r="F12" s="415"/>
      <c r="G12" s="415"/>
      <c r="H12" s="415"/>
      <c r="I12" s="415"/>
      <c r="J12" s="415"/>
      <c r="K12" s="415"/>
      <c r="L12" s="415"/>
      <c r="M12" s="415"/>
      <c r="N12" s="415"/>
      <c r="O12" s="415"/>
      <c r="P12" s="416"/>
      <c r="Q12" s="64"/>
      <c r="R12" s="64"/>
    </row>
    <row r="13" spans="2:18" s="2" customFormat="1" ht="21" customHeight="1" x14ac:dyDescent="0.25">
      <c r="B13" s="899" t="s">
        <v>17</v>
      </c>
      <c r="C13" s="915" t="s">
        <v>0</v>
      </c>
      <c r="D13" s="901" t="s">
        <v>87</v>
      </c>
      <c r="E13" s="901" t="s">
        <v>1</v>
      </c>
      <c r="F13" s="909" t="s">
        <v>2</v>
      </c>
      <c r="G13" s="910"/>
      <c r="H13" s="910"/>
      <c r="I13" s="910"/>
      <c r="J13" s="910"/>
      <c r="K13" s="910"/>
      <c r="L13" s="915"/>
      <c r="M13" s="903" t="s">
        <v>3</v>
      </c>
      <c r="N13" s="904"/>
      <c r="O13" s="903" t="s">
        <v>31</v>
      </c>
      <c r="P13" s="906"/>
      <c r="Q13" s="4"/>
      <c r="R13" s="4"/>
    </row>
    <row r="14" spans="2:18" s="2" customFormat="1" ht="26.25" customHeight="1" thickBot="1" x14ac:dyDescent="0.3">
      <c r="B14" s="900"/>
      <c r="C14" s="916"/>
      <c r="D14" s="902"/>
      <c r="E14" s="902"/>
      <c r="F14" s="911"/>
      <c r="G14" s="912"/>
      <c r="H14" s="912"/>
      <c r="I14" s="912"/>
      <c r="J14" s="912"/>
      <c r="K14" s="912"/>
      <c r="L14" s="916"/>
      <c r="M14" s="410" t="s">
        <v>22</v>
      </c>
      <c r="N14" s="410" t="s">
        <v>4</v>
      </c>
      <c r="O14" s="410" t="s">
        <v>79</v>
      </c>
      <c r="P14" s="128" t="s">
        <v>80</v>
      </c>
      <c r="Q14" s="5"/>
      <c r="R14" s="5"/>
    </row>
    <row r="15" spans="2:18" s="127" customFormat="1" ht="33" customHeight="1" x14ac:dyDescent="0.25">
      <c r="B15" s="135"/>
      <c r="C15" s="136" t="s">
        <v>138</v>
      </c>
      <c r="D15" s="136"/>
      <c r="E15" s="137" t="str">
        <f>Orçamento!D16</f>
        <v>1.1</v>
      </c>
      <c r="F15" s="935" t="s">
        <v>149</v>
      </c>
      <c r="G15" s="936"/>
      <c r="H15" s="936"/>
      <c r="I15" s="936"/>
      <c r="J15" s="936"/>
      <c r="K15" s="936"/>
      <c r="L15" s="937"/>
      <c r="M15" s="136" t="s">
        <v>89</v>
      </c>
      <c r="N15" s="140">
        <v>1</v>
      </c>
      <c r="O15" s="141">
        <f>SUM(P16:P22)</f>
        <v>0</v>
      </c>
      <c r="P15" s="142">
        <f>ROUND(O15*N15,2)</f>
        <v>0</v>
      </c>
    </row>
    <row r="16" spans="2:18" ht="33" customHeight="1" x14ac:dyDescent="0.25">
      <c r="B16" s="255" t="s">
        <v>18</v>
      </c>
      <c r="C16" s="256">
        <v>4813</v>
      </c>
      <c r="D16" s="256" t="s">
        <v>81</v>
      </c>
      <c r="E16" s="257" t="s">
        <v>74</v>
      </c>
      <c r="F16" s="932" t="s">
        <v>139</v>
      </c>
      <c r="G16" s="933"/>
      <c r="H16" s="933"/>
      <c r="I16" s="933"/>
      <c r="J16" s="933"/>
      <c r="K16" s="933"/>
      <c r="L16" s="934"/>
      <c r="M16" s="256" t="s">
        <v>89</v>
      </c>
      <c r="N16" s="258">
        <v>1</v>
      </c>
      <c r="O16" s="510"/>
      <c r="P16" s="259">
        <f>ROUND(O16*N16,2)</f>
        <v>0</v>
      </c>
    </row>
    <row r="17" spans="1:17" ht="33" customHeight="1" x14ac:dyDescent="0.25">
      <c r="B17" s="116" t="s">
        <v>18</v>
      </c>
      <c r="C17" s="117">
        <v>4491</v>
      </c>
      <c r="D17" s="117" t="s">
        <v>81</v>
      </c>
      <c r="E17" s="118" t="s">
        <v>75</v>
      </c>
      <c r="F17" s="929" t="s">
        <v>140</v>
      </c>
      <c r="G17" s="930"/>
      <c r="H17" s="930"/>
      <c r="I17" s="930"/>
      <c r="J17" s="930"/>
      <c r="K17" s="930"/>
      <c r="L17" s="931"/>
      <c r="M17" s="117" t="s">
        <v>86</v>
      </c>
      <c r="N17" s="120">
        <v>4</v>
      </c>
      <c r="O17" s="511"/>
      <c r="P17" s="139">
        <f t="shared" ref="P17:P28" si="0">ROUND(O17*N17,2)</f>
        <v>0</v>
      </c>
    </row>
    <row r="18" spans="1:17" ht="33" customHeight="1" x14ac:dyDescent="0.25">
      <c r="B18" s="123" t="s">
        <v>18</v>
      </c>
      <c r="C18" s="124">
        <v>5075</v>
      </c>
      <c r="D18" s="124" t="s">
        <v>81</v>
      </c>
      <c r="E18" s="125" t="s">
        <v>76</v>
      </c>
      <c r="F18" s="926" t="s">
        <v>143</v>
      </c>
      <c r="G18" s="927"/>
      <c r="H18" s="927"/>
      <c r="I18" s="927"/>
      <c r="J18" s="927"/>
      <c r="K18" s="927"/>
      <c r="L18" s="928"/>
      <c r="M18" s="124" t="s">
        <v>141</v>
      </c>
      <c r="N18" s="126">
        <v>0.11</v>
      </c>
      <c r="O18" s="512"/>
      <c r="P18" s="139">
        <f t="shared" si="0"/>
        <v>0</v>
      </c>
    </row>
    <row r="19" spans="1:17" s="252" customFormat="1" ht="33" customHeight="1" x14ac:dyDescent="0.25">
      <c r="A19" s="254"/>
      <c r="B19" s="66" t="s">
        <v>18</v>
      </c>
      <c r="C19" s="67">
        <v>4417</v>
      </c>
      <c r="D19" s="67" t="s">
        <v>81</v>
      </c>
      <c r="E19" s="132" t="s">
        <v>77</v>
      </c>
      <c r="F19" s="979" t="s">
        <v>142</v>
      </c>
      <c r="G19" s="980"/>
      <c r="H19" s="980"/>
      <c r="I19" s="980"/>
      <c r="J19" s="980"/>
      <c r="K19" s="980"/>
      <c r="L19" s="981"/>
      <c r="M19" s="67" t="s">
        <v>86</v>
      </c>
      <c r="N19" s="251">
        <v>1</v>
      </c>
      <c r="O19" s="513"/>
      <c r="P19" s="139">
        <f t="shared" si="0"/>
        <v>0</v>
      </c>
      <c r="Q19" s="253"/>
    </row>
    <row r="20" spans="1:17" s="121" customFormat="1" ht="33" customHeight="1" x14ac:dyDescent="0.25">
      <c r="B20" s="66" t="s">
        <v>18</v>
      </c>
      <c r="C20" s="67">
        <v>88262</v>
      </c>
      <c r="D20" s="67" t="s">
        <v>19</v>
      </c>
      <c r="E20" s="132" t="s">
        <v>78</v>
      </c>
      <c r="F20" s="979" t="s">
        <v>84</v>
      </c>
      <c r="G20" s="980"/>
      <c r="H20" s="980"/>
      <c r="I20" s="980"/>
      <c r="J20" s="980"/>
      <c r="K20" s="980"/>
      <c r="L20" s="981"/>
      <c r="M20" s="67" t="s">
        <v>83</v>
      </c>
      <c r="N20" s="251">
        <v>1</v>
      </c>
      <c r="O20" s="513"/>
      <c r="P20" s="139">
        <f t="shared" si="0"/>
        <v>0</v>
      </c>
      <c r="Q20" s="122"/>
    </row>
    <row r="21" spans="1:17" s="121" customFormat="1" ht="33" customHeight="1" x14ac:dyDescent="0.25">
      <c r="B21" s="129" t="s">
        <v>18</v>
      </c>
      <c r="C21" s="130">
        <v>94962</v>
      </c>
      <c r="D21" s="131" t="s">
        <v>19</v>
      </c>
      <c r="E21" s="132" t="s">
        <v>145</v>
      </c>
      <c r="F21" s="883" t="s">
        <v>144</v>
      </c>
      <c r="G21" s="884"/>
      <c r="H21" s="884"/>
      <c r="I21" s="884"/>
      <c r="J21" s="884"/>
      <c r="K21" s="884"/>
      <c r="L21" s="885"/>
      <c r="M21" s="133" t="s">
        <v>82</v>
      </c>
      <c r="N21" s="134">
        <v>0.01</v>
      </c>
      <c r="O21" s="514"/>
      <c r="P21" s="139">
        <f t="shared" si="0"/>
        <v>0</v>
      </c>
      <c r="Q21" s="122"/>
    </row>
    <row r="22" spans="1:17" s="121" customFormat="1" ht="33" customHeight="1" x14ac:dyDescent="0.25">
      <c r="B22" s="260" t="s">
        <v>18</v>
      </c>
      <c r="C22" s="261">
        <v>88316</v>
      </c>
      <c r="D22" s="262" t="s">
        <v>19</v>
      </c>
      <c r="E22" s="263" t="s">
        <v>146</v>
      </c>
      <c r="F22" s="920" t="s">
        <v>85</v>
      </c>
      <c r="G22" s="921"/>
      <c r="H22" s="921"/>
      <c r="I22" s="921"/>
      <c r="J22" s="921"/>
      <c r="K22" s="921"/>
      <c r="L22" s="922"/>
      <c r="M22" s="264" t="s">
        <v>83</v>
      </c>
      <c r="N22" s="265">
        <v>2</v>
      </c>
      <c r="O22" s="515"/>
      <c r="P22" s="270">
        <f t="shared" si="0"/>
        <v>0</v>
      </c>
      <c r="Q22" s="122"/>
    </row>
    <row r="23" spans="1:17" s="121" customFormat="1" ht="33" customHeight="1" x14ac:dyDescent="0.25">
      <c r="B23" s="248"/>
      <c r="C23" s="249" t="s">
        <v>147</v>
      </c>
      <c r="D23" s="249"/>
      <c r="E23" s="266" t="str">
        <f>Orçamento!D17</f>
        <v>1.2</v>
      </c>
      <c r="F23" s="988" t="s">
        <v>176</v>
      </c>
      <c r="G23" s="989"/>
      <c r="H23" s="989"/>
      <c r="I23" s="989"/>
      <c r="J23" s="989"/>
      <c r="K23" s="989"/>
      <c r="L23" s="990"/>
      <c r="M23" s="249" t="s">
        <v>9</v>
      </c>
      <c r="N23" s="267">
        <v>1</v>
      </c>
      <c r="O23" s="268"/>
      <c r="P23" s="269">
        <f>ROUND(O23*N23,2)</f>
        <v>0</v>
      </c>
      <c r="Q23" s="122"/>
    </row>
    <row r="24" spans="1:17" s="121" customFormat="1" ht="33" customHeight="1" x14ac:dyDescent="0.25">
      <c r="B24" s="129" t="s">
        <v>18</v>
      </c>
      <c r="C24" s="130">
        <v>90777</v>
      </c>
      <c r="D24" s="131" t="s">
        <v>19</v>
      </c>
      <c r="E24" s="132" t="s">
        <v>90</v>
      </c>
      <c r="F24" s="985" t="s">
        <v>293</v>
      </c>
      <c r="G24" s="986"/>
      <c r="H24" s="986"/>
      <c r="I24" s="986"/>
      <c r="J24" s="986"/>
      <c r="K24" s="986"/>
      <c r="L24" s="987"/>
      <c r="M24" s="133" t="s">
        <v>83</v>
      </c>
      <c r="N24" s="134">
        <v>144</v>
      </c>
      <c r="O24" s="514"/>
      <c r="P24" s="139">
        <f t="shared" si="0"/>
        <v>0</v>
      </c>
      <c r="Q24" s="122"/>
    </row>
    <row r="25" spans="1:17" s="121" customFormat="1" ht="33" customHeight="1" x14ac:dyDescent="0.25">
      <c r="B25" s="260" t="s">
        <v>18</v>
      </c>
      <c r="C25" s="261">
        <v>93572</v>
      </c>
      <c r="D25" s="262" t="s">
        <v>19</v>
      </c>
      <c r="E25" s="263" t="s">
        <v>91</v>
      </c>
      <c r="F25" s="982" t="s">
        <v>148</v>
      </c>
      <c r="G25" s="983"/>
      <c r="H25" s="983"/>
      <c r="I25" s="983"/>
      <c r="J25" s="983"/>
      <c r="K25" s="983"/>
      <c r="L25" s="984"/>
      <c r="M25" s="264" t="s">
        <v>292</v>
      </c>
      <c r="N25" s="265">
        <v>3</v>
      </c>
      <c r="O25" s="515"/>
      <c r="P25" s="270">
        <f t="shared" si="0"/>
        <v>0</v>
      </c>
      <c r="Q25" s="122"/>
    </row>
    <row r="26" spans="1:17" s="121" customFormat="1" ht="33" customHeight="1" x14ac:dyDescent="0.25">
      <c r="B26" s="248"/>
      <c r="C26" s="249" t="s">
        <v>150</v>
      </c>
      <c r="D26" s="249"/>
      <c r="E26" s="271" t="str">
        <f>Orçamento!D18</f>
        <v>1.3</v>
      </c>
      <c r="F26" s="946" t="s">
        <v>299</v>
      </c>
      <c r="G26" s="947"/>
      <c r="H26" s="947"/>
      <c r="I26" s="947"/>
      <c r="J26" s="947"/>
      <c r="K26" s="947"/>
      <c r="L26" s="948"/>
      <c r="M26" s="249" t="s">
        <v>89</v>
      </c>
      <c r="N26" s="267">
        <v>1</v>
      </c>
      <c r="O26" s="268"/>
      <c r="P26" s="269">
        <f>ROUND(O26*N26,2)</f>
        <v>0</v>
      </c>
      <c r="Q26" s="122"/>
    </row>
    <row r="27" spans="1:17" s="121" customFormat="1" ht="33" customHeight="1" x14ac:dyDescent="0.25">
      <c r="B27" s="364" t="s">
        <v>18</v>
      </c>
      <c r="C27" s="365">
        <v>88316</v>
      </c>
      <c r="D27" s="366" t="s">
        <v>19</v>
      </c>
      <c r="E27" s="363" t="s">
        <v>297</v>
      </c>
      <c r="F27" s="973" t="s">
        <v>85</v>
      </c>
      <c r="G27" s="974"/>
      <c r="H27" s="974"/>
      <c r="I27" s="974"/>
      <c r="J27" s="974"/>
      <c r="K27" s="974"/>
      <c r="L27" s="975"/>
      <c r="M27" s="367" t="s">
        <v>83</v>
      </c>
      <c r="N27" s="368">
        <v>3.0000000000000001E-3</v>
      </c>
      <c r="O27" s="516"/>
      <c r="P27" s="139">
        <f t="shared" si="0"/>
        <v>0</v>
      </c>
      <c r="Q27" s="122"/>
    </row>
    <row r="28" spans="1:17" s="121" customFormat="1" ht="33" customHeight="1" x14ac:dyDescent="0.25">
      <c r="B28" s="364" t="s">
        <v>18</v>
      </c>
      <c r="C28" s="365">
        <v>5932</v>
      </c>
      <c r="D28" s="366" t="s">
        <v>19</v>
      </c>
      <c r="E28" s="363" t="s">
        <v>298</v>
      </c>
      <c r="F28" s="976" t="s">
        <v>296</v>
      </c>
      <c r="G28" s="977"/>
      <c r="H28" s="977"/>
      <c r="I28" s="977"/>
      <c r="J28" s="977"/>
      <c r="K28" s="977"/>
      <c r="L28" s="978"/>
      <c r="M28" s="367" t="s">
        <v>167</v>
      </c>
      <c r="N28" s="368">
        <v>3.0000000000000001E-3</v>
      </c>
      <c r="O28" s="516"/>
      <c r="P28" s="270">
        <f t="shared" si="0"/>
        <v>0</v>
      </c>
      <c r="Q28" s="122"/>
    </row>
    <row r="29" spans="1:17" ht="33" customHeight="1" x14ac:dyDescent="0.25">
      <c r="B29" s="248"/>
      <c r="C29" s="249" t="s">
        <v>158</v>
      </c>
      <c r="D29" s="249"/>
      <c r="E29" s="271" t="str">
        <f>Orçamento!D25</f>
        <v>2.9</v>
      </c>
      <c r="F29" s="946" t="s">
        <v>367</v>
      </c>
      <c r="G29" s="947"/>
      <c r="H29" s="947"/>
      <c r="I29" s="947"/>
      <c r="J29" s="947"/>
      <c r="K29" s="947"/>
      <c r="L29" s="948"/>
      <c r="M29" s="249" t="s">
        <v>9</v>
      </c>
      <c r="N29" s="267">
        <v>1</v>
      </c>
      <c r="O29" s="268"/>
      <c r="P29" s="269">
        <f t="shared" ref="P29:P53" si="1">ROUND(O29*N29,2)</f>
        <v>0</v>
      </c>
    </row>
    <row r="30" spans="1:17" ht="33" customHeight="1" x14ac:dyDescent="0.25">
      <c r="B30" s="340" t="s">
        <v>18</v>
      </c>
      <c r="C30" s="393">
        <v>34</v>
      </c>
      <c r="D30" s="295" t="s">
        <v>81</v>
      </c>
      <c r="E30" s="296" t="s">
        <v>159</v>
      </c>
      <c r="F30" s="985" t="s">
        <v>365</v>
      </c>
      <c r="G30" s="986"/>
      <c r="H30" s="986"/>
      <c r="I30" s="986"/>
      <c r="J30" s="986"/>
      <c r="K30" s="986"/>
      <c r="L30" s="987"/>
      <c r="M30" s="393" t="s">
        <v>141</v>
      </c>
      <c r="N30" s="394">
        <v>4.26</v>
      </c>
      <c r="O30" s="389"/>
      <c r="P30" s="259">
        <f t="shared" si="1"/>
        <v>0</v>
      </c>
    </row>
    <row r="31" spans="1:17" ht="33" customHeight="1" x14ac:dyDescent="0.25">
      <c r="B31" s="341" t="s">
        <v>18</v>
      </c>
      <c r="C31" s="395">
        <v>370</v>
      </c>
      <c r="D31" s="147" t="s">
        <v>81</v>
      </c>
      <c r="E31" s="132" t="s">
        <v>160</v>
      </c>
      <c r="F31" s="941" t="s">
        <v>366</v>
      </c>
      <c r="G31" s="942"/>
      <c r="H31" s="942"/>
      <c r="I31" s="942"/>
      <c r="J31" s="942"/>
      <c r="K31" s="942"/>
      <c r="L31" s="943"/>
      <c r="M31" s="395" t="s">
        <v>82</v>
      </c>
      <c r="N31" s="396">
        <v>0.36899999999999999</v>
      </c>
      <c r="O31" s="390"/>
      <c r="P31" s="276">
        <f t="shared" si="1"/>
        <v>0</v>
      </c>
    </row>
    <row r="32" spans="1:17" ht="33" customHeight="1" x14ac:dyDescent="0.25">
      <c r="B32" s="341" t="s">
        <v>18</v>
      </c>
      <c r="C32" s="395">
        <v>1106</v>
      </c>
      <c r="D32" s="147" t="s">
        <v>81</v>
      </c>
      <c r="E32" s="132" t="s">
        <v>161</v>
      </c>
      <c r="F32" s="941" t="s">
        <v>368</v>
      </c>
      <c r="G32" s="942"/>
      <c r="H32" s="942"/>
      <c r="I32" s="942"/>
      <c r="J32" s="942"/>
      <c r="K32" s="942"/>
      <c r="L32" s="943"/>
      <c r="M32" s="395" t="s">
        <v>141</v>
      </c>
      <c r="N32" s="396">
        <v>24.888000000000002</v>
      </c>
      <c r="O32" s="390"/>
      <c r="P32" s="276">
        <f t="shared" si="1"/>
        <v>0</v>
      </c>
    </row>
    <row r="33" spans="2:16" ht="33" customHeight="1" x14ac:dyDescent="0.25">
      <c r="B33" s="341" t="s">
        <v>18</v>
      </c>
      <c r="C33" s="395">
        <v>1346</v>
      </c>
      <c r="D33" s="147" t="s">
        <v>81</v>
      </c>
      <c r="E33" s="132" t="s">
        <v>162</v>
      </c>
      <c r="F33" s="941" t="s">
        <v>369</v>
      </c>
      <c r="G33" s="942"/>
      <c r="H33" s="942"/>
      <c r="I33" s="942"/>
      <c r="J33" s="942"/>
      <c r="K33" s="942"/>
      <c r="L33" s="943"/>
      <c r="M33" s="395" t="s">
        <v>373</v>
      </c>
      <c r="N33" s="396">
        <v>0.13388430000000001</v>
      </c>
      <c r="O33" s="390"/>
      <c r="P33" s="276">
        <f t="shared" si="1"/>
        <v>0</v>
      </c>
    </row>
    <row r="34" spans="2:16" ht="33" customHeight="1" x14ac:dyDescent="0.25">
      <c r="B34" s="341" t="s">
        <v>18</v>
      </c>
      <c r="C34" s="395">
        <v>1379</v>
      </c>
      <c r="D34" s="147" t="s">
        <v>81</v>
      </c>
      <c r="E34" s="132" t="s">
        <v>163</v>
      </c>
      <c r="F34" s="941" t="s">
        <v>370</v>
      </c>
      <c r="G34" s="942"/>
      <c r="H34" s="942"/>
      <c r="I34" s="942"/>
      <c r="J34" s="942"/>
      <c r="K34" s="942"/>
      <c r="L34" s="943"/>
      <c r="M34" s="395" t="s">
        <v>141</v>
      </c>
      <c r="N34" s="396">
        <v>87.186000000000007</v>
      </c>
      <c r="O34" s="390"/>
      <c r="P34" s="276">
        <f t="shared" si="1"/>
        <v>0</v>
      </c>
    </row>
    <row r="35" spans="2:16" ht="33" customHeight="1" x14ac:dyDescent="0.25">
      <c r="B35" s="341" t="s">
        <v>18</v>
      </c>
      <c r="C35" s="395">
        <v>4718</v>
      </c>
      <c r="D35" s="147" t="s">
        <v>81</v>
      </c>
      <c r="E35" s="132" t="s">
        <v>164</v>
      </c>
      <c r="F35" s="941" t="s">
        <v>375</v>
      </c>
      <c r="G35" s="942"/>
      <c r="H35" s="942"/>
      <c r="I35" s="942"/>
      <c r="J35" s="942"/>
      <c r="K35" s="942"/>
      <c r="L35" s="943"/>
      <c r="M35" s="395" t="s">
        <v>82</v>
      </c>
      <c r="N35" s="396">
        <v>0.126</v>
      </c>
      <c r="O35" s="390"/>
      <c r="P35" s="276">
        <f t="shared" si="1"/>
        <v>0</v>
      </c>
    </row>
    <row r="36" spans="2:16" ht="33" customHeight="1" x14ac:dyDescent="0.25">
      <c r="B36" s="341" t="s">
        <v>18</v>
      </c>
      <c r="C36" s="395">
        <v>4721</v>
      </c>
      <c r="D36" s="147" t="s">
        <v>81</v>
      </c>
      <c r="E36" s="132" t="s">
        <v>165</v>
      </c>
      <c r="F36" s="941" t="s">
        <v>371</v>
      </c>
      <c r="G36" s="942"/>
      <c r="H36" s="942"/>
      <c r="I36" s="942"/>
      <c r="J36" s="942"/>
      <c r="K36" s="942"/>
      <c r="L36" s="943"/>
      <c r="M36" s="395" t="s">
        <v>82</v>
      </c>
      <c r="N36" s="396">
        <v>3.2000000000000001E-2</v>
      </c>
      <c r="O36" s="390"/>
      <c r="P36" s="276">
        <f t="shared" si="1"/>
        <v>0</v>
      </c>
    </row>
    <row r="37" spans="2:16" ht="33" customHeight="1" x14ac:dyDescent="0.25">
      <c r="B37" s="341" t="s">
        <v>18</v>
      </c>
      <c r="C37" s="395">
        <v>6189</v>
      </c>
      <c r="D37" s="147" t="s">
        <v>81</v>
      </c>
      <c r="E37" s="132" t="s">
        <v>166</v>
      </c>
      <c r="F37" s="941" t="s">
        <v>376</v>
      </c>
      <c r="G37" s="942"/>
      <c r="H37" s="942"/>
      <c r="I37" s="942"/>
      <c r="J37" s="942"/>
      <c r="K37" s="942"/>
      <c r="L37" s="943"/>
      <c r="M37" s="395" t="s">
        <v>86</v>
      </c>
      <c r="N37" s="396">
        <v>0.30748999999999999</v>
      </c>
      <c r="O37" s="390"/>
      <c r="P37" s="276">
        <f t="shared" si="1"/>
        <v>0</v>
      </c>
    </row>
    <row r="38" spans="2:16" ht="33" customHeight="1" x14ac:dyDescent="0.25">
      <c r="B38" s="341" t="s">
        <v>18</v>
      </c>
      <c r="C38" s="395">
        <v>7258</v>
      </c>
      <c r="D38" s="147" t="s">
        <v>81</v>
      </c>
      <c r="E38" s="132" t="s">
        <v>174</v>
      </c>
      <c r="F38" s="941" t="s">
        <v>155</v>
      </c>
      <c r="G38" s="942"/>
      <c r="H38" s="942"/>
      <c r="I38" s="942"/>
      <c r="J38" s="942"/>
      <c r="K38" s="942"/>
      <c r="L38" s="943"/>
      <c r="M38" s="395" t="s">
        <v>373</v>
      </c>
      <c r="N38" s="396">
        <v>381.6</v>
      </c>
      <c r="O38" s="390"/>
      <c r="P38" s="276">
        <f t="shared" si="1"/>
        <v>0</v>
      </c>
    </row>
    <row r="39" spans="2:16" ht="33" customHeight="1" x14ac:dyDescent="0.25">
      <c r="B39" s="341" t="s">
        <v>18</v>
      </c>
      <c r="C39" s="395">
        <v>43132</v>
      </c>
      <c r="D39" s="147" t="s">
        <v>81</v>
      </c>
      <c r="E39" s="132" t="s">
        <v>168</v>
      </c>
      <c r="F39" s="941" t="s">
        <v>372</v>
      </c>
      <c r="G39" s="942"/>
      <c r="H39" s="942"/>
      <c r="I39" s="942"/>
      <c r="J39" s="942"/>
      <c r="K39" s="942"/>
      <c r="L39" s="943"/>
      <c r="M39" s="395" t="s">
        <v>374</v>
      </c>
      <c r="N39" s="396">
        <v>7.1999999999999995E-2</v>
      </c>
      <c r="O39" s="390"/>
      <c r="P39" s="276">
        <f t="shared" si="1"/>
        <v>0</v>
      </c>
    </row>
    <row r="40" spans="2:16" ht="33" customHeight="1" x14ac:dyDescent="0.25">
      <c r="B40" s="341" t="s">
        <v>18</v>
      </c>
      <c r="C40" s="395">
        <v>88245</v>
      </c>
      <c r="D40" s="147" t="s">
        <v>19</v>
      </c>
      <c r="E40" s="132" t="s">
        <v>170</v>
      </c>
      <c r="F40" s="883" t="s">
        <v>156</v>
      </c>
      <c r="G40" s="884"/>
      <c r="H40" s="884"/>
      <c r="I40" s="884"/>
      <c r="J40" s="884"/>
      <c r="K40" s="884"/>
      <c r="L40" s="885"/>
      <c r="M40" s="395" t="s">
        <v>83</v>
      </c>
      <c r="N40" s="396">
        <v>0.41299999999999998</v>
      </c>
      <c r="O40" s="390"/>
      <c r="P40" s="276">
        <f t="shared" si="1"/>
        <v>0</v>
      </c>
    </row>
    <row r="41" spans="2:16" ht="33" customHeight="1" x14ac:dyDescent="0.25">
      <c r="B41" s="341" t="s">
        <v>18</v>
      </c>
      <c r="C41" s="395">
        <v>88262</v>
      </c>
      <c r="D41" s="147" t="s">
        <v>19</v>
      </c>
      <c r="E41" s="132" t="s">
        <v>171</v>
      </c>
      <c r="F41" s="883" t="s">
        <v>84</v>
      </c>
      <c r="G41" s="884"/>
      <c r="H41" s="884"/>
      <c r="I41" s="884"/>
      <c r="J41" s="884"/>
      <c r="K41" s="884"/>
      <c r="L41" s="885"/>
      <c r="M41" s="395" t="s">
        <v>83</v>
      </c>
      <c r="N41" s="396">
        <v>1.96</v>
      </c>
      <c r="O41" s="390"/>
      <c r="P41" s="276">
        <f t="shared" si="1"/>
        <v>0</v>
      </c>
    </row>
    <row r="42" spans="2:16" ht="33" customHeight="1" x14ac:dyDescent="0.25">
      <c r="B42" s="341" t="s">
        <v>18</v>
      </c>
      <c r="C42" s="395">
        <v>88309</v>
      </c>
      <c r="D42" s="147" t="s">
        <v>19</v>
      </c>
      <c r="E42" s="132" t="s">
        <v>172</v>
      </c>
      <c r="F42" s="883" t="s">
        <v>157</v>
      </c>
      <c r="G42" s="884"/>
      <c r="H42" s="884"/>
      <c r="I42" s="884"/>
      <c r="J42" s="884"/>
      <c r="K42" s="884"/>
      <c r="L42" s="885"/>
      <c r="M42" s="395" t="s">
        <v>83</v>
      </c>
      <c r="N42" s="396">
        <v>8.2110000000000003</v>
      </c>
      <c r="O42" s="390"/>
      <c r="P42" s="276">
        <f t="shared" si="1"/>
        <v>0</v>
      </c>
    </row>
    <row r="43" spans="2:16" ht="33" customHeight="1" x14ac:dyDescent="0.25">
      <c r="B43" s="302" t="s">
        <v>18</v>
      </c>
      <c r="C43" s="397">
        <v>88316</v>
      </c>
      <c r="D43" s="273" t="s">
        <v>19</v>
      </c>
      <c r="E43" s="263" t="s">
        <v>173</v>
      </c>
      <c r="F43" s="982" t="s">
        <v>85</v>
      </c>
      <c r="G43" s="983"/>
      <c r="H43" s="983"/>
      <c r="I43" s="983"/>
      <c r="J43" s="983"/>
      <c r="K43" s="983"/>
      <c r="L43" s="984"/>
      <c r="M43" s="397" t="s">
        <v>83</v>
      </c>
      <c r="N43" s="398">
        <v>18.210999999999999</v>
      </c>
      <c r="O43" s="391"/>
      <c r="P43" s="270">
        <f t="shared" si="1"/>
        <v>0</v>
      </c>
    </row>
    <row r="44" spans="2:16" ht="33" customHeight="1" x14ac:dyDescent="0.25">
      <c r="B44" s="248"/>
      <c r="C44" s="249" t="s">
        <v>208</v>
      </c>
      <c r="D44" s="249"/>
      <c r="E44" s="271" t="str">
        <f>Orçamento!D27</f>
        <v>3.1</v>
      </c>
      <c r="F44" s="946" t="s">
        <v>177</v>
      </c>
      <c r="G44" s="947"/>
      <c r="H44" s="947"/>
      <c r="I44" s="947"/>
      <c r="J44" s="947"/>
      <c r="K44" s="947"/>
      <c r="L44" s="948"/>
      <c r="M44" s="249" t="s">
        <v>89</v>
      </c>
      <c r="N44" s="267">
        <v>1</v>
      </c>
      <c r="O44" s="268"/>
      <c r="P44" s="269">
        <f t="shared" si="1"/>
        <v>0</v>
      </c>
    </row>
    <row r="45" spans="2:16" ht="33" customHeight="1" x14ac:dyDescent="0.25">
      <c r="B45" s="301" t="s">
        <v>18</v>
      </c>
      <c r="C45" s="150">
        <v>4460</v>
      </c>
      <c r="D45" s="151" t="s">
        <v>81</v>
      </c>
      <c r="E45" s="145" t="s">
        <v>179</v>
      </c>
      <c r="F45" s="985" t="s">
        <v>180</v>
      </c>
      <c r="G45" s="986"/>
      <c r="H45" s="986"/>
      <c r="I45" s="986"/>
      <c r="J45" s="986"/>
      <c r="K45" s="986"/>
      <c r="L45" s="987"/>
      <c r="M45" s="152" t="s">
        <v>86</v>
      </c>
      <c r="N45" s="153">
        <v>2.8860000000000001E-3</v>
      </c>
      <c r="O45" s="509"/>
      <c r="P45" s="276">
        <f t="shared" si="1"/>
        <v>0</v>
      </c>
    </row>
    <row r="46" spans="2:16" ht="33" customHeight="1" x14ac:dyDescent="0.25">
      <c r="B46" s="301" t="s">
        <v>18</v>
      </c>
      <c r="C46" s="150">
        <v>88253</v>
      </c>
      <c r="D46" s="151" t="s">
        <v>19</v>
      </c>
      <c r="E46" s="145" t="s">
        <v>182</v>
      </c>
      <c r="F46" s="941" t="s">
        <v>181</v>
      </c>
      <c r="G46" s="942"/>
      <c r="H46" s="942"/>
      <c r="I46" s="942"/>
      <c r="J46" s="942"/>
      <c r="K46" s="942"/>
      <c r="L46" s="943"/>
      <c r="M46" s="152" t="s">
        <v>83</v>
      </c>
      <c r="N46" s="153">
        <v>2.5000000000000001E-3</v>
      </c>
      <c r="O46" s="509"/>
      <c r="P46" s="278">
        <f t="shared" si="1"/>
        <v>0</v>
      </c>
    </row>
    <row r="47" spans="2:16" ht="33" customHeight="1" x14ac:dyDescent="0.25">
      <c r="B47" s="301" t="s">
        <v>18</v>
      </c>
      <c r="C47" s="150">
        <v>88288</v>
      </c>
      <c r="D47" s="151" t="s">
        <v>19</v>
      </c>
      <c r="E47" s="145" t="s">
        <v>184</v>
      </c>
      <c r="F47" s="941" t="s">
        <v>183</v>
      </c>
      <c r="G47" s="942"/>
      <c r="H47" s="942"/>
      <c r="I47" s="942"/>
      <c r="J47" s="942"/>
      <c r="K47" s="942"/>
      <c r="L47" s="943"/>
      <c r="M47" s="152" t="s">
        <v>83</v>
      </c>
      <c r="N47" s="153">
        <v>2.5000000000000001E-3</v>
      </c>
      <c r="O47" s="509"/>
      <c r="P47" s="278">
        <f t="shared" si="1"/>
        <v>0</v>
      </c>
    </row>
    <row r="48" spans="2:16" ht="33" customHeight="1" x14ac:dyDescent="0.25">
      <c r="B48" s="301" t="s">
        <v>18</v>
      </c>
      <c r="C48" s="150">
        <v>88316</v>
      </c>
      <c r="D48" s="151" t="s">
        <v>19</v>
      </c>
      <c r="E48" s="145" t="s">
        <v>185</v>
      </c>
      <c r="F48" s="883" t="s">
        <v>85</v>
      </c>
      <c r="G48" s="884"/>
      <c r="H48" s="884"/>
      <c r="I48" s="884"/>
      <c r="J48" s="884"/>
      <c r="K48" s="884"/>
      <c r="L48" s="885"/>
      <c r="M48" s="152" t="s">
        <v>83</v>
      </c>
      <c r="N48" s="153">
        <v>7.4999999999999997E-3</v>
      </c>
      <c r="O48" s="509"/>
      <c r="P48" s="278">
        <f t="shared" si="1"/>
        <v>0</v>
      </c>
    </row>
    <row r="49" spans="2:16" ht="33" customHeight="1" x14ac:dyDescent="0.25">
      <c r="B49" s="301" t="s">
        <v>18</v>
      </c>
      <c r="C49" s="150">
        <v>88597</v>
      </c>
      <c r="D49" s="151" t="s">
        <v>19</v>
      </c>
      <c r="E49" s="145" t="s">
        <v>186</v>
      </c>
      <c r="F49" s="883" t="s">
        <v>187</v>
      </c>
      <c r="G49" s="884"/>
      <c r="H49" s="884"/>
      <c r="I49" s="884"/>
      <c r="J49" s="884"/>
      <c r="K49" s="884"/>
      <c r="L49" s="885"/>
      <c r="M49" s="152" t="s">
        <v>83</v>
      </c>
      <c r="N49" s="153">
        <v>2E-3</v>
      </c>
      <c r="O49" s="509"/>
      <c r="P49" s="278">
        <f t="shared" si="1"/>
        <v>0</v>
      </c>
    </row>
    <row r="50" spans="2:16" ht="33" customHeight="1" x14ac:dyDescent="0.25">
      <c r="B50" s="302" t="s">
        <v>18</v>
      </c>
      <c r="C50" s="272">
        <v>92145</v>
      </c>
      <c r="D50" s="273" t="s">
        <v>19</v>
      </c>
      <c r="E50" s="263" t="s">
        <v>188</v>
      </c>
      <c r="F50" s="920" t="s">
        <v>189</v>
      </c>
      <c r="G50" s="921"/>
      <c r="H50" s="921"/>
      <c r="I50" s="921"/>
      <c r="J50" s="921"/>
      <c r="K50" s="921"/>
      <c r="L50" s="922"/>
      <c r="M50" s="274" t="s">
        <v>167</v>
      </c>
      <c r="N50" s="275">
        <v>1E-3</v>
      </c>
      <c r="O50" s="391"/>
      <c r="P50" s="270">
        <f t="shared" si="1"/>
        <v>0</v>
      </c>
    </row>
    <row r="51" spans="2:16" ht="33" customHeight="1" x14ac:dyDescent="0.25">
      <c r="B51" s="248"/>
      <c r="C51" s="249" t="s">
        <v>209</v>
      </c>
      <c r="D51" s="249"/>
      <c r="E51" s="271" t="str">
        <f>Orçamento!D35</f>
        <v>3.10</v>
      </c>
      <c r="F51" s="946" t="s">
        <v>190</v>
      </c>
      <c r="G51" s="947"/>
      <c r="H51" s="947"/>
      <c r="I51" s="947"/>
      <c r="J51" s="947"/>
      <c r="K51" s="947"/>
      <c r="L51" s="948"/>
      <c r="M51" s="249" t="s">
        <v>89</v>
      </c>
      <c r="N51" s="267">
        <v>1</v>
      </c>
      <c r="O51" s="268"/>
      <c r="P51" s="269">
        <f t="shared" si="1"/>
        <v>0</v>
      </c>
    </row>
    <row r="52" spans="2:16" s="279" customFormat="1" ht="33" customHeight="1" x14ac:dyDescent="0.25">
      <c r="B52" s="280" t="s">
        <v>191</v>
      </c>
      <c r="C52" s="281" t="s">
        <v>206</v>
      </c>
      <c r="D52" s="282" t="s">
        <v>81</v>
      </c>
      <c r="E52" s="283" t="s">
        <v>192</v>
      </c>
      <c r="F52" s="949" t="s">
        <v>207</v>
      </c>
      <c r="G52" s="950"/>
      <c r="H52" s="950"/>
      <c r="I52" s="950"/>
      <c r="J52" s="950"/>
      <c r="K52" s="950"/>
      <c r="L52" s="951"/>
      <c r="M52" s="284" t="s">
        <v>141</v>
      </c>
      <c r="N52" s="285">
        <v>1.2</v>
      </c>
      <c r="O52" s="389"/>
      <c r="P52" s="286">
        <f t="shared" si="1"/>
        <v>0</v>
      </c>
    </row>
    <row r="53" spans="2:16" ht="33" customHeight="1" x14ac:dyDescent="0.25">
      <c r="B53" s="341" t="s">
        <v>18</v>
      </c>
      <c r="C53" s="146">
        <v>5839</v>
      </c>
      <c r="D53" s="147" t="s">
        <v>19</v>
      </c>
      <c r="E53" s="132" t="s">
        <v>193</v>
      </c>
      <c r="F53" s="883" t="s">
        <v>194</v>
      </c>
      <c r="G53" s="884"/>
      <c r="H53" s="884"/>
      <c r="I53" s="884"/>
      <c r="J53" s="884"/>
      <c r="K53" s="884"/>
      <c r="L53" s="885"/>
      <c r="M53" s="148" t="s">
        <v>167</v>
      </c>
      <c r="N53" s="149">
        <v>2E-3</v>
      </c>
      <c r="O53" s="390"/>
      <c r="P53" s="287">
        <f t="shared" si="1"/>
        <v>0</v>
      </c>
    </row>
    <row r="54" spans="2:16" ht="33" customHeight="1" x14ac:dyDescent="0.25">
      <c r="B54" s="341" t="s">
        <v>18</v>
      </c>
      <c r="C54" s="146">
        <v>5841</v>
      </c>
      <c r="D54" s="147" t="s">
        <v>19</v>
      </c>
      <c r="E54" s="132" t="s">
        <v>195</v>
      </c>
      <c r="F54" s="883" t="s">
        <v>198</v>
      </c>
      <c r="G54" s="884"/>
      <c r="H54" s="884"/>
      <c r="I54" s="884"/>
      <c r="J54" s="884"/>
      <c r="K54" s="884"/>
      <c r="L54" s="885"/>
      <c r="M54" s="148" t="s">
        <v>169</v>
      </c>
      <c r="N54" s="149">
        <v>4.0000000000000001E-3</v>
      </c>
      <c r="O54" s="390"/>
      <c r="P54" s="287">
        <f t="shared" ref="P54:P105" si="2">ROUND(O54*N54,2)</f>
        <v>0</v>
      </c>
    </row>
    <row r="55" spans="2:16" ht="54" customHeight="1" x14ac:dyDescent="0.25">
      <c r="B55" s="341" t="s">
        <v>18</v>
      </c>
      <c r="C55" s="146">
        <v>83362</v>
      </c>
      <c r="D55" s="147" t="s">
        <v>19</v>
      </c>
      <c r="E55" s="132" t="s">
        <v>196</v>
      </c>
      <c r="F55" s="883" t="s">
        <v>197</v>
      </c>
      <c r="G55" s="884"/>
      <c r="H55" s="884"/>
      <c r="I55" s="884"/>
      <c r="J55" s="884"/>
      <c r="K55" s="884"/>
      <c r="L55" s="885"/>
      <c r="M55" s="148" t="s">
        <v>167</v>
      </c>
      <c r="N55" s="149">
        <v>1E-3</v>
      </c>
      <c r="O55" s="390"/>
      <c r="P55" s="287">
        <f t="shared" si="2"/>
        <v>0</v>
      </c>
    </row>
    <row r="56" spans="2:16" ht="54" customHeight="1" x14ac:dyDescent="0.25">
      <c r="B56" s="341" t="s">
        <v>18</v>
      </c>
      <c r="C56" s="146">
        <v>91486</v>
      </c>
      <c r="D56" s="147" t="s">
        <v>19</v>
      </c>
      <c r="E56" s="132" t="s">
        <v>199</v>
      </c>
      <c r="F56" s="883" t="s">
        <v>205</v>
      </c>
      <c r="G56" s="884"/>
      <c r="H56" s="884"/>
      <c r="I56" s="884"/>
      <c r="J56" s="884"/>
      <c r="K56" s="884"/>
      <c r="L56" s="885"/>
      <c r="M56" s="148" t="s">
        <v>169</v>
      </c>
      <c r="N56" s="149">
        <v>4.8999999999999998E-3</v>
      </c>
      <c r="O56" s="390"/>
      <c r="P56" s="287">
        <f t="shared" si="2"/>
        <v>0</v>
      </c>
    </row>
    <row r="57" spans="2:16" ht="33" customHeight="1" x14ac:dyDescent="0.25">
      <c r="B57" s="341" t="s">
        <v>18</v>
      </c>
      <c r="C57" s="146">
        <v>88316</v>
      </c>
      <c r="D57" s="147" t="s">
        <v>19</v>
      </c>
      <c r="E57" s="132" t="s">
        <v>200</v>
      </c>
      <c r="F57" s="883" t="s">
        <v>85</v>
      </c>
      <c r="G57" s="884"/>
      <c r="H57" s="884"/>
      <c r="I57" s="884"/>
      <c r="J57" s="884"/>
      <c r="K57" s="884"/>
      <c r="L57" s="885"/>
      <c r="M57" s="148" t="s">
        <v>83</v>
      </c>
      <c r="N57" s="149">
        <v>5.7999999999999996E-3</v>
      </c>
      <c r="O57" s="390"/>
      <c r="P57" s="287">
        <f t="shared" si="2"/>
        <v>0</v>
      </c>
    </row>
    <row r="58" spans="2:16" ht="33" customHeight="1" x14ac:dyDescent="0.25">
      <c r="B58" s="341" t="s">
        <v>18</v>
      </c>
      <c r="C58" s="146">
        <v>89035</v>
      </c>
      <c r="D58" s="147" t="s">
        <v>19</v>
      </c>
      <c r="E58" s="132" t="s">
        <v>203</v>
      </c>
      <c r="F58" s="883" t="s">
        <v>201</v>
      </c>
      <c r="G58" s="884"/>
      <c r="H58" s="884"/>
      <c r="I58" s="884"/>
      <c r="J58" s="884"/>
      <c r="K58" s="884"/>
      <c r="L58" s="885"/>
      <c r="M58" s="148" t="s">
        <v>167</v>
      </c>
      <c r="N58" s="149">
        <v>1.6999999999999999E-3</v>
      </c>
      <c r="O58" s="390"/>
      <c r="P58" s="287">
        <f t="shared" si="2"/>
        <v>0</v>
      </c>
    </row>
    <row r="59" spans="2:16" ht="33" customHeight="1" x14ac:dyDescent="0.25">
      <c r="B59" s="302" t="s">
        <v>18</v>
      </c>
      <c r="C59" s="272">
        <v>89036</v>
      </c>
      <c r="D59" s="273" t="s">
        <v>19</v>
      </c>
      <c r="E59" s="263" t="s">
        <v>204</v>
      </c>
      <c r="F59" s="920" t="s">
        <v>202</v>
      </c>
      <c r="G59" s="921"/>
      <c r="H59" s="921"/>
      <c r="I59" s="921"/>
      <c r="J59" s="921"/>
      <c r="K59" s="921"/>
      <c r="L59" s="922"/>
      <c r="M59" s="274" t="s">
        <v>169</v>
      </c>
      <c r="N59" s="275">
        <v>4.1000000000000003E-3</v>
      </c>
      <c r="O59" s="391"/>
      <c r="P59" s="288">
        <f t="shared" si="2"/>
        <v>0</v>
      </c>
    </row>
    <row r="60" spans="2:16" ht="33" customHeight="1" x14ac:dyDescent="0.25">
      <c r="B60" s="248"/>
      <c r="C60" s="249" t="s">
        <v>223</v>
      </c>
      <c r="D60" s="249"/>
      <c r="E60" s="271" t="str">
        <f>Orçamento!D36</f>
        <v>3.11</v>
      </c>
      <c r="F60" s="946" t="s">
        <v>210</v>
      </c>
      <c r="G60" s="947"/>
      <c r="H60" s="947"/>
      <c r="I60" s="947"/>
      <c r="J60" s="947"/>
      <c r="K60" s="947"/>
      <c r="L60" s="948"/>
      <c r="M60" s="249" t="s">
        <v>89</v>
      </c>
      <c r="N60" s="267">
        <v>1</v>
      </c>
      <c r="O60" s="268"/>
      <c r="P60" s="269">
        <f>ROUND(O60*N60,2)</f>
        <v>0</v>
      </c>
    </row>
    <row r="61" spans="2:16" ht="33" customHeight="1" x14ac:dyDescent="0.25">
      <c r="B61" s="280" t="s">
        <v>191</v>
      </c>
      <c r="C61" s="281" t="s">
        <v>211</v>
      </c>
      <c r="D61" s="282" t="s">
        <v>81</v>
      </c>
      <c r="E61" s="283" t="s">
        <v>212</v>
      </c>
      <c r="F61" s="996" t="s">
        <v>221</v>
      </c>
      <c r="G61" s="996"/>
      <c r="H61" s="996"/>
      <c r="I61" s="996"/>
      <c r="J61" s="996"/>
      <c r="K61" s="996"/>
      <c r="L61" s="996"/>
      <c r="M61" s="284" t="s">
        <v>141</v>
      </c>
      <c r="N61" s="285">
        <v>0.45</v>
      </c>
      <c r="O61" s="389"/>
      <c r="P61" s="289">
        <f t="shared" si="2"/>
        <v>0</v>
      </c>
    </row>
    <row r="62" spans="2:16" ht="33" customHeight="1" x14ac:dyDescent="0.25">
      <c r="B62" s="341" t="s">
        <v>18</v>
      </c>
      <c r="C62" s="146">
        <v>5839</v>
      </c>
      <c r="D62" s="147" t="s">
        <v>19</v>
      </c>
      <c r="E62" s="132" t="s">
        <v>213</v>
      </c>
      <c r="F62" s="957" t="s">
        <v>194</v>
      </c>
      <c r="G62" s="957"/>
      <c r="H62" s="957"/>
      <c r="I62" s="957"/>
      <c r="J62" s="957"/>
      <c r="K62" s="957"/>
      <c r="L62" s="957"/>
      <c r="M62" s="290" t="s">
        <v>167</v>
      </c>
      <c r="N62" s="149">
        <v>2E-3</v>
      </c>
      <c r="O62" s="390"/>
      <c r="P62" s="287">
        <f t="shared" si="2"/>
        <v>0</v>
      </c>
    </row>
    <row r="63" spans="2:16" ht="33" customHeight="1" x14ac:dyDescent="0.25">
      <c r="B63" s="341" t="s">
        <v>18</v>
      </c>
      <c r="C63" s="146">
        <v>5841</v>
      </c>
      <c r="D63" s="147" t="s">
        <v>19</v>
      </c>
      <c r="E63" s="132" t="s">
        <v>214</v>
      </c>
      <c r="F63" s="957" t="s">
        <v>198</v>
      </c>
      <c r="G63" s="957"/>
      <c r="H63" s="957"/>
      <c r="I63" s="957"/>
      <c r="J63" s="957"/>
      <c r="K63" s="957"/>
      <c r="L63" s="957"/>
      <c r="M63" s="290" t="s">
        <v>169</v>
      </c>
      <c r="N63" s="149">
        <v>4.0000000000000001E-3</v>
      </c>
      <c r="O63" s="390"/>
      <c r="P63" s="287">
        <f t="shared" si="2"/>
        <v>0</v>
      </c>
    </row>
    <row r="64" spans="2:16" ht="44.25" customHeight="1" x14ac:dyDescent="0.25">
      <c r="B64" s="341" t="s">
        <v>18</v>
      </c>
      <c r="C64" s="146">
        <v>83362</v>
      </c>
      <c r="D64" s="147" t="s">
        <v>19</v>
      </c>
      <c r="E64" s="132" t="s">
        <v>215</v>
      </c>
      <c r="F64" s="957" t="s">
        <v>216</v>
      </c>
      <c r="G64" s="957"/>
      <c r="H64" s="957"/>
      <c r="I64" s="957"/>
      <c r="J64" s="957"/>
      <c r="K64" s="957"/>
      <c r="L64" s="957"/>
      <c r="M64" s="290" t="s">
        <v>167</v>
      </c>
      <c r="N64" s="149">
        <v>4.0000000000000002E-4</v>
      </c>
      <c r="O64" s="390"/>
      <c r="P64" s="287">
        <f t="shared" si="2"/>
        <v>0</v>
      </c>
    </row>
    <row r="65" spans="2:16" ht="51.75" customHeight="1" x14ac:dyDescent="0.25">
      <c r="B65" s="341" t="s">
        <v>18</v>
      </c>
      <c r="C65" s="146">
        <v>91486</v>
      </c>
      <c r="D65" s="147" t="s">
        <v>19</v>
      </c>
      <c r="E65" s="132" t="s">
        <v>217</v>
      </c>
      <c r="F65" s="957" t="s">
        <v>205</v>
      </c>
      <c r="G65" s="957"/>
      <c r="H65" s="957"/>
      <c r="I65" s="957"/>
      <c r="J65" s="957"/>
      <c r="K65" s="957"/>
      <c r="L65" s="957"/>
      <c r="M65" s="290" t="s">
        <v>169</v>
      </c>
      <c r="N65" s="149">
        <v>5.1000000000000004E-3</v>
      </c>
      <c r="O65" s="390"/>
      <c r="P65" s="287">
        <f t="shared" si="2"/>
        <v>0</v>
      </c>
    </row>
    <row r="66" spans="2:16" ht="33" customHeight="1" x14ac:dyDescent="0.25">
      <c r="B66" s="341" t="s">
        <v>18</v>
      </c>
      <c r="C66" s="146">
        <v>88316</v>
      </c>
      <c r="D66" s="147" t="s">
        <v>19</v>
      </c>
      <c r="E66" s="132" t="s">
        <v>218</v>
      </c>
      <c r="F66" s="960" t="s">
        <v>85</v>
      </c>
      <c r="G66" s="961"/>
      <c r="H66" s="961"/>
      <c r="I66" s="961"/>
      <c r="J66" s="961"/>
      <c r="K66" s="961"/>
      <c r="L66" s="962"/>
      <c r="M66" s="290" t="s">
        <v>83</v>
      </c>
      <c r="N66" s="149">
        <v>5.4999999999999997E-3</v>
      </c>
      <c r="O66" s="390"/>
      <c r="P66" s="287">
        <f t="shared" si="2"/>
        <v>0</v>
      </c>
    </row>
    <row r="67" spans="2:16" ht="33" customHeight="1" x14ac:dyDescent="0.25">
      <c r="B67" s="341" t="s">
        <v>18</v>
      </c>
      <c r="C67" s="146">
        <v>89035</v>
      </c>
      <c r="D67" s="147" t="s">
        <v>19</v>
      </c>
      <c r="E67" s="132" t="s">
        <v>219</v>
      </c>
      <c r="F67" s="957" t="s">
        <v>201</v>
      </c>
      <c r="G67" s="957"/>
      <c r="H67" s="957"/>
      <c r="I67" s="957"/>
      <c r="J67" s="957"/>
      <c r="K67" s="957"/>
      <c r="L67" s="957"/>
      <c r="M67" s="290" t="s">
        <v>167</v>
      </c>
      <c r="N67" s="149">
        <v>1.6999999999999999E-3</v>
      </c>
      <c r="O67" s="390"/>
      <c r="P67" s="287">
        <f t="shared" si="2"/>
        <v>0</v>
      </c>
    </row>
    <row r="68" spans="2:16" ht="33" customHeight="1" x14ac:dyDescent="0.25">
      <c r="B68" s="302" t="s">
        <v>18</v>
      </c>
      <c r="C68" s="272">
        <v>89036</v>
      </c>
      <c r="D68" s="273" t="s">
        <v>19</v>
      </c>
      <c r="E68" s="263" t="s">
        <v>220</v>
      </c>
      <c r="F68" s="959" t="s">
        <v>202</v>
      </c>
      <c r="G68" s="959"/>
      <c r="H68" s="959"/>
      <c r="I68" s="959"/>
      <c r="J68" s="959"/>
      <c r="K68" s="959"/>
      <c r="L68" s="959"/>
      <c r="M68" s="291" t="s">
        <v>169</v>
      </c>
      <c r="N68" s="275">
        <v>3.8E-3</v>
      </c>
      <c r="O68" s="391"/>
      <c r="P68" s="288">
        <f t="shared" si="2"/>
        <v>0</v>
      </c>
    </row>
    <row r="69" spans="2:16" ht="33" customHeight="1" x14ac:dyDescent="0.25">
      <c r="B69" s="248"/>
      <c r="C69" s="249" t="s">
        <v>264</v>
      </c>
      <c r="D69" s="249"/>
      <c r="E69" s="271" t="str">
        <f>Orçamento!D37</f>
        <v>3.12</v>
      </c>
      <c r="F69" s="946" t="s">
        <v>222</v>
      </c>
      <c r="G69" s="947"/>
      <c r="H69" s="947"/>
      <c r="I69" s="947"/>
      <c r="J69" s="947"/>
      <c r="K69" s="947"/>
      <c r="L69" s="948"/>
      <c r="M69" s="249" t="s">
        <v>82</v>
      </c>
      <c r="N69" s="267">
        <v>1</v>
      </c>
      <c r="O69" s="268"/>
      <c r="P69" s="269">
        <f>ROUND(O69*N69,2)</f>
        <v>0</v>
      </c>
    </row>
    <row r="70" spans="2:16" ht="33" customHeight="1" x14ac:dyDescent="0.25">
      <c r="B70" s="335" t="s">
        <v>18</v>
      </c>
      <c r="C70" s="303"/>
      <c r="D70" s="304" t="s">
        <v>246</v>
      </c>
      <c r="E70" s="305" t="s">
        <v>224</v>
      </c>
      <c r="F70" s="952" t="s">
        <v>257</v>
      </c>
      <c r="G70" s="952"/>
      <c r="H70" s="952"/>
      <c r="I70" s="952"/>
      <c r="J70" s="952"/>
      <c r="K70" s="952"/>
      <c r="L70" s="952"/>
      <c r="M70" s="292" t="s">
        <v>245</v>
      </c>
      <c r="N70" s="293">
        <v>2.5548000000000002</v>
      </c>
      <c r="O70" s="508"/>
      <c r="P70" s="294">
        <f t="shared" si="2"/>
        <v>0</v>
      </c>
    </row>
    <row r="71" spans="2:16" ht="33" customHeight="1" x14ac:dyDescent="0.25">
      <c r="B71" s="336" t="s">
        <v>18</v>
      </c>
      <c r="C71" s="306">
        <v>370</v>
      </c>
      <c r="D71" s="307" t="s">
        <v>81</v>
      </c>
      <c r="E71" s="308" t="s">
        <v>247</v>
      </c>
      <c r="F71" s="309"/>
      <c r="G71" s="953" t="s">
        <v>152</v>
      </c>
      <c r="H71" s="953"/>
      <c r="I71" s="953"/>
      <c r="J71" s="953"/>
      <c r="K71" s="953"/>
      <c r="L71" s="954"/>
      <c r="M71" s="310" t="s">
        <v>82</v>
      </c>
      <c r="N71" s="311">
        <v>0.161</v>
      </c>
      <c r="O71" s="507"/>
      <c r="P71" s="312">
        <f t="shared" si="2"/>
        <v>0</v>
      </c>
    </row>
    <row r="72" spans="2:16" ht="33" customHeight="1" x14ac:dyDescent="0.25">
      <c r="B72" s="337" t="s">
        <v>18</v>
      </c>
      <c r="C72" s="313">
        <v>1379</v>
      </c>
      <c r="D72" s="314" t="s">
        <v>81</v>
      </c>
      <c r="E72" s="315" t="s">
        <v>248</v>
      </c>
      <c r="F72" s="316"/>
      <c r="G72" s="944" t="s">
        <v>153</v>
      </c>
      <c r="H72" s="944"/>
      <c r="I72" s="944"/>
      <c r="J72" s="944"/>
      <c r="K72" s="944"/>
      <c r="L72" s="945"/>
      <c r="M72" s="317" t="s">
        <v>141</v>
      </c>
      <c r="N72" s="318">
        <v>28</v>
      </c>
      <c r="O72" s="505"/>
      <c r="P72" s="319">
        <f t="shared" si="2"/>
        <v>0</v>
      </c>
    </row>
    <row r="73" spans="2:16" ht="33" customHeight="1" x14ac:dyDescent="0.25">
      <c r="B73" s="337" t="s">
        <v>18</v>
      </c>
      <c r="C73" s="313">
        <v>4720</v>
      </c>
      <c r="D73" s="314" t="s">
        <v>81</v>
      </c>
      <c r="E73" s="315" t="s">
        <v>249</v>
      </c>
      <c r="F73" s="316"/>
      <c r="G73" s="944" t="s">
        <v>258</v>
      </c>
      <c r="H73" s="944"/>
      <c r="I73" s="944"/>
      <c r="J73" s="944"/>
      <c r="K73" s="944"/>
      <c r="L73" s="945"/>
      <c r="M73" s="317" t="s">
        <v>82</v>
      </c>
      <c r="N73" s="318">
        <v>0.31290000000000001</v>
      </c>
      <c r="O73" s="505"/>
      <c r="P73" s="319">
        <f t="shared" si="2"/>
        <v>0</v>
      </c>
    </row>
    <row r="74" spans="2:16" ht="33" customHeight="1" x14ac:dyDescent="0.25">
      <c r="B74" s="337" t="s">
        <v>18</v>
      </c>
      <c r="C74" s="313">
        <v>4721</v>
      </c>
      <c r="D74" s="314" t="s">
        <v>81</v>
      </c>
      <c r="E74" s="315" t="s">
        <v>250</v>
      </c>
      <c r="F74" s="316"/>
      <c r="G74" s="944" t="s">
        <v>154</v>
      </c>
      <c r="H74" s="944"/>
      <c r="I74" s="944"/>
      <c r="J74" s="944"/>
      <c r="K74" s="944"/>
      <c r="L74" s="945"/>
      <c r="M74" s="317" t="s">
        <v>82</v>
      </c>
      <c r="N74" s="318">
        <v>0.1341</v>
      </c>
      <c r="O74" s="505"/>
      <c r="P74" s="319">
        <f t="shared" si="2"/>
        <v>0</v>
      </c>
    </row>
    <row r="75" spans="2:16" ht="33" customHeight="1" x14ac:dyDescent="0.25">
      <c r="B75" s="338" t="s">
        <v>18</v>
      </c>
      <c r="C75" s="320" t="s">
        <v>256</v>
      </c>
      <c r="D75" s="321" t="s">
        <v>81</v>
      </c>
      <c r="E75" s="322" t="s">
        <v>251</v>
      </c>
      <c r="F75" s="323"/>
      <c r="G75" s="963" t="s">
        <v>262</v>
      </c>
      <c r="H75" s="963"/>
      <c r="I75" s="963"/>
      <c r="J75" s="963"/>
      <c r="K75" s="963"/>
      <c r="L75" s="964"/>
      <c r="M75" s="324" t="s">
        <v>245</v>
      </c>
      <c r="N75" s="325">
        <v>0.06</v>
      </c>
      <c r="O75" s="326"/>
      <c r="P75" s="327">
        <f t="shared" si="2"/>
        <v>0</v>
      </c>
    </row>
    <row r="76" spans="2:16" ht="33" customHeight="1" x14ac:dyDescent="0.25">
      <c r="B76" s="337" t="s">
        <v>18</v>
      </c>
      <c r="C76" s="313">
        <v>5944</v>
      </c>
      <c r="D76" s="314" t="s">
        <v>19</v>
      </c>
      <c r="E76" s="315" t="s">
        <v>252</v>
      </c>
      <c r="F76" s="316"/>
      <c r="G76" s="944" t="s">
        <v>259</v>
      </c>
      <c r="H76" s="944"/>
      <c r="I76" s="944"/>
      <c r="J76" s="944"/>
      <c r="K76" s="944"/>
      <c r="L76" s="945"/>
      <c r="M76" s="317" t="s">
        <v>167</v>
      </c>
      <c r="N76" s="318">
        <v>3.5000000000000001E-3</v>
      </c>
      <c r="O76" s="505"/>
      <c r="P76" s="319">
        <f t="shared" si="2"/>
        <v>0</v>
      </c>
    </row>
    <row r="77" spans="2:16" ht="33" customHeight="1" x14ac:dyDescent="0.25">
      <c r="B77" s="337" t="s">
        <v>18</v>
      </c>
      <c r="C77" s="313">
        <v>7030</v>
      </c>
      <c r="D77" s="314" t="s">
        <v>19</v>
      </c>
      <c r="E77" s="315" t="s">
        <v>253</v>
      </c>
      <c r="F77" s="316"/>
      <c r="G77" s="944" t="s">
        <v>260</v>
      </c>
      <c r="H77" s="944"/>
      <c r="I77" s="944"/>
      <c r="J77" s="944"/>
      <c r="K77" s="944"/>
      <c r="L77" s="945"/>
      <c r="M77" s="317" t="s">
        <v>167</v>
      </c>
      <c r="N77" s="318">
        <v>1.34E-2</v>
      </c>
      <c r="O77" s="505"/>
      <c r="P77" s="319">
        <f t="shared" si="2"/>
        <v>0</v>
      </c>
    </row>
    <row r="78" spans="2:16" ht="33" customHeight="1" x14ac:dyDescent="0.25">
      <c r="B78" s="337" t="s">
        <v>18</v>
      </c>
      <c r="C78" s="313">
        <v>88316</v>
      </c>
      <c r="D78" s="314" t="s">
        <v>19</v>
      </c>
      <c r="E78" s="315" t="s">
        <v>254</v>
      </c>
      <c r="F78" s="316"/>
      <c r="G78" s="944" t="s">
        <v>85</v>
      </c>
      <c r="H78" s="944"/>
      <c r="I78" s="944"/>
      <c r="J78" s="944"/>
      <c r="K78" s="944"/>
      <c r="L78" s="945"/>
      <c r="M78" s="317" t="s">
        <v>83</v>
      </c>
      <c r="N78" s="318">
        <v>0.1067</v>
      </c>
      <c r="O78" s="505"/>
      <c r="P78" s="319">
        <f t="shared" si="2"/>
        <v>0</v>
      </c>
    </row>
    <row r="79" spans="2:16" ht="33" customHeight="1" x14ac:dyDescent="0.25">
      <c r="B79" s="339" t="s">
        <v>18</v>
      </c>
      <c r="C79" s="328">
        <v>93433</v>
      </c>
      <c r="D79" s="329" t="s">
        <v>19</v>
      </c>
      <c r="E79" s="330" t="s">
        <v>255</v>
      </c>
      <c r="F79" s="331"/>
      <c r="G79" s="965" t="s">
        <v>261</v>
      </c>
      <c r="H79" s="965"/>
      <c r="I79" s="965"/>
      <c r="J79" s="965"/>
      <c r="K79" s="965"/>
      <c r="L79" s="966"/>
      <c r="M79" s="332" t="s">
        <v>167</v>
      </c>
      <c r="N79" s="333">
        <v>1.34E-2</v>
      </c>
      <c r="O79" s="506"/>
      <c r="P79" s="334">
        <f t="shared" si="2"/>
        <v>0</v>
      </c>
    </row>
    <row r="80" spans="2:16" ht="33" customHeight="1" x14ac:dyDescent="0.25">
      <c r="B80" s="340" t="s">
        <v>18</v>
      </c>
      <c r="C80" s="299">
        <v>5835</v>
      </c>
      <c r="D80" s="295" t="s">
        <v>19</v>
      </c>
      <c r="E80" s="296" t="s">
        <v>225</v>
      </c>
      <c r="F80" s="967" t="s">
        <v>235</v>
      </c>
      <c r="G80" s="968"/>
      <c r="H80" s="968"/>
      <c r="I80" s="968"/>
      <c r="J80" s="968"/>
      <c r="K80" s="968"/>
      <c r="L80" s="969"/>
      <c r="M80" s="297" t="s">
        <v>167</v>
      </c>
      <c r="N80" s="298">
        <v>7.7299999999999994E-2</v>
      </c>
      <c r="O80" s="389"/>
      <c r="P80" s="300">
        <f t="shared" si="2"/>
        <v>0</v>
      </c>
    </row>
    <row r="81" spans="2:16" ht="33" customHeight="1" x14ac:dyDescent="0.25">
      <c r="B81" s="341" t="s">
        <v>18</v>
      </c>
      <c r="C81" s="146">
        <v>5837</v>
      </c>
      <c r="D81" s="147" t="s">
        <v>19</v>
      </c>
      <c r="E81" s="132" t="s">
        <v>226</v>
      </c>
      <c r="F81" s="938" t="s">
        <v>236</v>
      </c>
      <c r="G81" s="939"/>
      <c r="H81" s="939"/>
      <c r="I81" s="939"/>
      <c r="J81" s="939"/>
      <c r="K81" s="939"/>
      <c r="L81" s="940"/>
      <c r="M81" s="290" t="s">
        <v>169</v>
      </c>
      <c r="N81" s="149">
        <v>0.15809999999999999</v>
      </c>
      <c r="O81" s="390"/>
      <c r="P81" s="287">
        <f t="shared" si="2"/>
        <v>0</v>
      </c>
    </row>
    <row r="82" spans="2:16" ht="33" customHeight="1" x14ac:dyDescent="0.25">
      <c r="B82" s="341" t="s">
        <v>18</v>
      </c>
      <c r="C82" s="146">
        <v>88314</v>
      </c>
      <c r="D82" s="147" t="s">
        <v>19</v>
      </c>
      <c r="E82" s="132" t="s">
        <v>227</v>
      </c>
      <c r="F82" s="938" t="s">
        <v>237</v>
      </c>
      <c r="G82" s="939"/>
      <c r="H82" s="939"/>
      <c r="I82" s="939"/>
      <c r="J82" s="939"/>
      <c r="K82" s="939"/>
      <c r="L82" s="940"/>
      <c r="M82" s="290" t="s">
        <v>83</v>
      </c>
      <c r="N82" s="149">
        <v>1.8834</v>
      </c>
      <c r="O82" s="390"/>
      <c r="P82" s="287">
        <f t="shared" si="2"/>
        <v>0</v>
      </c>
    </row>
    <row r="83" spans="2:16" ht="50.25" customHeight="1" x14ac:dyDescent="0.25">
      <c r="B83" s="341" t="s">
        <v>18</v>
      </c>
      <c r="C83" s="146">
        <v>91386</v>
      </c>
      <c r="D83" s="147" t="s">
        <v>19</v>
      </c>
      <c r="E83" s="132" t="s">
        <v>228</v>
      </c>
      <c r="F83" s="938" t="s">
        <v>238</v>
      </c>
      <c r="G83" s="939"/>
      <c r="H83" s="939"/>
      <c r="I83" s="939"/>
      <c r="J83" s="939"/>
      <c r="K83" s="939"/>
      <c r="L83" s="940"/>
      <c r="M83" s="290" t="s">
        <v>167</v>
      </c>
      <c r="N83" s="149">
        <v>7.7299999999999994E-2</v>
      </c>
      <c r="O83" s="390"/>
      <c r="P83" s="287">
        <f t="shared" si="2"/>
        <v>0</v>
      </c>
    </row>
    <row r="84" spans="2:16" ht="33" customHeight="1" x14ac:dyDescent="0.25">
      <c r="B84" s="341" t="s">
        <v>18</v>
      </c>
      <c r="C84" s="146">
        <v>95631</v>
      </c>
      <c r="D84" s="147" t="s">
        <v>19</v>
      </c>
      <c r="E84" s="132" t="s">
        <v>229</v>
      </c>
      <c r="F84" s="938" t="s">
        <v>239</v>
      </c>
      <c r="G84" s="939"/>
      <c r="H84" s="939"/>
      <c r="I84" s="939"/>
      <c r="J84" s="939"/>
      <c r="K84" s="939"/>
      <c r="L84" s="940"/>
      <c r="M84" s="290" t="s">
        <v>167</v>
      </c>
      <c r="N84" s="149">
        <v>0.1118</v>
      </c>
      <c r="O84" s="390"/>
      <c r="P84" s="287">
        <f t="shared" si="2"/>
        <v>0</v>
      </c>
    </row>
    <row r="85" spans="2:16" ht="33" customHeight="1" x14ac:dyDescent="0.25">
      <c r="B85" s="341" t="s">
        <v>18</v>
      </c>
      <c r="C85" s="146">
        <v>95632</v>
      </c>
      <c r="D85" s="147" t="s">
        <v>19</v>
      </c>
      <c r="E85" s="132" t="s">
        <v>230</v>
      </c>
      <c r="F85" s="938" t="s">
        <v>240</v>
      </c>
      <c r="G85" s="939"/>
      <c r="H85" s="939"/>
      <c r="I85" s="939"/>
      <c r="J85" s="939"/>
      <c r="K85" s="939"/>
      <c r="L85" s="940"/>
      <c r="M85" s="290" t="s">
        <v>169</v>
      </c>
      <c r="N85" s="149">
        <v>0.1236</v>
      </c>
      <c r="O85" s="390"/>
      <c r="P85" s="287">
        <f t="shared" si="2"/>
        <v>0</v>
      </c>
    </row>
    <row r="86" spans="2:16" ht="33" customHeight="1" x14ac:dyDescent="0.25">
      <c r="B86" s="341" t="s">
        <v>18</v>
      </c>
      <c r="C86" s="146">
        <v>96155</v>
      </c>
      <c r="D86" s="147" t="s">
        <v>19</v>
      </c>
      <c r="E86" s="132" t="s">
        <v>231</v>
      </c>
      <c r="F86" s="938" t="s">
        <v>241</v>
      </c>
      <c r="G86" s="939"/>
      <c r="H86" s="939"/>
      <c r="I86" s="939"/>
      <c r="J86" s="939"/>
      <c r="K86" s="939"/>
      <c r="L86" s="940"/>
      <c r="M86" s="290" t="s">
        <v>169</v>
      </c>
      <c r="N86" s="149">
        <v>0.17849999999999999</v>
      </c>
      <c r="O86" s="390"/>
      <c r="P86" s="287">
        <f t="shared" si="2"/>
        <v>0</v>
      </c>
    </row>
    <row r="87" spans="2:16" ht="33" customHeight="1" x14ac:dyDescent="0.25">
      <c r="B87" s="341" t="s">
        <v>18</v>
      </c>
      <c r="C87" s="146">
        <v>96157</v>
      </c>
      <c r="D87" s="147" t="s">
        <v>19</v>
      </c>
      <c r="E87" s="132" t="s">
        <v>232</v>
      </c>
      <c r="F87" s="938" t="s">
        <v>242</v>
      </c>
      <c r="G87" s="939"/>
      <c r="H87" s="939"/>
      <c r="I87" s="939"/>
      <c r="J87" s="939"/>
      <c r="K87" s="939"/>
      <c r="L87" s="940"/>
      <c r="M87" s="290" t="s">
        <v>167</v>
      </c>
      <c r="N87" s="149">
        <v>5.6899999999999999E-2</v>
      </c>
      <c r="O87" s="390"/>
      <c r="P87" s="287">
        <f t="shared" si="2"/>
        <v>0</v>
      </c>
    </row>
    <row r="88" spans="2:16" ht="33" customHeight="1" x14ac:dyDescent="0.25">
      <c r="B88" s="341" t="s">
        <v>18</v>
      </c>
      <c r="C88" s="146">
        <v>96463</v>
      </c>
      <c r="D88" s="147" t="s">
        <v>19</v>
      </c>
      <c r="E88" s="132" t="s">
        <v>233</v>
      </c>
      <c r="F88" s="938" t="s">
        <v>243</v>
      </c>
      <c r="G88" s="939"/>
      <c r="H88" s="939"/>
      <c r="I88" s="939"/>
      <c r="J88" s="939"/>
      <c r="K88" s="939"/>
      <c r="L88" s="940"/>
      <c r="M88" s="290" t="s">
        <v>167</v>
      </c>
      <c r="N88" s="149">
        <v>5.8200000000000002E-2</v>
      </c>
      <c r="O88" s="390"/>
      <c r="P88" s="287">
        <f t="shared" si="2"/>
        <v>0</v>
      </c>
    </row>
    <row r="89" spans="2:16" ht="33" customHeight="1" x14ac:dyDescent="0.25">
      <c r="B89" s="302" t="s">
        <v>18</v>
      </c>
      <c r="C89" s="272">
        <v>96464</v>
      </c>
      <c r="D89" s="273" t="s">
        <v>19</v>
      </c>
      <c r="E89" s="263" t="s">
        <v>234</v>
      </c>
      <c r="F89" s="970" t="s">
        <v>244</v>
      </c>
      <c r="G89" s="971"/>
      <c r="H89" s="971"/>
      <c r="I89" s="971"/>
      <c r="J89" s="971"/>
      <c r="K89" s="971"/>
      <c r="L89" s="972"/>
      <c r="M89" s="291" t="s">
        <v>169</v>
      </c>
      <c r="N89" s="275">
        <v>0.41260000000000002</v>
      </c>
      <c r="O89" s="391"/>
      <c r="P89" s="288">
        <f t="shared" si="2"/>
        <v>0</v>
      </c>
    </row>
    <row r="90" spans="2:16" ht="33" customHeight="1" x14ac:dyDescent="0.25">
      <c r="B90" s="248"/>
      <c r="C90" s="249" t="s">
        <v>278</v>
      </c>
      <c r="D90" s="249"/>
      <c r="E90" s="271" t="str">
        <f>Orçamento!D50</f>
        <v>4.1</v>
      </c>
      <c r="F90" s="946" t="s">
        <v>281</v>
      </c>
      <c r="G90" s="947"/>
      <c r="H90" s="947"/>
      <c r="I90" s="947"/>
      <c r="J90" s="947"/>
      <c r="K90" s="947"/>
      <c r="L90" s="948"/>
      <c r="M90" s="249" t="s">
        <v>89</v>
      </c>
      <c r="N90" s="267">
        <v>1</v>
      </c>
      <c r="O90" s="268"/>
      <c r="P90" s="269">
        <f>ROUND(O90*N90,2)</f>
        <v>0</v>
      </c>
    </row>
    <row r="91" spans="2:16" ht="33" customHeight="1" x14ac:dyDescent="0.25">
      <c r="B91" s="340" t="s">
        <v>18</v>
      </c>
      <c r="C91" s="299">
        <v>1379</v>
      </c>
      <c r="D91" s="295" t="s">
        <v>81</v>
      </c>
      <c r="E91" s="296" t="s">
        <v>267</v>
      </c>
      <c r="F91" s="997" t="s">
        <v>153</v>
      </c>
      <c r="G91" s="998"/>
      <c r="H91" s="998"/>
      <c r="I91" s="998"/>
      <c r="J91" s="998"/>
      <c r="K91" s="998"/>
      <c r="L91" s="999"/>
      <c r="M91" s="297" t="s">
        <v>141</v>
      </c>
      <c r="N91" s="298">
        <v>0.96</v>
      </c>
      <c r="O91" s="389"/>
      <c r="P91" s="300">
        <f t="shared" si="2"/>
        <v>0</v>
      </c>
    </row>
    <row r="92" spans="2:16" ht="33" customHeight="1" x14ac:dyDescent="0.25">
      <c r="B92" s="341" t="s">
        <v>18</v>
      </c>
      <c r="C92" s="146">
        <v>37595</v>
      </c>
      <c r="D92" s="147" t="s">
        <v>81</v>
      </c>
      <c r="E92" s="132" t="s">
        <v>268</v>
      </c>
      <c r="F92" s="993" t="s">
        <v>270</v>
      </c>
      <c r="G92" s="994"/>
      <c r="H92" s="994"/>
      <c r="I92" s="994"/>
      <c r="J92" s="994"/>
      <c r="K92" s="994"/>
      <c r="L92" s="995"/>
      <c r="M92" s="290" t="s">
        <v>141</v>
      </c>
      <c r="N92" s="149">
        <v>4.8600000000000003</v>
      </c>
      <c r="O92" s="390"/>
      <c r="P92" s="287">
        <f t="shared" si="2"/>
        <v>0</v>
      </c>
    </row>
    <row r="93" spans="2:16" ht="33" customHeight="1" x14ac:dyDescent="0.25">
      <c r="B93" s="341" t="s">
        <v>266</v>
      </c>
      <c r="C93" s="146">
        <v>1294</v>
      </c>
      <c r="D93" s="147" t="s">
        <v>81</v>
      </c>
      <c r="E93" s="132" t="s">
        <v>269</v>
      </c>
      <c r="F93" s="993" t="s">
        <v>271</v>
      </c>
      <c r="G93" s="994"/>
      <c r="H93" s="994"/>
      <c r="I93" s="994"/>
      <c r="J93" s="994"/>
      <c r="K93" s="994"/>
      <c r="L93" s="995"/>
      <c r="M93" s="290" t="s">
        <v>89</v>
      </c>
      <c r="N93" s="149">
        <v>1</v>
      </c>
      <c r="O93" s="390"/>
      <c r="P93" s="287">
        <f t="shared" si="2"/>
        <v>0</v>
      </c>
    </row>
    <row r="94" spans="2:16" ht="33" customHeight="1" x14ac:dyDescent="0.25">
      <c r="B94" s="341" t="s">
        <v>18</v>
      </c>
      <c r="C94" s="146">
        <v>88309</v>
      </c>
      <c r="D94" s="147" t="s">
        <v>19</v>
      </c>
      <c r="E94" s="132" t="s">
        <v>274</v>
      </c>
      <c r="F94" s="399" t="s">
        <v>157</v>
      </c>
      <c r="G94" s="400"/>
      <c r="H94" s="401"/>
      <c r="I94" s="401"/>
      <c r="J94" s="401"/>
      <c r="K94" s="401"/>
      <c r="L94" s="402"/>
      <c r="M94" s="290" t="s">
        <v>83</v>
      </c>
      <c r="N94" s="149">
        <v>0.93700000000000006</v>
      </c>
      <c r="O94" s="390"/>
      <c r="P94" s="287">
        <f t="shared" si="2"/>
        <v>0</v>
      </c>
    </row>
    <row r="95" spans="2:16" ht="33" customHeight="1" x14ac:dyDescent="0.25">
      <c r="B95" s="341" t="s">
        <v>18</v>
      </c>
      <c r="C95" s="146">
        <v>88316</v>
      </c>
      <c r="D95" s="147" t="s">
        <v>19</v>
      </c>
      <c r="E95" s="132" t="s">
        <v>275</v>
      </c>
      <c r="F95" s="993" t="s">
        <v>85</v>
      </c>
      <c r="G95" s="994"/>
      <c r="H95" s="994"/>
      <c r="I95" s="994"/>
      <c r="J95" s="994"/>
      <c r="K95" s="994"/>
      <c r="L95" s="995"/>
      <c r="M95" s="290" t="s">
        <v>83</v>
      </c>
      <c r="N95" s="149">
        <v>0.71799999999999997</v>
      </c>
      <c r="O95" s="390"/>
      <c r="P95" s="287">
        <f t="shared" si="2"/>
        <v>0</v>
      </c>
    </row>
    <row r="96" spans="2:16" ht="33" customHeight="1" x14ac:dyDescent="0.25">
      <c r="B96" s="341" t="s">
        <v>18</v>
      </c>
      <c r="C96" s="146">
        <v>97084</v>
      </c>
      <c r="D96" s="147" t="s">
        <v>19</v>
      </c>
      <c r="E96" s="132" t="s">
        <v>276</v>
      </c>
      <c r="F96" s="993" t="s">
        <v>272</v>
      </c>
      <c r="G96" s="994"/>
      <c r="H96" s="994"/>
      <c r="I96" s="994"/>
      <c r="J96" s="994"/>
      <c r="K96" s="994"/>
      <c r="L96" s="995"/>
      <c r="M96" s="290" t="s">
        <v>89</v>
      </c>
      <c r="N96" s="149">
        <v>1</v>
      </c>
      <c r="O96" s="390"/>
      <c r="P96" s="287">
        <f t="shared" si="2"/>
        <v>0</v>
      </c>
    </row>
    <row r="97" spans="2:16" ht="33" customHeight="1" x14ac:dyDescent="0.25">
      <c r="B97" s="302" t="s">
        <v>18</v>
      </c>
      <c r="C97" s="272">
        <v>95240</v>
      </c>
      <c r="D97" s="273" t="s">
        <v>19</v>
      </c>
      <c r="E97" s="263" t="s">
        <v>277</v>
      </c>
      <c r="F97" s="1000" t="s">
        <v>273</v>
      </c>
      <c r="G97" s="1001"/>
      <c r="H97" s="1001"/>
      <c r="I97" s="1001"/>
      <c r="J97" s="1001"/>
      <c r="K97" s="1001"/>
      <c r="L97" s="1002"/>
      <c r="M97" s="291" t="s">
        <v>89</v>
      </c>
      <c r="N97" s="275">
        <v>1</v>
      </c>
      <c r="O97" s="391"/>
      <c r="P97" s="288">
        <f t="shared" si="2"/>
        <v>0</v>
      </c>
    </row>
    <row r="98" spans="2:16" ht="33" customHeight="1" x14ac:dyDescent="0.25">
      <c r="B98" s="248"/>
      <c r="C98" s="249" t="s">
        <v>300</v>
      </c>
      <c r="D98" s="249"/>
      <c r="E98" s="271" t="s">
        <v>279</v>
      </c>
      <c r="F98" s="946" t="s">
        <v>280</v>
      </c>
      <c r="G98" s="947"/>
      <c r="H98" s="947"/>
      <c r="I98" s="947"/>
      <c r="J98" s="947"/>
      <c r="K98" s="947"/>
      <c r="L98" s="948"/>
      <c r="M98" s="249" t="s">
        <v>89</v>
      </c>
      <c r="N98" s="267">
        <v>1</v>
      </c>
      <c r="O98" s="268"/>
      <c r="P98" s="269">
        <f>ROUND(O98*N98,2)</f>
        <v>0</v>
      </c>
    </row>
    <row r="99" spans="2:16" ht="33" customHeight="1" x14ac:dyDescent="0.25">
      <c r="B99" s="340" t="s">
        <v>18</v>
      </c>
      <c r="C99" s="299">
        <v>1379</v>
      </c>
      <c r="D99" s="295" t="s">
        <v>81</v>
      </c>
      <c r="E99" s="296" t="s">
        <v>282</v>
      </c>
      <c r="F99" s="992" t="s">
        <v>153</v>
      </c>
      <c r="G99" s="992"/>
      <c r="H99" s="992"/>
      <c r="I99" s="992"/>
      <c r="J99" s="992"/>
      <c r="K99" s="992"/>
      <c r="L99" s="992"/>
      <c r="M99" s="297" t="s">
        <v>141</v>
      </c>
      <c r="N99" s="298">
        <v>0.96</v>
      </c>
      <c r="O99" s="389"/>
      <c r="P99" s="300">
        <f t="shared" si="2"/>
        <v>0</v>
      </c>
    </row>
    <row r="100" spans="2:16" ht="33" customHeight="1" x14ac:dyDescent="0.25">
      <c r="B100" s="341" t="s">
        <v>18</v>
      </c>
      <c r="C100" s="146">
        <v>37595</v>
      </c>
      <c r="D100" s="147" t="s">
        <v>81</v>
      </c>
      <c r="E100" s="132" t="s">
        <v>283</v>
      </c>
      <c r="F100" s="991" t="s">
        <v>270</v>
      </c>
      <c r="G100" s="991"/>
      <c r="H100" s="991"/>
      <c r="I100" s="991"/>
      <c r="J100" s="991"/>
      <c r="K100" s="991"/>
      <c r="L100" s="991"/>
      <c r="M100" s="290" t="s">
        <v>141</v>
      </c>
      <c r="N100" s="149">
        <v>4.8600000000000003</v>
      </c>
      <c r="O100" s="390"/>
      <c r="P100" s="287">
        <f t="shared" si="2"/>
        <v>0</v>
      </c>
    </row>
    <row r="101" spans="2:16" ht="33" customHeight="1" x14ac:dyDescent="0.25">
      <c r="B101" s="341" t="s">
        <v>18</v>
      </c>
      <c r="C101" s="146">
        <v>36178</v>
      </c>
      <c r="D101" s="147" t="s">
        <v>81</v>
      </c>
      <c r="E101" s="132" t="s">
        <v>284</v>
      </c>
      <c r="F101" s="991" t="s">
        <v>289</v>
      </c>
      <c r="G101" s="991"/>
      <c r="H101" s="991"/>
      <c r="I101" s="991"/>
      <c r="J101" s="991"/>
      <c r="K101" s="991"/>
      <c r="L101" s="991"/>
      <c r="M101" s="290" t="s">
        <v>151</v>
      </c>
      <c r="N101" s="149">
        <v>6.25</v>
      </c>
      <c r="O101" s="390"/>
      <c r="P101" s="287">
        <f t="shared" si="2"/>
        <v>0</v>
      </c>
    </row>
    <row r="102" spans="2:16" ht="33" customHeight="1" x14ac:dyDescent="0.25">
      <c r="B102" s="341" t="s">
        <v>18</v>
      </c>
      <c r="C102" s="146">
        <v>88309</v>
      </c>
      <c r="D102" s="147" t="s">
        <v>19</v>
      </c>
      <c r="E102" s="132" t="s">
        <v>285</v>
      </c>
      <c r="F102" s="991" t="s">
        <v>157</v>
      </c>
      <c r="G102" s="991"/>
      <c r="H102" s="991"/>
      <c r="I102" s="991"/>
      <c r="J102" s="991"/>
      <c r="K102" s="991"/>
      <c r="L102" s="991"/>
      <c r="M102" s="290" t="s">
        <v>83</v>
      </c>
      <c r="N102" s="149">
        <v>0.93700000000000006</v>
      </c>
      <c r="O102" s="390"/>
      <c r="P102" s="287">
        <f t="shared" si="2"/>
        <v>0</v>
      </c>
    </row>
    <row r="103" spans="2:16" ht="33" customHeight="1" x14ac:dyDescent="0.25">
      <c r="B103" s="341" t="s">
        <v>18</v>
      </c>
      <c r="C103" s="146">
        <v>88316</v>
      </c>
      <c r="D103" s="147" t="s">
        <v>19</v>
      </c>
      <c r="E103" s="132" t="s">
        <v>286</v>
      </c>
      <c r="F103" s="991" t="s">
        <v>85</v>
      </c>
      <c r="G103" s="991"/>
      <c r="H103" s="991"/>
      <c r="I103" s="991"/>
      <c r="J103" s="991"/>
      <c r="K103" s="991"/>
      <c r="L103" s="991"/>
      <c r="M103" s="290" t="s">
        <v>83</v>
      </c>
      <c r="N103" s="149">
        <v>0.71799999999999997</v>
      </c>
      <c r="O103" s="390"/>
      <c r="P103" s="287">
        <f t="shared" si="2"/>
        <v>0</v>
      </c>
    </row>
    <row r="104" spans="2:16" ht="33" customHeight="1" x14ac:dyDescent="0.25">
      <c r="B104" s="341" t="s">
        <v>18</v>
      </c>
      <c r="C104" s="146">
        <v>97084</v>
      </c>
      <c r="D104" s="147" t="s">
        <v>19</v>
      </c>
      <c r="E104" s="132" t="s">
        <v>287</v>
      </c>
      <c r="F104" s="991" t="s">
        <v>272</v>
      </c>
      <c r="G104" s="991"/>
      <c r="H104" s="991"/>
      <c r="I104" s="991"/>
      <c r="J104" s="991"/>
      <c r="K104" s="991"/>
      <c r="L104" s="991"/>
      <c r="M104" s="290" t="s">
        <v>89</v>
      </c>
      <c r="N104" s="149">
        <v>1</v>
      </c>
      <c r="O104" s="390"/>
      <c r="P104" s="287">
        <f t="shared" si="2"/>
        <v>0</v>
      </c>
    </row>
    <row r="105" spans="2:16" ht="33" customHeight="1" thickBot="1" x14ac:dyDescent="0.3">
      <c r="B105" s="392" t="s">
        <v>18</v>
      </c>
      <c r="C105" s="350">
        <v>95240</v>
      </c>
      <c r="D105" s="351" t="s">
        <v>19</v>
      </c>
      <c r="E105" s="352" t="s">
        <v>288</v>
      </c>
      <c r="F105" s="958" t="s">
        <v>273</v>
      </c>
      <c r="G105" s="958"/>
      <c r="H105" s="958"/>
      <c r="I105" s="958"/>
      <c r="J105" s="958"/>
      <c r="K105" s="958"/>
      <c r="L105" s="958"/>
      <c r="M105" s="358" t="s">
        <v>89</v>
      </c>
      <c r="N105" s="353">
        <v>1</v>
      </c>
      <c r="O105" s="354"/>
      <c r="P105" s="355">
        <f t="shared" si="2"/>
        <v>0</v>
      </c>
    </row>
    <row r="106" spans="2:16" x14ac:dyDescent="0.25">
      <c r="B106" s="143" t="s">
        <v>38</v>
      </c>
      <c r="C106" s="107"/>
      <c r="D106" s="107"/>
      <c r="E106" s="108"/>
      <c r="F106" s="108"/>
      <c r="G106" s="108"/>
      <c r="H106" s="108"/>
      <c r="I106" s="108"/>
      <c r="J106" s="108"/>
      <c r="K106" s="108"/>
      <c r="L106" s="108"/>
      <c r="M106" s="107"/>
      <c r="N106" s="108"/>
      <c r="O106" s="108"/>
      <c r="P106" s="109"/>
    </row>
    <row r="107" spans="2:16" x14ac:dyDescent="0.25">
      <c r="B107" s="357">
        <v>1</v>
      </c>
      <c r="C107" s="955" t="s">
        <v>294</v>
      </c>
      <c r="D107" s="955"/>
      <c r="E107" s="955"/>
      <c r="F107" s="955"/>
      <c r="G107" s="955"/>
      <c r="H107" s="955"/>
      <c r="I107" s="955"/>
      <c r="J107" s="955"/>
      <c r="K107" s="955"/>
      <c r="L107" s="955"/>
      <c r="M107" s="955"/>
      <c r="N107" s="955"/>
      <c r="O107" s="955"/>
      <c r="P107" s="956"/>
    </row>
    <row r="108" spans="2:16" ht="15" customHeight="1" x14ac:dyDescent="0.25">
      <c r="B108" s="110"/>
      <c r="C108" s="2"/>
      <c r="D108" s="144"/>
      <c r="E108" s="144"/>
      <c r="F108" s="144"/>
      <c r="G108" s="144"/>
      <c r="H108" s="144"/>
      <c r="I108" s="144"/>
      <c r="J108" s="144"/>
      <c r="K108" s="144"/>
      <c r="L108" s="2"/>
      <c r="M108" s="4"/>
      <c r="N108" s="2"/>
      <c r="O108" s="2"/>
      <c r="P108" s="111"/>
    </row>
    <row r="109" spans="2:16" x14ac:dyDescent="0.25">
      <c r="B109" s="110"/>
      <c r="C109" s="144"/>
      <c r="D109" s="144"/>
      <c r="E109" s="144"/>
      <c r="F109" s="144"/>
      <c r="G109" s="144"/>
      <c r="H109" s="144"/>
      <c r="I109" s="144"/>
      <c r="J109" s="144"/>
      <c r="K109" s="144"/>
      <c r="L109" s="2"/>
      <c r="M109" s="4"/>
      <c r="N109" s="2"/>
      <c r="O109" s="2"/>
      <c r="P109" s="111"/>
    </row>
    <row r="110" spans="2:16" ht="15.75" thickBot="1" x14ac:dyDescent="0.3">
      <c r="B110" s="112"/>
      <c r="C110" s="113"/>
      <c r="D110" s="113"/>
      <c r="E110" s="114"/>
      <c r="F110" s="114"/>
      <c r="G110" s="114"/>
      <c r="H110" s="114"/>
      <c r="I110" s="114"/>
      <c r="J110" s="114"/>
      <c r="K110" s="114"/>
      <c r="L110" s="114"/>
      <c r="M110" s="113"/>
      <c r="N110" s="114"/>
      <c r="O110" s="114"/>
      <c r="P110" s="115"/>
    </row>
  </sheetData>
  <mergeCells count="104">
    <mergeCell ref="F103:L103"/>
    <mergeCell ref="F102:L102"/>
    <mergeCell ref="F101:L101"/>
    <mergeCell ref="F100:L100"/>
    <mergeCell ref="F99:L99"/>
    <mergeCell ref="F24:L24"/>
    <mergeCell ref="F95:L95"/>
    <mergeCell ref="F53:L53"/>
    <mergeCell ref="F54:L54"/>
    <mergeCell ref="F60:L60"/>
    <mergeCell ref="F61:L61"/>
    <mergeCell ref="F55:L55"/>
    <mergeCell ref="F56:L56"/>
    <mergeCell ref="F57:L57"/>
    <mergeCell ref="F58:L58"/>
    <mergeCell ref="F59:L59"/>
    <mergeCell ref="F82:L82"/>
    <mergeCell ref="F81:L81"/>
    <mergeCell ref="F93:L93"/>
    <mergeCell ref="F92:L92"/>
    <mergeCell ref="F91:L91"/>
    <mergeCell ref="F97:L97"/>
    <mergeCell ref="F96:L96"/>
    <mergeCell ref="F27:L27"/>
    <mergeCell ref="F28:L28"/>
    <mergeCell ref="F20:L20"/>
    <mergeCell ref="F19:L19"/>
    <mergeCell ref="F21:L21"/>
    <mergeCell ref="F41:L41"/>
    <mergeCell ref="F42:L42"/>
    <mergeCell ref="F43:L43"/>
    <mergeCell ref="F45:L45"/>
    <mergeCell ref="F22:L22"/>
    <mergeCell ref="F23:L23"/>
    <mergeCell ref="F25:L25"/>
    <mergeCell ref="F26:L26"/>
    <mergeCell ref="F35:L35"/>
    <mergeCell ref="F30:L30"/>
    <mergeCell ref="F31:L31"/>
    <mergeCell ref="F32:L32"/>
    <mergeCell ref="F33:L33"/>
    <mergeCell ref="F34:L34"/>
    <mergeCell ref="F36:L36"/>
    <mergeCell ref="F29:L29"/>
    <mergeCell ref="C107:P107"/>
    <mergeCell ref="F62:L62"/>
    <mergeCell ref="F63:L63"/>
    <mergeCell ref="F64:L64"/>
    <mergeCell ref="F65:L65"/>
    <mergeCell ref="F105:L105"/>
    <mergeCell ref="F67:L67"/>
    <mergeCell ref="F68:L68"/>
    <mergeCell ref="F66:L66"/>
    <mergeCell ref="F69:L69"/>
    <mergeCell ref="G73:L73"/>
    <mergeCell ref="G74:L74"/>
    <mergeCell ref="G75:L75"/>
    <mergeCell ref="G76:L76"/>
    <mergeCell ref="G77:L77"/>
    <mergeCell ref="G78:L78"/>
    <mergeCell ref="G79:L79"/>
    <mergeCell ref="F90:L90"/>
    <mergeCell ref="F98:L98"/>
    <mergeCell ref="F80:L80"/>
    <mergeCell ref="F89:L89"/>
    <mergeCell ref="F88:L88"/>
    <mergeCell ref="F87:L87"/>
    <mergeCell ref="F104:L104"/>
    <mergeCell ref="F86:L86"/>
    <mergeCell ref="F37:L37"/>
    <mergeCell ref="F47:L47"/>
    <mergeCell ref="G72:L72"/>
    <mergeCell ref="F48:L48"/>
    <mergeCell ref="F49:L49"/>
    <mergeCell ref="F50:L50"/>
    <mergeCell ref="F44:L44"/>
    <mergeCell ref="F51:L51"/>
    <mergeCell ref="F52:L52"/>
    <mergeCell ref="F85:L85"/>
    <mergeCell ref="F84:L84"/>
    <mergeCell ref="F83:L83"/>
    <mergeCell ref="F70:L70"/>
    <mergeCell ref="G71:L71"/>
    <mergeCell ref="F40:L40"/>
    <mergeCell ref="F39:L39"/>
    <mergeCell ref="F38:L38"/>
    <mergeCell ref="F46:L46"/>
    <mergeCell ref="L3:M3"/>
    <mergeCell ref="I7:J7"/>
    <mergeCell ref="I8:J8"/>
    <mergeCell ref="I4:J4"/>
    <mergeCell ref="I3:J3"/>
    <mergeCell ref="F18:L18"/>
    <mergeCell ref="B11:P11"/>
    <mergeCell ref="B13:B14"/>
    <mergeCell ref="C13:C14"/>
    <mergeCell ref="E13:E14"/>
    <mergeCell ref="M13:N13"/>
    <mergeCell ref="D13:D14"/>
    <mergeCell ref="O13:P13"/>
    <mergeCell ref="F13:L14"/>
    <mergeCell ref="F17:L17"/>
    <mergeCell ref="F16:L16"/>
    <mergeCell ref="F15:L15"/>
  </mergeCells>
  <printOptions horizontalCentered="1"/>
  <pageMargins left="0.51181102362204722" right="0.51181102362204722" top="0.78740157480314965" bottom="0.78740157480314965" header="0.31496062992125984" footer="0.31496062992125984"/>
  <pageSetup paperSize="9" scale="59" fitToHeight="0" orientation="landscape" horizontalDpi="360" verticalDpi="360" r:id="rId1"/>
  <headerFooter>
    <oddFooter>&amp;C&amp;"-,Negrito itálico"Rodrigo Thibes Gonsalves&amp;"-,Itálico"
Engenheiro Civil 
CREA-MT 033947&amp;R&amp;P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tabColor theme="4" tint="0.79998168889431442"/>
    <outlinePr summaryBelow="0"/>
    <pageSetUpPr fitToPage="1"/>
  </sheetPr>
  <dimension ref="B2:H51"/>
  <sheetViews>
    <sheetView showGridLines="0" view="pageBreakPreview" zoomScale="80" zoomScaleNormal="100" zoomScaleSheetLayoutView="80" workbookViewId="0">
      <pane ySplit="15" topLeftCell="A28" activePane="bottomLeft" state="frozen"/>
      <selection pane="bottomLeft" activeCell="C31" sqref="C31:G31"/>
    </sheetView>
  </sheetViews>
  <sheetFormatPr defaultRowHeight="15" outlineLevelRow="1" x14ac:dyDescent="0.25"/>
  <cols>
    <col min="1" max="1" width="9.140625" style="159"/>
    <col min="2" max="2" width="9.140625" style="158" customWidth="1"/>
    <col min="3" max="3" width="10.5703125" style="159" customWidth="1"/>
    <col min="4" max="4" width="9.140625" style="159"/>
    <col min="5" max="5" width="15" style="159" customWidth="1"/>
    <col min="6" max="6" width="23.28515625" style="159" customWidth="1"/>
    <col min="7" max="7" width="23.7109375" style="159" customWidth="1"/>
    <col min="8" max="8" width="11.140625" style="159" customWidth="1"/>
    <col min="9" max="16384" width="9.140625" style="159"/>
  </cols>
  <sheetData>
    <row r="2" spans="2:8" ht="15.75" thickBot="1" x14ac:dyDescent="0.3"/>
    <row r="3" spans="2:8" x14ac:dyDescent="0.25">
      <c r="B3" s="98"/>
      <c r="C3" s="99"/>
      <c r="D3" s="99"/>
      <c r="E3" s="99"/>
      <c r="F3" s="99"/>
      <c r="G3" s="99"/>
      <c r="H3" s="100"/>
    </row>
    <row r="4" spans="2:8" x14ac:dyDescent="0.25">
      <c r="B4" s="89"/>
      <c r="C4" s="101"/>
      <c r="D4" s="101"/>
      <c r="E4" s="60" t="str">
        <f>Resumo!E4</f>
        <v>Obra:</v>
      </c>
      <c r="F4" s="52" t="str">
        <f>Resumo!F4</f>
        <v xml:space="preserve">Pavimentação e Drenagem </v>
      </c>
      <c r="G4" s="73"/>
      <c r="H4" s="74"/>
    </row>
    <row r="5" spans="2:8" x14ac:dyDescent="0.25">
      <c r="B5" s="89"/>
      <c r="C5" s="101"/>
      <c r="D5" s="101"/>
      <c r="E5" s="60" t="str">
        <f>Resumo!E5</f>
        <v>Local:</v>
      </c>
      <c r="F5" s="52" t="str">
        <f>Resumo!F5</f>
        <v>Estádio Municipal Egidio José Preima</v>
      </c>
      <c r="G5" s="73"/>
      <c r="H5" s="74"/>
    </row>
    <row r="6" spans="2:8" x14ac:dyDescent="0.25">
      <c r="B6" s="89"/>
      <c r="C6" s="101"/>
      <c r="D6" s="101"/>
      <c r="E6" s="60" t="str">
        <f>Resumo!E6</f>
        <v>Bairro:</v>
      </c>
      <c r="F6" s="52" t="str">
        <f>Resumo!F6</f>
        <v>Gleba Sorriso</v>
      </c>
      <c r="G6" s="73"/>
      <c r="H6" s="74"/>
    </row>
    <row r="7" spans="2:8" x14ac:dyDescent="0.25">
      <c r="B7" s="90"/>
      <c r="C7" s="101"/>
      <c r="D7" s="101"/>
      <c r="E7" s="60" t="str">
        <f>Resumo!E7</f>
        <v>Município:</v>
      </c>
      <c r="F7" s="52" t="str">
        <f>Resumo!F7</f>
        <v>Sorriso - MT</v>
      </c>
      <c r="G7" s="76"/>
      <c r="H7" s="77"/>
    </row>
    <row r="8" spans="2:8" x14ac:dyDescent="0.25">
      <c r="B8" s="90"/>
      <c r="C8" s="101"/>
      <c r="D8" s="101"/>
      <c r="E8" s="52"/>
      <c r="F8" s="76"/>
      <c r="G8" s="76"/>
      <c r="H8" s="77"/>
    </row>
    <row r="9" spans="2:8" x14ac:dyDescent="0.25">
      <c r="B9" s="90"/>
      <c r="C9" s="101"/>
      <c r="D9" s="101"/>
      <c r="E9" s="157" t="str">
        <f>Resumo!E17</f>
        <v>Responsável Técnico:</v>
      </c>
      <c r="F9" s="1003">
        <f>Resumo!F17</f>
        <v>0</v>
      </c>
      <c r="G9" s="1003"/>
      <c r="H9" s="77"/>
    </row>
    <row r="10" spans="2:8" x14ac:dyDescent="0.25">
      <c r="B10" s="90"/>
      <c r="C10" s="101"/>
      <c r="D10" s="101"/>
      <c r="E10" s="52"/>
      <c r="F10" s="101"/>
      <c r="G10" s="101"/>
      <c r="H10" s="103"/>
    </row>
    <row r="11" spans="2:8" x14ac:dyDescent="0.25">
      <c r="B11" s="102"/>
      <c r="C11" s="101"/>
      <c r="D11" s="79" t="s">
        <v>33</v>
      </c>
      <c r="E11" s="80">
        <f>Resumo!E10</f>
        <v>6596.7887000000001</v>
      </c>
      <c r="F11" s="81" t="s">
        <v>26</v>
      </c>
      <c r="G11" s="82">
        <f>Resumo!G10</f>
        <v>0</v>
      </c>
      <c r="H11" s="77"/>
    </row>
    <row r="12" spans="2:8" x14ac:dyDescent="0.25">
      <c r="B12" s="92"/>
      <c r="C12" s="101"/>
      <c r="D12" s="101"/>
      <c r="E12" s="84"/>
      <c r="F12" s="81" t="s">
        <v>39</v>
      </c>
      <c r="G12" s="76">
        <f>Resumo!G11</f>
        <v>0</v>
      </c>
      <c r="H12" s="103"/>
    </row>
    <row r="13" spans="2:8" ht="15.75" thickBot="1" x14ac:dyDescent="0.3">
      <c r="B13" s="90"/>
      <c r="C13" s="52"/>
      <c r="D13" s="76"/>
      <c r="E13" s="76"/>
      <c r="F13" s="76"/>
      <c r="G13" s="76"/>
      <c r="H13" s="77"/>
    </row>
    <row r="14" spans="2:8" ht="32.1" customHeight="1" thickBot="1" x14ac:dyDescent="0.3">
      <c r="B14" s="868" t="s">
        <v>49</v>
      </c>
      <c r="C14" s="869"/>
      <c r="D14" s="869"/>
      <c r="E14" s="869"/>
      <c r="F14" s="869"/>
      <c r="G14" s="869"/>
      <c r="H14" s="870"/>
    </row>
    <row r="15" spans="2:8" ht="15" customHeight="1" thickBot="1" x14ac:dyDescent="0.3">
      <c r="B15" s="1012"/>
      <c r="C15" s="1013"/>
      <c r="D15" s="1013"/>
      <c r="E15" s="1013"/>
      <c r="F15" s="1013"/>
      <c r="G15" s="1013"/>
      <c r="H15" s="1014"/>
    </row>
    <row r="16" spans="2:8" ht="27" customHeight="1" thickBot="1" x14ac:dyDescent="0.3">
      <c r="B16" s="160" t="s">
        <v>1</v>
      </c>
      <c r="C16" s="1018" t="s">
        <v>102</v>
      </c>
      <c r="D16" s="1018"/>
      <c r="E16" s="1018"/>
      <c r="F16" s="1018"/>
      <c r="G16" s="1018"/>
      <c r="H16" s="161" t="s">
        <v>55</v>
      </c>
    </row>
    <row r="17" spans="2:8" ht="24.95" customHeight="1" x14ac:dyDescent="0.25">
      <c r="B17" s="162">
        <v>1</v>
      </c>
      <c r="C17" s="1024" t="s">
        <v>60</v>
      </c>
      <c r="D17" s="1024"/>
      <c r="E17" s="1024"/>
      <c r="F17" s="1024"/>
      <c r="G17" s="1024"/>
      <c r="H17" s="1025"/>
    </row>
    <row r="18" spans="2:8" ht="21.95" customHeight="1" outlineLevel="1" x14ac:dyDescent="0.25">
      <c r="B18" s="163" t="s">
        <v>7</v>
      </c>
      <c r="C18" s="1030" t="s">
        <v>43</v>
      </c>
      <c r="D18" s="1030"/>
      <c r="E18" s="1030"/>
      <c r="F18" s="1030"/>
      <c r="G18" s="1030"/>
      <c r="H18" s="164"/>
    </row>
    <row r="19" spans="2:8" ht="21.95" customHeight="1" outlineLevel="1" x14ac:dyDescent="0.25">
      <c r="B19" s="165" t="s">
        <v>8</v>
      </c>
      <c r="C19" s="1023" t="s">
        <v>51</v>
      </c>
      <c r="D19" s="1023"/>
      <c r="E19" s="1023"/>
      <c r="F19" s="1023"/>
      <c r="G19" s="1023"/>
      <c r="H19" s="166"/>
    </row>
    <row r="20" spans="2:8" ht="21.95" customHeight="1" outlineLevel="1" x14ac:dyDescent="0.25">
      <c r="B20" s="165" t="s">
        <v>10</v>
      </c>
      <c r="C20" s="1023" t="s">
        <v>44</v>
      </c>
      <c r="D20" s="1023"/>
      <c r="E20" s="1023"/>
      <c r="F20" s="1023"/>
      <c r="G20" s="1023"/>
      <c r="H20" s="166"/>
    </row>
    <row r="21" spans="2:8" ht="21.95" customHeight="1" outlineLevel="1" x14ac:dyDescent="0.25">
      <c r="B21" s="167" t="s">
        <v>50</v>
      </c>
      <c r="C21" s="1033" t="s">
        <v>54</v>
      </c>
      <c r="D21" s="1033"/>
      <c r="E21" s="1033"/>
      <c r="F21" s="1033"/>
      <c r="G21" s="1033"/>
      <c r="H21" s="168"/>
    </row>
    <row r="22" spans="2:8" s="93" customFormat="1" ht="21.95" customHeight="1" thickBot="1" x14ac:dyDescent="0.3">
      <c r="B22" s="1034" t="s">
        <v>45</v>
      </c>
      <c r="C22" s="1035"/>
      <c r="D22" s="1035"/>
      <c r="E22" s="1035"/>
      <c r="F22" s="1035"/>
      <c r="G22" s="1035"/>
      <c r="H22" s="169">
        <f>SUM(H18:H21)</f>
        <v>0</v>
      </c>
    </row>
    <row r="23" spans="2:8" s="93" customFormat="1" ht="15" customHeight="1" thickBot="1" x14ac:dyDescent="0.3">
      <c r="B23" s="1015"/>
      <c r="C23" s="1016"/>
      <c r="D23" s="1016"/>
      <c r="E23" s="1016"/>
      <c r="F23" s="1016"/>
      <c r="G23" s="1016"/>
      <c r="H23" s="1017"/>
    </row>
    <row r="24" spans="2:8" ht="24.95" customHeight="1" x14ac:dyDescent="0.25">
      <c r="B24" s="162">
        <v>2</v>
      </c>
      <c r="C24" s="1026" t="s">
        <v>61</v>
      </c>
      <c r="D24" s="1026"/>
      <c r="E24" s="1026"/>
      <c r="F24" s="1026"/>
      <c r="G24" s="1026"/>
      <c r="H24" s="1027"/>
    </row>
    <row r="25" spans="2:8" ht="21.95" customHeight="1" outlineLevel="1" x14ac:dyDescent="0.25">
      <c r="B25" s="170" t="s">
        <v>11</v>
      </c>
      <c r="C25" s="1019" t="s">
        <v>59</v>
      </c>
      <c r="D25" s="1019"/>
      <c r="E25" s="1019"/>
      <c r="F25" s="1019"/>
      <c r="G25" s="1019"/>
      <c r="H25" s="171"/>
    </row>
    <row r="26" spans="2:8" s="93" customFormat="1" ht="21.95" customHeight="1" thickBot="1" x14ac:dyDescent="0.3">
      <c r="B26" s="1036" t="s">
        <v>45</v>
      </c>
      <c r="C26" s="1037"/>
      <c r="D26" s="1037"/>
      <c r="E26" s="1037"/>
      <c r="F26" s="1037"/>
      <c r="G26" s="1037"/>
      <c r="H26" s="172">
        <f>SUM(H25)</f>
        <v>0</v>
      </c>
    </row>
    <row r="27" spans="2:8" s="93" customFormat="1" ht="15" customHeight="1" thickBot="1" x14ac:dyDescent="0.3">
      <c r="B27" s="173"/>
      <c r="C27" s="174"/>
      <c r="D27" s="174"/>
      <c r="E27" s="174"/>
      <c r="F27" s="174"/>
      <c r="G27" s="174"/>
      <c r="H27" s="175"/>
    </row>
    <row r="28" spans="2:8" ht="24.95" customHeight="1" x14ac:dyDescent="0.25">
      <c r="B28" s="162">
        <v>3</v>
      </c>
      <c r="C28" s="1028" t="s">
        <v>58</v>
      </c>
      <c r="D28" s="1028"/>
      <c r="E28" s="1028"/>
      <c r="F28" s="1028"/>
      <c r="G28" s="1028"/>
      <c r="H28" s="1029"/>
    </row>
    <row r="29" spans="2:8" ht="21.95" customHeight="1" outlineLevel="1" x14ac:dyDescent="0.25">
      <c r="B29" s="176" t="s">
        <v>13</v>
      </c>
      <c r="C29" s="1022" t="s">
        <v>46</v>
      </c>
      <c r="D29" s="1022"/>
      <c r="E29" s="1022"/>
      <c r="F29" s="1022"/>
      <c r="G29" s="1022"/>
      <c r="H29" s="177"/>
    </row>
    <row r="30" spans="2:8" ht="21.95" customHeight="1" outlineLevel="1" x14ac:dyDescent="0.25">
      <c r="B30" s="165" t="s">
        <v>14</v>
      </c>
      <c r="C30" s="1021" t="s">
        <v>52</v>
      </c>
      <c r="D30" s="1021"/>
      <c r="E30" s="1021"/>
      <c r="F30" s="1021"/>
      <c r="G30" s="1021"/>
      <c r="H30" s="166"/>
    </row>
    <row r="31" spans="2:8" ht="21.95" customHeight="1" outlineLevel="1" x14ac:dyDescent="0.25">
      <c r="B31" s="165" t="s">
        <v>15</v>
      </c>
      <c r="C31" s="1021" t="s">
        <v>47</v>
      </c>
      <c r="D31" s="1021"/>
      <c r="E31" s="1021"/>
      <c r="F31" s="1021"/>
      <c r="G31" s="1021"/>
      <c r="H31" s="166"/>
    </row>
    <row r="32" spans="2:8" ht="21.95" customHeight="1" outlineLevel="1" x14ac:dyDescent="0.25">
      <c r="B32" s="167" t="s">
        <v>56</v>
      </c>
      <c r="C32" s="1020" t="s">
        <v>53</v>
      </c>
      <c r="D32" s="1020"/>
      <c r="E32" s="1020"/>
      <c r="F32" s="1020"/>
      <c r="G32" s="1020"/>
      <c r="H32" s="168"/>
    </row>
    <row r="33" spans="2:8" s="93" customFormat="1" ht="21.95" customHeight="1" thickBot="1" x14ac:dyDescent="0.3">
      <c r="B33" s="1036" t="s">
        <v>45</v>
      </c>
      <c r="C33" s="1037"/>
      <c r="D33" s="1037"/>
      <c r="E33" s="1037"/>
      <c r="F33" s="1037"/>
      <c r="G33" s="1037"/>
      <c r="H33" s="172">
        <f>SUM(H29:H32)</f>
        <v>0</v>
      </c>
    </row>
    <row r="34" spans="2:8" s="93" customFormat="1" ht="15" customHeight="1" thickBot="1" x14ac:dyDescent="0.3">
      <c r="B34" s="1009"/>
      <c r="C34" s="1010"/>
      <c r="D34" s="1010"/>
      <c r="E34" s="1010"/>
      <c r="F34" s="1010"/>
      <c r="G34" s="1010"/>
      <c r="H34" s="1011"/>
    </row>
    <row r="35" spans="2:8" ht="21" customHeight="1" thickBot="1" x14ac:dyDescent="0.3">
      <c r="B35" s="1038" t="s">
        <v>57</v>
      </c>
      <c r="C35" s="1039"/>
      <c r="D35" s="1039"/>
      <c r="E35" s="1039"/>
      <c r="F35" s="1039"/>
      <c r="G35" s="1039"/>
      <c r="H35" s="178">
        <f>(((1+H18+H21+H20)*(1+H19)*(1+H25))/(1-H33))-1</f>
        <v>0</v>
      </c>
    </row>
    <row r="36" spans="2:8" ht="18.75" customHeight="1" x14ac:dyDescent="0.25">
      <c r="B36" s="1031" t="s">
        <v>38</v>
      </c>
      <c r="C36" s="1032"/>
      <c r="D36" s="1040" t="s">
        <v>62</v>
      </c>
      <c r="E36" s="1040"/>
      <c r="F36" s="1040"/>
      <c r="G36" s="1040"/>
      <c r="H36" s="1041"/>
    </row>
    <row r="37" spans="2:8" x14ac:dyDescent="0.25">
      <c r="B37" s="102"/>
      <c r="C37" s="101"/>
      <c r="D37" s="1042"/>
      <c r="E37" s="1042"/>
      <c r="F37" s="1042"/>
      <c r="G37" s="1042"/>
      <c r="H37" s="1043"/>
    </row>
    <row r="38" spans="2:8" x14ac:dyDescent="0.25">
      <c r="B38" s="102"/>
      <c r="C38" s="101"/>
      <c r="D38" s="1004"/>
      <c r="E38" s="1004"/>
      <c r="F38" s="1004"/>
      <c r="G38" s="1004"/>
      <c r="H38" s="1005"/>
    </row>
    <row r="39" spans="2:8" x14ac:dyDescent="0.25">
      <c r="B39" s="102"/>
      <c r="C39" s="101"/>
      <c r="D39" s="1004"/>
      <c r="E39" s="1004"/>
      <c r="F39" s="1004"/>
      <c r="G39" s="1004"/>
      <c r="H39" s="1005"/>
    </row>
    <row r="40" spans="2:8" x14ac:dyDescent="0.25">
      <c r="B40" s="102"/>
      <c r="C40" s="101"/>
      <c r="D40" s="1004"/>
      <c r="E40" s="1004"/>
      <c r="F40" s="1004"/>
      <c r="G40" s="1004"/>
      <c r="H40" s="1005"/>
    </row>
    <row r="41" spans="2:8" x14ac:dyDescent="0.25">
      <c r="B41" s="102"/>
      <c r="C41" s="101"/>
      <c r="D41" s="101" t="s">
        <v>63</v>
      </c>
      <c r="E41" s="85"/>
      <c r="F41" s="85"/>
      <c r="G41" s="101"/>
      <c r="H41" s="103"/>
    </row>
    <row r="42" spans="2:8" x14ac:dyDescent="0.25">
      <c r="B42" s="102"/>
      <c r="C42" s="101"/>
      <c r="D42" s="101"/>
      <c r="E42" s="155" t="s">
        <v>64</v>
      </c>
      <c r="F42" s="85"/>
      <c r="G42" s="101"/>
      <c r="H42" s="103"/>
    </row>
    <row r="43" spans="2:8" x14ac:dyDescent="0.25">
      <c r="B43" s="102"/>
      <c r="C43" s="101"/>
      <c r="D43" s="101"/>
      <c r="E43" s="155" t="s">
        <v>65</v>
      </c>
      <c r="F43" s="85"/>
      <c r="G43" s="101"/>
      <c r="H43" s="103"/>
    </row>
    <row r="44" spans="2:8" x14ac:dyDescent="0.25">
      <c r="B44" s="102"/>
      <c r="C44" s="101"/>
      <c r="D44" s="101"/>
      <c r="E44" s="155" t="s">
        <v>44</v>
      </c>
      <c r="F44" s="85"/>
      <c r="G44" s="101"/>
      <c r="H44" s="103"/>
    </row>
    <row r="45" spans="2:8" x14ac:dyDescent="0.25">
      <c r="B45" s="102"/>
      <c r="C45" s="101"/>
      <c r="D45" s="101"/>
      <c r="E45" s="101" t="s">
        <v>66</v>
      </c>
      <c r="F45" s="101"/>
      <c r="G45" s="101"/>
      <c r="H45" s="103"/>
    </row>
    <row r="46" spans="2:8" x14ac:dyDescent="0.25">
      <c r="B46" s="102"/>
      <c r="C46" s="101"/>
      <c r="D46" s="101"/>
      <c r="E46" s="101" t="s">
        <v>51</v>
      </c>
      <c r="F46" s="101"/>
      <c r="G46" s="101"/>
      <c r="H46" s="103"/>
    </row>
    <row r="47" spans="2:8" x14ac:dyDescent="0.25">
      <c r="B47" s="102"/>
      <c r="C47" s="101"/>
      <c r="D47" s="101"/>
      <c r="E47" s="101" t="s">
        <v>67</v>
      </c>
      <c r="F47" s="101"/>
      <c r="G47" s="101"/>
      <c r="H47" s="103"/>
    </row>
    <row r="48" spans="2:8" x14ac:dyDescent="0.25">
      <c r="B48" s="91"/>
      <c r="C48" s="72"/>
      <c r="D48" s="72"/>
      <c r="E48" s="72" t="s">
        <v>68</v>
      </c>
      <c r="F48" s="72"/>
      <c r="G48" s="72"/>
      <c r="H48" s="94"/>
    </row>
    <row r="49" spans="2:8" x14ac:dyDescent="0.25">
      <c r="B49" s="91"/>
      <c r="C49" s="72"/>
      <c r="D49" s="72"/>
      <c r="E49" s="72"/>
      <c r="F49" s="72"/>
      <c r="G49" s="72"/>
      <c r="H49" s="94"/>
    </row>
    <row r="50" spans="2:8" x14ac:dyDescent="0.25">
      <c r="B50" s="1006" t="s">
        <v>48</v>
      </c>
      <c r="C50" s="1007"/>
      <c r="D50" s="1007"/>
      <c r="E50" s="1007"/>
      <c r="F50" s="1007"/>
      <c r="G50" s="1007"/>
      <c r="H50" s="1008"/>
    </row>
    <row r="51" spans="2:8" ht="15.75" thickBot="1" x14ac:dyDescent="0.3">
      <c r="B51" s="95"/>
      <c r="C51" s="96"/>
      <c r="D51" s="96"/>
      <c r="E51" s="96"/>
      <c r="F51" s="96"/>
      <c r="G51" s="96"/>
      <c r="H51" s="97"/>
    </row>
  </sheetData>
  <mergeCells count="26">
    <mergeCell ref="B14:H14"/>
    <mergeCell ref="C18:G18"/>
    <mergeCell ref="B36:C36"/>
    <mergeCell ref="C21:G21"/>
    <mergeCell ref="C20:G20"/>
    <mergeCell ref="B22:G22"/>
    <mergeCell ref="B26:G26"/>
    <mergeCell ref="B33:G33"/>
    <mergeCell ref="B35:G35"/>
    <mergeCell ref="D36:H37"/>
    <mergeCell ref="F9:G9"/>
    <mergeCell ref="D38:H40"/>
    <mergeCell ref="B50:H50"/>
    <mergeCell ref="B34:H34"/>
    <mergeCell ref="B15:H15"/>
    <mergeCell ref="B23:H23"/>
    <mergeCell ref="C16:G16"/>
    <mergeCell ref="C25:G25"/>
    <mergeCell ref="C32:G32"/>
    <mergeCell ref="C31:G31"/>
    <mergeCell ref="C30:G30"/>
    <mergeCell ref="C29:G29"/>
    <mergeCell ref="C19:G19"/>
    <mergeCell ref="C17:H17"/>
    <mergeCell ref="C24:H24"/>
    <mergeCell ref="C28:H28"/>
  </mergeCells>
  <printOptions horizontalCentered="1"/>
  <pageMargins left="0.51181102362204722" right="0.51181102362204722" top="0.78740157480314965" bottom="0.78740157480314965" header="0.31496062992125984" footer="0.31496062992125984"/>
  <pageSetup paperSize="9" scale="84" orientation="portrait" horizontalDpi="360" verticalDpi="360" r:id="rId1"/>
  <headerFooter>
    <oddFooter>&amp;C&amp;"-,Negrito itálico"Rodrigo Thibes Gonsalves&amp;"-,Itálico"
Engenheiro Civil 
CREA-MT 033947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outlinePr summaryBelow="0"/>
    <pageSetUpPr fitToPage="1"/>
  </sheetPr>
  <dimension ref="B1:R42"/>
  <sheetViews>
    <sheetView showGridLines="0" view="pageBreakPreview" zoomScale="80" zoomScaleNormal="87" zoomScaleSheetLayoutView="80" workbookViewId="0">
      <pane ySplit="12" topLeftCell="A16" activePane="bottomLeft" state="frozen"/>
      <selection pane="bottomLeft" activeCell="I47" sqref="I47"/>
    </sheetView>
  </sheetViews>
  <sheetFormatPr defaultColWidth="11.42578125" defaultRowHeight="15" x14ac:dyDescent="0.25"/>
  <cols>
    <col min="1" max="1" width="4" style="10" customWidth="1"/>
    <col min="2" max="2" width="9" style="9" customWidth="1"/>
    <col min="3" max="3" width="10.85546875" style="9" customWidth="1"/>
    <col min="4" max="4" width="15.28515625" style="10" bestFit="1" customWidth="1"/>
    <col min="5" max="5" width="19.5703125" style="10" customWidth="1"/>
    <col min="6" max="6" width="18.7109375" style="10" customWidth="1"/>
    <col min="7" max="7" width="12.7109375" style="9" customWidth="1"/>
    <col min="8" max="8" width="18.7109375" style="10" customWidth="1"/>
    <col min="9" max="9" width="12.7109375" style="9" customWidth="1"/>
    <col min="10" max="10" width="18.7109375" style="9" customWidth="1"/>
    <col min="11" max="11" width="12.7109375" style="9" customWidth="1"/>
    <col min="12" max="12" width="18.7109375" style="10" customWidth="1"/>
    <col min="13" max="13" width="12.7109375" style="9" customWidth="1"/>
    <col min="14" max="14" width="18.7109375" style="9" customWidth="1"/>
    <col min="15" max="15" width="12.7109375" style="9" customWidth="1"/>
    <col min="16" max="16" width="18.7109375" style="10" customWidth="1"/>
    <col min="17" max="17" width="12.7109375" style="9" customWidth="1"/>
    <col min="18" max="18" width="18.7109375" style="10" customWidth="1"/>
    <col min="19" max="262" width="11.42578125" style="10"/>
    <col min="263" max="263" width="20.28515625" style="10" bestFit="1" customWidth="1"/>
    <col min="264" max="264" width="9.85546875" style="10" customWidth="1"/>
    <col min="265" max="265" width="86.5703125" style="10" customWidth="1"/>
    <col min="266" max="266" width="8.7109375" style="10" customWidth="1"/>
    <col min="267" max="267" width="14.28515625" style="10" bestFit="1" customWidth="1"/>
    <col min="268" max="268" width="19.140625" style="10" customWidth="1"/>
    <col min="269" max="269" width="16.5703125" style="10" customWidth="1"/>
    <col min="270" max="270" width="17.5703125" style="10" customWidth="1"/>
    <col min="271" max="271" width="26" style="10" customWidth="1"/>
    <col min="272" max="272" width="96.7109375" style="10" customWidth="1"/>
    <col min="273" max="273" width="11.42578125" style="10" customWidth="1"/>
    <col min="274" max="518" width="11.42578125" style="10"/>
    <col min="519" max="519" width="20.28515625" style="10" bestFit="1" customWidth="1"/>
    <col min="520" max="520" width="9.85546875" style="10" customWidth="1"/>
    <col min="521" max="521" width="86.5703125" style="10" customWidth="1"/>
    <col min="522" max="522" width="8.7109375" style="10" customWidth="1"/>
    <col min="523" max="523" width="14.28515625" style="10" bestFit="1" customWidth="1"/>
    <col min="524" max="524" width="19.140625" style="10" customWidth="1"/>
    <col min="525" max="525" width="16.5703125" style="10" customWidth="1"/>
    <col min="526" max="526" width="17.5703125" style="10" customWidth="1"/>
    <col min="527" max="527" width="26" style="10" customWidth="1"/>
    <col min="528" max="528" width="96.7109375" style="10" customWidth="1"/>
    <col min="529" max="529" width="11.42578125" style="10" customWidth="1"/>
    <col min="530" max="774" width="11.42578125" style="10"/>
    <col min="775" max="775" width="20.28515625" style="10" bestFit="1" customWidth="1"/>
    <col min="776" max="776" width="9.85546875" style="10" customWidth="1"/>
    <col min="777" max="777" width="86.5703125" style="10" customWidth="1"/>
    <col min="778" max="778" width="8.7109375" style="10" customWidth="1"/>
    <col min="779" max="779" width="14.28515625" style="10" bestFit="1" customWidth="1"/>
    <col min="780" max="780" width="19.140625" style="10" customWidth="1"/>
    <col min="781" max="781" width="16.5703125" style="10" customWidth="1"/>
    <col min="782" max="782" width="17.5703125" style="10" customWidth="1"/>
    <col min="783" max="783" width="26" style="10" customWidth="1"/>
    <col min="784" max="784" width="96.7109375" style="10" customWidth="1"/>
    <col min="785" max="785" width="11.42578125" style="10" customWidth="1"/>
    <col min="786" max="1030" width="11.42578125" style="10"/>
    <col min="1031" max="1031" width="20.28515625" style="10" bestFit="1" customWidth="1"/>
    <col min="1032" max="1032" width="9.85546875" style="10" customWidth="1"/>
    <col min="1033" max="1033" width="86.5703125" style="10" customWidth="1"/>
    <col min="1034" max="1034" width="8.7109375" style="10" customWidth="1"/>
    <col min="1035" max="1035" width="14.28515625" style="10" bestFit="1" customWidth="1"/>
    <col min="1036" max="1036" width="19.140625" style="10" customWidth="1"/>
    <col min="1037" max="1037" width="16.5703125" style="10" customWidth="1"/>
    <col min="1038" max="1038" width="17.5703125" style="10" customWidth="1"/>
    <col min="1039" max="1039" width="26" style="10" customWidth="1"/>
    <col min="1040" max="1040" width="96.7109375" style="10" customWidth="1"/>
    <col min="1041" max="1041" width="11.42578125" style="10" customWidth="1"/>
    <col min="1042" max="1286" width="11.42578125" style="10"/>
    <col min="1287" max="1287" width="20.28515625" style="10" bestFit="1" customWidth="1"/>
    <col min="1288" max="1288" width="9.85546875" style="10" customWidth="1"/>
    <col min="1289" max="1289" width="86.5703125" style="10" customWidth="1"/>
    <col min="1290" max="1290" width="8.7109375" style="10" customWidth="1"/>
    <col min="1291" max="1291" width="14.28515625" style="10" bestFit="1" customWidth="1"/>
    <col min="1292" max="1292" width="19.140625" style="10" customWidth="1"/>
    <col min="1293" max="1293" width="16.5703125" style="10" customWidth="1"/>
    <col min="1294" max="1294" width="17.5703125" style="10" customWidth="1"/>
    <col min="1295" max="1295" width="26" style="10" customWidth="1"/>
    <col min="1296" max="1296" width="96.7109375" style="10" customWidth="1"/>
    <col min="1297" max="1297" width="11.42578125" style="10" customWidth="1"/>
    <col min="1298" max="1542" width="11.42578125" style="10"/>
    <col min="1543" max="1543" width="20.28515625" style="10" bestFit="1" customWidth="1"/>
    <col min="1544" max="1544" width="9.85546875" style="10" customWidth="1"/>
    <col min="1545" max="1545" width="86.5703125" style="10" customWidth="1"/>
    <col min="1546" max="1546" width="8.7109375" style="10" customWidth="1"/>
    <col min="1547" max="1547" width="14.28515625" style="10" bestFit="1" customWidth="1"/>
    <col min="1548" max="1548" width="19.140625" style="10" customWidth="1"/>
    <col min="1549" max="1549" width="16.5703125" style="10" customWidth="1"/>
    <col min="1550" max="1550" width="17.5703125" style="10" customWidth="1"/>
    <col min="1551" max="1551" width="26" style="10" customWidth="1"/>
    <col min="1552" max="1552" width="96.7109375" style="10" customWidth="1"/>
    <col min="1553" max="1553" width="11.42578125" style="10" customWidth="1"/>
    <col min="1554" max="1798" width="11.42578125" style="10"/>
    <col min="1799" max="1799" width="20.28515625" style="10" bestFit="1" customWidth="1"/>
    <col min="1800" max="1800" width="9.85546875" style="10" customWidth="1"/>
    <col min="1801" max="1801" width="86.5703125" style="10" customWidth="1"/>
    <col min="1802" max="1802" width="8.7109375" style="10" customWidth="1"/>
    <col min="1803" max="1803" width="14.28515625" style="10" bestFit="1" customWidth="1"/>
    <col min="1804" max="1804" width="19.140625" style="10" customWidth="1"/>
    <col min="1805" max="1805" width="16.5703125" style="10" customWidth="1"/>
    <col min="1806" max="1806" width="17.5703125" style="10" customWidth="1"/>
    <col min="1807" max="1807" width="26" style="10" customWidth="1"/>
    <col min="1808" max="1808" width="96.7109375" style="10" customWidth="1"/>
    <col min="1809" max="1809" width="11.42578125" style="10" customWidth="1"/>
    <col min="1810" max="2054" width="11.42578125" style="10"/>
    <col min="2055" max="2055" width="20.28515625" style="10" bestFit="1" customWidth="1"/>
    <col min="2056" max="2056" width="9.85546875" style="10" customWidth="1"/>
    <col min="2057" max="2057" width="86.5703125" style="10" customWidth="1"/>
    <col min="2058" max="2058" width="8.7109375" style="10" customWidth="1"/>
    <col min="2059" max="2059" width="14.28515625" style="10" bestFit="1" customWidth="1"/>
    <col min="2060" max="2060" width="19.140625" style="10" customWidth="1"/>
    <col min="2061" max="2061" width="16.5703125" style="10" customWidth="1"/>
    <col min="2062" max="2062" width="17.5703125" style="10" customWidth="1"/>
    <col min="2063" max="2063" width="26" style="10" customWidth="1"/>
    <col min="2064" max="2064" width="96.7109375" style="10" customWidth="1"/>
    <col min="2065" max="2065" width="11.42578125" style="10" customWidth="1"/>
    <col min="2066" max="2310" width="11.42578125" style="10"/>
    <col min="2311" max="2311" width="20.28515625" style="10" bestFit="1" customWidth="1"/>
    <col min="2312" max="2312" width="9.85546875" style="10" customWidth="1"/>
    <col min="2313" max="2313" width="86.5703125" style="10" customWidth="1"/>
    <col min="2314" max="2314" width="8.7109375" style="10" customWidth="1"/>
    <col min="2315" max="2315" width="14.28515625" style="10" bestFit="1" customWidth="1"/>
    <col min="2316" max="2316" width="19.140625" style="10" customWidth="1"/>
    <col min="2317" max="2317" width="16.5703125" style="10" customWidth="1"/>
    <col min="2318" max="2318" width="17.5703125" style="10" customWidth="1"/>
    <col min="2319" max="2319" width="26" style="10" customWidth="1"/>
    <col min="2320" max="2320" width="96.7109375" style="10" customWidth="1"/>
    <col min="2321" max="2321" width="11.42578125" style="10" customWidth="1"/>
    <col min="2322" max="2566" width="11.42578125" style="10"/>
    <col min="2567" max="2567" width="20.28515625" style="10" bestFit="1" customWidth="1"/>
    <col min="2568" max="2568" width="9.85546875" style="10" customWidth="1"/>
    <col min="2569" max="2569" width="86.5703125" style="10" customWidth="1"/>
    <col min="2570" max="2570" width="8.7109375" style="10" customWidth="1"/>
    <col min="2571" max="2571" width="14.28515625" style="10" bestFit="1" customWidth="1"/>
    <col min="2572" max="2572" width="19.140625" style="10" customWidth="1"/>
    <col min="2573" max="2573" width="16.5703125" style="10" customWidth="1"/>
    <col min="2574" max="2574" width="17.5703125" style="10" customWidth="1"/>
    <col min="2575" max="2575" width="26" style="10" customWidth="1"/>
    <col min="2576" max="2576" width="96.7109375" style="10" customWidth="1"/>
    <col min="2577" max="2577" width="11.42578125" style="10" customWidth="1"/>
    <col min="2578" max="2822" width="11.42578125" style="10"/>
    <col min="2823" max="2823" width="20.28515625" style="10" bestFit="1" customWidth="1"/>
    <col min="2824" max="2824" width="9.85546875" style="10" customWidth="1"/>
    <col min="2825" max="2825" width="86.5703125" style="10" customWidth="1"/>
    <col min="2826" max="2826" width="8.7109375" style="10" customWidth="1"/>
    <col min="2827" max="2827" width="14.28515625" style="10" bestFit="1" customWidth="1"/>
    <col min="2828" max="2828" width="19.140625" style="10" customWidth="1"/>
    <col min="2829" max="2829" width="16.5703125" style="10" customWidth="1"/>
    <col min="2830" max="2830" width="17.5703125" style="10" customWidth="1"/>
    <col min="2831" max="2831" width="26" style="10" customWidth="1"/>
    <col min="2832" max="2832" width="96.7109375" style="10" customWidth="1"/>
    <col min="2833" max="2833" width="11.42578125" style="10" customWidth="1"/>
    <col min="2834" max="3078" width="11.42578125" style="10"/>
    <col min="3079" max="3079" width="20.28515625" style="10" bestFit="1" customWidth="1"/>
    <col min="3080" max="3080" width="9.85546875" style="10" customWidth="1"/>
    <col min="3081" max="3081" width="86.5703125" style="10" customWidth="1"/>
    <col min="3082" max="3082" width="8.7109375" style="10" customWidth="1"/>
    <col min="3083" max="3083" width="14.28515625" style="10" bestFit="1" customWidth="1"/>
    <col min="3084" max="3084" width="19.140625" style="10" customWidth="1"/>
    <col min="3085" max="3085" width="16.5703125" style="10" customWidth="1"/>
    <col min="3086" max="3086" width="17.5703125" style="10" customWidth="1"/>
    <col min="3087" max="3087" width="26" style="10" customWidth="1"/>
    <col min="3088" max="3088" width="96.7109375" style="10" customWidth="1"/>
    <col min="3089" max="3089" width="11.42578125" style="10" customWidth="1"/>
    <col min="3090" max="3334" width="11.42578125" style="10"/>
    <col min="3335" max="3335" width="20.28515625" style="10" bestFit="1" customWidth="1"/>
    <col min="3336" max="3336" width="9.85546875" style="10" customWidth="1"/>
    <col min="3337" max="3337" width="86.5703125" style="10" customWidth="1"/>
    <col min="3338" max="3338" width="8.7109375" style="10" customWidth="1"/>
    <col min="3339" max="3339" width="14.28515625" style="10" bestFit="1" customWidth="1"/>
    <col min="3340" max="3340" width="19.140625" style="10" customWidth="1"/>
    <col min="3341" max="3341" width="16.5703125" style="10" customWidth="1"/>
    <col min="3342" max="3342" width="17.5703125" style="10" customWidth="1"/>
    <col min="3343" max="3343" width="26" style="10" customWidth="1"/>
    <col min="3344" max="3344" width="96.7109375" style="10" customWidth="1"/>
    <col min="3345" max="3345" width="11.42578125" style="10" customWidth="1"/>
    <col min="3346" max="3590" width="11.42578125" style="10"/>
    <col min="3591" max="3591" width="20.28515625" style="10" bestFit="1" customWidth="1"/>
    <col min="3592" max="3592" width="9.85546875" style="10" customWidth="1"/>
    <col min="3593" max="3593" width="86.5703125" style="10" customWidth="1"/>
    <col min="3594" max="3594" width="8.7109375" style="10" customWidth="1"/>
    <col min="3595" max="3595" width="14.28515625" style="10" bestFit="1" customWidth="1"/>
    <col min="3596" max="3596" width="19.140625" style="10" customWidth="1"/>
    <col min="3597" max="3597" width="16.5703125" style="10" customWidth="1"/>
    <col min="3598" max="3598" width="17.5703125" style="10" customWidth="1"/>
    <col min="3599" max="3599" width="26" style="10" customWidth="1"/>
    <col min="3600" max="3600" width="96.7109375" style="10" customWidth="1"/>
    <col min="3601" max="3601" width="11.42578125" style="10" customWidth="1"/>
    <col min="3602" max="3846" width="11.42578125" style="10"/>
    <col min="3847" max="3847" width="20.28515625" style="10" bestFit="1" customWidth="1"/>
    <col min="3848" max="3848" width="9.85546875" style="10" customWidth="1"/>
    <col min="3849" max="3849" width="86.5703125" style="10" customWidth="1"/>
    <col min="3850" max="3850" width="8.7109375" style="10" customWidth="1"/>
    <col min="3851" max="3851" width="14.28515625" style="10" bestFit="1" customWidth="1"/>
    <col min="3852" max="3852" width="19.140625" style="10" customWidth="1"/>
    <col min="3853" max="3853" width="16.5703125" style="10" customWidth="1"/>
    <col min="3854" max="3854" width="17.5703125" style="10" customWidth="1"/>
    <col min="3855" max="3855" width="26" style="10" customWidth="1"/>
    <col min="3856" max="3856" width="96.7109375" style="10" customWidth="1"/>
    <col min="3857" max="3857" width="11.42578125" style="10" customWidth="1"/>
    <col min="3858" max="4102" width="11.42578125" style="10"/>
    <col min="4103" max="4103" width="20.28515625" style="10" bestFit="1" customWidth="1"/>
    <col min="4104" max="4104" width="9.85546875" style="10" customWidth="1"/>
    <col min="4105" max="4105" width="86.5703125" style="10" customWidth="1"/>
    <col min="4106" max="4106" width="8.7109375" style="10" customWidth="1"/>
    <col min="4107" max="4107" width="14.28515625" style="10" bestFit="1" customWidth="1"/>
    <col min="4108" max="4108" width="19.140625" style="10" customWidth="1"/>
    <col min="4109" max="4109" width="16.5703125" style="10" customWidth="1"/>
    <col min="4110" max="4110" width="17.5703125" style="10" customWidth="1"/>
    <col min="4111" max="4111" width="26" style="10" customWidth="1"/>
    <col min="4112" max="4112" width="96.7109375" style="10" customWidth="1"/>
    <col min="4113" max="4113" width="11.42578125" style="10" customWidth="1"/>
    <col min="4114" max="4358" width="11.42578125" style="10"/>
    <col min="4359" max="4359" width="20.28515625" style="10" bestFit="1" customWidth="1"/>
    <col min="4360" max="4360" width="9.85546875" style="10" customWidth="1"/>
    <col min="4361" max="4361" width="86.5703125" style="10" customWidth="1"/>
    <col min="4362" max="4362" width="8.7109375" style="10" customWidth="1"/>
    <col min="4363" max="4363" width="14.28515625" style="10" bestFit="1" customWidth="1"/>
    <col min="4364" max="4364" width="19.140625" style="10" customWidth="1"/>
    <col min="4365" max="4365" width="16.5703125" style="10" customWidth="1"/>
    <col min="4366" max="4366" width="17.5703125" style="10" customWidth="1"/>
    <col min="4367" max="4367" width="26" style="10" customWidth="1"/>
    <col min="4368" max="4368" width="96.7109375" style="10" customWidth="1"/>
    <col min="4369" max="4369" width="11.42578125" style="10" customWidth="1"/>
    <col min="4370" max="4614" width="11.42578125" style="10"/>
    <col min="4615" max="4615" width="20.28515625" style="10" bestFit="1" customWidth="1"/>
    <col min="4616" max="4616" width="9.85546875" style="10" customWidth="1"/>
    <col min="4617" max="4617" width="86.5703125" style="10" customWidth="1"/>
    <col min="4618" max="4618" width="8.7109375" style="10" customWidth="1"/>
    <col min="4619" max="4619" width="14.28515625" style="10" bestFit="1" customWidth="1"/>
    <col min="4620" max="4620" width="19.140625" style="10" customWidth="1"/>
    <col min="4621" max="4621" width="16.5703125" style="10" customWidth="1"/>
    <col min="4622" max="4622" width="17.5703125" style="10" customWidth="1"/>
    <col min="4623" max="4623" width="26" style="10" customWidth="1"/>
    <col min="4624" max="4624" width="96.7109375" style="10" customWidth="1"/>
    <col min="4625" max="4625" width="11.42578125" style="10" customWidth="1"/>
    <col min="4626" max="4870" width="11.42578125" style="10"/>
    <col min="4871" max="4871" width="20.28515625" style="10" bestFit="1" customWidth="1"/>
    <col min="4872" max="4872" width="9.85546875" style="10" customWidth="1"/>
    <col min="4873" max="4873" width="86.5703125" style="10" customWidth="1"/>
    <col min="4874" max="4874" width="8.7109375" style="10" customWidth="1"/>
    <col min="4875" max="4875" width="14.28515625" style="10" bestFit="1" customWidth="1"/>
    <col min="4876" max="4876" width="19.140625" style="10" customWidth="1"/>
    <col min="4877" max="4877" width="16.5703125" style="10" customWidth="1"/>
    <col min="4878" max="4878" width="17.5703125" style="10" customWidth="1"/>
    <col min="4879" max="4879" width="26" style="10" customWidth="1"/>
    <col min="4880" max="4880" width="96.7109375" style="10" customWidth="1"/>
    <col min="4881" max="4881" width="11.42578125" style="10" customWidth="1"/>
    <col min="4882" max="5126" width="11.42578125" style="10"/>
    <col min="5127" max="5127" width="20.28515625" style="10" bestFit="1" customWidth="1"/>
    <col min="5128" max="5128" width="9.85546875" style="10" customWidth="1"/>
    <col min="5129" max="5129" width="86.5703125" style="10" customWidth="1"/>
    <col min="5130" max="5130" width="8.7109375" style="10" customWidth="1"/>
    <col min="5131" max="5131" width="14.28515625" style="10" bestFit="1" customWidth="1"/>
    <col min="5132" max="5132" width="19.140625" style="10" customWidth="1"/>
    <col min="5133" max="5133" width="16.5703125" style="10" customWidth="1"/>
    <col min="5134" max="5134" width="17.5703125" style="10" customWidth="1"/>
    <col min="5135" max="5135" width="26" style="10" customWidth="1"/>
    <col min="5136" max="5136" width="96.7109375" style="10" customWidth="1"/>
    <col min="5137" max="5137" width="11.42578125" style="10" customWidth="1"/>
    <col min="5138" max="5382" width="11.42578125" style="10"/>
    <col min="5383" max="5383" width="20.28515625" style="10" bestFit="1" customWidth="1"/>
    <col min="5384" max="5384" width="9.85546875" style="10" customWidth="1"/>
    <col min="5385" max="5385" width="86.5703125" style="10" customWidth="1"/>
    <col min="5386" max="5386" width="8.7109375" style="10" customWidth="1"/>
    <col min="5387" max="5387" width="14.28515625" style="10" bestFit="1" customWidth="1"/>
    <col min="5388" max="5388" width="19.140625" style="10" customWidth="1"/>
    <col min="5389" max="5389" width="16.5703125" style="10" customWidth="1"/>
    <col min="5390" max="5390" width="17.5703125" style="10" customWidth="1"/>
    <col min="5391" max="5391" width="26" style="10" customWidth="1"/>
    <col min="5392" max="5392" width="96.7109375" style="10" customWidth="1"/>
    <col min="5393" max="5393" width="11.42578125" style="10" customWidth="1"/>
    <col min="5394" max="5638" width="11.42578125" style="10"/>
    <col min="5639" max="5639" width="20.28515625" style="10" bestFit="1" customWidth="1"/>
    <col min="5640" max="5640" width="9.85546875" style="10" customWidth="1"/>
    <col min="5641" max="5641" width="86.5703125" style="10" customWidth="1"/>
    <col min="5642" max="5642" width="8.7109375" style="10" customWidth="1"/>
    <col min="5643" max="5643" width="14.28515625" style="10" bestFit="1" customWidth="1"/>
    <col min="5644" max="5644" width="19.140625" style="10" customWidth="1"/>
    <col min="5645" max="5645" width="16.5703125" style="10" customWidth="1"/>
    <col min="5646" max="5646" width="17.5703125" style="10" customWidth="1"/>
    <col min="5647" max="5647" width="26" style="10" customWidth="1"/>
    <col min="5648" max="5648" width="96.7109375" style="10" customWidth="1"/>
    <col min="5649" max="5649" width="11.42578125" style="10" customWidth="1"/>
    <col min="5650" max="5894" width="11.42578125" style="10"/>
    <col min="5895" max="5895" width="20.28515625" style="10" bestFit="1" customWidth="1"/>
    <col min="5896" max="5896" width="9.85546875" style="10" customWidth="1"/>
    <col min="5897" max="5897" width="86.5703125" style="10" customWidth="1"/>
    <col min="5898" max="5898" width="8.7109375" style="10" customWidth="1"/>
    <col min="5899" max="5899" width="14.28515625" style="10" bestFit="1" customWidth="1"/>
    <col min="5900" max="5900" width="19.140625" style="10" customWidth="1"/>
    <col min="5901" max="5901" width="16.5703125" style="10" customWidth="1"/>
    <col min="5902" max="5902" width="17.5703125" style="10" customWidth="1"/>
    <col min="5903" max="5903" width="26" style="10" customWidth="1"/>
    <col min="5904" max="5904" width="96.7109375" style="10" customWidth="1"/>
    <col min="5905" max="5905" width="11.42578125" style="10" customWidth="1"/>
    <col min="5906" max="6150" width="11.42578125" style="10"/>
    <col min="6151" max="6151" width="20.28515625" style="10" bestFit="1" customWidth="1"/>
    <col min="6152" max="6152" width="9.85546875" style="10" customWidth="1"/>
    <col min="6153" max="6153" width="86.5703125" style="10" customWidth="1"/>
    <col min="6154" max="6154" width="8.7109375" style="10" customWidth="1"/>
    <col min="6155" max="6155" width="14.28515625" style="10" bestFit="1" customWidth="1"/>
    <col min="6156" max="6156" width="19.140625" style="10" customWidth="1"/>
    <col min="6157" max="6157" width="16.5703125" style="10" customWidth="1"/>
    <col min="6158" max="6158" width="17.5703125" style="10" customWidth="1"/>
    <col min="6159" max="6159" width="26" style="10" customWidth="1"/>
    <col min="6160" max="6160" width="96.7109375" style="10" customWidth="1"/>
    <col min="6161" max="6161" width="11.42578125" style="10" customWidth="1"/>
    <col min="6162" max="6406" width="11.42578125" style="10"/>
    <col min="6407" max="6407" width="20.28515625" style="10" bestFit="1" customWidth="1"/>
    <col min="6408" max="6408" width="9.85546875" style="10" customWidth="1"/>
    <col min="6409" max="6409" width="86.5703125" style="10" customWidth="1"/>
    <col min="6410" max="6410" width="8.7109375" style="10" customWidth="1"/>
    <col min="6411" max="6411" width="14.28515625" style="10" bestFit="1" customWidth="1"/>
    <col min="6412" max="6412" width="19.140625" style="10" customWidth="1"/>
    <col min="6413" max="6413" width="16.5703125" style="10" customWidth="1"/>
    <col min="6414" max="6414" width="17.5703125" style="10" customWidth="1"/>
    <col min="6415" max="6415" width="26" style="10" customWidth="1"/>
    <col min="6416" max="6416" width="96.7109375" style="10" customWidth="1"/>
    <col min="6417" max="6417" width="11.42578125" style="10" customWidth="1"/>
    <col min="6418" max="6662" width="11.42578125" style="10"/>
    <col min="6663" max="6663" width="20.28515625" style="10" bestFit="1" customWidth="1"/>
    <col min="6664" max="6664" width="9.85546875" style="10" customWidth="1"/>
    <col min="6665" max="6665" width="86.5703125" style="10" customWidth="1"/>
    <col min="6666" max="6666" width="8.7109375" style="10" customWidth="1"/>
    <col min="6667" max="6667" width="14.28515625" style="10" bestFit="1" customWidth="1"/>
    <col min="6668" max="6668" width="19.140625" style="10" customWidth="1"/>
    <col min="6669" max="6669" width="16.5703125" style="10" customWidth="1"/>
    <col min="6670" max="6670" width="17.5703125" style="10" customWidth="1"/>
    <col min="6671" max="6671" width="26" style="10" customWidth="1"/>
    <col min="6672" max="6672" width="96.7109375" style="10" customWidth="1"/>
    <col min="6673" max="6673" width="11.42578125" style="10" customWidth="1"/>
    <col min="6674" max="6918" width="11.42578125" style="10"/>
    <col min="6919" max="6919" width="20.28515625" style="10" bestFit="1" customWidth="1"/>
    <col min="6920" max="6920" width="9.85546875" style="10" customWidth="1"/>
    <col min="6921" max="6921" width="86.5703125" style="10" customWidth="1"/>
    <col min="6922" max="6922" width="8.7109375" style="10" customWidth="1"/>
    <col min="6923" max="6923" width="14.28515625" style="10" bestFit="1" customWidth="1"/>
    <col min="6924" max="6924" width="19.140625" style="10" customWidth="1"/>
    <col min="6925" max="6925" width="16.5703125" style="10" customWidth="1"/>
    <col min="6926" max="6926" width="17.5703125" style="10" customWidth="1"/>
    <col min="6927" max="6927" width="26" style="10" customWidth="1"/>
    <col min="6928" max="6928" width="96.7109375" style="10" customWidth="1"/>
    <col min="6929" max="6929" width="11.42578125" style="10" customWidth="1"/>
    <col min="6930" max="7174" width="11.42578125" style="10"/>
    <col min="7175" max="7175" width="20.28515625" style="10" bestFit="1" customWidth="1"/>
    <col min="7176" max="7176" width="9.85546875" style="10" customWidth="1"/>
    <col min="7177" max="7177" width="86.5703125" style="10" customWidth="1"/>
    <col min="7178" max="7178" width="8.7109375" style="10" customWidth="1"/>
    <col min="7179" max="7179" width="14.28515625" style="10" bestFit="1" customWidth="1"/>
    <col min="7180" max="7180" width="19.140625" style="10" customWidth="1"/>
    <col min="7181" max="7181" width="16.5703125" style="10" customWidth="1"/>
    <col min="7182" max="7182" width="17.5703125" style="10" customWidth="1"/>
    <col min="7183" max="7183" width="26" style="10" customWidth="1"/>
    <col min="7184" max="7184" width="96.7109375" style="10" customWidth="1"/>
    <col min="7185" max="7185" width="11.42578125" style="10" customWidth="1"/>
    <col min="7186" max="7430" width="11.42578125" style="10"/>
    <col min="7431" max="7431" width="20.28515625" style="10" bestFit="1" customWidth="1"/>
    <col min="7432" max="7432" width="9.85546875" style="10" customWidth="1"/>
    <col min="7433" max="7433" width="86.5703125" style="10" customWidth="1"/>
    <col min="7434" max="7434" width="8.7109375" style="10" customWidth="1"/>
    <col min="7435" max="7435" width="14.28515625" style="10" bestFit="1" customWidth="1"/>
    <col min="7436" max="7436" width="19.140625" style="10" customWidth="1"/>
    <col min="7437" max="7437" width="16.5703125" style="10" customWidth="1"/>
    <col min="7438" max="7438" width="17.5703125" style="10" customWidth="1"/>
    <col min="7439" max="7439" width="26" style="10" customWidth="1"/>
    <col min="7440" max="7440" width="96.7109375" style="10" customWidth="1"/>
    <col min="7441" max="7441" width="11.42578125" style="10" customWidth="1"/>
    <col min="7442" max="7686" width="11.42578125" style="10"/>
    <col min="7687" max="7687" width="20.28515625" style="10" bestFit="1" customWidth="1"/>
    <col min="7688" max="7688" width="9.85546875" style="10" customWidth="1"/>
    <col min="7689" max="7689" width="86.5703125" style="10" customWidth="1"/>
    <col min="7690" max="7690" width="8.7109375" style="10" customWidth="1"/>
    <col min="7691" max="7691" width="14.28515625" style="10" bestFit="1" customWidth="1"/>
    <col min="7692" max="7692" width="19.140625" style="10" customWidth="1"/>
    <col min="7693" max="7693" width="16.5703125" style="10" customWidth="1"/>
    <col min="7694" max="7694" width="17.5703125" style="10" customWidth="1"/>
    <col min="7695" max="7695" width="26" style="10" customWidth="1"/>
    <col min="7696" max="7696" width="96.7109375" style="10" customWidth="1"/>
    <col min="7697" max="7697" width="11.42578125" style="10" customWidth="1"/>
    <col min="7698" max="7942" width="11.42578125" style="10"/>
    <col min="7943" max="7943" width="20.28515625" style="10" bestFit="1" customWidth="1"/>
    <col min="7944" max="7944" width="9.85546875" style="10" customWidth="1"/>
    <col min="7945" max="7945" width="86.5703125" style="10" customWidth="1"/>
    <col min="7946" max="7946" width="8.7109375" style="10" customWidth="1"/>
    <col min="7947" max="7947" width="14.28515625" style="10" bestFit="1" customWidth="1"/>
    <col min="7948" max="7948" width="19.140625" style="10" customWidth="1"/>
    <col min="7949" max="7949" width="16.5703125" style="10" customWidth="1"/>
    <col min="7950" max="7950" width="17.5703125" style="10" customWidth="1"/>
    <col min="7951" max="7951" width="26" style="10" customWidth="1"/>
    <col min="7952" max="7952" width="96.7109375" style="10" customWidth="1"/>
    <col min="7953" max="7953" width="11.42578125" style="10" customWidth="1"/>
    <col min="7954" max="8198" width="11.42578125" style="10"/>
    <col min="8199" max="8199" width="20.28515625" style="10" bestFit="1" customWidth="1"/>
    <col min="8200" max="8200" width="9.85546875" style="10" customWidth="1"/>
    <col min="8201" max="8201" width="86.5703125" style="10" customWidth="1"/>
    <col min="8202" max="8202" width="8.7109375" style="10" customWidth="1"/>
    <col min="8203" max="8203" width="14.28515625" style="10" bestFit="1" customWidth="1"/>
    <col min="8204" max="8204" width="19.140625" style="10" customWidth="1"/>
    <col min="8205" max="8205" width="16.5703125" style="10" customWidth="1"/>
    <col min="8206" max="8206" width="17.5703125" style="10" customWidth="1"/>
    <col min="8207" max="8207" width="26" style="10" customWidth="1"/>
    <col min="8208" max="8208" width="96.7109375" style="10" customWidth="1"/>
    <col min="8209" max="8209" width="11.42578125" style="10" customWidth="1"/>
    <col min="8210" max="8454" width="11.42578125" style="10"/>
    <col min="8455" max="8455" width="20.28515625" style="10" bestFit="1" customWidth="1"/>
    <col min="8456" max="8456" width="9.85546875" style="10" customWidth="1"/>
    <col min="8457" max="8457" width="86.5703125" style="10" customWidth="1"/>
    <col min="8458" max="8458" width="8.7109375" style="10" customWidth="1"/>
    <col min="8459" max="8459" width="14.28515625" style="10" bestFit="1" customWidth="1"/>
    <col min="8460" max="8460" width="19.140625" style="10" customWidth="1"/>
    <col min="8461" max="8461" width="16.5703125" style="10" customWidth="1"/>
    <col min="8462" max="8462" width="17.5703125" style="10" customWidth="1"/>
    <col min="8463" max="8463" width="26" style="10" customWidth="1"/>
    <col min="8464" max="8464" width="96.7109375" style="10" customWidth="1"/>
    <col min="8465" max="8465" width="11.42578125" style="10" customWidth="1"/>
    <col min="8466" max="8710" width="11.42578125" style="10"/>
    <col min="8711" max="8711" width="20.28515625" style="10" bestFit="1" customWidth="1"/>
    <col min="8712" max="8712" width="9.85546875" style="10" customWidth="1"/>
    <col min="8713" max="8713" width="86.5703125" style="10" customWidth="1"/>
    <col min="8714" max="8714" width="8.7109375" style="10" customWidth="1"/>
    <col min="8715" max="8715" width="14.28515625" style="10" bestFit="1" customWidth="1"/>
    <col min="8716" max="8716" width="19.140625" style="10" customWidth="1"/>
    <col min="8717" max="8717" width="16.5703125" style="10" customWidth="1"/>
    <col min="8718" max="8718" width="17.5703125" style="10" customWidth="1"/>
    <col min="8719" max="8719" width="26" style="10" customWidth="1"/>
    <col min="8720" max="8720" width="96.7109375" style="10" customWidth="1"/>
    <col min="8721" max="8721" width="11.42578125" style="10" customWidth="1"/>
    <col min="8722" max="8966" width="11.42578125" style="10"/>
    <col min="8967" max="8967" width="20.28515625" style="10" bestFit="1" customWidth="1"/>
    <col min="8968" max="8968" width="9.85546875" style="10" customWidth="1"/>
    <col min="8969" max="8969" width="86.5703125" style="10" customWidth="1"/>
    <col min="8970" max="8970" width="8.7109375" style="10" customWidth="1"/>
    <col min="8971" max="8971" width="14.28515625" style="10" bestFit="1" customWidth="1"/>
    <col min="8972" max="8972" width="19.140625" style="10" customWidth="1"/>
    <col min="8973" max="8973" width="16.5703125" style="10" customWidth="1"/>
    <col min="8974" max="8974" width="17.5703125" style="10" customWidth="1"/>
    <col min="8975" max="8975" width="26" style="10" customWidth="1"/>
    <col min="8976" max="8976" width="96.7109375" style="10" customWidth="1"/>
    <col min="8977" max="8977" width="11.42578125" style="10" customWidth="1"/>
    <col min="8978" max="9222" width="11.42578125" style="10"/>
    <col min="9223" max="9223" width="20.28515625" style="10" bestFit="1" customWidth="1"/>
    <col min="9224" max="9224" width="9.85546875" style="10" customWidth="1"/>
    <col min="9225" max="9225" width="86.5703125" style="10" customWidth="1"/>
    <col min="9226" max="9226" width="8.7109375" style="10" customWidth="1"/>
    <col min="9227" max="9227" width="14.28515625" style="10" bestFit="1" customWidth="1"/>
    <col min="9228" max="9228" width="19.140625" style="10" customWidth="1"/>
    <col min="9229" max="9229" width="16.5703125" style="10" customWidth="1"/>
    <col min="9230" max="9230" width="17.5703125" style="10" customWidth="1"/>
    <col min="9231" max="9231" width="26" style="10" customWidth="1"/>
    <col min="9232" max="9232" width="96.7109375" style="10" customWidth="1"/>
    <col min="9233" max="9233" width="11.42578125" style="10" customWidth="1"/>
    <col min="9234" max="9478" width="11.42578125" style="10"/>
    <col min="9479" max="9479" width="20.28515625" style="10" bestFit="1" customWidth="1"/>
    <col min="9480" max="9480" width="9.85546875" style="10" customWidth="1"/>
    <col min="9481" max="9481" width="86.5703125" style="10" customWidth="1"/>
    <col min="9482" max="9482" width="8.7109375" style="10" customWidth="1"/>
    <col min="9483" max="9483" width="14.28515625" style="10" bestFit="1" customWidth="1"/>
    <col min="9484" max="9484" width="19.140625" style="10" customWidth="1"/>
    <col min="9485" max="9485" width="16.5703125" style="10" customWidth="1"/>
    <col min="9486" max="9486" width="17.5703125" style="10" customWidth="1"/>
    <col min="9487" max="9487" width="26" style="10" customWidth="1"/>
    <col min="9488" max="9488" width="96.7109375" style="10" customWidth="1"/>
    <col min="9489" max="9489" width="11.42578125" style="10" customWidth="1"/>
    <col min="9490" max="9734" width="11.42578125" style="10"/>
    <col min="9735" max="9735" width="20.28515625" style="10" bestFit="1" customWidth="1"/>
    <col min="9736" max="9736" width="9.85546875" style="10" customWidth="1"/>
    <col min="9737" max="9737" width="86.5703125" style="10" customWidth="1"/>
    <col min="9738" max="9738" width="8.7109375" style="10" customWidth="1"/>
    <col min="9739" max="9739" width="14.28515625" style="10" bestFit="1" customWidth="1"/>
    <col min="9740" max="9740" width="19.140625" style="10" customWidth="1"/>
    <col min="9741" max="9741" width="16.5703125" style="10" customWidth="1"/>
    <col min="9742" max="9742" width="17.5703125" style="10" customWidth="1"/>
    <col min="9743" max="9743" width="26" style="10" customWidth="1"/>
    <col min="9744" max="9744" width="96.7109375" style="10" customWidth="1"/>
    <col min="9745" max="9745" width="11.42578125" style="10" customWidth="1"/>
    <col min="9746" max="9990" width="11.42578125" style="10"/>
    <col min="9991" max="9991" width="20.28515625" style="10" bestFit="1" customWidth="1"/>
    <col min="9992" max="9992" width="9.85546875" style="10" customWidth="1"/>
    <col min="9993" max="9993" width="86.5703125" style="10" customWidth="1"/>
    <col min="9994" max="9994" width="8.7109375" style="10" customWidth="1"/>
    <col min="9995" max="9995" width="14.28515625" style="10" bestFit="1" customWidth="1"/>
    <col min="9996" max="9996" width="19.140625" style="10" customWidth="1"/>
    <col min="9997" max="9997" width="16.5703125" style="10" customWidth="1"/>
    <col min="9998" max="9998" width="17.5703125" style="10" customWidth="1"/>
    <col min="9999" max="9999" width="26" style="10" customWidth="1"/>
    <col min="10000" max="10000" width="96.7109375" style="10" customWidth="1"/>
    <col min="10001" max="10001" width="11.42578125" style="10" customWidth="1"/>
    <col min="10002" max="10246" width="11.42578125" style="10"/>
    <col min="10247" max="10247" width="20.28515625" style="10" bestFit="1" customWidth="1"/>
    <col min="10248" max="10248" width="9.85546875" style="10" customWidth="1"/>
    <col min="10249" max="10249" width="86.5703125" style="10" customWidth="1"/>
    <col min="10250" max="10250" width="8.7109375" style="10" customWidth="1"/>
    <col min="10251" max="10251" width="14.28515625" style="10" bestFit="1" customWidth="1"/>
    <col min="10252" max="10252" width="19.140625" style="10" customWidth="1"/>
    <col min="10253" max="10253" width="16.5703125" style="10" customWidth="1"/>
    <col min="10254" max="10254" width="17.5703125" style="10" customWidth="1"/>
    <col min="10255" max="10255" width="26" style="10" customWidth="1"/>
    <col min="10256" max="10256" width="96.7109375" style="10" customWidth="1"/>
    <col min="10257" max="10257" width="11.42578125" style="10" customWidth="1"/>
    <col min="10258" max="10502" width="11.42578125" style="10"/>
    <col min="10503" max="10503" width="20.28515625" style="10" bestFit="1" customWidth="1"/>
    <col min="10504" max="10504" width="9.85546875" style="10" customWidth="1"/>
    <col min="10505" max="10505" width="86.5703125" style="10" customWidth="1"/>
    <col min="10506" max="10506" width="8.7109375" style="10" customWidth="1"/>
    <col min="10507" max="10507" width="14.28515625" style="10" bestFit="1" customWidth="1"/>
    <col min="10508" max="10508" width="19.140625" style="10" customWidth="1"/>
    <col min="10509" max="10509" width="16.5703125" style="10" customWidth="1"/>
    <col min="10510" max="10510" width="17.5703125" style="10" customWidth="1"/>
    <col min="10511" max="10511" width="26" style="10" customWidth="1"/>
    <col min="10512" max="10512" width="96.7109375" style="10" customWidth="1"/>
    <col min="10513" max="10513" width="11.42578125" style="10" customWidth="1"/>
    <col min="10514" max="10758" width="11.42578125" style="10"/>
    <col min="10759" max="10759" width="20.28515625" style="10" bestFit="1" customWidth="1"/>
    <col min="10760" max="10760" width="9.85546875" style="10" customWidth="1"/>
    <col min="10761" max="10761" width="86.5703125" style="10" customWidth="1"/>
    <col min="10762" max="10762" width="8.7109375" style="10" customWidth="1"/>
    <col min="10763" max="10763" width="14.28515625" style="10" bestFit="1" customWidth="1"/>
    <col min="10764" max="10764" width="19.140625" style="10" customWidth="1"/>
    <col min="10765" max="10765" width="16.5703125" style="10" customWidth="1"/>
    <col min="10766" max="10766" width="17.5703125" style="10" customWidth="1"/>
    <col min="10767" max="10767" width="26" style="10" customWidth="1"/>
    <col min="10768" max="10768" width="96.7109375" style="10" customWidth="1"/>
    <col min="10769" max="10769" width="11.42578125" style="10" customWidth="1"/>
    <col min="10770" max="11014" width="11.42578125" style="10"/>
    <col min="11015" max="11015" width="20.28515625" style="10" bestFit="1" customWidth="1"/>
    <col min="11016" max="11016" width="9.85546875" style="10" customWidth="1"/>
    <col min="11017" max="11017" width="86.5703125" style="10" customWidth="1"/>
    <col min="11018" max="11018" width="8.7109375" style="10" customWidth="1"/>
    <col min="11019" max="11019" width="14.28515625" style="10" bestFit="1" customWidth="1"/>
    <col min="11020" max="11020" width="19.140625" style="10" customWidth="1"/>
    <col min="11021" max="11021" width="16.5703125" style="10" customWidth="1"/>
    <col min="11022" max="11022" width="17.5703125" style="10" customWidth="1"/>
    <col min="11023" max="11023" width="26" style="10" customWidth="1"/>
    <col min="11024" max="11024" width="96.7109375" style="10" customWidth="1"/>
    <col min="11025" max="11025" width="11.42578125" style="10" customWidth="1"/>
    <col min="11026" max="11270" width="11.42578125" style="10"/>
    <col min="11271" max="11271" width="20.28515625" style="10" bestFit="1" customWidth="1"/>
    <col min="11272" max="11272" width="9.85546875" style="10" customWidth="1"/>
    <col min="11273" max="11273" width="86.5703125" style="10" customWidth="1"/>
    <col min="11274" max="11274" width="8.7109375" style="10" customWidth="1"/>
    <col min="11275" max="11275" width="14.28515625" style="10" bestFit="1" customWidth="1"/>
    <col min="11276" max="11276" width="19.140625" style="10" customWidth="1"/>
    <col min="11277" max="11277" width="16.5703125" style="10" customWidth="1"/>
    <col min="11278" max="11278" width="17.5703125" style="10" customWidth="1"/>
    <col min="11279" max="11279" width="26" style="10" customWidth="1"/>
    <col min="11280" max="11280" width="96.7109375" style="10" customWidth="1"/>
    <col min="11281" max="11281" width="11.42578125" style="10" customWidth="1"/>
    <col min="11282" max="11526" width="11.42578125" style="10"/>
    <col min="11527" max="11527" width="20.28515625" style="10" bestFit="1" customWidth="1"/>
    <col min="11528" max="11528" width="9.85546875" style="10" customWidth="1"/>
    <col min="11529" max="11529" width="86.5703125" style="10" customWidth="1"/>
    <col min="11530" max="11530" width="8.7109375" style="10" customWidth="1"/>
    <col min="11531" max="11531" width="14.28515625" style="10" bestFit="1" customWidth="1"/>
    <col min="11532" max="11532" width="19.140625" style="10" customWidth="1"/>
    <col min="11533" max="11533" width="16.5703125" style="10" customWidth="1"/>
    <col min="11534" max="11534" width="17.5703125" style="10" customWidth="1"/>
    <col min="11535" max="11535" width="26" style="10" customWidth="1"/>
    <col min="11536" max="11536" width="96.7109375" style="10" customWidth="1"/>
    <col min="11537" max="11537" width="11.42578125" style="10" customWidth="1"/>
    <col min="11538" max="11782" width="11.42578125" style="10"/>
    <col min="11783" max="11783" width="20.28515625" style="10" bestFit="1" customWidth="1"/>
    <col min="11784" max="11784" width="9.85546875" style="10" customWidth="1"/>
    <col min="11785" max="11785" width="86.5703125" style="10" customWidth="1"/>
    <col min="11786" max="11786" width="8.7109375" style="10" customWidth="1"/>
    <col min="11787" max="11787" width="14.28515625" style="10" bestFit="1" customWidth="1"/>
    <col min="11788" max="11788" width="19.140625" style="10" customWidth="1"/>
    <col min="11789" max="11789" width="16.5703125" style="10" customWidth="1"/>
    <col min="11790" max="11790" width="17.5703125" style="10" customWidth="1"/>
    <col min="11791" max="11791" width="26" style="10" customWidth="1"/>
    <col min="11792" max="11792" width="96.7109375" style="10" customWidth="1"/>
    <col min="11793" max="11793" width="11.42578125" style="10" customWidth="1"/>
    <col min="11794" max="12038" width="11.42578125" style="10"/>
    <col min="12039" max="12039" width="20.28515625" style="10" bestFit="1" customWidth="1"/>
    <col min="12040" max="12040" width="9.85546875" style="10" customWidth="1"/>
    <col min="12041" max="12041" width="86.5703125" style="10" customWidth="1"/>
    <col min="12042" max="12042" width="8.7109375" style="10" customWidth="1"/>
    <col min="12043" max="12043" width="14.28515625" style="10" bestFit="1" customWidth="1"/>
    <col min="12044" max="12044" width="19.140625" style="10" customWidth="1"/>
    <col min="12045" max="12045" width="16.5703125" style="10" customWidth="1"/>
    <col min="12046" max="12046" width="17.5703125" style="10" customWidth="1"/>
    <col min="12047" max="12047" width="26" style="10" customWidth="1"/>
    <col min="12048" max="12048" width="96.7109375" style="10" customWidth="1"/>
    <col min="12049" max="12049" width="11.42578125" style="10" customWidth="1"/>
    <col min="12050" max="12294" width="11.42578125" style="10"/>
    <col min="12295" max="12295" width="20.28515625" style="10" bestFit="1" customWidth="1"/>
    <col min="12296" max="12296" width="9.85546875" style="10" customWidth="1"/>
    <col min="12297" max="12297" width="86.5703125" style="10" customWidth="1"/>
    <col min="12298" max="12298" width="8.7109375" style="10" customWidth="1"/>
    <col min="12299" max="12299" width="14.28515625" style="10" bestFit="1" customWidth="1"/>
    <col min="12300" max="12300" width="19.140625" style="10" customWidth="1"/>
    <col min="12301" max="12301" width="16.5703125" style="10" customWidth="1"/>
    <col min="12302" max="12302" width="17.5703125" style="10" customWidth="1"/>
    <col min="12303" max="12303" width="26" style="10" customWidth="1"/>
    <col min="12304" max="12304" width="96.7109375" style="10" customWidth="1"/>
    <col min="12305" max="12305" width="11.42578125" style="10" customWidth="1"/>
    <col min="12306" max="12550" width="11.42578125" style="10"/>
    <col min="12551" max="12551" width="20.28515625" style="10" bestFit="1" customWidth="1"/>
    <col min="12552" max="12552" width="9.85546875" style="10" customWidth="1"/>
    <col min="12553" max="12553" width="86.5703125" style="10" customWidth="1"/>
    <col min="12554" max="12554" width="8.7109375" style="10" customWidth="1"/>
    <col min="12555" max="12555" width="14.28515625" style="10" bestFit="1" customWidth="1"/>
    <col min="12556" max="12556" width="19.140625" style="10" customWidth="1"/>
    <col min="12557" max="12557" width="16.5703125" style="10" customWidth="1"/>
    <col min="12558" max="12558" width="17.5703125" style="10" customWidth="1"/>
    <col min="12559" max="12559" width="26" style="10" customWidth="1"/>
    <col min="12560" max="12560" width="96.7109375" style="10" customWidth="1"/>
    <col min="12561" max="12561" width="11.42578125" style="10" customWidth="1"/>
    <col min="12562" max="12806" width="11.42578125" style="10"/>
    <col min="12807" max="12807" width="20.28515625" style="10" bestFit="1" customWidth="1"/>
    <col min="12808" max="12808" width="9.85546875" style="10" customWidth="1"/>
    <col min="12809" max="12809" width="86.5703125" style="10" customWidth="1"/>
    <col min="12810" max="12810" width="8.7109375" style="10" customWidth="1"/>
    <col min="12811" max="12811" width="14.28515625" style="10" bestFit="1" customWidth="1"/>
    <col min="12812" max="12812" width="19.140625" style="10" customWidth="1"/>
    <col min="12813" max="12813" width="16.5703125" style="10" customWidth="1"/>
    <col min="12814" max="12814" width="17.5703125" style="10" customWidth="1"/>
    <col min="12815" max="12815" width="26" style="10" customWidth="1"/>
    <col min="12816" max="12816" width="96.7109375" style="10" customWidth="1"/>
    <col min="12817" max="12817" width="11.42578125" style="10" customWidth="1"/>
    <col min="12818" max="13062" width="11.42578125" style="10"/>
    <col min="13063" max="13063" width="20.28515625" style="10" bestFit="1" customWidth="1"/>
    <col min="13064" max="13064" width="9.85546875" style="10" customWidth="1"/>
    <col min="13065" max="13065" width="86.5703125" style="10" customWidth="1"/>
    <col min="13066" max="13066" width="8.7109375" style="10" customWidth="1"/>
    <col min="13067" max="13067" width="14.28515625" style="10" bestFit="1" customWidth="1"/>
    <col min="13068" max="13068" width="19.140625" style="10" customWidth="1"/>
    <col min="13069" max="13069" width="16.5703125" style="10" customWidth="1"/>
    <col min="13070" max="13070" width="17.5703125" style="10" customWidth="1"/>
    <col min="13071" max="13071" width="26" style="10" customWidth="1"/>
    <col min="13072" max="13072" width="96.7109375" style="10" customWidth="1"/>
    <col min="13073" max="13073" width="11.42578125" style="10" customWidth="1"/>
    <col min="13074" max="13318" width="11.42578125" style="10"/>
    <col min="13319" max="13319" width="20.28515625" style="10" bestFit="1" customWidth="1"/>
    <col min="13320" max="13320" width="9.85546875" style="10" customWidth="1"/>
    <col min="13321" max="13321" width="86.5703125" style="10" customWidth="1"/>
    <col min="13322" max="13322" width="8.7109375" style="10" customWidth="1"/>
    <col min="13323" max="13323" width="14.28515625" style="10" bestFit="1" customWidth="1"/>
    <col min="13324" max="13324" width="19.140625" style="10" customWidth="1"/>
    <col min="13325" max="13325" width="16.5703125" style="10" customWidth="1"/>
    <col min="13326" max="13326" width="17.5703125" style="10" customWidth="1"/>
    <col min="13327" max="13327" width="26" style="10" customWidth="1"/>
    <col min="13328" max="13328" width="96.7109375" style="10" customWidth="1"/>
    <col min="13329" max="13329" width="11.42578125" style="10" customWidth="1"/>
    <col min="13330" max="13574" width="11.42578125" style="10"/>
    <col min="13575" max="13575" width="20.28515625" style="10" bestFit="1" customWidth="1"/>
    <col min="13576" max="13576" width="9.85546875" style="10" customWidth="1"/>
    <col min="13577" max="13577" width="86.5703125" style="10" customWidth="1"/>
    <col min="13578" max="13578" width="8.7109375" style="10" customWidth="1"/>
    <col min="13579" max="13579" width="14.28515625" style="10" bestFit="1" customWidth="1"/>
    <col min="13580" max="13580" width="19.140625" style="10" customWidth="1"/>
    <col min="13581" max="13581" width="16.5703125" style="10" customWidth="1"/>
    <col min="13582" max="13582" width="17.5703125" style="10" customWidth="1"/>
    <col min="13583" max="13583" width="26" style="10" customWidth="1"/>
    <col min="13584" max="13584" width="96.7109375" style="10" customWidth="1"/>
    <col min="13585" max="13585" width="11.42578125" style="10" customWidth="1"/>
    <col min="13586" max="13830" width="11.42578125" style="10"/>
    <col min="13831" max="13831" width="20.28515625" style="10" bestFit="1" customWidth="1"/>
    <col min="13832" max="13832" width="9.85546875" style="10" customWidth="1"/>
    <col min="13833" max="13833" width="86.5703125" style="10" customWidth="1"/>
    <col min="13834" max="13834" width="8.7109375" style="10" customWidth="1"/>
    <col min="13835" max="13835" width="14.28515625" style="10" bestFit="1" customWidth="1"/>
    <col min="13836" max="13836" width="19.140625" style="10" customWidth="1"/>
    <col min="13837" max="13837" width="16.5703125" style="10" customWidth="1"/>
    <col min="13838" max="13838" width="17.5703125" style="10" customWidth="1"/>
    <col min="13839" max="13839" width="26" style="10" customWidth="1"/>
    <col min="13840" max="13840" width="96.7109375" style="10" customWidth="1"/>
    <col min="13841" max="13841" width="11.42578125" style="10" customWidth="1"/>
    <col min="13842" max="14086" width="11.42578125" style="10"/>
    <col min="14087" max="14087" width="20.28515625" style="10" bestFit="1" customWidth="1"/>
    <col min="14088" max="14088" width="9.85546875" style="10" customWidth="1"/>
    <col min="14089" max="14089" width="86.5703125" style="10" customWidth="1"/>
    <col min="14090" max="14090" width="8.7109375" style="10" customWidth="1"/>
    <col min="14091" max="14091" width="14.28515625" style="10" bestFit="1" customWidth="1"/>
    <col min="14092" max="14092" width="19.140625" style="10" customWidth="1"/>
    <col min="14093" max="14093" width="16.5703125" style="10" customWidth="1"/>
    <col min="14094" max="14094" width="17.5703125" style="10" customWidth="1"/>
    <col min="14095" max="14095" width="26" style="10" customWidth="1"/>
    <col min="14096" max="14096" width="96.7109375" style="10" customWidth="1"/>
    <col min="14097" max="14097" width="11.42578125" style="10" customWidth="1"/>
    <col min="14098" max="14342" width="11.42578125" style="10"/>
    <col min="14343" max="14343" width="20.28515625" style="10" bestFit="1" customWidth="1"/>
    <col min="14344" max="14344" width="9.85546875" style="10" customWidth="1"/>
    <col min="14345" max="14345" width="86.5703125" style="10" customWidth="1"/>
    <col min="14346" max="14346" width="8.7109375" style="10" customWidth="1"/>
    <col min="14347" max="14347" width="14.28515625" style="10" bestFit="1" customWidth="1"/>
    <col min="14348" max="14348" width="19.140625" style="10" customWidth="1"/>
    <col min="14349" max="14349" width="16.5703125" style="10" customWidth="1"/>
    <col min="14350" max="14350" width="17.5703125" style="10" customWidth="1"/>
    <col min="14351" max="14351" width="26" style="10" customWidth="1"/>
    <col min="14352" max="14352" width="96.7109375" style="10" customWidth="1"/>
    <col min="14353" max="14353" width="11.42578125" style="10" customWidth="1"/>
    <col min="14354" max="14598" width="11.42578125" style="10"/>
    <col min="14599" max="14599" width="20.28515625" style="10" bestFit="1" customWidth="1"/>
    <col min="14600" max="14600" width="9.85546875" style="10" customWidth="1"/>
    <col min="14601" max="14601" width="86.5703125" style="10" customWidth="1"/>
    <col min="14602" max="14602" width="8.7109375" style="10" customWidth="1"/>
    <col min="14603" max="14603" width="14.28515625" style="10" bestFit="1" customWidth="1"/>
    <col min="14604" max="14604" width="19.140625" style="10" customWidth="1"/>
    <col min="14605" max="14605" width="16.5703125" style="10" customWidth="1"/>
    <col min="14606" max="14606" width="17.5703125" style="10" customWidth="1"/>
    <col min="14607" max="14607" width="26" style="10" customWidth="1"/>
    <col min="14608" max="14608" width="96.7109375" style="10" customWidth="1"/>
    <col min="14609" max="14609" width="11.42578125" style="10" customWidth="1"/>
    <col min="14610" max="14854" width="11.42578125" style="10"/>
    <col min="14855" max="14855" width="20.28515625" style="10" bestFit="1" customWidth="1"/>
    <col min="14856" max="14856" width="9.85546875" style="10" customWidth="1"/>
    <col min="14857" max="14857" width="86.5703125" style="10" customWidth="1"/>
    <col min="14858" max="14858" width="8.7109375" style="10" customWidth="1"/>
    <col min="14859" max="14859" width="14.28515625" style="10" bestFit="1" customWidth="1"/>
    <col min="14860" max="14860" width="19.140625" style="10" customWidth="1"/>
    <col min="14861" max="14861" width="16.5703125" style="10" customWidth="1"/>
    <col min="14862" max="14862" width="17.5703125" style="10" customWidth="1"/>
    <col min="14863" max="14863" width="26" style="10" customWidth="1"/>
    <col min="14864" max="14864" width="96.7109375" style="10" customWidth="1"/>
    <col min="14865" max="14865" width="11.42578125" style="10" customWidth="1"/>
    <col min="14866" max="15110" width="11.42578125" style="10"/>
    <col min="15111" max="15111" width="20.28515625" style="10" bestFit="1" customWidth="1"/>
    <col min="15112" max="15112" width="9.85546875" style="10" customWidth="1"/>
    <col min="15113" max="15113" width="86.5703125" style="10" customWidth="1"/>
    <col min="15114" max="15114" width="8.7109375" style="10" customWidth="1"/>
    <col min="15115" max="15115" width="14.28515625" style="10" bestFit="1" customWidth="1"/>
    <col min="15116" max="15116" width="19.140625" style="10" customWidth="1"/>
    <col min="15117" max="15117" width="16.5703125" style="10" customWidth="1"/>
    <col min="15118" max="15118" width="17.5703125" style="10" customWidth="1"/>
    <col min="15119" max="15119" width="26" style="10" customWidth="1"/>
    <col min="15120" max="15120" width="96.7109375" style="10" customWidth="1"/>
    <col min="15121" max="15121" width="11.42578125" style="10" customWidth="1"/>
    <col min="15122" max="15366" width="11.42578125" style="10"/>
    <col min="15367" max="15367" width="20.28515625" style="10" bestFit="1" customWidth="1"/>
    <col min="15368" max="15368" width="9.85546875" style="10" customWidth="1"/>
    <col min="15369" max="15369" width="86.5703125" style="10" customWidth="1"/>
    <col min="15370" max="15370" width="8.7109375" style="10" customWidth="1"/>
    <col min="15371" max="15371" width="14.28515625" style="10" bestFit="1" customWidth="1"/>
    <col min="15372" max="15372" width="19.140625" style="10" customWidth="1"/>
    <col min="15373" max="15373" width="16.5703125" style="10" customWidth="1"/>
    <col min="15374" max="15374" width="17.5703125" style="10" customWidth="1"/>
    <col min="15375" max="15375" width="26" style="10" customWidth="1"/>
    <col min="15376" max="15376" width="96.7109375" style="10" customWidth="1"/>
    <col min="15377" max="15377" width="11.42578125" style="10" customWidth="1"/>
    <col min="15378" max="15622" width="11.42578125" style="10"/>
    <col min="15623" max="15623" width="20.28515625" style="10" bestFit="1" customWidth="1"/>
    <col min="15624" max="15624" width="9.85546875" style="10" customWidth="1"/>
    <col min="15625" max="15625" width="86.5703125" style="10" customWidth="1"/>
    <col min="15626" max="15626" width="8.7109375" style="10" customWidth="1"/>
    <col min="15627" max="15627" width="14.28515625" style="10" bestFit="1" customWidth="1"/>
    <col min="15628" max="15628" width="19.140625" style="10" customWidth="1"/>
    <col min="15629" max="15629" width="16.5703125" style="10" customWidth="1"/>
    <col min="15630" max="15630" width="17.5703125" style="10" customWidth="1"/>
    <col min="15631" max="15631" width="26" style="10" customWidth="1"/>
    <col min="15632" max="15632" width="96.7109375" style="10" customWidth="1"/>
    <col min="15633" max="15633" width="11.42578125" style="10" customWidth="1"/>
    <col min="15634" max="15878" width="11.42578125" style="10"/>
    <col min="15879" max="15879" width="20.28515625" style="10" bestFit="1" customWidth="1"/>
    <col min="15880" max="15880" width="9.85546875" style="10" customWidth="1"/>
    <col min="15881" max="15881" width="86.5703125" style="10" customWidth="1"/>
    <col min="15882" max="15882" width="8.7109375" style="10" customWidth="1"/>
    <col min="15883" max="15883" width="14.28515625" style="10" bestFit="1" customWidth="1"/>
    <col min="15884" max="15884" width="19.140625" style="10" customWidth="1"/>
    <col min="15885" max="15885" width="16.5703125" style="10" customWidth="1"/>
    <col min="15886" max="15886" width="17.5703125" style="10" customWidth="1"/>
    <col min="15887" max="15887" width="26" style="10" customWidth="1"/>
    <col min="15888" max="15888" width="96.7109375" style="10" customWidth="1"/>
    <col min="15889" max="15889" width="11.42578125" style="10" customWidth="1"/>
    <col min="15890" max="16134" width="11.42578125" style="10"/>
    <col min="16135" max="16135" width="20.28515625" style="10" bestFit="1" customWidth="1"/>
    <col min="16136" max="16136" width="9.85546875" style="10" customWidth="1"/>
    <col min="16137" max="16137" width="86.5703125" style="10" customWidth="1"/>
    <col min="16138" max="16138" width="8.7109375" style="10" customWidth="1"/>
    <col min="16139" max="16139" width="14.28515625" style="10" bestFit="1" customWidth="1"/>
    <col min="16140" max="16140" width="19.140625" style="10" customWidth="1"/>
    <col min="16141" max="16141" width="16.5703125" style="10" customWidth="1"/>
    <col min="16142" max="16142" width="17.5703125" style="10" customWidth="1"/>
    <col min="16143" max="16143" width="26" style="10" customWidth="1"/>
    <col min="16144" max="16144" width="96.7109375" style="10" customWidth="1"/>
    <col min="16145" max="16145" width="11.42578125" style="10" customWidth="1"/>
    <col min="16146" max="16384" width="11.42578125" style="10"/>
  </cols>
  <sheetData>
    <row r="1" spans="2:18" ht="15.75" thickBot="1" x14ac:dyDescent="0.3"/>
    <row r="2" spans="2:18" s="2" customFormat="1" x14ac:dyDescent="0.25">
      <c r="B2" s="56"/>
      <c r="C2" s="57"/>
      <c r="D2" s="57"/>
      <c r="E2" s="57"/>
      <c r="F2" s="57"/>
      <c r="G2" s="224"/>
      <c r="H2" s="57"/>
      <c r="I2" s="224"/>
      <c r="J2" s="57"/>
      <c r="K2" s="224"/>
      <c r="L2" s="58"/>
      <c r="M2" s="404"/>
      <c r="N2" s="52"/>
      <c r="O2" s="405"/>
      <c r="P2" s="3"/>
      <c r="Q2" s="4"/>
    </row>
    <row r="3" spans="2:18" s="2" customFormat="1" x14ac:dyDescent="0.25">
      <c r="B3" s="59"/>
      <c r="C3" s="52"/>
      <c r="D3" s="52"/>
      <c r="E3" s="60" t="str">
        <f>Resumo!E4</f>
        <v>Obra:</v>
      </c>
      <c r="F3" s="52" t="str">
        <f>Resumo!F4</f>
        <v xml:space="preserve">Pavimentação e Drenagem </v>
      </c>
      <c r="G3" s="4"/>
      <c r="H3" s="52"/>
      <c r="I3" s="60" t="s">
        <v>20</v>
      </c>
      <c r="J3" s="413"/>
      <c r="K3" s="60" t="s">
        <v>26</v>
      </c>
      <c r="L3" s="536"/>
      <c r="M3" s="530"/>
      <c r="O3" s="405"/>
      <c r="P3" s="3"/>
      <c r="Q3" s="4"/>
    </row>
    <row r="4" spans="2:18" s="2" customFormat="1" x14ac:dyDescent="0.25">
      <c r="B4" s="59"/>
      <c r="C4" s="52"/>
      <c r="D4" s="52"/>
      <c r="E4" s="60" t="str">
        <f>Resumo!E5</f>
        <v>Local:</v>
      </c>
      <c r="F4" s="52" t="str">
        <f>Resumo!F5</f>
        <v>Estádio Municipal Egidio José Preima</v>
      </c>
      <c r="G4" s="4"/>
      <c r="H4" s="52"/>
      <c r="I4" s="60" t="s">
        <v>21</v>
      </c>
      <c r="J4" s="413"/>
      <c r="K4" s="60" t="s">
        <v>27</v>
      </c>
      <c r="L4" s="537"/>
      <c r="M4" s="530"/>
      <c r="O4" s="405"/>
      <c r="P4" s="3"/>
      <c r="Q4" s="4"/>
    </row>
    <row r="5" spans="2:18" s="2" customFormat="1" x14ac:dyDescent="0.25">
      <c r="B5" s="59"/>
      <c r="C5" s="52"/>
      <c r="D5" s="52"/>
      <c r="E5" s="60" t="str">
        <f>Resumo!E6</f>
        <v>Bairro:</v>
      </c>
      <c r="F5" s="52" t="str">
        <f>Resumo!F6</f>
        <v>Gleba Sorriso</v>
      </c>
      <c r="G5" s="4"/>
      <c r="H5" s="62"/>
      <c r="K5" s="60"/>
      <c r="L5" s="223"/>
      <c r="M5" s="530"/>
      <c r="O5" s="405"/>
      <c r="P5" s="3"/>
      <c r="Q5" s="4"/>
    </row>
    <row r="6" spans="2:18" s="2" customFormat="1" x14ac:dyDescent="0.25">
      <c r="B6" s="59"/>
      <c r="C6" s="52"/>
      <c r="D6" s="52"/>
      <c r="E6" s="60" t="str">
        <f>Resumo!E7</f>
        <v>Município:</v>
      </c>
      <c r="F6" s="52" t="str">
        <f>Resumo!F7</f>
        <v>Sorriso - MT</v>
      </c>
      <c r="G6" s="4"/>
      <c r="H6" s="52"/>
      <c r="I6" s="228"/>
      <c r="J6" s="52"/>
      <c r="K6" s="60"/>
      <c r="L6" s="223"/>
      <c r="M6" s="530"/>
      <c r="O6" s="405"/>
      <c r="P6" s="3"/>
      <c r="Q6" s="4"/>
    </row>
    <row r="7" spans="2:18" s="2" customFormat="1" x14ac:dyDescent="0.25">
      <c r="B7" s="59"/>
      <c r="C7" s="52"/>
      <c r="D7" s="52"/>
      <c r="E7" s="52"/>
      <c r="F7" s="63"/>
      <c r="G7" s="4"/>
      <c r="H7" s="60" t="s">
        <v>28</v>
      </c>
      <c r="I7" s="53"/>
      <c r="L7" s="222"/>
      <c r="M7" s="530"/>
      <c r="O7" s="405"/>
      <c r="P7" s="3"/>
      <c r="Q7" s="4"/>
    </row>
    <row r="8" spans="2:18" s="2" customFormat="1" x14ac:dyDescent="0.25">
      <c r="B8" s="59"/>
      <c r="C8" s="52"/>
      <c r="D8" s="60" t="s">
        <v>92</v>
      </c>
      <c r="E8" s="53"/>
      <c r="G8" s="4"/>
      <c r="H8" s="64"/>
      <c r="I8" s="53"/>
      <c r="L8" s="222"/>
      <c r="M8" s="530"/>
      <c r="O8" s="405"/>
      <c r="P8" s="3"/>
      <c r="Q8" s="4"/>
    </row>
    <row r="9" spans="2:18" s="2" customFormat="1" x14ac:dyDescent="0.25">
      <c r="B9" s="59"/>
      <c r="C9" s="52"/>
      <c r="D9" s="52"/>
      <c r="E9" s="52"/>
      <c r="F9" s="52"/>
      <c r="G9" s="405"/>
      <c r="H9" s="405"/>
      <c r="I9" s="53"/>
      <c r="L9" s="222"/>
      <c r="M9" s="530"/>
      <c r="O9" s="405"/>
      <c r="P9" s="3"/>
      <c r="Q9" s="4"/>
    </row>
    <row r="10" spans="2:18" s="2" customFormat="1" ht="15.75" thickBot="1" x14ac:dyDescent="0.3">
      <c r="B10" s="219"/>
      <c r="C10" s="220"/>
      <c r="D10" s="220"/>
      <c r="E10" s="220"/>
      <c r="F10" s="220"/>
      <c r="G10" s="225"/>
      <c r="H10" s="221"/>
      <c r="I10" s="227"/>
      <c r="J10" s="220"/>
      <c r="K10" s="225"/>
      <c r="L10" s="406"/>
      <c r="M10" s="59"/>
      <c r="O10" s="405"/>
      <c r="P10" s="1"/>
      <c r="Q10" s="1"/>
    </row>
    <row r="11" spans="2:18" s="2" customFormat="1" ht="32.1" customHeight="1" thickBot="1" x14ac:dyDescent="0.3">
      <c r="B11" s="896" t="s">
        <v>93</v>
      </c>
      <c r="C11" s="897"/>
      <c r="D11" s="897"/>
      <c r="E11" s="897"/>
      <c r="F11" s="897"/>
      <c r="G11" s="897"/>
      <c r="H11" s="897"/>
      <c r="I11" s="897"/>
      <c r="J11" s="897"/>
      <c r="K11" s="897"/>
      <c r="L11" s="898"/>
      <c r="M11" s="531"/>
      <c r="N11" s="521"/>
      <c r="O11" s="521"/>
      <c r="P11" s="521"/>
      <c r="Q11" s="521"/>
      <c r="R11" s="521"/>
    </row>
    <row r="12" spans="2:18" s="62" customFormat="1" ht="15" customHeight="1" thickBot="1" x14ac:dyDescent="0.3">
      <c r="B12" s="217"/>
      <c r="C12" s="217"/>
      <c r="D12" s="217"/>
      <c r="E12" s="217"/>
      <c r="F12" s="217"/>
      <c r="G12" s="217"/>
      <c r="H12" s="217"/>
      <c r="I12" s="217"/>
      <c r="J12" s="217"/>
      <c r="K12" s="217"/>
      <c r="L12" s="217"/>
      <c r="M12" s="415"/>
      <c r="N12" s="415"/>
      <c r="O12" s="415"/>
      <c r="P12" s="64"/>
      <c r="Q12" s="64"/>
    </row>
    <row r="13" spans="2:18" s="62" customFormat="1" ht="24.95" customHeight="1" x14ac:dyDescent="0.25">
      <c r="B13" s="1061" t="s">
        <v>100</v>
      </c>
      <c r="C13" s="1062"/>
      <c r="D13" s="1062"/>
      <c r="E13" s="1062"/>
      <c r="F13" s="1062"/>
      <c r="G13" s="1062"/>
      <c r="H13" s="1062"/>
      <c r="I13" s="1062"/>
      <c r="J13" s="1062"/>
      <c r="K13" s="1062"/>
      <c r="L13" s="1063"/>
      <c r="M13" s="52"/>
      <c r="N13" s="52"/>
      <c r="O13" s="52"/>
      <c r="P13" s="52"/>
      <c r="Q13" s="52"/>
      <c r="R13" s="52"/>
    </row>
    <row r="14" spans="2:18" s="62" customFormat="1" ht="15" customHeight="1" x14ac:dyDescent="0.25">
      <c r="B14" s="1044" t="s">
        <v>1</v>
      </c>
      <c r="C14" s="1045" t="s">
        <v>36</v>
      </c>
      <c r="D14" s="1045"/>
      <c r="E14" s="1045"/>
      <c r="F14" s="1045"/>
      <c r="G14" s="1058" t="s">
        <v>99</v>
      </c>
      <c r="H14" s="1059"/>
      <c r="I14" s="1059"/>
      <c r="J14" s="1059"/>
      <c r="K14" s="1059"/>
      <c r="L14" s="1060"/>
      <c r="M14" s="52"/>
      <c r="N14" s="52"/>
      <c r="O14" s="52"/>
      <c r="P14" s="52"/>
      <c r="Q14" s="52"/>
      <c r="R14" s="52"/>
    </row>
    <row r="15" spans="2:18" s="9" customFormat="1" x14ac:dyDescent="0.25">
      <c r="B15" s="1044"/>
      <c r="C15" s="1045"/>
      <c r="D15" s="1045"/>
      <c r="E15" s="1045"/>
      <c r="F15" s="1045"/>
      <c r="G15" s="1045" t="s">
        <v>94</v>
      </c>
      <c r="H15" s="1045"/>
      <c r="I15" s="1045" t="s">
        <v>95</v>
      </c>
      <c r="J15" s="1045"/>
      <c r="K15" s="1045" t="s">
        <v>96</v>
      </c>
      <c r="L15" s="1046"/>
      <c r="M15" s="839"/>
      <c r="N15" s="839"/>
      <c r="O15" s="839"/>
      <c r="P15" s="839"/>
      <c r="Q15" s="839"/>
      <c r="R15" s="839"/>
    </row>
    <row r="16" spans="2:18" s="9" customFormat="1" x14ac:dyDescent="0.25">
      <c r="B16" s="1044"/>
      <c r="C16" s="1045" t="s">
        <v>102</v>
      </c>
      <c r="D16" s="1045"/>
      <c r="E16" s="1045"/>
      <c r="F16" s="417" t="s">
        <v>32</v>
      </c>
      <c r="G16" s="417" t="s">
        <v>55</v>
      </c>
      <c r="H16" s="417" t="s">
        <v>34</v>
      </c>
      <c r="I16" s="417" t="s">
        <v>55</v>
      </c>
      <c r="J16" s="417" t="s">
        <v>34</v>
      </c>
      <c r="K16" s="417" t="s">
        <v>55</v>
      </c>
      <c r="L16" s="418" t="s">
        <v>34</v>
      </c>
      <c r="M16" s="405"/>
      <c r="N16" s="405"/>
      <c r="O16" s="405"/>
      <c r="P16" s="405"/>
      <c r="Q16" s="405"/>
      <c r="R16" s="405"/>
    </row>
    <row r="17" spans="2:18" ht="20.100000000000001" customHeight="1" x14ac:dyDescent="0.25">
      <c r="B17" s="255">
        <f>Resumo!B23</f>
        <v>1</v>
      </c>
      <c r="C17" s="1054" t="str">
        <f>Resumo!C23</f>
        <v>SERVIÇOS PRELIMINARES</v>
      </c>
      <c r="D17" s="1054"/>
      <c r="E17" s="1054"/>
      <c r="F17" s="518">
        <f>Resumo!G23</f>
        <v>0</v>
      </c>
      <c r="G17" s="519"/>
      <c r="H17" s="518">
        <f>G17*$F17</f>
        <v>0</v>
      </c>
      <c r="I17" s="519"/>
      <c r="J17" s="518">
        <f>I17*$F17</f>
        <v>0</v>
      </c>
      <c r="K17" s="519"/>
      <c r="L17" s="520">
        <f>K17*$F17</f>
        <v>0</v>
      </c>
      <c r="M17" s="522"/>
      <c r="N17" s="523"/>
      <c r="O17" s="522"/>
      <c r="P17" s="523"/>
      <c r="Q17" s="522"/>
      <c r="R17" s="523"/>
    </row>
    <row r="18" spans="2:18" ht="20.100000000000001" customHeight="1" x14ac:dyDescent="0.25">
      <c r="B18" s="116">
        <f>Resumo!B24</f>
        <v>2</v>
      </c>
      <c r="C18" s="1053" t="str">
        <f>Resumo!C24</f>
        <v>DRENAGEM DE ÁGUAS PLUVIAIS</v>
      </c>
      <c r="D18" s="1053"/>
      <c r="E18" s="1053"/>
      <c r="F18" s="207">
        <f>Resumo!G24</f>
        <v>0</v>
      </c>
      <c r="G18" s="244"/>
      <c r="H18" s="207">
        <f t="shared" ref="H18:H20" si="0">G18*$F18</f>
        <v>0</v>
      </c>
      <c r="I18" s="244"/>
      <c r="J18" s="207">
        <f t="shared" ref="J18:L20" si="1">I18*$F18</f>
        <v>0</v>
      </c>
      <c r="K18" s="244"/>
      <c r="L18" s="208">
        <f t="shared" si="1"/>
        <v>0</v>
      </c>
      <c r="M18" s="522"/>
      <c r="N18" s="523"/>
      <c r="O18" s="522"/>
      <c r="P18" s="523"/>
      <c r="Q18" s="522"/>
      <c r="R18" s="523"/>
    </row>
    <row r="19" spans="2:18" ht="20.100000000000001" customHeight="1" x14ac:dyDescent="0.25">
      <c r="B19" s="116">
        <f>Resumo!B25</f>
        <v>3</v>
      </c>
      <c r="C19" s="1053" t="str">
        <f>Resumo!C25</f>
        <v>TERRAPLENAGEM E PAVIMENTAÇÃO ASFÁLTICA</v>
      </c>
      <c r="D19" s="1053"/>
      <c r="E19" s="1053"/>
      <c r="F19" s="207">
        <f>Resumo!G25</f>
        <v>0</v>
      </c>
      <c r="G19" s="244"/>
      <c r="H19" s="207">
        <f t="shared" si="0"/>
        <v>0</v>
      </c>
      <c r="I19" s="244"/>
      <c r="J19" s="207">
        <f t="shared" si="1"/>
        <v>0</v>
      </c>
      <c r="K19" s="244"/>
      <c r="L19" s="208">
        <f>K19*$F19</f>
        <v>0</v>
      </c>
      <c r="M19" s="522"/>
      <c r="N19" s="523"/>
      <c r="O19" s="522"/>
      <c r="P19" s="523"/>
      <c r="Q19" s="522"/>
      <c r="R19" s="523"/>
    </row>
    <row r="20" spans="2:18" ht="20.100000000000001" customHeight="1" thickBot="1" x14ac:dyDescent="0.3">
      <c r="B20" s="209">
        <f>Resumo!B26</f>
        <v>4</v>
      </c>
      <c r="C20" s="1056" t="str">
        <f>Resumo!C26</f>
        <v xml:space="preserve">EXECUÇÃO DE PASSEIOS E PLANTIO DE GRAMA </v>
      </c>
      <c r="D20" s="1056"/>
      <c r="E20" s="1056"/>
      <c r="F20" s="210">
        <f>Resumo!G26</f>
        <v>0</v>
      </c>
      <c r="G20" s="245"/>
      <c r="H20" s="210">
        <f t="shared" si="0"/>
        <v>0</v>
      </c>
      <c r="I20" s="245"/>
      <c r="J20" s="210">
        <f t="shared" si="1"/>
        <v>0</v>
      </c>
      <c r="K20" s="245"/>
      <c r="L20" s="211">
        <f>K20*$F20</f>
        <v>0</v>
      </c>
      <c r="M20" s="522"/>
      <c r="N20" s="523"/>
      <c r="O20" s="522"/>
      <c r="P20" s="523"/>
      <c r="Q20" s="522"/>
      <c r="R20" s="523"/>
    </row>
    <row r="21" spans="2:18" ht="15.75" thickBot="1" x14ac:dyDescent="0.3">
      <c r="B21" s="218"/>
      <c r="C21" s="218"/>
      <c r="D21" s="826"/>
      <c r="E21" s="826"/>
      <c r="F21" s="826"/>
      <c r="G21" s="827"/>
      <c r="H21" s="826"/>
      <c r="I21" s="827"/>
      <c r="J21" s="218"/>
      <c r="K21" s="827"/>
      <c r="L21" s="826"/>
      <c r="M21" s="246"/>
      <c r="N21" s="64"/>
      <c r="O21" s="246"/>
      <c r="P21" s="62"/>
      <c r="Q21" s="246"/>
      <c r="R21" s="62"/>
    </row>
    <row r="22" spans="2:18" x14ac:dyDescent="0.25">
      <c r="B22" s="1047" t="s">
        <v>97</v>
      </c>
      <c r="C22" s="1048"/>
      <c r="D22" s="1048"/>
      <c r="E22" s="1049"/>
      <c r="F22" s="212"/>
      <c r="G22" s="247" t="e">
        <f>ROUND(H22/$F$23,4)</f>
        <v>#DIV/0!</v>
      </c>
      <c r="H22" s="213">
        <f>SUM(H17:H20)</f>
        <v>0</v>
      </c>
      <c r="I22" s="247" t="e">
        <f>ROUND(J22/$F$23,4)</f>
        <v>#DIV/0!</v>
      </c>
      <c r="J22" s="213">
        <f>SUM(J17:J20)</f>
        <v>0</v>
      </c>
      <c r="K22" s="247" t="e">
        <f>ROUND(L22/$F$23,4)</f>
        <v>#DIV/0!</v>
      </c>
      <c r="L22" s="214">
        <f>SUM(L17:L20)</f>
        <v>0</v>
      </c>
      <c r="M22" s="522"/>
      <c r="N22" s="523"/>
      <c r="O22" s="522"/>
      <c r="P22" s="523"/>
      <c r="Q22" s="522"/>
      <c r="R22" s="523"/>
    </row>
    <row r="23" spans="2:18" ht="15.75" thickBot="1" x14ac:dyDescent="0.3">
      <c r="B23" s="1050" t="s">
        <v>98</v>
      </c>
      <c r="C23" s="1051"/>
      <c r="D23" s="1051"/>
      <c r="E23" s="1052"/>
      <c r="F23" s="210">
        <f>F17+F18+F19+F20</f>
        <v>0</v>
      </c>
      <c r="G23" s="245" t="e">
        <f>ROUND(H23/$F$23,4)</f>
        <v>#DIV/0!</v>
      </c>
      <c r="H23" s="210">
        <f>H22</f>
        <v>0</v>
      </c>
      <c r="I23" s="245" t="e">
        <f>ROUND(J23/$F$23,4)</f>
        <v>#DIV/0!</v>
      </c>
      <c r="J23" s="215">
        <f>SUM(J22,H23)</f>
        <v>0</v>
      </c>
      <c r="K23" s="245" t="e">
        <f>ROUND(L23/$F$23,4)</f>
        <v>#DIV/0!</v>
      </c>
      <c r="L23" s="216">
        <f>SUM(L22,J23)</f>
        <v>0</v>
      </c>
      <c r="M23" s="522"/>
      <c r="N23" s="524"/>
      <c r="O23" s="522"/>
      <c r="P23" s="524"/>
      <c r="Q23" s="522"/>
      <c r="R23" s="524"/>
    </row>
    <row r="24" spans="2:18" ht="12.75" customHeight="1" x14ac:dyDescent="0.25">
      <c r="B24" s="828"/>
      <c r="C24" s="828"/>
      <c r="D24" s="828"/>
      <c r="E24" s="828"/>
      <c r="F24" s="828"/>
      <c r="G24" s="829"/>
      <c r="H24" s="828"/>
      <c r="I24" s="829"/>
      <c r="J24" s="828"/>
      <c r="K24" s="829"/>
      <c r="L24" s="828"/>
      <c r="M24" s="525"/>
      <c r="N24" s="526"/>
      <c r="O24" s="525"/>
      <c r="P24" s="62"/>
      <c r="Q24" s="64"/>
      <c r="R24" s="62"/>
    </row>
    <row r="25" spans="2:18" ht="12.75" customHeight="1" thickBot="1" x14ac:dyDescent="0.3">
      <c r="B25" s="830"/>
      <c r="C25" s="830"/>
      <c r="D25" s="830"/>
      <c r="E25" s="830"/>
      <c r="F25" s="830"/>
      <c r="G25" s="831"/>
      <c r="H25" s="830"/>
      <c r="I25" s="831"/>
      <c r="J25" s="830"/>
      <c r="K25" s="831"/>
      <c r="L25" s="830"/>
      <c r="M25" s="525"/>
      <c r="N25" s="526"/>
      <c r="O25" s="525"/>
      <c r="P25" s="62"/>
      <c r="Q25" s="64"/>
      <c r="R25" s="62"/>
    </row>
    <row r="26" spans="2:18" ht="24.95" customHeight="1" x14ac:dyDescent="0.25">
      <c r="B26" s="1061" t="s">
        <v>101</v>
      </c>
      <c r="C26" s="1062"/>
      <c r="D26" s="1062"/>
      <c r="E26" s="1062"/>
      <c r="F26" s="1062"/>
      <c r="G26" s="1062"/>
      <c r="H26" s="1062"/>
      <c r="I26" s="1062"/>
      <c r="J26" s="1062"/>
      <c r="K26" s="1062"/>
      <c r="L26" s="1063"/>
      <c r="M26" s="52"/>
      <c r="N26" s="52"/>
      <c r="O26" s="52"/>
      <c r="P26" s="52"/>
      <c r="Q26" s="52"/>
      <c r="R26" s="52"/>
    </row>
    <row r="27" spans="2:18" ht="12.75" customHeight="1" x14ac:dyDescent="0.25">
      <c r="B27" s="1044" t="s">
        <v>1</v>
      </c>
      <c r="C27" s="1045" t="s">
        <v>36</v>
      </c>
      <c r="D27" s="1045"/>
      <c r="E27" s="1045"/>
      <c r="F27" s="1045"/>
      <c r="G27" s="1058" t="s">
        <v>99</v>
      </c>
      <c r="H27" s="1059"/>
      <c r="I27" s="1059"/>
      <c r="J27" s="1059"/>
      <c r="K27" s="1059"/>
      <c r="L27" s="1060"/>
      <c r="M27" s="52"/>
      <c r="N27" s="52"/>
      <c r="O27" s="52"/>
      <c r="P27" s="52"/>
      <c r="Q27" s="52"/>
      <c r="R27" s="52"/>
    </row>
    <row r="28" spans="2:18" x14ac:dyDescent="0.25">
      <c r="B28" s="1044"/>
      <c r="C28" s="1045"/>
      <c r="D28" s="1045"/>
      <c r="E28" s="1045"/>
      <c r="F28" s="1045"/>
      <c r="G28" s="1045" t="s">
        <v>94</v>
      </c>
      <c r="H28" s="1045"/>
      <c r="I28" s="1045" t="s">
        <v>95</v>
      </c>
      <c r="J28" s="1045"/>
      <c r="K28" s="1045" t="s">
        <v>96</v>
      </c>
      <c r="L28" s="1046"/>
      <c r="M28" s="839"/>
      <c r="N28" s="839"/>
      <c r="O28" s="839"/>
      <c r="P28" s="839"/>
      <c r="Q28" s="839"/>
      <c r="R28" s="839"/>
    </row>
    <row r="29" spans="2:18" ht="25.5" customHeight="1" x14ac:dyDescent="0.25">
      <c r="B29" s="1044"/>
      <c r="C29" s="1045" t="s">
        <v>102</v>
      </c>
      <c r="D29" s="1045"/>
      <c r="E29" s="1045"/>
      <c r="F29" s="417" t="s">
        <v>32</v>
      </c>
      <c r="G29" s="417" t="s">
        <v>55</v>
      </c>
      <c r="H29" s="417" t="s">
        <v>34</v>
      </c>
      <c r="I29" s="417" t="s">
        <v>55</v>
      </c>
      <c r="J29" s="417" t="s">
        <v>34</v>
      </c>
      <c r="K29" s="417" t="s">
        <v>55</v>
      </c>
      <c r="L29" s="418" t="s">
        <v>34</v>
      </c>
      <c r="M29" s="405"/>
      <c r="N29" s="405"/>
      <c r="O29" s="405"/>
      <c r="P29" s="405"/>
      <c r="Q29" s="405"/>
      <c r="R29" s="405"/>
    </row>
    <row r="30" spans="2:18" ht="20.100000000000001" customHeight="1" x14ac:dyDescent="0.25">
      <c r="B30" s="119">
        <f>Resumo!B23</f>
        <v>1</v>
      </c>
      <c r="C30" s="1055" t="str">
        <f>Resumo!C23</f>
        <v>SERVIÇOS PRELIMINARES</v>
      </c>
      <c r="D30" s="1055"/>
      <c r="E30" s="1055"/>
      <c r="F30" s="229">
        <f>Resumo!G23</f>
        <v>0</v>
      </c>
      <c r="G30" s="230"/>
      <c r="H30" s="236">
        <f>G30*$F30</f>
        <v>0</v>
      </c>
      <c r="I30" s="230"/>
      <c r="J30" s="236">
        <f>I30*$F30</f>
        <v>0</v>
      </c>
      <c r="K30" s="230"/>
      <c r="L30" s="241">
        <f>K30*$F30</f>
        <v>0</v>
      </c>
      <c r="M30" s="419"/>
      <c r="N30" s="527"/>
      <c r="O30" s="419"/>
      <c r="P30" s="527"/>
      <c r="Q30" s="419"/>
      <c r="R30" s="527"/>
    </row>
    <row r="31" spans="2:18" ht="20.100000000000001" customHeight="1" x14ac:dyDescent="0.25">
      <c r="B31" s="119">
        <f>Resumo!B24</f>
        <v>2</v>
      </c>
      <c r="C31" s="1055" t="str">
        <f>Resumo!C24</f>
        <v>DRENAGEM DE ÁGUAS PLUVIAIS</v>
      </c>
      <c r="D31" s="1055"/>
      <c r="E31" s="1055"/>
      <c r="F31" s="229">
        <f>Resumo!G24</f>
        <v>0</v>
      </c>
      <c r="G31" s="231"/>
      <c r="H31" s="237">
        <f t="shared" ref="H31:H33" si="2">G31*$F31</f>
        <v>0</v>
      </c>
      <c r="I31" s="231"/>
      <c r="J31" s="237">
        <f t="shared" ref="J31" si="3">I31*$F31</f>
        <v>0</v>
      </c>
      <c r="K31" s="231"/>
      <c r="L31" s="242">
        <f t="shared" ref="L31" si="4">K31*$F31</f>
        <v>0</v>
      </c>
      <c r="M31" s="419"/>
      <c r="N31" s="527"/>
      <c r="O31" s="419"/>
      <c r="P31" s="527"/>
      <c r="Q31" s="419"/>
      <c r="R31" s="527"/>
    </row>
    <row r="32" spans="2:18" ht="20.100000000000001" customHeight="1" x14ac:dyDescent="0.25">
      <c r="B32" s="116">
        <f>Resumo!B25</f>
        <v>3</v>
      </c>
      <c r="C32" s="1053" t="str">
        <f>Resumo!C25</f>
        <v>TERRAPLENAGEM E PAVIMENTAÇÃO ASFÁLTICA</v>
      </c>
      <c r="D32" s="1053"/>
      <c r="E32" s="1053"/>
      <c r="F32" s="207">
        <f>Resumo!G25</f>
        <v>0</v>
      </c>
      <c r="G32" s="231"/>
      <c r="H32" s="237">
        <f t="shared" si="2"/>
        <v>0</v>
      </c>
      <c r="I32" s="231"/>
      <c r="J32" s="237">
        <f t="shared" ref="J32:J33" si="5">I32*$F32</f>
        <v>0</v>
      </c>
      <c r="K32" s="231"/>
      <c r="L32" s="242">
        <f t="shared" ref="L32:L33" si="6">K32*$F32</f>
        <v>0</v>
      </c>
      <c r="M32" s="419"/>
      <c r="N32" s="527"/>
      <c r="O32" s="419"/>
      <c r="P32" s="527"/>
      <c r="Q32" s="419"/>
      <c r="R32" s="527"/>
    </row>
    <row r="33" spans="2:18" ht="20.100000000000001" customHeight="1" thickBot="1" x14ac:dyDescent="0.3">
      <c r="B33" s="234">
        <f>Resumo!B26</f>
        <v>4</v>
      </c>
      <c r="C33" s="1057" t="str">
        <f>Resumo!C26</f>
        <v xml:space="preserve">EXECUÇÃO DE PASSEIOS E PLANTIO DE GRAMA </v>
      </c>
      <c r="D33" s="1057"/>
      <c r="E33" s="1057"/>
      <c r="F33" s="235">
        <f>Resumo!G26</f>
        <v>0</v>
      </c>
      <c r="G33" s="529"/>
      <c r="H33" s="238">
        <f t="shared" si="2"/>
        <v>0</v>
      </c>
      <c r="I33" s="529"/>
      <c r="J33" s="238">
        <f t="shared" si="5"/>
        <v>0</v>
      </c>
      <c r="K33" s="529"/>
      <c r="L33" s="243">
        <f t="shared" si="6"/>
        <v>0</v>
      </c>
      <c r="M33" s="419"/>
      <c r="N33" s="527"/>
      <c r="O33" s="419"/>
      <c r="P33" s="527"/>
      <c r="Q33" s="419"/>
      <c r="R33" s="527"/>
    </row>
    <row r="34" spans="2:18" ht="20.100000000000001" customHeight="1" thickBot="1" x14ac:dyDescent="0.3">
      <c r="B34" s="218"/>
      <c r="C34" s="218"/>
      <c r="D34" s="826"/>
      <c r="E34" s="826"/>
      <c r="F34" s="826"/>
      <c r="G34" s="832"/>
      <c r="H34" s="833"/>
      <c r="I34" s="832"/>
      <c r="J34" s="834"/>
      <c r="K34" s="832"/>
      <c r="L34" s="833"/>
      <c r="M34" s="226"/>
      <c r="N34" s="405"/>
      <c r="O34" s="226"/>
      <c r="P34" s="52"/>
      <c r="Q34" s="226"/>
      <c r="R34" s="52"/>
    </row>
    <row r="35" spans="2:18" x14ac:dyDescent="0.25">
      <c r="B35" s="1047" t="s">
        <v>97</v>
      </c>
      <c r="C35" s="1048"/>
      <c r="D35" s="1048"/>
      <c r="E35" s="1049"/>
      <c r="F35" s="212"/>
      <c r="G35" s="233" t="e">
        <f>ROUND(H35/$F$23,4)</f>
        <v>#DIV/0!</v>
      </c>
      <c r="H35" s="239">
        <f>SUM(H30:H33)</f>
        <v>0</v>
      </c>
      <c r="I35" s="233" t="e">
        <f>ROUND(J35/$F$23,4)</f>
        <v>#DIV/0!</v>
      </c>
      <c r="J35" s="239">
        <f>SUM(J30:J33)</f>
        <v>0</v>
      </c>
      <c r="K35" s="532" t="e">
        <f>ROUND(L35/$F$23,4)</f>
        <v>#DIV/0!</v>
      </c>
      <c r="L35" s="534">
        <f>SUM(L30:L33)</f>
        <v>0</v>
      </c>
      <c r="M35" s="419"/>
      <c r="N35" s="527"/>
      <c r="O35" s="419"/>
      <c r="P35" s="527"/>
      <c r="Q35" s="419"/>
      <c r="R35" s="527"/>
    </row>
    <row r="36" spans="2:18" ht="15.75" thickBot="1" x14ac:dyDescent="0.3">
      <c r="B36" s="1050" t="s">
        <v>98</v>
      </c>
      <c r="C36" s="1051"/>
      <c r="D36" s="1051"/>
      <c r="E36" s="1052"/>
      <c r="F36" s="210">
        <f>F30+F31+F32+F33</f>
        <v>0</v>
      </c>
      <c r="G36" s="232" t="e">
        <f>ROUND(H36/$F$23,4)</f>
        <v>#DIV/0!</v>
      </c>
      <c r="H36" s="238">
        <f>H35</f>
        <v>0</v>
      </c>
      <c r="I36" s="232" t="e">
        <f>ROUND(J36/$F$23,4)</f>
        <v>#DIV/0!</v>
      </c>
      <c r="J36" s="240">
        <f>SUM(J35,H36)</f>
        <v>0</v>
      </c>
      <c r="K36" s="533" t="e">
        <f>ROUND(L36/$F$23,4)</f>
        <v>#DIV/0!</v>
      </c>
      <c r="L36" s="535">
        <f>SUM(L35,J36)</f>
        <v>0</v>
      </c>
      <c r="M36" s="419"/>
      <c r="N36" s="528"/>
      <c r="O36" s="419"/>
      <c r="P36" s="528"/>
      <c r="Q36" s="419"/>
      <c r="R36" s="528"/>
    </row>
    <row r="37" spans="2:18" x14ac:dyDescent="0.25">
      <c r="B37" s="107"/>
      <c r="C37" s="107"/>
      <c r="D37" s="108"/>
      <c r="E37" s="108"/>
      <c r="F37" s="108"/>
      <c r="G37" s="107"/>
      <c r="H37" s="108"/>
      <c r="I37" s="107"/>
      <c r="J37" s="107"/>
      <c r="K37" s="107"/>
      <c r="L37" s="108"/>
      <c r="M37" s="64"/>
      <c r="N37" s="64"/>
      <c r="O37" s="64"/>
      <c r="P37" s="62"/>
      <c r="Q37" s="64"/>
      <c r="R37" s="62"/>
    </row>
    <row r="38" spans="2:18" x14ac:dyDescent="0.25">
      <c r="B38" s="4"/>
      <c r="C38" s="4"/>
      <c r="D38" s="2"/>
      <c r="E38" s="2"/>
      <c r="F38" s="2"/>
      <c r="G38" s="4"/>
      <c r="H38" s="2"/>
      <c r="I38" s="4"/>
      <c r="J38" s="4"/>
      <c r="K38" s="4"/>
      <c r="L38" s="2"/>
    </row>
    <row r="39" spans="2:18" x14ac:dyDescent="0.25">
      <c r="B39" s="4"/>
      <c r="C39" s="4"/>
      <c r="D39" s="2"/>
      <c r="E39" s="2"/>
      <c r="F39" s="2"/>
      <c r="G39" s="4"/>
      <c r="H39" s="2"/>
      <c r="I39" s="4"/>
      <c r="J39" s="52"/>
      <c r="K39" s="60" t="s">
        <v>29</v>
      </c>
      <c r="L39" s="412">
        <f>Resumo!E10</f>
        <v>6596.7887000000001</v>
      </c>
    </row>
    <row r="40" spans="2:18" x14ac:dyDescent="0.25">
      <c r="B40" s="4"/>
      <c r="C40" s="4"/>
      <c r="D40" s="2"/>
      <c r="E40" s="2"/>
      <c r="F40" s="2"/>
      <c r="G40" s="4"/>
      <c r="H40" s="2"/>
      <c r="I40" s="4"/>
      <c r="J40" s="52"/>
      <c r="K40" s="60" t="s">
        <v>30</v>
      </c>
      <c r="L40" s="412">
        <f>Resumo!G38</f>
        <v>0</v>
      </c>
    </row>
    <row r="41" spans="2:18" x14ac:dyDescent="0.25">
      <c r="B41" s="4"/>
      <c r="C41" s="4"/>
      <c r="D41" s="2"/>
      <c r="E41" s="2"/>
      <c r="F41" s="2"/>
      <c r="G41" s="4"/>
      <c r="H41" s="2"/>
      <c r="I41" s="4"/>
      <c r="J41" s="52"/>
      <c r="K41" s="60" t="s">
        <v>41</v>
      </c>
      <c r="L41" s="65">
        <f>Resumo!G39</f>
        <v>0</v>
      </c>
    </row>
    <row r="42" spans="2:18" x14ac:dyDescent="0.25">
      <c r="B42" s="4"/>
      <c r="C42" s="4"/>
      <c r="D42" s="2"/>
      <c r="E42" s="2"/>
      <c r="F42" s="2"/>
      <c r="G42" s="4"/>
      <c r="H42" s="2"/>
      <c r="I42" s="4"/>
      <c r="J42" s="4"/>
      <c r="K42" s="4"/>
      <c r="L42" s="2"/>
    </row>
  </sheetData>
  <mergeCells count="35">
    <mergeCell ref="B11:L11"/>
    <mergeCell ref="C20:E20"/>
    <mergeCell ref="C33:E33"/>
    <mergeCell ref="G14:L14"/>
    <mergeCell ref="B13:L13"/>
    <mergeCell ref="B26:L26"/>
    <mergeCell ref="G27:L27"/>
    <mergeCell ref="C29:E29"/>
    <mergeCell ref="G28:H28"/>
    <mergeCell ref="I28:J28"/>
    <mergeCell ref="B23:E23"/>
    <mergeCell ref="B22:E22"/>
    <mergeCell ref="C27:F28"/>
    <mergeCell ref="B27:B29"/>
    <mergeCell ref="K28:L28"/>
    <mergeCell ref="C32:E32"/>
    <mergeCell ref="M28:N28"/>
    <mergeCell ref="O28:P28"/>
    <mergeCell ref="Q28:R28"/>
    <mergeCell ref="C30:E30"/>
    <mergeCell ref="C31:E31"/>
    <mergeCell ref="B35:E35"/>
    <mergeCell ref="B36:E36"/>
    <mergeCell ref="C19:E19"/>
    <mergeCell ref="C18:E18"/>
    <mergeCell ref="C17:E17"/>
    <mergeCell ref="O15:P15"/>
    <mergeCell ref="B14:B16"/>
    <mergeCell ref="C14:F15"/>
    <mergeCell ref="Q15:R15"/>
    <mergeCell ref="C16:E16"/>
    <mergeCell ref="G15:H15"/>
    <mergeCell ref="I15:J15"/>
    <mergeCell ref="K15:L15"/>
    <mergeCell ref="M15:N15"/>
  </mergeCells>
  <printOptions horizontalCentered="1"/>
  <pageMargins left="0.51181102362204722" right="0.51181102362204722" top="0.78740157480314965" bottom="0.78740157480314965" header="0.31496062992125984" footer="0.31496062992125984"/>
  <pageSetup paperSize="9" scale="70" orientation="landscape" horizontalDpi="360" verticalDpi="360" r:id="rId1"/>
  <headerFooter>
    <oddFooter>&amp;C&amp;"-,Negrito itálico"Rodrigo Thibes Gonsalves&amp;"-,Itálico"
Engenheiro Civil 
CREA-MT 033947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T110"/>
  <sheetViews>
    <sheetView showGridLines="0" view="pageBreakPreview" zoomScale="80" zoomScaleNormal="100" zoomScaleSheetLayoutView="80" workbookViewId="0">
      <selection activeCell="M18" sqref="M18:Q25"/>
    </sheetView>
  </sheetViews>
  <sheetFormatPr defaultColWidth="10.7109375" defaultRowHeight="12.75" x14ac:dyDescent="0.25"/>
  <cols>
    <col min="1" max="1" width="4" style="425" customWidth="1"/>
    <col min="2" max="2" width="32.7109375" style="433" bestFit="1" customWidth="1"/>
    <col min="3" max="9" width="15.7109375" style="433" customWidth="1"/>
    <col min="10" max="11" width="15.7109375" style="425" customWidth="1"/>
    <col min="12" max="12" width="18.140625" style="425" bestFit="1" customWidth="1"/>
    <col min="13" max="13" width="15" style="425" bestFit="1" customWidth="1"/>
    <col min="14" max="14" width="15" style="425" customWidth="1"/>
    <col min="15" max="15" width="18.140625" style="425" bestFit="1" customWidth="1"/>
    <col min="16" max="187" width="10.7109375" style="425" customWidth="1"/>
    <col min="188" max="252" width="10.7109375" style="425"/>
    <col min="253" max="253" width="6.7109375" style="425" customWidth="1"/>
    <col min="254" max="254" width="1.7109375" style="425" customWidth="1"/>
    <col min="255" max="255" width="6.7109375" style="425" customWidth="1"/>
    <col min="256" max="256" width="8" style="425" customWidth="1"/>
    <col min="257" max="257" width="1.7109375" style="425" customWidth="1"/>
    <col min="258" max="258" width="10.7109375" style="425" customWidth="1"/>
    <col min="259" max="259" width="12.7109375" style="425" customWidth="1"/>
    <col min="260" max="260" width="15.140625" style="425" customWidth="1"/>
    <col min="261" max="265" width="12.7109375" style="425" customWidth="1"/>
    <col min="266" max="266" width="29.7109375" style="425" customWidth="1"/>
    <col min="267" max="443" width="10.7109375" style="425" customWidth="1"/>
    <col min="444" max="508" width="10.7109375" style="425"/>
    <col min="509" max="509" width="6.7109375" style="425" customWidth="1"/>
    <col min="510" max="510" width="1.7109375" style="425" customWidth="1"/>
    <col min="511" max="511" width="6.7109375" style="425" customWidth="1"/>
    <col min="512" max="512" width="8" style="425" customWidth="1"/>
    <col min="513" max="513" width="1.7109375" style="425" customWidth="1"/>
    <col min="514" max="514" width="10.7109375" style="425" customWidth="1"/>
    <col min="515" max="515" width="12.7109375" style="425" customWidth="1"/>
    <col min="516" max="516" width="15.140625" style="425" customWidth="1"/>
    <col min="517" max="521" width="12.7109375" style="425" customWidth="1"/>
    <col min="522" max="522" width="29.7109375" style="425" customWidth="1"/>
    <col min="523" max="699" width="10.7109375" style="425" customWidth="1"/>
    <col min="700" max="764" width="10.7109375" style="425"/>
    <col min="765" max="765" width="6.7109375" style="425" customWidth="1"/>
    <col min="766" max="766" width="1.7109375" style="425" customWidth="1"/>
    <col min="767" max="767" width="6.7109375" style="425" customWidth="1"/>
    <col min="768" max="768" width="8" style="425" customWidth="1"/>
    <col min="769" max="769" width="1.7109375" style="425" customWidth="1"/>
    <col min="770" max="770" width="10.7109375" style="425" customWidth="1"/>
    <col min="771" max="771" width="12.7109375" style="425" customWidth="1"/>
    <col min="772" max="772" width="15.140625" style="425" customWidth="1"/>
    <col min="773" max="777" width="12.7109375" style="425" customWidth="1"/>
    <col min="778" max="778" width="29.7109375" style="425" customWidth="1"/>
    <col min="779" max="955" width="10.7109375" style="425" customWidth="1"/>
    <col min="956" max="1020" width="10.7109375" style="425"/>
    <col min="1021" max="1021" width="6.7109375" style="425" customWidth="1"/>
    <col min="1022" max="1022" width="1.7109375" style="425" customWidth="1"/>
    <col min="1023" max="1023" width="6.7109375" style="425" customWidth="1"/>
    <col min="1024" max="1024" width="8" style="425" customWidth="1"/>
    <col min="1025" max="1025" width="1.7109375" style="425" customWidth="1"/>
    <col min="1026" max="1026" width="10.7109375" style="425" customWidth="1"/>
    <col min="1027" max="1027" width="12.7109375" style="425" customWidth="1"/>
    <col min="1028" max="1028" width="15.140625" style="425" customWidth="1"/>
    <col min="1029" max="1033" width="12.7109375" style="425" customWidth="1"/>
    <col min="1034" max="1034" width="29.7109375" style="425" customWidth="1"/>
    <col min="1035" max="1211" width="10.7109375" style="425" customWidth="1"/>
    <col min="1212" max="1276" width="10.7109375" style="425"/>
    <col min="1277" max="1277" width="6.7109375" style="425" customWidth="1"/>
    <col min="1278" max="1278" width="1.7109375" style="425" customWidth="1"/>
    <col min="1279" max="1279" width="6.7109375" style="425" customWidth="1"/>
    <col min="1280" max="1280" width="8" style="425" customWidth="1"/>
    <col min="1281" max="1281" width="1.7109375" style="425" customWidth="1"/>
    <col min="1282" max="1282" width="10.7109375" style="425" customWidth="1"/>
    <col min="1283" max="1283" width="12.7109375" style="425" customWidth="1"/>
    <col min="1284" max="1284" width="15.140625" style="425" customWidth="1"/>
    <col min="1285" max="1289" width="12.7109375" style="425" customWidth="1"/>
    <col min="1290" max="1290" width="29.7109375" style="425" customWidth="1"/>
    <col min="1291" max="1467" width="10.7109375" style="425" customWidth="1"/>
    <col min="1468" max="1532" width="10.7109375" style="425"/>
    <col min="1533" max="1533" width="6.7109375" style="425" customWidth="1"/>
    <col min="1534" max="1534" width="1.7109375" style="425" customWidth="1"/>
    <col min="1535" max="1535" width="6.7109375" style="425" customWidth="1"/>
    <col min="1536" max="1536" width="8" style="425" customWidth="1"/>
    <col min="1537" max="1537" width="1.7109375" style="425" customWidth="1"/>
    <col min="1538" max="1538" width="10.7109375" style="425" customWidth="1"/>
    <col min="1539" max="1539" width="12.7109375" style="425" customWidth="1"/>
    <col min="1540" max="1540" width="15.140625" style="425" customWidth="1"/>
    <col min="1541" max="1545" width="12.7109375" style="425" customWidth="1"/>
    <col min="1546" max="1546" width="29.7109375" style="425" customWidth="1"/>
    <col min="1547" max="1723" width="10.7109375" style="425" customWidth="1"/>
    <col min="1724" max="1788" width="10.7109375" style="425"/>
    <col min="1789" max="1789" width="6.7109375" style="425" customWidth="1"/>
    <col min="1790" max="1790" width="1.7109375" style="425" customWidth="1"/>
    <col min="1791" max="1791" width="6.7109375" style="425" customWidth="1"/>
    <col min="1792" max="1792" width="8" style="425" customWidth="1"/>
    <col min="1793" max="1793" width="1.7109375" style="425" customWidth="1"/>
    <col min="1794" max="1794" width="10.7109375" style="425" customWidth="1"/>
    <col min="1795" max="1795" width="12.7109375" style="425" customWidth="1"/>
    <col min="1796" max="1796" width="15.140625" style="425" customWidth="1"/>
    <col min="1797" max="1801" width="12.7109375" style="425" customWidth="1"/>
    <col min="1802" max="1802" width="29.7109375" style="425" customWidth="1"/>
    <col min="1803" max="1979" width="10.7109375" style="425" customWidth="1"/>
    <col min="1980" max="2044" width="10.7109375" style="425"/>
    <col min="2045" max="2045" width="6.7109375" style="425" customWidth="1"/>
    <col min="2046" max="2046" width="1.7109375" style="425" customWidth="1"/>
    <col min="2047" max="2047" width="6.7109375" style="425" customWidth="1"/>
    <col min="2048" max="2048" width="8" style="425" customWidth="1"/>
    <col min="2049" max="2049" width="1.7109375" style="425" customWidth="1"/>
    <col min="2050" max="2050" width="10.7109375" style="425" customWidth="1"/>
    <col min="2051" max="2051" width="12.7109375" style="425" customWidth="1"/>
    <col min="2052" max="2052" width="15.140625" style="425" customWidth="1"/>
    <col min="2053" max="2057" width="12.7109375" style="425" customWidth="1"/>
    <col min="2058" max="2058" width="29.7109375" style="425" customWidth="1"/>
    <col min="2059" max="2235" width="10.7109375" style="425" customWidth="1"/>
    <col min="2236" max="2300" width="10.7109375" style="425"/>
    <col min="2301" max="2301" width="6.7109375" style="425" customWidth="1"/>
    <col min="2302" max="2302" width="1.7109375" style="425" customWidth="1"/>
    <col min="2303" max="2303" width="6.7109375" style="425" customWidth="1"/>
    <col min="2304" max="2304" width="8" style="425" customWidth="1"/>
    <col min="2305" max="2305" width="1.7109375" style="425" customWidth="1"/>
    <col min="2306" max="2306" width="10.7109375" style="425" customWidth="1"/>
    <col min="2307" max="2307" width="12.7109375" style="425" customWidth="1"/>
    <col min="2308" max="2308" width="15.140625" style="425" customWidth="1"/>
    <col min="2309" max="2313" width="12.7109375" style="425" customWidth="1"/>
    <col min="2314" max="2314" width="29.7109375" style="425" customWidth="1"/>
    <col min="2315" max="2491" width="10.7109375" style="425" customWidth="1"/>
    <col min="2492" max="2556" width="10.7109375" style="425"/>
    <col min="2557" max="2557" width="6.7109375" style="425" customWidth="1"/>
    <col min="2558" max="2558" width="1.7109375" style="425" customWidth="1"/>
    <col min="2559" max="2559" width="6.7109375" style="425" customWidth="1"/>
    <col min="2560" max="2560" width="8" style="425" customWidth="1"/>
    <col min="2561" max="2561" width="1.7109375" style="425" customWidth="1"/>
    <col min="2562" max="2562" width="10.7109375" style="425" customWidth="1"/>
    <col min="2563" max="2563" width="12.7109375" style="425" customWidth="1"/>
    <col min="2564" max="2564" width="15.140625" style="425" customWidth="1"/>
    <col min="2565" max="2569" width="12.7109375" style="425" customWidth="1"/>
    <col min="2570" max="2570" width="29.7109375" style="425" customWidth="1"/>
    <col min="2571" max="2747" width="10.7109375" style="425" customWidth="1"/>
    <col min="2748" max="2812" width="10.7109375" style="425"/>
    <col min="2813" max="2813" width="6.7109375" style="425" customWidth="1"/>
    <col min="2814" max="2814" width="1.7109375" style="425" customWidth="1"/>
    <col min="2815" max="2815" width="6.7109375" style="425" customWidth="1"/>
    <col min="2816" max="2816" width="8" style="425" customWidth="1"/>
    <col min="2817" max="2817" width="1.7109375" style="425" customWidth="1"/>
    <col min="2818" max="2818" width="10.7109375" style="425" customWidth="1"/>
    <col min="2819" max="2819" width="12.7109375" style="425" customWidth="1"/>
    <col min="2820" max="2820" width="15.140625" style="425" customWidth="1"/>
    <col min="2821" max="2825" width="12.7109375" style="425" customWidth="1"/>
    <col min="2826" max="2826" width="29.7109375" style="425" customWidth="1"/>
    <col min="2827" max="3003" width="10.7109375" style="425" customWidth="1"/>
    <col min="3004" max="3068" width="10.7109375" style="425"/>
    <col min="3069" max="3069" width="6.7109375" style="425" customWidth="1"/>
    <col min="3070" max="3070" width="1.7109375" style="425" customWidth="1"/>
    <col min="3071" max="3071" width="6.7109375" style="425" customWidth="1"/>
    <col min="3072" max="3072" width="8" style="425" customWidth="1"/>
    <col min="3073" max="3073" width="1.7109375" style="425" customWidth="1"/>
    <col min="3074" max="3074" width="10.7109375" style="425" customWidth="1"/>
    <col min="3075" max="3075" width="12.7109375" style="425" customWidth="1"/>
    <col min="3076" max="3076" width="15.140625" style="425" customWidth="1"/>
    <col min="3077" max="3081" width="12.7109375" style="425" customWidth="1"/>
    <col min="3082" max="3082" width="29.7109375" style="425" customWidth="1"/>
    <col min="3083" max="3259" width="10.7109375" style="425" customWidth="1"/>
    <col min="3260" max="3324" width="10.7109375" style="425"/>
    <col min="3325" max="3325" width="6.7109375" style="425" customWidth="1"/>
    <col min="3326" max="3326" width="1.7109375" style="425" customWidth="1"/>
    <col min="3327" max="3327" width="6.7109375" style="425" customWidth="1"/>
    <col min="3328" max="3328" width="8" style="425" customWidth="1"/>
    <col min="3329" max="3329" width="1.7109375" style="425" customWidth="1"/>
    <col min="3330" max="3330" width="10.7109375" style="425" customWidth="1"/>
    <col min="3331" max="3331" width="12.7109375" style="425" customWidth="1"/>
    <col min="3332" max="3332" width="15.140625" style="425" customWidth="1"/>
    <col min="3333" max="3337" width="12.7109375" style="425" customWidth="1"/>
    <col min="3338" max="3338" width="29.7109375" style="425" customWidth="1"/>
    <col min="3339" max="3515" width="10.7109375" style="425" customWidth="1"/>
    <col min="3516" max="3580" width="10.7109375" style="425"/>
    <col min="3581" max="3581" width="6.7109375" style="425" customWidth="1"/>
    <col min="3582" max="3582" width="1.7109375" style="425" customWidth="1"/>
    <col min="3583" max="3583" width="6.7109375" style="425" customWidth="1"/>
    <col min="3584" max="3584" width="8" style="425" customWidth="1"/>
    <col min="3585" max="3585" width="1.7109375" style="425" customWidth="1"/>
    <col min="3586" max="3586" width="10.7109375" style="425" customWidth="1"/>
    <col min="3587" max="3587" width="12.7109375" style="425" customWidth="1"/>
    <col min="3588" max="3588" width="15.140625" style="425" customWidth="1"/>
    <col min="3589" max="3593" width="12.7109375" style="425" customWidth="1"/>
    <col min="3594" max="3594" width="29.7109375" style="425" customWidth="1"/>
    <col min="3595" max="3771" width="10.7109375" style="425" customWidth="1"/>
    <col min="3772" max="3836" width="10.7109375" style="425"/>
    <col min="3837" max="3837" width="6.7109375" style="425" customWidth="1"/>
    <col min="3838" max="3838" width="1.7109375" style="425" customWidth="1"/>
    <col min="3839" max="3839" width="6.7109375" style="425" customWidth="1"/>
    <col min="3840" max="3840" width="8" style="425" customWidth="1"/>
    <col min="3841" max="3841" width="1.7109375" style="425" customWidth="1"/>
    <col min="3842" max="3842" width="10.7109375" style="425" customWidth="1"/>
    <col min="3843" max="3843" width="12.7109375" style="425" customWidth="1"/>
    <col min="3844" max="3844" width="15.140625" style="425" customWidth="1"/>
    <col min="3845" max="3849" width="12.7109375" style="425" customWidth="1"/>
    <col min="3850" max="3850" width="29.7109375" style="425" customWidth="1"/>
    <col min="3851" max="4027" width="10.7109375" style="425" customWidth="1"/>
    <col min="4028" max="4092" width="10.7109375" style="425"/>
    <col min="4093" max="4093" width="6.7109375" style="425" customWidth="1"/>
    <col min="4094" max="4094" width="1.7109375" style="425" customWidth="1"/>
    <col min="4095" max="4095" width="6.7109375" style="425" customWidth="1"/>
    <col min="4096" max="4096" width="8" style="425" customWidth="1"/>
    <col min="4097" max="4097" width="1.7109375" style="425" customWidth="1"/>
    <col min="4098" max="4098" width="10.7109375" style="425" customWidth="1"/>
    <col min="4099" max="4099" width="12.7109375" style="425" customWidth="1"/>
    <col min="4100" max="4100" width="15.140625" style="425" customWidth="1"/>
    <col min="4101" max="4105" width="12.7109375" style="425" customWidth="1"/>
    <col min="4106" max="4106" width="29.7109375" style="425" customWidth="1"/>
    <col min="4107" max="4283" width="10.7109375" style="425" customWidth="1"/>
    <col min="4284" max="4348" width="10.7109375" style="425"/>
    <col min="4349" max="4349" width="6.7109375" style="425" customWidth="1"/>
    <col min="4350" max="4350" width="1.7109375" style="425" customWidth="1"/>
    <col min="4351" max="4351" width="6.7109375" style="425" customWidth="1"/>
    <col min="4352" max="4352" width="8" style="425" customWidth="1"/>
    <col min="4353" max="4353" width="1.7109375" style="425" customWidth="1"/>
    <col min="4354" max="4354" width="10.7109375" style="425" customWidth="1"/>
    <col min="4355" max="4355" width="12.7109375" style="425" customWidth="1"/>
    <col min="4356" max="4356" width="15.140625" style="425" customWidth="1"/>
    <col min="4357" max="4361" width="12.7109375" style="425" customWidth="1"/>
    <col min="4362" max="4362" width="29.7109375" style="425" customWidth="1"/>
    <col min="4363" max="4539" width="10.7109375" style="425" customWidth="1"/>
    <col min="4540" max="4604" width="10.7109375" style="425"/>
    <col min="4605" max="4605" width="6.7109375" style="425" customWidth="1"/>
    <col min="4606" max="4606" width="1.7109375" style="425" customWidth="1"/>
    <col min="4607" max="4607" width="6.7109375" style="425" customWidth="1"/>
    <col min="4608" max="4608" width="8" style="425" customWidth="1"/>
    <col min="4609" max="4609" width="1.7109375" style="425" customWidth="1"/>
    <col min="4610" max="4610" width="10.7109375" style="425" customWidth="1"/>
    <col min="4611" max="4611" width="12.7109375" style="425" customWidth="1"/>
    <col min="4612" max="4612" width="15.140625" style="425" customWidth="1"/>
    <col min="4613" max="4617" width="12.7109375" style="425" customWidth="1"/>
    <col min="4618" max="4618" width="29.7109375" style="425" customWidth="1"/>
    <col min="4619" max="4795" width="10.7109375" style="425" customWidth="1"/>
    <col min="4796" max="4860" width="10.7109375" style="425"/>
    <col min="4861" max="4861" width="6.7109375" style="425" customWidth="1"/>
    <col min="4862" max="4862" width="1.7109375" style="425" customWidth="1"/>
    <col min="4863" max="4863" width="6.7109375" style="425" customWidth="1"/>
    <col min="4864" max="4864" width="8" style="425" customWidth="1"/>
    <col min="4865" max="4865" width="1.7109375" style="425" customWidth="1"/>
    <col min="4866" max="4866" width="10.7109375" style="425" customWidth="1"/>
    <col min="4867" max="4867" width="12.7109375" style="425" customWidth="1"/>
    <col min="4868" max="4868" width="15.140625" style="425" customWidth="1"/>
    <col min="4869" max="4873" width="12.7109375" style="425" customWidth="1"/>
    <col min="4874" max="4874" width="29.7109375" style="425" customWidth="1"/>
    <col min="4875" max="5051" width="10.7109375" style="425" customWidth="1"/>
    <col min="5052" max="5116" width="10.7109375" style="425"/>
    <col min="5117" max="5117" width="6.7109375" style="425" customWidth="1"/>
    <col min="5118" max="5118" width="1.7109375" style="425" customWidth="1"/>
    <col min="5119" max="5119" width="6.7109375" style="425" customWidth="1"/>
    <col min="5120" max="5120" width="8" style="425" customWidth="1"/>
    <col min="5121" max="5121" width="1.7109375" style="425" customWidth="1"/>
    <col min="5122" max="5122" width="10.7109375" style="425" customWidth="1"/>
    <col min="5123" max="5123" width="12.7109375" style="425" customWidth="1"/>
    <col min="5124" max="5124" width="15.140625" style="425" customWidth="1"/>
    <col min="5125" max="5129" width="12.7109375" style="425" customWidth="1"/>
    <col min="5130" max="5130" width="29.7109375" style="425" customWidth="1"/>
    <col min="5131" max="5307" width="10.7109375" style="425" customWidth="1"/>
    <col min="5308" max="5372" width="10.7109375" style="425"/>
    <col min="5373" max="5373" width="6.7109375" style="425" customWidth="1"/>
    <col min="5374" max="5374" width="1.7109375" style="425" customWidth="1"/>
    <col min="5375" max="5375" width="6.7109375" style="425" customWidth="1"/>
    <col min="5376" max="5376" width="8" style="425" customWidth="1"/>
    <col min="5377" max="5377" width="1.7109375" style="425" customWidth="1"/>
    <col min="5378" max="5378" width="10.7109375" style="425" customWidth="1"/>
    <col min="5379" max="5379" width="12.7109375" style="425" customWidth="1"/>
    <col min="5380" max="5380" width="15.140625" style="425" customWidth="1"/>
    <col min="5381" max="5385" width="12.7109375" style="425" customWidth="1"/>
    <col min="5386" max="5386" width="29.7109375" style="425" customWidth="1"/>
    <col min="5387" max="5563" width="10.7109375" style="425" customWidth="1"/>
    <col min="5564" max="5628" width="10.7109375" style="425"/>
    <col min="5629" max="5629" width="6.7109375" style="425" customWidth="1"/>
    <col min="5630" max="5630" width="1.7109375" style="425" customWidth="1"/>
    <col min="5631" max="5631" width="6.7109375" style="425" customWidth="1"/>
    <col min="5632" max="5632" width="8" style="425" customWidth="1"/>
    <col min="5633" max="5633" width="1.7109375" style="425" customWidth="1"/>
    <col min="5634" max="5634" width="10.7109375" style="425" customWidth="1"/>
    <col min="5635" max="5635" width="12.7109375" style="425" customWidth="1"/>
    <col min="5636" max="5636" width="15.140625" style="425" customWidth="1"/>
    <col min="5637" max="5641" width="12.7109375" style="425" customWidth="1"/>
    <col min="5642" max="5642" width="29.7109375" style="425" customWidth="1"/>
    <col min="5643" max="5819" width="10.7109375" style="425" customWidth="1"/>
    <col min="5820" max="5884" width="10.7109375" style="425"/>
    <col min="5885" max="5885" width="6.7109375" style="425" customWidth="1"/>
    <col min="5886" max="5886" width="1.7109375" style="425" customWidth="1"/>
    <col min="5887" max="5887" width="6.7109375" style="425" customWidth="1"/>
    <col min="5888" max="5888" width="8" style="425" customWidth="1"/>
    <col min="5889" max="5889" width="1.7109375" style="425" customWidth="1"/>
    <col min="5890" max="5890" width="10.7109375" style="425" customWidth="1"/>
    <col min="5891" max="5891" width="12.7109375" style="425" customWidth="1"/>
    <col min="5892" max="5892" width="15.140625" style="425" customWidth="1"/>
    <col min="5893" max="5897" width="12.7109375" style="425" customWidth="1"/>
    <col min="5898" max="5898" width="29.7109375" style="425" customWidth="1"/>
    <col min="5899" max="6075" width="10.7109375" style="425" customWidth="1"/>
    <col min="6076" max="6140" width="10.7109375" style="425"/>
    <col min="6141" max="6141" width="6.7109375" style="425" customWidth="1"/>
    <col min="6142" max="6142" width="1.7109375" style="425" customWidth="1"/>
    <col min="6143" max="6143" width="6.7109375" style="425" customWidth="1"/>
    <col min="6144" max="6144" width="8" style="425" customWidth="1"/>
    <col min="6145" max="6145" width="1.7109375" style="425" customWidth="1"/>
    <col min="6146" max="6146" width="10.7109375" style="425" customWidth="1"/>
    <col min="6147" max="6147" width="12.7109375" style="425" customWidth="1"/>
    <col min="6148" max="6148" width="15.140625" style="425" customWidth="1"/>
    <col min="6149" max="6153" width="12.7109375" style="425" customWidth="1"/>
    <col min="6154" max="6154" width="29.7109375" style="425" customWidth="1"/>
    <col min="6155" max="6331" width="10.7109375" style="425" customWidth="1"/>
    <col min="6332" max="6396" width="10.7109375" style="425"/>
    <col min="6397" max="6397" width="6.7109375" style="425" customWidth="1"/>
    <col min="6398" max="6398" width="1.7109375" style="425" customWidth="1"/>
    <col min="6399" max="6399" width="6.7109375" style="425" customWidth="1"/>
    <col min="6400" max="6400" width="8" style="425" customWidth="1"/>
    <col min="6401" max="6401" width="1.7109375" style="425" customWidth="1"/>
    <col min="6402" max="6402" width="10.7109375" style="425" customWidth="1"/>
    <col min="6403" max="6403" width="12.7109375" style="425" customWidth="1"/>
    <col min="6404" max="6404" width="15.140625" style="425" customWidth="1"/>
    <col min="6405" max="6409" width="12.7109375" style="425" customWidth="1"/>
    <col min="6410" max="6410" width="29.7109375" style="425" customWidth="1"/>
    <col min="6411" max="6587" width="10.7109375" style="425" customWidth="1"/>
    <col min="6588" max="6652" width="10.7109375" style="425"/>
    <col min="6653" max="6653" width="6.7109375" style="425" customWidth="1"/>
    <col min="6654" max="6654" width="1.7109375" style="425" customWidth="1"/>
    <col min="6655" max="6655" width="6.7109375" style="425" customWidth="1"/>
    <col min="6656" max="6656" width="8" style="425" customWidth="1"/>
    <col min="6657" max="6657" width="1.7109375" style="425" customWidth="1"/>
    <col min="6658" max="6658" width="10.7109375" style="425" customWidth="1"/>
    <col min="6659" max="6659" width="12.7109375" style="425" customWidth="1"/>
    <col min="6660" max="6660" width="15.140625" style="425" customWidth="1"/>
    <col min="6661" max="6665" width="12.7109375" style="425" customWidth="1"/>
    <col min="6666" max="6666" width="29.7109375" style="425" customWidth="1"/>
    <col min="6667" max="6843" width="10.7109375" style="425" customWidth="1"/>
    <col min="6844" max="6908" width="10.7109375" style="425"/>
    <col min="6909" max="6909" width="6.7109375" style="425" customWidth="1"/>
    <col min="6910" max="6910" width="1.7109375" style="425" customWidth="1"/>
    <col min="6911" max="6911" width="6.7109375" style="425" customWidth="1"/>
    <col min="6912" max="6912" width="8" style="425" customWidth="1"/>
    <col min="6913" max="6913" width="1.7109375" style="425" customWidth="1"/>
    <col min="6914" max="6914" width="10.7109375" style="425" customWidth="1"/>
    <col min="6915" max="6915" width="12.7109375" style="425" customWidth="1"/>
    <col min="6916" max="6916" width="15.140625" style="425" customWidth="1"/>
    <col min="6917" max="6921" width="12.7109375" style="425" customWidth="1"/>
    <col min="6922" max="6922" width="29.7109375" style="425" customWidth="1"/>
    <col min="6923" max="7099" width="10.7109375" style="425" customWidth="1"/>
    <col min="7100" max="7164" width="10.7109375" style="425"/>
    <col min="7165" max="7165" width="6.7109375" style="425" customWidth="1"/>
    <col min="7166" max="7166" width="1.7109375" style="425" customWidth="1"/>
    <col min="7167" max="7167" width="6.7109375" style="425" customWidth="1"/>
    <col min="7168" max="7168" width="8" style="425" customWidth="1"/>
    <col min="7169" max="7169" width="1.7109375" style="425" customWidth="1"/>
    <col min="7170" max="7170" width="10.7109375" style="425" customWidth="1"/>
    <col min="7171" max="7171" width="12.7109375" style="425" customWidth="1"/>
    <col min="7172" max="7172" width="15.140625" style="425" customWidth="1"/>
    <col min="7173" max="7177" width="12.7109375" style="425" customWidth="1"/>
    <col min="7178" max="7178" width="29.7109375" style="425" customWidth="1"/>
    <col min="7179" max="7355" width="10.7109375" style="425" customWidth="1"/>
    <col min="7356" max="7420" width="10.7109375" style="425"/>
    <col min="7421" max="7421" width="6.7109375" style="425" customWidth="1"/>
    <col min="7422" max="7422" width="1.7109375" style="425" customWidth="1"/>
    <col min="7423" max="7423" width="6.7109375" style="425" customWidth="1"/>
    <col min="7424" max="7424" width="8" style="425" customWidth="1"/>
    <col min="7425" max="7425" width="1.7109375" style="425" customWidth="1"/>
    <col min="7426" max="7426" width="10.7109375" style="425" customWidth="1"/>
    <col min="7427" max="7427" width="12.7109375" style="425" customWidth="1"/>
    <col min="7428" max="7428" width="15.140625" style="425" customWidth="1"/>
    <col min="7429" max="7433" width="12.7109375" style="425" customWidth="1"/>
    <col min="7434" max="7434" width="29.7109375" style="425" customWidth="1"/>
    <col min="7435" max="7611" width="10.7109375" style="425" customWidth="1"/>
    <col min="7612" max="7676" width="10.7109375" style="425"/>
    <col min="7677" max="7677" width="6.7109375" style="425" customWidth="1"/>
    <col min="7678" max="7678" width="1.7109375" style="425" customWidth="1"/>
    <col min="7679" max="7679" width="6.7109375" style="425" customWidth="1"/>
    <col min="7680" max="7680" width="8" style="425" customWidth="1"/>
    <col min="7681" max="7681" width="1.7109375" style="425" customWidth="1"/>
    <col min="7682" max="7682" width="10.7109375" style="425" customWidth="1"/>
    <col min="7683" max="7683" width="12.7109375" style="425" customWidth="1"/>
    <col min="7684" max="7684" width="15.140625" style="425" customWidth="1"/>
    <col min="7685" max="7689" width="12.7109375" style="425" customWidth="1"/>
    <col min="7690" max="7690" width="29.7109375" style="425" customWidth="1"/>
    <col min="7691" max="7867" width="10.7109375" style="425" customWidth="1"/>
    <col min="7868" max="7932" width="10.7109375" style="425"/>
    <col min="7933" max="7933" width="6.7109375" style="425" customWidth="1"/>
    <col min="7934" max="7934" width="1.7109375" style="425" customWidth="1"/>
    <col min="7935" max="7935" width="6.7109375" style="425" customWidth="1"/>
    <col min="7936" max="7936" width="8" style="425" customWidth="1"/>
    <col min="7937" max="7937" width="1.7109375" style="425" customWidth="1"/>
    <col min="7938" max="7938" width="10.7109375" style="425" customWidth="1"/>
    <col min="7939" max="7939" width="12.7109375" style="425" customWidth="1"/>
    <col min="7940" max="7940" width="15.140625" style="425" customWidth="1"/>
    <col min="7941" max="7945" width="12.7109375" style="425" customWidth="1"/>
    <col min="7946" max="7946" width="29.7109375" style="425" customWidth="1"/>
    <col min="7947" max="8123" width="10.7109375" style="425" customWidth="1"/>
    <col min="8124" max="8188" width="10.7109375" style="425"/>
    <col min="8189" max="8189" width="6.7109375" style="425" customWidth="1"/>
    <col min="8190" max="8190" width="1.7109375" style="425" customWidth="1"/>
    <col min="8191" max="8191" width="6.7109375" style="425" customWidth="1"/>
    <col min="8192" max="8192" width="8" style="425" customWidth="1"/>
    <col min="8193" max="8193" width="1.7109375" style="425" customWidth="1"/>
    <col min="8194" max="8194" width="10.7109375" style="425" customWidth="1"/>
    <col min="8195" max="8195" width="12.7109375" style="425" customWidth="1"/>
    <col min="8196" max="8196" width="15.140625" style="425" customWidth="1"/>
    <col min="8197" max="8201" width="12.7109375" style="425" customWidth="1"/>
    <col min="8202" max="8202" width="29.7109375" style="425" customWidth="1"/>
    <col min="8203" max="8379" width="10.7109375" style="425" customWidth="1"/>
    <col min="8380" max="8444" width="10.7109375" style="425"/>
    <col min="8445" max="8445" width="6.7109375" style="425" customWidth="1"/>
    <col min="8446" max="8446" width="1.7109375" style="425" customWidth="1"/>
    <col min="8447" max="8447" width="6.7109375" style="425" customWidth="1"/>
    <col min="8448" max="8448" width="8" style="425" customWidth="1"/>
    <col min="8449" max="8449" width="1.7109375" style="425" customWidth="1"/>
    <col min="8450" max="8450" width="10.7109375" style="425" customWidth="1"/>
    <col min="8451" max="8451" width="12.7109375" style="425" customWidth="1"/>
    <col min="8452" max="8452" width="15.140625" style="425" customWidth="1"/>
    <col min="8453" max="8457" width="12.7109375" style="425" customWidth="1"/>
    <col min="8458" max="8458" width="29.7109375" style="425" customWidth="1"/>
    <col min="8459" max="8635" width="10.7109375" style="425" customWidth="1"/>
    <col min="8636" max="8700" width="10.7109375" style="425"/>
    <col min="8701" max="8701" width="6.7109375" style="425" customWidth="1"/>
    <col min="8702" max="8702" width="1.7109375" style="425" customWidth="1"/>
    <col min="8703" max="8703" width="6.7109375" style="425" customWidth="1"/>
    <col min="8704" max="8704" width="8" style="425" customWidth="1"/>
    <col min="8705" max="8705" width="1.7109375" style="425" customWidth="1"/>
    <col min="8706" max="8706" width="10.7109375" style="425" customWidth="1"/>
    <col min="8707" max="8707" width="12.7109375" style="425" customWidth="1"/>
    <col min="8708" max="8708" width="15.140625" style="425" customWidth="1"/>
    <col min="8709" max="8713" width="12.7109375" style="425" customWidth="1"/>
    <col min="8714" max="8714" width="29.7109375" style="425" customWidth="1"/>
    <col min="8715" max="8891" width="10.7109375" style="425" customWidth="1"/>
    <col min="8892" max="8956" width="10.7109375" style="425"/>
    <col min="8957" max="8957" width="6.7109375" style="425" customWidth="1"/>
    <col min="8958" max="8958" width="1.7109375" style="425" customWidth="1"/>
    <col min="8959" max="8959" width="6.7109375" style="425" customWidth="1"/>
    <col min="8960" max="8960" width="8" style="425" customWidth="1"/>
    <col min="8961" max="8961" width="1.7109375" style="425" customWidth="1"/>
    <col min="8962" max="8962" width="10.7109375" style="425" customWidth="1"/>
    <col min="8963" max="8963" width="12.7109375" style="425" customWidth="1"/>
    <col min="8964" max="8964" width="15.140625" style="425" customWidth="1"/>
    <col min="8965" max="8969" width="12.7109375" style="425" customWidth="1"/>
    <col min="8970" max="8970" width="29.7109375" style="425" customWidth="1"/>
    <col min="8971" max="9147" width="10.7109375" style="425" customWidth="1"/>
    <col min="9148" max="9212" width="10.7109375" style="425"/>
    <col min="9213" max="9213" width="6.7109375" style="425" customWidth="1"/>
    <col min="9214" max="9214" width="1.7109375" style="425" customWidth="1"/>
    <col min="9215" max="9215" width="6.7109375" style="425" customWidth="1"/>
    <col min="9216" max="9216" width="8" style="425" customWidth="1"/>
    <col min="9217" max="9217" width="1.7109375" style="425" customWidth="1"/>
    <col min="9218" max="9218" width="10.7109375" style="425" customWidth="1"/>
    <col min="9219" max="9219" width="12.7109375" style="425" customWidth="1"/>
    <col min="9220" max="9220" width="15.140625" style="425" customWidth="1"/>
    <col min="9221" max="9225" width="12.7109375" style="425" customWidth="1"/>
    <col min="9226" max="9226" width="29.7109375" style="425" customWidth="1"/>
    <col min="9227" max="9403" width="10.7109375" style="425" customWidth="1"/>
    <col min="9404" max="9468" width="10.7109375" style="425"/>
    <col min="9469" max="9469" width="6.7109375" style="425" customWidth="1"/>
    <col min="9470" max="9470" width="1.7109375" style="425" customWidth="1"/>
    <col min="9471" max="9471" width="6.7109375" style="425" customWidth="1"/>
    <col min="9472" max="9472" width="8" style="425" customWidth="1"/>
    <col min="9473" max="9473" width="1.7109375" style="425" customWidth="1"/>
    <col min="9474" max="9474" width="10.7109375" style="425" customWidth="1"/>
    <col min="9475" max="9475" width="12.7109375" style="425" customWidth="1"/>
    <col min="9476" max="9476" width="15.140625" style="425" customWidth="1"/>
    <col min="9477" max="9481" width="12.7109375" style="425" customWidth="1"/>
    <col min="9482" max="9482" width="29.7109375" style="425" customWidth="1"/>
    <col min="9483" max="9659" width="10.7109375" style="425" customWidth="1"/>
    <col min="9660" max="9724" width="10.7109375" style="425"/>
    <col min="9725" max="9725" width="6.7109375" style="425" customWidth="1"/>
    <col min="9726" max="9726" width="1.7109375" style="425" customWidth="1"/>
    <col min="9727" max="9727" width="6.7109375" style="425" customWidth="1"/>
    <col min="9728" max="9728" width="8" style="425" customWidth="1"/>
    <col min="9729" max="9729" width="1.7109375" style="425" customWidth="1"/>
    <col min="9730" max="9730" width="10.7109375" style="425" customWidth="1"/>
    <col min="9731" max="9731" width="12.7109375" style="425" customWidth="1"/>
    <col min="9732" max="9732" width="15.140625" style="425" customWidth="1"/>
    <col min="9733" max="9737" width="12.7109375" style="425" customWidth="1"/>
    <col min="9738" max="9738" width="29.7109375" style="425" customWidth="1"/>
    <col min="9739" max="9915" width="10.7109375" style="425" customWidth="1"/>
    <col min="9916" max="9980" width="10.7109375" style="425"/>
    <col min="9981" max="9981" width="6.7109375" style="425" customWidth="1"/>
    <col min="9982" max="9982" width="1.7109375" style="425" customWidth="1"/>
    <col min="9983" max="9983" width="6.7109375" style="425" customWidth="1"/>
    <col min="9984" max="9984" width="8" style="425" customWidth="1"/>
    <col min="9985" max="9985" width="1.7109375" style="425" customWidth="1"/>
    <col min="9986" max="9986" width="10.7109375" style="425" customWidth="1"/>
    <col min="9987" max="9987" width="12.7109375" style="425" customWidth="1"/>
    <col min="9988" max="9988" width="15.140625" style="425" customWidth="1"/>
    <col min="9989" max="9993" width="12.7109375" style="425" customWidth="1"/>
    <col min="9994" max="9994" width="29.7109375" style="425" customWidth="1"/>
    <col min="9995" max="10171" width="10.7109375" style="425" customWidth="1"/>
    <col min="10172" max="10236" width="10.7109375" style="425"/>
    <col min="10237" max="10237" width="6.7109375" style="425" customWidth="1"/>
    <col min="10238" max="10238" width="1.7109375" style="425" customWidth="1"/>
    <col min="10239" max="10239" width="6.7109375" style="425" customWidth="1"/>
    <col min="10240" max="10240" width="8" style="425" customWidth="1"/>
    <col min="10241" max="10241" width="1.7109375" style="425" customWidth="1"/>
    <col min="10242" max="10242" width="10.7109375" style="425" customWidth="1"/>
    <col min="10243" max="10243" width="12.7109375" style="425" customWidth="1"/>
    <col min="10244" max="10244" width="15.140625" style="425" customWidth="1"/>
    <col min="10245" max="10249" width="12.7109375" style="425" customWidth="1"/>
    <col min="10250" max="10250" width="29.7109375" style="425" customWidth="1"/>
    <col min="10251" max="10427" width="10.7109375" style="425" customWidth="1"/>
    <col min="10428" max="10492" width="10.7109375" style="425"/>
    <col min="10493" max="10493" width="6.7109375" style="425" customWidth="1"/>
    <col min="10494" max="10494" width="1.7109375" style="425" customWidth="1"/>
    <col min="10495" max="10495" width="6.7109375" style="425" customWidth="1"/>
    <col min="10496" max="10496" width="8" style="425" customWidth="1"/>
    <col min="10497" max="10497" width="1.7109375" style="425" customWidth="1"/>
    <col min="10498" max="10498" width="10.7109375" style="425" customWidth="1"/>
    <col min="10499" max="10499" width="12.7109375" style="425" customWidth="1"/>
    <col min="10500" max="10500" width="15.140625" style="425" customWidth="1"/>
    <col min="10501" max="10505" width="12.7109375" style="425" customWidth="1"/>
    <col min="10506" max="10506" width="29.7109375" style="425" customWidth="1"/>
    <col min="10507" max="10683" width="10.7109375" style="425" customWidth="1"/>
    <col min="10684" max="10748" width="10.7109375" style="425"/>
    <col min="10749" max="10749" width="6.7109375" style="425" customWidth="1"/>
    <col min="10750" max="10750" width="1.7109375" style="425" customWidth="1"/>
    <col min="10751" max="10751" width="6.7109375" style="425" customWidth="1"/>
    <col min="10752" max="10752" width="8" style="425" customWidth="1"/>
    <col min="10753" max="10753" width="1.7109375" style="425" customWidth="1"/>
    <col min="10754" max="10754" width="10.7109375" style="425" customWidth="1"/>
    <col min="10755" max="10755" width="12.7109375" style="425" customWidth="1"/>
    <col min="10756" max="10756" width="15.140625" style="425" customWidth="1"/>
    <col min="10757" max="10761" width="12.7109375" style="425" customWidth="1"/>
    <col min="10762" max="10762" width="29.7109375" style="425" customWidth="1"/>
    <col min="10763" max="10939" width="10.7109375" style="425" customWidth="1"/>
    <col min="10940" max="11004" width="10.7109375" style="425"/>
    <col min="11005" max="11005" width="6.7109375" style="425" customWidth="1"/>
    <col min="11006" max="11006" width="1.7109375" style="425" customWidth="1"/>
    <col min="11007" max="11007" width="6.7109375" style="425" customWidth="1"/>
    <col min="11008" max="11008" width="8" style="425" customWidth="1"/>
    <col min="11009" max="11009" width="1.7109375" style="425" customWidth="1"/>
    <col min="11010" max="11010" width="10.7109375" style="425" customWidth="1"/>
    <col min="11011" max="11011" width="12.7109375" style="425" customWidth="1"/>
    <col min="11012" max="11012" width="15.140625" style="425" customWidth="1"/>
    <col min="11013" max="11017" width="12.7109375" style="425" customWidth="1"/>
    <col min="11018" max="11018" width="29.7109375" style="425" customWidth="1"/>
    <col min="11019" max="11195" width="10.7109375" style="425" customWidth="1"/>
    <col min="11196" max="11260" width="10.7109375" style="425"/>
    <col min="11261" max="11261" width="6.7109375" style="425" customWidth="1"/>
    <col min="11262" max="11262" width="1.7109375" style="425" customWidth="1"/>
    <col min="11263" max="11263" width="6.7109375" style="425" customWidth="1"/>
    <col min="11264" max="11264" width="8" style="425" customWidth="1"/>
    <col min="11265" max="11265" width="1.7109375" style="425" customWidth="1"/>
    <col min="11266" max="11266" width="10.7109375" style="425" customWidth="1"/>
    <col min="11267" max="11267" width="12.7109375" style="425" customWidth="1"/>
    <col min="11268" max="11268" width="15.140625" style="425" customWidth="1"/>
    <col min="11269" max="11273" width="12.7109375" style="425" customWidth="1"/>
    <col min="11274" max="11274" width="29.7109375" style="425" customWidth="1"/>
    <col min="11275" max="11451" width="10.7109375" style="425" customWidth="1"/>
    <col min="11452" max="11516" width="10.7109375" style="425"/>
    <col min="11517" max="11517" width="6.7109375" style="425" customWidth="1"/>
    <col min="11518" max="11518" width="1.7109375" style="425" customWidth="1"/>
    <col min="11519" max="11519" width="6.7109375" style="425" customWidth="1"/>
    <col min="11520" max="11520" width="8" style="425" customWidth="1"/>
    <col min="11521" max="11521" width="1.7109375" style="425" customWidth="1"/>
    <col min="11522" max="11522" width="10.7109375" style="425" customWidth="1"/>
    <col min="11523" max="11523" width="12.7109375" style="425" customWidth="1"/>
    <col min="11524" max="11524" width="15.140625" style="425" customWidth="1"/>
    <col min="11525" max="11529" width="12.7109375" style="425" customWidth="1"/>
    <col min="11530" max="11530" width="29.7109375" style="425" customWidth="1"/>
    <col min="11531" max="11707" width="10.7109375" style="425" customWidth="1"/>
    <col min="11708" max="11772" width="10.7109375" style="425"/>
    <col min="11773" max="11773" width="6.7109375" style="425" customWidth="1"/>
    <col min="11774" max="11774" width="1.7109375" style="425" customWidth="1"/>
    <col min="11775" max="11775" width="6.7109375" style="425" customWidth="1"/>
    <col min="11776" max="11776" width="8" style="425" customWidth="1"/>
    <col min="11777" max="11777" width="1.7109375" style="425" customWidth="1"/>
    <col min="11778" max="11778" width="10.7109375" style="425" customWidth="1"/>
    <col min="11779" max="11779" width="12.7109375" style="425" customWidth="1"/>
    <col min="11780" max="11780" width="15.140625" style="425" customWidth="1"/>
    <col min="11781" max="11785" width="12.7109375" style="425" customWidth="1"/>
    <col min="11786" max="11786" width="29.7109375" style="425" customWidth="1"/>
    <col min="11787" max="11963" width="10.7109375" style="425" customWidth="1"/>
    <col min="11964" max="12028" width="10.7109375" style="425"/>
    <col min="12029" max="12029" width="6.7109375" style="425" customWidth="1"/>
    <col min="12030" max="12030" width="1.7109375" style="425" customWidth="1"/>
    <col min="12031" max="12031" width="6.7109375" style="425" customWidth="1"/>
    <col min="12032" max="12032" width="8" style="425" customWidth="1"/>
    <col min="12033" max="12033" width="1.7109375" style="425" customWidth="1"/>
    <col min="12034" max="12034" width="10.7109375" style="425" customWidth="1"/>
    <col min="12035" max="12035" width="12.7109375" style="425" customWidth="1"/>
    <col min="12036" max="12036" width="15.140625" style="425" customWidth="1"/>
    <col min="12037" max="12041" width="12.7109375" style="425" customWidth="1"/>
    <col min="12042" max="12042" width="29.7109375" style="425" customWidth="1"/>
    <col min="12043" max="12219" width="10.7109375" style="425" customWidth="1"/>
    <col min="12220" max="12284" width="10.7109375" style="425"/>
    <col min="12285" max="12285" width="6.7109375" style="425" customWidth="1"/>
    <col min="12286" max="12286" width="1.7109375" style="425" customWidth="1"/>
    <col min="12287" max="12287" width="6.7109375" style="425" customWidth="1"/>
    <col min="12288" max="12288" width="8" style="425" customWidth="1"/>
    <col min="12289" max="12289" width="1.7109375" style="425" customWidth="1"/>
    <col min="12290" max="12290" width="10.7109375" style="425" customWidth="1"/>
    <col min="12291" max="12291" width="12.7109375" style="425" customWidth="1"/>
    <col min="12292" max="12292" width="15.140625" style="425" customWidth="1"/>
    <col min="12293" max="12297" width="12.7109375" style="425" customWidth="1"/>
    <col min="12298" max="12298" width="29.7109375" style="425" customWidth="1"/>
    <col min="12299" max="12475" width="10.7109375" style="425" customWidth="1"/>
    <col min="12476" max="12540" width="10.7109375" style="425"/>
    <col min="12541" max="12541" width="6.7109375" style="425" customWidth="1"/>
    <col min="12542" max="12542" width="1.7109375" style="425" customWidth="1"/>
    <col min="12543" max="12543" width="6.7109375" style="425" customWidth="1"/>
    <col min="12544" max="12544" width="8" style="425" customWidth="1"/>
    <col min="12545" max="12545" width="1.7109375" style="425" customWidth="1"/>
    <col min="12546" max="12546" width="10.7109375" style="425" customWidth="1"/>
    <col min="12547" max="12547" width="12.7109375" style="425" customWidth="1"/>
    <col min="12548" max="12548" width="15.140625" style="425" customWidth="1"/>
    <col min="12549" max="12553" width="12.7109375" style="425" customWidth="1"/>
    <col min="12554" max="12554" width="29.7109375" style="425" customWidth="1"/>
    <col min="12555" max="12731" width="10.7109375" style="425" customWidth="1"/>
    <col min="12732" max="12796" width="10.7109375" style="425"/>
    <col min="12797" max="12797" width="6.7109375" style="425" customWidth="1"/>
    <col min="12798" max="12798" width="1.7109375" style="425" customWidth="1"/>
    <col min="12799" max="12799" width="6.7109375" style="425" customWidth="1"/>
    <col min="12800" max="12800" width="8" style="425" customWidth="1"/>
    <col min="12801" max="12801" width="1.7109375" style="425" customWidth="1"/>
    <col min="12802" max="12802" width="10.7109375" style="425" customWidth="1"/>
    <col min="12803" max="12803" width="12.7109375" style="425" customWidth="1"/>
    <col min="12804" max="12804" width="15.140625" style="425" customWidth="1"/>
    <col min="12805" max="12809" width="12.7109375" style="425" customWidth="1"/>
    <col min="12810" max="12810" width="29.7109375" style="425" customWidth="1"/>
    <col min="12811" max="12987" width="10.7109375" style="425" customWidth="1"/>
    <col min="12988" max="13052" width="10.7109375" style="425"/>
    <col min="13053" max="13053" width="6.7109375" style="425" customWidth="1"/>
    <col min="13054" max="13054" width="1.7109375" style="425" customWidth="1"/>
    <col min="13055" max="13055" width="6.7109375" style="425" customWidth="1"/>
    <col min="13056" max="13056" width="8" style="425" customWidth="1"/>
    <col min="13057" max="13057" width="1.7109375" style="425" customWidth="1"/>
    <col min="13058" max="13058" width="10.7109375" style="425" customWidth="1"/>
    <col min="13059" max="13059" width="12.7109375" style="425" customWidth="1"/>
    <col min="13060" max="13060" width="15.140625" style="425" customWidth="1"/>
    <col min="13061" max="13065" width="12.7109375" style="425" customWidth="1"/>
    <col min="13066" max="13066" width="29.7109375" style="425" customWidth="1"/>
    <col min="13067" max="13243" width="10.7109375" style="425" customWidth="1"/>
    <col min="13244" max="13308" width="10.7109375" style="425"/>
    <col min="13309" max="13309" width="6.7109375" style="425" customWidth="1"/>
    <col min="13310" max="13310" width="1.7109375" style="425" customWidth="1"/>
    <col min="13311" max="13311" width="6.7109375" style="425" customWidth="1"/>
    <col min="13312" max="13312" width="8" style="425" customWidth="1"/>
    <col min="13313" max="13313" width="1.7109375" style="425" customWidth="1"/>
    <col min="13314" max="13314" width="10.7109375" style="425" customWidth="1"/>
    <col min="13315" max="13315" width="12.7109375" style="425" customWidth="1"/>
    <col min="13316" max="13316" width="15.140625" style="425" customWidth="1"/>
    <col min="13317" max="13321" width="12.7109375" style="425" customWidth="1"/>
    <col min="13322" max="13322" width="29.7109375" style="425" customWidth="1"/>
    <col min="13323" max="13499" width="10.7109375" style="425" customWidth="1"/>
    <col min="13500" max="13564" width="10.7109375" style="425"/>
    <col min="13565" max="13565" width="6.7109375" style="425" customWidth="1"/>
    <col min="13566" max="13566" width="1.7109375" style="425" customWidth="1"/>
    <col min="13567" max="13567" width="6.7109375" style="425" customWidth="1"/>
    <col min="13568" max="13568" width="8" style="425" customWidth="1"/>
    <col min="13569" max="13569" width="1.7109375" style="425" customWidth="1"/>
    <col min="13570" max="13570" width="10.7109375" style="425" customWidth="1"/>
    <col min="13571" max="13571" width="12.7109375" style="425" customWidth="1"/>
    <col min="13572" max="13572" width="15.140625" style="425" customWidth="1"/>
    <col min="13573" max="13577" width="12.7109375" style="425" customWidth="1"/>
    <col min="13578" max="13578" width="29.7109375" style="425" customWidth="1"/>
    <col min="13579" max="13755" width="10.7109375" style="425" customWidth="1"/>
    <col min="13756" max="13820" width="10.7109375" style="425"/>
    <col min="13821" max="13821" width="6.7109375" style="425" customWidth="1"/>
    <col min="13822" max="13822" width="1.7109375" style="425" customWidth="1"/>
    <col min="13823" max="13823" width="6.7109375" style="425" customWidth="1"/>
    <col min="13824" max="13824" width="8" style="425" customWidth="1"/>
    <col min="13825" max="13825" width="1.7109375" style="425" customWidth="1"/>
    <col min="13826" max="13826" width="10.7109375" style="425" customWidth="1"/>
    <col min="13827" max="13827" width="12.7109375" style="425" customWidth="1"/>
    <col min="13828" max="13828" width="15.140625" style="425" customWidth="1"/>
    <col min="13829" max="13833" width="12.7109375" style="425" customWidth="1"/>
    <col min="13834" max="13834" width="29.7109375" style="425" customWidth="1"/>
    <col min="13835" max="14011" width="10.7109375" style="425" customWidth="1"/>
    <col min="14012" max="14076" width="10.7109375" style="425"/>
    <col min="14077" max="14077" width="6.7109375" style="425" customWidth="1"/>
    <col min="14078" max="14078" width="1.7109375" style="425" customWidth="1"/>
    <col min="14079" max="14079" width="6.7109375" style="425" customWidth="1"/>
    <col min="14080" max="14080" width="8" style="425" customWidth="1"/>
    <col min="14081" max="14081" width="1.7109375" style="425" customWidth="1"/>
    <col min="14082" max="14082" width="10.7109375" style="425" customWidth="1"/>
    <col min="14083" max="14083" width="12.7109375" style="425" customWidth="1"/>
    <col min="14084" max="14084" width="15.140625" style="425" customWidth="1"/>
    <col min="14085" max="14089" width="12.7109375" style="425" customWidth="1"/>
    <col min="14090" max="14090" width="29.7109375" style="425" customWidth="1"/>
    <col min="14091" max="14267" width="10.7109375" style="425" customWidth="1"/>
    <col min="14268" max="14332" width="10.7109375" style="425"/>
    <col min="14333" max="14333" width="6.7109375" style="425" customWidth="1"/>
    <col min="14334" max="14334" width="1.7109375" style="425" customWidth="1"/>
    <col min="14335" max="14335" width="6.7109375" style="425" customWidth="1"/>
    <col min="14336" max="14336" width="8" style="425" customWidth="1"/>
    <col min="14337" max="14337" width="1.7109375" style="425" customWidth="1"/>
    <col min="14338" max="14338" width="10.7109375" style="425" customWidth="1"/>
    <col min="14339" max="14339" width="12.7109375" style="425" customWidth="1"/>
    <col min="14340" max="14340" width="15.140625" style="425" customWidth="1"/>
    <col min="14341" max="14345" width="12.7109375" style="425" customWidth="1"/>
    <col min="14346" max="14346" width="29.7109375" style="425" customWidth="1"/>
    <col min="14347" max="14523" width="10.7109375" style="425" customWidth="1"/>
    <col min="14524" max="14588" width="10.7109375" style="425"/>
    <col min="14589" max="14589" width="6.7109375" style="425" customWidth="1"/>
    <col min="14590" max="14590" width="1.7109375" style="425" customWidth="1"/>
    <col min="14591" max="14591" width="6.7109375" style="425" customWidth="1"/>
    <col min="14592" max="14592" width="8" style="425" customWidth="1"/>
    <col min="14593" max="14593" width="1.7109375" style="425" customWidth="1"/>
    <col min="14594" max="14594" width="10.7109375" style="425" customWidth="1"/>
    <col min="14595" max="14595" width="12.7109375" style="425" customWidth="1"/>
    <col min="14596" max="14596" width="15.140625" style="425" customWidth="1"/>
    <col min="14597" max="14601" width="12.7109375" style="425" customWidth="1"/>
    <col min="14602" max="14602" width="29.7109375" style="425" customWidth="1"/>
    <col min="14603" max="14779" width="10.7109375" style="425" customWidth="1"/>
    <col min="14780" max="14844" width="10.7109375" style="425"/>
    <col min="14845" max="14845" width="6.7109375" style="425" customWidth="1"/>
    <col min="14846" max="14846" width="1.7109375" style="425" customWidth="1"/>
    <col min="14847" max="14847" width="6.7109375" style="425" customWidth="1"/>
    <col min="14848" max="14848" width="8" style="425" customWidth="1"/>
    <col min="14849" max="14849" width="1.7109375" style="425" customWidth="1"/>
    <col min="14850" max="14850" width="10.7109375" style="425" customWidth="1"/>
    <col min="14851" max="14851" width="12.7109375" style="425" customWidth="1"/>
    <col min="14852" max="14852" width="15.140625" style="425" customWidth="1"/>
    <col min="14853" max="14857" width="12.7109375" style="425" customWidth="1"/>
    <col min="14858" max="14858" width="29.7109375" style="425" customWidth="1"/>
    <col min="14859" max="15035" width="10.7109375" style="425" customWidth="1"/>
    <col min="15036" max="15100" width="10.7109375" style="425"/>
    <col min="15101" max="15101" width="6.7109375" style="425" customWidth="1"/>
    <col min="15102" max="15102" width="1.7109375" style="425" customWidth="1"/>
    <col min="15103" max="15103" width="6.7109375" style="425" customWidth="1"/>
    <col min="15104" max="15104" width="8" style="425" customWidth="1"/>
    <col min="15105" max="15105" width="1.7109375" style="425" customWidth="1"/>
    <col min="15106" max="15106" width="10.7109375" style="425" customWidth="1"/>
    <col min="15107" max="15107" width="12.7109375" style="425" customWidth="1"/>
    <col min="15108" max="15108" width="15.140625" style="425" customWidth="1"/>
    <col min="15109" max="15113" width="12.7109375" style="425" customWidth="1"/>
    <col min="15114" max="15114" width="29.7109375" style="425" customWidth="1"/>
    <col min="15115" max="15291" width="10.7109375" style="425" customWidth="1"/>
    <col min="15292" max="15356" width="10.7109375" style="425"/>
    <col min="15357" max="15357" width="6.7109375" style="425" customWidth="1"/>
    <col min="15358" max="15358" width="1.7109375" style="425" customWidth="1"/>
    <col min="15359" max="15359" width="6.7109375" style="425" customWidth="1"/>
    <col min="15360" max="15360" width="8" style="425" customWidth="1"/>
    <col min="15361" max="15361" width="1.7109375" style="425" customWidth="1"/>
    <col min="15362" max="15362" width="10.7109375" style="425" customWidth="1"/>
    <col min="15363" max="15363" width="12.7109375" style="425" customWidth="1"/>
    <col min="15364" max="15364" width="15.140625" style="425" customWidth="1"/>
    <col min="15365" max="15369" width="12.7109375" style="425" customWidth="1"/>
    <col min="15370" max="15370" width="29.7109375" style="425" customWidth="1"/>
    <col min="15371" max="15547" width="10.7109375" style="425" customWidth="1"/>
    <col min="15548" max="15612" width="10.7109375" style="425"/>
    <col min="15613" max="15613" width="6.7109375" style="425" customWidth="1"/>
    <col min="15614" max="15614" width="1.7109375" style="425" customWidth="1"/>
    <col min="15615" max="15615" width="6.7109375" style="425" customWidth="1"/>
    <col min="15616" max="15616" width="8" style="425" customWidth="1"/>
    <col min="15617" max="15617" width="1.7109375" style="425" customWidth="1"/>
    <col min="15618" max="15618" width="10.7109375" style="425" customWidth="1"/>
    <col min="15619" max="15619" width="12.7109375" style="425" customWidth="1"/>
    <col min="15620" max="15620" width="15.140625" style="425" customWidth="1"/>
    <col min="15621" max="15625" width="12.7109375" style="425" customWidth="1"/>
    <col min="15626" max="15626" width="29.7109375" style="425" customWidth="1"/>
    <col min="15627" max="15803" width="10.7109375" style="425" customWidth="1"/>
    <col min="15804" max="15868" width="10.7109375" style="425"/>
    <col min="15869" max="15869" width="6.7109375" style="425" customWidth="1"/>
    <col min="15870" max="15870" width="1.7109375" style="425" customWidth="1"/>
    <col min="15871" max="15871" width="6.7109375" style="425" customWidth="1"/>
    <col min="15872" max="15872" width="8" style="425" customWidth="1"/>
    <col min="15873" max="15873" width="1.7109375" style="425" customWidth="1"/>
    <col min="15874" max="15874" width="10.7109375" style="425" customWidth="1"/>
    <col min="15875" max="15875" width="12.7109375" style="425" customWidth="1"/>
    <col min="15876" max="15876" width="15.140625" style="425" customWidth="1"/>
    <col min="15877" max="15881" width="12.7109375" style="425" customWidth="1"/>
    <col min="15882" max="15882" width="29.7109375" style="425" customWidth="1"/>
    <col min="15883" max="16059" width="10.7109375" style="425" customWidth="1"/>
    <col min="16060" max="16124" width="10.7109375" style="425"/>
    <col min="16125" max="16125" width="6.7109375" style="425" customWidth="1"/>
    <col min="16126" max="16126" width="1.7109375" style="425" customWidth="1"/>
    <col min="16127" max="16127" width="6.7109375" style="425" customWidth="1"/>
    <col min="16128" max="16128" width="8" style="425" customWidth="1"/>
    <col min="16129" max="16129" width="1.7109375" style="425" customWidth="1"/>
    <col min="16130" max="16130" width="10.7109375" style="425" customWidth="1"/>
    <col min="16131" max="16131" width="12.7109375" style="425" customWidth="1"/>
    <col min="16132" max="16132" width="15.140625" style="425" customWidth="1"/>
    <col min="16133" max="16137" width="12.7109375" style="425" customWidth="1"/>
    <col min="16138" max="16138" width="29.7109375" style="425" customWidth="1"/>
    <col min="16139" max="16315" width="10.7109375" style="425" customWidth="1"/>
    <col min="16316" max="16384" width="10.7109375" style="425"/>
  </cols>
  <sheetData>
    <row r="1" spans="2:20" ht="13.5" thickBot="1" x14ac:dyDescent="0.3"/>
    <row r="2" spans="2:20" ht="15" customHeight="1" x14ac:dyDescent="0.25">
      <c r="B2" s="820"/>
      <c r="C2" s="821"/>
      <c r="D2" s="821"/>
      <c r="E2" s="821"/>
      <c r="F2" s="821"/>
      <c r="G2" s="821"/>
      <c r="H2" s="821"/>
      <c r="I2" s="821"/>
      <c r="J2" s="821"/>
      <c r="K2" s="822"/>
      <c r="L2" s="434"/>
    </row>
    <row r="3" spans="2:20" ht="15" customHeight="1" x14ac:dyDescent="0.25">
      <c r="B3" s="823"/>
      <c r="C3" s="60" t="str">
        <f>Resumo!E4</f>
        <v>Obra:</v>
      </c>
      <c r="D3" s="52" t="str">
        <f>Resumo!F4</f>
        <v xml:space="preserve">Pavimentação e Drenagem </v>
      </c>
      <c r="E3" s="426"/>
      <c r="F3" s="434"/>
      <c r="G3" s="434"/>
      <c r="H3" s="485"/>
      <c r="I3" s="604" t="s">
        <v>449</v>
      </c>
      <c r="J3" s="60"/>
      <c r="K3" s="824"/>
      <c r="L3" s="434"/>
    </row>
    <row r="4" spans="2:20" ht="15" customHeight="1" x14ac:dyDescent="0.25">
      <c r="B4" s="823"/>
      <c r="C4" s="60" t="str">
        <f>Resumo!E5</f>
        <v>Local:</v>
      </c>
      <c r="D4" s="52" t="str">
        <f>Resumo!F5</f>
        <v>Estádio Municipal Egidio José Preima</v>
      </c>
      <c r="E4" s="426"/>
      <c r="F4" s="434"/>
      <c r="G4" s="434"/>
      <c r="H4" s="485"/>
      <c r="I4" s="606" t="s">
        <v>455</v>
      </c>
      <c r="J4" s="60"/>
      <c r="K4" s="824"/>
      <c r="L4" s="434"/>
    </row>
    <row r="5" spans="2:20" ht="15" customHeight="1" x14ac:dyDescent="0.25">
      <c r="B5" s="823"/>
      <c r="C5" s="60" t="str">
        <f>Resumo!E6</f>
        <v>Bairro:</v>
      </c>
      <c r="D5" s="52" t="str">
        <f>Resumo!F6</f>
        <v>Gleba Sorriso</v>
      </c>
      <c r="E5" s="426"/>
      <c r="F5" s="434"/>
      <c r="G5" s="434"/>
      <c r="H5" s="485"/>
      <c r="I5" s="606" t="s">
        <v>456</v>
      </c>
      <c r="J5" s="60"/>
      <c r="K5" s="824"/>
      <c r="L5" s="434"/>
    </row>
    <row r="6" spans="2:20" ht="15" customHeight="1" x14ac:dyDescent="0.25">
      <c r="B6" s="823"/>
      <c r="C6" s="60" t="str">
        <f>Resumo!E7</f>
        <v>Município:</v>
      </c>
      <c r="D6" s="52" t="str">
        <f>Resumo!F7</f>
        <v>Sorriso - MT</v>
      </c>
      <c r="E6" s="426"/>
      <c r="F6" s="434"/>
      <c r="G6" s="434"/>
      <c r="H6" s="485"/>
      <c r="I6" s="606" t="s">
        <v>457</v>
      </c>
      <c r="J6" s="485"/>
      <c r="K6" s="824"/>
      <c r="L6" s="434"/>
    </row>
    <row r="7" spans="2:20" ht="15" customHeight="1" x14ac:dyDescent="0.25">
      <c r="B7" s="823"/>
      <c r="C7" s="434"/>
      <c r="D7" s="60"/>
      <c r="E7" s="52"/>
      <c r="F7" s="434"/>
      <c r="G7" s="434"/>
      <c r="H7" s="485"/>
      <c r="I7" s="606" t="s">
        <v>458</v>
      </c>
      <c r="J7" s="485"/>
      <c r="K7" s="824"/>
      <c r="L7" s="434"/>
    </row>
    <row r="8" spans="2:20" ht="15" customHeight="1" thickBot="1" x14ac:dyDescent="0.3">
      <c r="B8" s="823"/>
      <c r="C8" s="434"/>
      <c r="D8" s="60"/>
      <c r="E8" s="434"/>
      <c r="F8" s="434"/>
      <c r="G8" s="434"/>
      <c r="H8" s="434"/>
      <c r="I8" s="434"/>
      <c r="J8" s="434"/>
      <c r="K8" s="825"/>
      <c r="L8" s="434"/>
    </row>
    <row r="9" spans="2:20" ht="27.75" customHeight="1" thickBot="1" x14ac:dyDescent="0.3">
      <c r="B9" s="896" t="s">
        <v>462</v>
      </c>
      <c r="C9" s="897"/>
      <c r="D9" s="897"/>
      <c r="E9" s="897"/>
      <c r="F9" s="897"/>
      <c r="G9" s="897"/>
      <c r="H9" s="897"/>
      <c r="I9" s="897"/>
      <c r="J9" s="897"/>
      <c r="K9" s="898"/>
      <c r="L9" s="434"/>
    </row>
    <row r="10" spans="2:20" ht="15" customHeight="1" thickBot="1" x14ac:dyDescent="0.3">
      <c r="B10" s="814"/>
      <c r="C10" s="424"/>
      <c r="D10" s="424"/>
      <c r="E10" s="424"/>
      <c r="F10" s="424"/>
      <c r="G10" s="424"/>
      <c r="H10" s="424"/>
      <c r="I10" s="424"/>
      <c r="J10" s="424"/>
      <c r="K10" s="424"/>
      <c r="L10" s="422"/>
      <c r="R10" s="426"/>
      <c r="S10" s="426"/>
      <c r="T10" s="426"/>
    </row>
    <row r="11" spans="2:20" ht="26.25" customHeight="1" x14ac:dyDescent="0.25">
      <c r="B11" s="1072" t="s">
        <v>326</v>
      </c>
      <c r="C11" s="1073"/>
      <c r="D11" s="1073"/>
      <c r="E11" s="1073"/>
      <c r="F11" s="1073"/>
      <c r="G11" s="1073"/>
      <c r="H11" s="1073"/>
      <c r="I11" s="1073"/>
      <c r="J11" s="1073"/>
      <c r="K11" s="1074"/>
      <c r="L11" s="422"/>
      <c r="R11" s="420"/>
      <c r="S11" s="426"/>
      <c r="T11" s="426"/>
    </row>
    <row r="12" spans="2:20" ht="20.100000000000001" customHeight="1" x14ac:dyDescent="0.25">
      <c r="B12" s="1067" t="s">
        <v>301</v>
      </c>
      <c r="C12" s="444" t="s">
        <v>327</v>
      </c>
      <c r="D12" s="444" t="s">
        <v>328</v>
      </c>
      <c r="E12" s="444" t="s">
        <v>329</v>
      </c>
      <c r="F12" s="444" t="s">
        <v>330</v>
      </c>
      <c r="G12" s="444" t="s">
        <v>331</v>
      </c>
      <c r="H12" s="445" t="s">
        <v>332</v>
      </c>
      <c r="I12" s="584"/>
      <c r="J12" s="584"/>
      <c r="K12" s="585"/>
      <c r="L12" s="386"/>
      <c r="R12" s="420"/>
      <c r="S12" s="426"/>
      <c r="T12" s="426"/>
    </row>
    <row r="13" spans="2:20" ht="15" x14ac:dyDescent="0.25">
      <c r="B13" s="1068"/>
      <c r="C13" s="446" t="s">
        <v>308</v>
      </c>
      <c r="D13" s="446" t="s">
        <v>308</v>
      </c>
      <c r="E13" s="446" t="s">
        <v>308</v>
      </c>
      <c r="F13" s="446" t="s">
        <v>308</v>
      </c>
      <c r="G13" s="446" t="s">
        <v>309</v>
      </c>
      <c r="H13" s="447" t="s">
        <v>333</v>
      </c>
      <c r="I13" s="586"/>
      <c r="J13" s="586"/>
      <c r="K13" s="587"/>
      <c r="L13" s="386"/>
      <c r="M13" s="377"/>
      <c r="N13" s="377"/>
      <c r="O13" s="420"/>
      <c r="P13" s="420"/>
      <c r="Q13" s="420"/>
      <c r="R13" s="420"/>
      <c r="S13" s="426"/>
      <c r="T13" s="426"/>
    </row>
    <row r="14" spans="2:20" ht="20.100000000000001" customHeight="1" x14ac:dyDescent="0.25">
      <c r="B14" s="448" t="s">
        <v>391</v>
      </c>
      <c r="C14" s="449">
        <v>48.5</v>
      </c>
      <c r="D14" s="449">
        <v>0.6</v>
      </c>
      <c r="E14" s="450">
        <v>1.4</v>
      </c>
      <c r="F14" s="450">
        <v>2</v>
      </c>
      <c r="G14" s="450">
        <f>F14*E14</f>
        <v>2.8</v>
      </c>
      <c r="H14" s="451">
        <f>G14*C14</f>
        <v>135.79999999999998</v>
      </c>
      <c r="I14" s="588"/>
      <c r="J14" s="588"/>
      <c r="K14" s="589"/>
      <c r="L14" s="387"/>
      <c r="M14" s="377"/>
      <c r="N14" s="377"/>
      <c r="O14" s="432"/>
      <c r="P14" s="432"/>
      <c r="Q14" s="432"/>
      <c r="R14" s="432"/>
      <c r="S14" s="426"/>
      <c r="T14" s="426"/>
    </row>
    <row r="15" spans="2:20" ht="20.100000000000001" customHeight="1" x14ac:dyDescent="0.25">
      <c r="B15" s="452" t="s">
        <v>392</v>
      </c>
      <c r="C15" s="453">
        <v>197.69</v>
      </c>
      <c r="D15" s="453">
        <v>0.6</v>
      </c>
      <c r="E15" s="454">
        <v>1.4</v>
      </c>
      <c r="F15" s="454">
        <v>2</v>
      </c>
      <c r="G15" s="454">
        <f>F15*E15</f>
        <v>2.8</v>
      </c>
      <c r="H15" s="455">
        <f>G15*C15</f>
        <v>553.53199999999993</v>
      </c>
      <c r="I15" s="590"/>
      <c r="J15" s="590"/>
      <c r="K15" s="591"/>
      <c r="L15" s="385"/>
      <c r="M15" s="487"/>
      <c r="N15" s="487"/>
      <c r="O15" s="432"/>
      <c r="P15" s="432"/>
      <c r="Q15" s="432"/>
      <c r="R15" s="432"/>
      <c r="S15" s="426"/>
      <c r="T15" s="426"/>
    </row>
    <row r="16" spans="2:20" ht="20.100000000000001" customHeight="1" thickBot="1" x14ac:dyDescent="0.3">
      <c r="B16" s="456" t="s">
        <v>32</v>
      </c>
      <c r="C16" s="457">
        <f>SUM(C14:C15)</f>
        <v>246.19</v>
      </c>
      <c r="D16" s="458"/>
      <c r="E16" s="459"/>
      <c r="F16" s="459"/>
      <c r="G16" s="458"/>
      <c r="H16" s="460">
        <f>SUM(H14:H15)</f>
        <v>689.33199999999988</v>
      </c>
      <c r="I16" s="592"/>
      <c r="J16" s="592"/>
      <c r="K16" s="593"/>
      <c r="L16" s="385"/>
      <c r="M16" s="426"/>
      <c r="N16" s="426"/>
      <c r="O16" s="432"/>
      <c r="P16" s="432"/>
      <c r="Q16" s="432"/>
      <c r="R16" s="432"/>
      <c r="S16" s="426"/>
      <c r="T16" s="426"/>
    </row>
    <row r="17" spans="2:20" ht="15.75" thickBot="1" x14ac:dyDescent="0.3">
      <c r="B17" s="815"/>
      <c r="C17" s="816"/>
      <c r="D17" s="816"/>
      <c r="E17" s="816"/>
      <c r="F17" s="816"/>
      <c r="G17" s="816"/>
      <c r="H17" s="816"/>
      <c r="I17" s="816"/>
      <c r="J17" s="816"/>
      <c r="K17" s="816"/>
      <c r="L17" s="422"/>
      <c r="M17" s="426"/>
      <c r="N17" s="426"/>
      <c r="O17" s="432"/>
      <c r="P17" s="432"/>
      <c r="Q17" s="432"/>
      <c r="R17" s="432"/>
      <c r="S17" s="426"/>
      <c r="T17" s="426"/>
    </row>
    <row r="18" spans="2:20" ht="26.25" customHeight="1" thickBot="1" x14ac:dyDescent="0.3">
      <c r="B18" s="1072" t="s">
        <v>447</v>
      </c>
      <c r="C18" s="1073"/>
      <c r="D18" s="1073"/>
      <c r="E18" s="1073"/>
      <c r="F18" s="1073"/>
      <c r="G18" s="1073"/>
      <c r="H18" s="1073"/>
      <c r="I18" s="1073"/>
      <c r="J18" s="1073"/>
      <c r="K18" s="1074"/>
      <c r="L18" s="422"/>
      <c r="M18" s="1064" t="s">
        <v>353</v>
      </c>
      <c r="N18" s="1065"/>
      <c r="O18" s="1065"/>
      <c r="P18" s="1065"/>
      <c r="Q18" s="1066"/>
      <c r="R18" s="432"/>
      <c r="S18" s="426"/>
      <c r="T18" s="426"/>
    </row>
    <row r="19" spans="2:20" ht="30.75" thickBot="1" x14ac:dyDescent="0.3">
      <c r="B19" s="1067" t="s">
        <v>301</v>
      </c>
      <c r="C19" s="444" t="s">
        <v>327</v>
      </c>
      <c r="D19" s="444" t="s">
        <v>334</v>
      </c>
      <c r="E19" s="446" t="s">
        <v>335</v>
      </c>
      <c r="F19" s="444" t="s">
        <v>336</v>
      </c>
      <c r="G19" s="445" t="s">
        <v>332</v>
      </c>
      <c r="H19" s="584"/>
      <c r="I19" s="584"/>
      <c r="J19" s="584"/>
      <c r="K19" s="585"/>
      <c r="L19" s="386"/>
      <c r="M19" s="381" t="s">
        <v>354</v>
      </c>
      <c r="N19" s="382" t="s">
        <v>355</v>
      </c>
      <c r="O19" s="382" t="s">
        <v>356</v>
      </c>
      <c r="P19" s="382" t="s">
        <v>357</v>
      </c>
      <c r="Q19" s="383" t="s">
        <v>358</v>
      </c>
      <c r="R19" s="432"/>
      <c r="S19" s="426"/>
      <c r="T19" s="426"/>
    </row>
    <row r="20" spans="2:20" ht="15" x14ac:dyDescent="0.25">
      <c r="B20" s="1068"/>
      <c r="C20" s="462" t="s">
        <v>308</v>
      </c>
      <c r="D20" s="462" t="s">
        <v>308</v>
      </c>
      <c r="E20" s="462" t="s">
        <v>308</v>
      </c>
      <c r="F20" s="462" t="s">
        <v>309</v>
      </c>
      <c r="G20" s="463" t="s">
        <v>333</v>
      </c>
      <c r="H20" s="586"/>
      <c r="I20" s="586"/>
      <c r="J20" s="586"/>
      <c r="K20" s="587"/>
      <c r="L20" s="386"/>
      <c r="M20" s="436" t="s">
        <v>359</v>
      </c>
      <c r="N20" s="437">
        <v>0.48</v>
      </c>
      <c r="O20" s="437">
        <v>1.28</v>
      </c>
      <c r="P20" s="438">
        <v>1.6</v>
      </c>
      <c r="Q20" s="439">
        <f t="shared" ref="Q20:Q25" si="0">3.141572*(N20*N20/4)</f>
        <v>0.18095454720000001</v>
      </c>
      <c r="R20" s="432"/>
      <c r="S20" s="426"/>
      <c r="T20" s="426"/>
    </row>
    <row r="21" spans="2:20" ht="20.100000000000001" customHeight="1" x14ac:dyDescent="0.25">
      <c r="B21" s="448" t="s">
        <v>391</v>
      </c>
      <c r="C21" s="464">
        <f>C14</f>
        <v>48.5</v>
      </c>
      <c r="D21" s="449">
        <f>D14</f>
        <v>0.6</v>
      </c>
      <c r="E21" s="464">
        <v>0.72</v>
      </c>
      <c r="F21" s="464">
        <v>0.1</v>
      </c>
      <c r="G21" s="465">
        <f>C21*E21*F21</f>
        <v>3.4920000000000004</v>
      </c>
      <c r="H21" s="594"/>
      <c r="I21" s="594"/>
      <c r="J21" s="594"/>
      <c r="K21" s="570"/>
      <c r="L21" s="379"/>
      <c r="M21" s="428" t="s">
        <v>360</v>
      </c>
      <c r="N21" s="429">
        <v>0.72</v>
      </c>
      <c r="O21" s="429">
        <v>1.52</v>
      </c>
      <c r="P21" s="430">
        <v>1.8</v>
      </c>
      <c r="Q21" s="431">
        <f t="shared" si="0"/>
        <v>0.40714773119999997</v>
      </c>
      <c r="R21" s="426"/>
      <c r="S21" s="426"/>
      <c r="T21" s="426"/>
    </row>
    <row r="22" spans="2:20" ht="20.100000000000001" customHeight="1" x14ac:dyDescent="0.25">
      <c r="B22" s="452" t="s">
        <v>392</v>
      </c>
      <c r="C22" s="466">
        <f>C15</f>
        <v>197.69</v>
      </c>
      <c r="D22" s="453">
        <f>D15</f>
        <v>0.6</v>
      </c>
      <c r="E22" s="467">
        <v>0.72</v>
      </c>
      <c r="F22" s="467">
        <v>0.1</v>
      </c>
      <c r="G22" s="468">
        <f>C22*E22*F22</f>
        <v>14.23368</v>
      </c>
      <c r="H22" s="590"/>
      <c r="I22" s="590"/>
      <c r="J22" s="590"/>
      <c r="K22" s="595"/>
      <c r="L22" s="384"/>
      <c r="M22" s="428" t="s">
        <v>361</v>
      </c>
      <c r="N22" s="429">
        <v>0.96</v>
      </c>
      <c r="O22" s="429">
        <v>1.76</v>
      </c>
      <c r="P22" s="430">
        <v>2.0499999999999998</v>
      </c>
      <c r="Q22" s="431">
        <f t="shared" si="0"/>
        <v>0.72381818880000004</v>
      </c>
      <c r="R22" s="426"/>
      <c r="S22" s="426"/>
      <c r="T22" s="426"/>
    </row>
    <row r="23" spans="2:20" ht="20.100000000000001" customHeight="1" thickBot="1" x14ac:dyDescent="0.3">
      <c r="B23" s="456" t="s">
        <v>325</v>
      </c>
      <c r="C23" s="469">
        <f>SUM(C21:C22)</f>
        <v>246.19</v>
      </c>
      <c r="D23" s="470"/>
      <c r="E23" s="470"/>
      <c r="F23" s="471"/>
      <c r="G23" s="472">
        <f>SUM(G21:G22)</f>
        <v>17.725680000000001</v>
      </c>
      <c r="H23" s="592"/>
      <c r="I23" s="592"/>
      <c r="J23" s="592"/>
      <c r="K23" s="596"/>
      <c r="L23" s="384"/>
      <c r="M23" s="428" t="s">
        <v>362</v>
      </c>
      <c r="N23" s="429">
        <v>1.22</v>
      </c>
      <c r="O23" s="429">
        <v>2.02</v>
      </c>
      <c r="P23" s="430">
        <v>2.2999999999999998</v>
      </c>
      <c r="Q23" s="431">
        <f t="shared" si="0"/>
        <v>1.1689789412</v>
      </c>
      <c r="R23" s="426"/>
    </row>
    <row r="24" spans="2:20" ht="15.75" thickBot="1" x14ac:dyDescent="0.3">
      <c r="B24" s="815"/>
      <c r="C24" s="816"/>
      <c r="D24" s="816"/>
      <c r="E24" s="816"/>
      <c r="F24" s="816"/>
      <c r="G24" s="816"/>
      <c r="H24" s="816"/>
      <c r="I24" s="816"/>
      <c r="J24" s="816"/>
      <c r="K24" s="816"/>
      <c r="L24" s="422"/>
      <c r="M24" s="428" t="s">
        <v>363</v>
      </c>
      <c r="N24" s="429">
        <v>1.44</v>
      </c>
      <c r="O24" s="429">
        <v>2.2400000000000002</v>
      </c>
      <c r="P24" s="430">
        <v>2.5499999999999998</v>
      </c>
      <c r="Q24" s="431">
        <f>3.141572*(N24*N24/4)</f>
        <v>1.6285909247999999</v>
      </c>
    </row>
    <row r="25" spans="2:20" ht="15.75" thickBot="1" x14ac:dyDescent="0.3">
      <c r="B25" s="1072" t="s">
        <v>337</v>
      </c>
      <c r="C25" s="1073"/>
      <c r="D25" s="1073"/>
      <c r="E25" s="1073"/>
      <c r="F25" s="1073"/>
      <c r="G25" s="1073"/>
      <c r="H25" s="1073"/>
      <c r="I25" s="1073"/>
      <c r="J25" s="1073"/>
      <c r="K25" s="1074"/>
      <c r="L25" s="423"/>
      <c r="M25" s="440" t="s">
        <v>364</v>
      </c>
      <c r="N25" s="441">
        <v>1.8</v>
      </c>
      <c r="O25" s="442">
        <v>2.6</v>
      </c>
      <c r="P25" s="442">
        <v>3.7</v>
      </c>
      <c r="Q25" s="443">
        <f t="shared" si="0"/>
        <v>2.5446733200000002</v>
      </c>
    </row>
    <row r="26" spans="2:20" ht="30" x14ac:dyDescent="0.25">
      <c r="B26" s="1069" t="s">
        <v>301</v>
      </c>
      <c r="C26" s="444" t="s">
        <v>327</v>
      </c>
      <c r="D26" s="444" t="s">
        <v>334</v>
      </c>
      <c r="E26" s="444" t="s">
        <v>338</v>
      </c>
      <c r="F26" s="444" t="s">
        <v>329</v>
      </c>
      <c r="G26" s="446" t="s">
        <v>339</v>
      </c>
      <c r="H26" s="444" t="s">
        <v>340</v>
      </c>
      <c r="I26" s="444" t="s">
        <v>341</v>
      </c>
      <c r="J26" s="444" t="s">
        <v>342</v>
      </c>
      <c r="K26" s="473" t="s">
        <v>343</v>
      </c>
      <c r="L26" s="378"/>
      <c r="M26" s="435"/>
    </row>
    <row r="27" spans="2:20" ht="15" x14ac:dyDescent="0.25">
      <c r="B27" s="1068"/>
      <c r="C27" s="462" t="s">
        <v>308</v>
      </c>
      <c r="D27" s="462" t="s">
        <v>308</v>
      </c>
      <c r="E27" s="462" t="s">
        <v>308</v>
      </c>
      <c r="F27" s="462" t="s">
        <v>308</v>
      </c>
      <c r="G27" s="462" t="s">
        <v>308</v>
      </c>
      <c r="H27" s="462" t="s">
        <v>309</v>
      </c>
      <c r="I27" s="462" t="s">
        <v>344</v>
      </c>
      <c r="J27" s="462" t="s">
        <v>344</v>
      </c>
      <c r="K27" s="474" t="s">
        <v>333</v>
      </c>
      <c r="L27" s="378"/>
      <c r="M27" s="435"/>
    </row>
    <row r="28" spans="2:20" ht="20.100000000000001" customHeight="1" x14ac:dyDescent="0.25">
      <c r="B28" s="448" t="s">
        <v>391</v>
      </c>
      <c r="C28" s="488">
        <f>C14</f>
        <v>48.5</v>
      </c>
      <c r="D28" s="489">
        <f>D14</f>
        <v>0.6</v>
      </c>
      <c r="E28" s="489">
        <f>E21</f>
        <v>0.72</v>
      </c>
      <c r="F28" s="490">
        <f>E14</f>
        <v>1.4</v>
      </c>
      <c r="G28" s="490">
        <f>F14</f>
        <v>2</v>
      </c>
      <c r="H28" s="490">
        <f>PI()*((E28^2)/4)</f>
        <v>0.40715040790523715</v>
      </c>
      <c r="I28" s="492">
        <f>G28*F28*C28</f>
        <v>135.79999999999998</v>
      </c>
      <c r="J28" s="492">
        <f>H28*C28</f>
        <v>19.746794783404003</v>
      </c>
      <c r="K28" s="560">
        <f>I28-J28</f>
        <v>116.05320521659598</v>
      </c>
      <c r="L28" s="378"/>
      <c r="M28" s="427"/>
    </row>
    <row r="29" spans="2:20" ht="20.100000000000001" customHeight="1" x14ac:dyDescent="0.25">
      <c r="B29" s="452" t="s">
        <v>392</v>
      </c>
      <c r="C29" s="494">
        <f>C15</f>
        <v>197.69</v>
      </c>
      <c r="D29" s="495">
        <f>D15</f>
        <v>0.6</v>
      </c>
      <c r="E29" s="495">
        <f>E22</f>
        <v>0.72</v>
      </c>
      <c r="F29" s="496">
        <f>E15</f>
        <v>1.4</v>
      </c>
      <c r="G29" s="496">
        <f>F15</f>
        <v>2</v>
      </c>
      <c r="H29" s="496">
        <f>PI()*((E29^2)/4)</f>
        <v>0.40715040790523715</v>
      </c>
      <c r="I29" s="498">
        <f>G29*F29*C29</f>
        <v>553.53199999999993</v>
      </c>
      <c r="J29" s="498">
        <f>H29*C29</f>
        <v>80.489564138786335</v>
      </c>
      <c r="K29" s="561">
        <f>I29-J29</f>
        <v>473.04243586121356</v>
      </c>
      <c r="L29" s="378"/>
      <c r="M29" s="427"/>
    </row>
    <row r="30" spans="2:20" ht="20.100000000000001" customHeight="1" thickBot="1" x14ac:dyDescent="0.3">
      <c r="B30" s="476" t="s">
        <v>32</v>
      </c>
      <c r="C30" s="562">
        <f>SUM(C28:C29)</f>
        <v>246.19</v>
      </c>
      <c r="D30" s="477"/>
      <c r="E30" s="477"/>
      <c r="F30" s="478"/>
      <c r="G30" s="478"/>
      <c r="H30" s="477"/>
      <c r="I30" s="479">
        <f>SUM(I28:I29)</f>
        <v>689.33199999999988</v>
      </c>
      <c r="J30" s="479">
        <f>SUM(J28:J29)</f>
        <v>100.23635892219033</v>
      </c>
      <c r="K30" s="480">
        <f>SUM(K28:K29)</f>
        <v>589.09564107780955</v>
      </c>
      <c r="L30" s="378"/>
      <c r="M30" s="433"/>
    </row>
    <row r="31" spans="2:20" ht="15" x14ac:dyDescent="0.25">
      <c r="B31" s="817"/>
      <c r="C31" s="818"/>
      <c r="D31" s="818"/>
      <c r="E31" s="818"/>
      <c r="F31" s="818"/>
      <c r="G31" s="818"/>
      <c r="H31" s="818"/>
      <c r="I31" s="818"/>
      <c r="J31" s="818"/>
      <c r="K31" s="818"/>
      <c r="L31" s="380"/>
      <c r="M31" s="433"/>
    </row>
    <row r="32" spans="2:20" ht="15.75" thickBot="1" x14ac:dyDescent="0.3">
      <c r="B32" s="819"/>
      <c r="C32" s="819"/>
      <c r="D32" s="819"/>
      <c r="E32" s="819"/>
      <c r="F32" s="819"/>
      <c r="G32" s="819"/>
      <c r="H32" s="819"/>
      <c r="I32" s="819"/>
      <c r="J32" s="819"/>
      <c r="K32" s="819"/>
      <c r="L32" s="380"/>
      <c r="M32" s="380"/>
      <c r="N32" s="380"/>
      <c r="O32" s="380"/>
      <c r="P32" s="433"/>
      <c r="Q32" s="433"/>
    </row>
    <row r="33" spans="2:15" ht="26.25" customHeight="1" x14ac:dyDescent="0.25">
      <c r="B33" s="1075" t="s">
        <v>346</v>
      </c>
      <c r="C33" s="1076"/>
      <c r="D33" s="1076"/>
      <c r="E33" s="1076"/>
      <c r="F33" s="1076"/>
      <c r="G33" s="1076"/>
      <c r="H33" s="1076"/>
      <c r="I33" s="1076"/>
      <c r="J33" s="1076"/>
      <c r="K33" s="1077"/>
      <c r="L33" s="380"/>
      <c r="M33" s="380"/>
      <c r="N33" s="380"/>
      <c r="O33" s="380"/>
    </row>
    <row r="34" spans="2:15" ht="30" x14ac:dyDescent="0.25">
      <c r="B34" s="1069" t="s">
        <v>301</v>
      </c>
      <c r="C34" s="500" t="s">
        <v>327</v>
      </c>
      <c r="D34" s="500" t="s">
        <v>334</v>
      </c>
      <c r="E34" s="500" t="s">
        <v>329</v>
      </c>
      <c r="F34" s="500" t="s">
        <v>347</v>
      </c>
      <c r="G34" s="500" t="s">
        <v>348</v>
      </c>
      <c r="H34" s="500" t="s">
        <v>342</v>
      </c>
      <c r="I34" s="500" t="s">
        <v>349</v>
      </c>
      <c r="J34" s="501" t="s">
        <v>350</v>
      </c>
      <c r="K34" s="1078" t="s">
        <v>448</v>
      </c>
      <c r="L34" s="388"/>
      <c r="M34" s="426"/>
    </row>
    <row r="35" spans="2:15" ht="15" x14ac:dyDescent="0.25">
      <c r="B35" s="1068"/>
      <c r="C35" s="462" t="s">
        <v>308</v>
      </c>
      <c r="D35" s="462" t="s">
        <v>308</v>
      </c>
      <c r="E35" s="462" t="s">
        <v>308</v>
      </c>
      <c r="F35" s="462" t="s">
        <v>308</v>
      </c>
      <c r="G35" s="462" t="s">
        <v>309</v>
      </c>
      <c r="H35" s="462" t="s">
        <v>333</v>
      </c>
      <c r="I35" s="462" t="s">
        <v>351</v>
      </c>
      <c r="J35" s="462" t="s">
        <v>352</v>
      </c>
      <c r="K35" s="1079"/>
      <c r="L35" s="386"/>
    </row>
    <row r="36" spans="2:15" ht="20.100000000000001" customHeight="1" x14ac:dyDescent="0.25">
      <c r="B36" s="448" t="s">
        <v>391</v>
      </c>
      <c r="C36" s="488">
        <f t="shared" ref="C36:F37" si="1">C14</f>
        <v>48.5</v>
      </c>
      <c r="D36" s="489">
        <f t="shared" si="1"/>
        <v>0.6</v>
      </c>
      <c r="E36" s="490">
        <f t="shared" si="1"/>
        <v>1.4</v>
      </c>
      <c r="F36" s="490">
        <f t="shared" si="1"/>
        <v>2</v>
      </c>
      <c r="G36" s="491">
        <f>E36*F36</f>
        <v>2.8</v>
      </c>
      <c r="H36" s="492">
        <f>J28</f>
        <v>19.746794783404003</v>
      </c>
      <c r="I36" s="493">
        <v>1</v>
      </c>
      <c r="J36" s="492">
        <f>H36*I36*1.3</f>
        <v>25.670833218425205</v>
      </c>
      <c r="K36" s="1070" t="s">
        <v>345</v>
      </c>
      <c r="L36" s="421"/>
    </row>
    <row r="37" spans="2:15" ht="20.100000000000001" customHeight="1" x14ac:dyDescent="0.25">
      <c r="B37" s="452" t="s">
        <v>392</v>
      </c>
      <c r="C37" s="494">
        <f t="shared" si="1"/>
        <v>197.69</v>
      </c>
      <c r="D37" s="495">
        <f t="shared" si="1"/>
        <v>0.6</v>
      </c>
      <c r="E37" s="496">
        <f t="shared" si="1"/>
        <v>1.4</v>
      </c>
      <c r="F37" s="496">
        <f t="shared" si="1"/>
        <v>2</v>
      </c>
      <c r="G37" s="497">
        <f>E37*F37</f>
        <v>2.8</v>
      </c>
      <c r="H37" s="498">
        <f>J29</f>
        <v>80.489564138786335</v>
      </c>
      <c r="I37" s="499">
        <v>1</v>
      </c>
      <c r="J37" s="498">
        <f>H37*I37*1.3</f>
        <v>104.63643338042223</v>
      </c>
      <c r="K37" s="1071"/>
      <c r="L37" s="421"/>
    </row>
    <row r="38" spans="2:15" ht="20.100000000000001" customHeight="1" thickBot="1" x14ac:dyDescent="0.3">
      <c r="B38" s="481" t="s">
        <v>32</v>
      </c>
      <c r="C38" s="562">
        <f>SUM(C36:C37)</f>
        <v>246.19</v>
      </c>
      <c r="D38" s="458"/>
      <c r="E38" s="459"/>
      <c r="F38" s="459"/>
      <c r="G38" s="458"/>
      <c r="H38" s="482">
        <f>SUM(H36:H37)</f>
        <v>100.23635892219033</v>
      </c>
      <c r="I38" s="458"/>
      <c r="J38" s="482">
        <f>SUM(J36:J37)</f>
        <v>130.30726659884743</v>
      </c>
      <c r="K38" s="483"/>
      <c r="L38" s="421"/>
    </row>
    <row r="39" spans="2:15" s="426" customFormat="1" ht="15" x14ac:dyDescent="0.25">
      <c r="B39" s="484"/>
      <c r="C39" s="485"/>
      <c r="D39" s="485"/>
      <c r="E39" s="485"/>
      <c r="F39" s="485"/>
      <c r="G39" s="485"/>
      <c r="H39" s="485"/>
      <c r="I39" s="485"/>
      <c r="J39" s="485"/>
      <c r="K39" s="485"/>
      <c r="L39" s="434"/>
      <c r="M39" s="434"/>
      <c r="N39" s="434"/>
      <c r="O39" s="434"/>
    </row>
    <row r="40" spans="2:15" s="426" customFormat="1" x14ac:dyDescent="0.25">
      <c r="B40" s="434"/>
      <c r="C40" s="434"/>
      <c r="D40" s="434"/>
      <c r="E40" s="434"/>
      <c r="F40" s="434"/>
      <c r="G40" s="434"/>
      <c r="H40" s="434"/>
      <c r="I40" s="434"/>
      <c r="J40" s="434"/>
      <c r="K40" s="434"/>
      <c r="L40" s="434"/>
      <c r="M40" s="434"/>
      <c r="N40" s="434"/>
      <c r="O40" s="434"/>
    </row>
    <row r="41" spans="2:15" x14ac:dyDescent="0.25">
      <c r="B41" s="425"/>
      <c r="C41" s="425"/>
      <c r="D41" s="425"/>
      <c r="E41" s="425"/>
      <c r="F41" s="425"/>
      <c r="G41" s="425"/>
      <c r="H41" s="425"/>
      <c r="I41" s="425"/>
      <c r="M41" s="426"/>
      <c r="N41" s="426"/>
      <c r="O41" s="426"/>
    </row>
    <row r="42" spans="2:15" x14ac:dyDescent="0.25">
      <c r="B42" s="425"/>
      <c r="C42" s="425"/>
      <c r="D42" s="425"/>
      <c r="E42" s="425"/>
      <c r="F42" s="425"/>
      <c r="G42" s="425"/>
      <c r="H42" s="425"/>
      <c r="I42" s="425"/>
    </row>
    <row r="43" spans="2:15" x14ac:dyDescent="0.25">
      <c r="B43" s="425"/>
      <c r="C43" s="425"/>
      <c r="D43" s="425"/>
      <c r="E43" s="425"/>
      <c r="F43" s="425"/>
      <c r="G43" s="425"/>
      <c r="H43" s="425"/>
      <c r="I43" s="425"/>
    </row>
    <row r="44" spans="2:15" x14ac:dyDescent="0.25">
      <c r="B44" s="425"/>
      <c r="C44" s="425"/>
      <c r="D44" s="425"/>
      <c r="E44" s="425"/>
      <c r="F44" s="425"/>
      <c r="G44" s="425"/>
      <c r="H44" s="425"/>
      <c r="I44" s="425"/>
    </row>
    <row r="45" spans="2:15" x14ac:dyDescent="0.25">
      <c r="B45" s="425"/>
      <c r="C45" s="425"/>
      <c r="D45" s="425"/>
      <c r="E45" s="425"/>
      <c r="F45" s="425"/>
      <c r="G45" s="425"/>
      <c r="H45" s="425"/>
      <c r="I45" s="425"/>
    </row>
    <row r="46" spans="2:15" x14ac:dyDescent="0.25">
      <c r="B46" s="425"/>
      <c r="C46" s="425"/>
      <c r="D46" s="425"/>
      <c r="E46" s="425"/>
      <c r="F46" s="425"/>
      <c r="G46" s="425"/>
      <c r="H46" s="425"/>
      <c r="I46" s="425"/>
    </row>
    <row r="47" spans="2:15" x14ac:dyDescent="0.25">
      <c r="B47" s="425"/>
      <c r="C47" s="425"/>
      <c r="D47" s="425"/>
      <c r="E47" s="425"/>
      <c r="F47" s="425"/>
      <c r="G47" s="425"/>
      <c r="H47" s="425"/>
      <c r="I47" s="425"/>
    </row>
    <row r="48" spans="2:15" x14ac:dyDescent="0.25">
      <c r="B48" s="425"/>
      <c r="C48" s="425"/>
      <c r="D48" s="425"/>
      <c r="E48" s="425"/>
      <c r="F48" s="425"/>
      <c r="G48" s="425"/>
      <c r="H48" s="425"/>
      <c r="I48" s="425"/>
    </row>
    <row r="49" spans="2:9" x14ac:dyDescent="0.25">
      <c r="B49" s="425"/>
      <c r="C49" s="425"/>
      <c r="D49" s="425"/>
      <c r="E49" s="425"/>
      <c r="F49" s="425"/>
      <c r="G49" s="425"/>
      <c r="H49" s="425"/>
      <c r="I49" s="425"/>
    </row>
    <row r="50" spans="2:9" x14ac:dyDescent="0.25">
      <c r="B50" s="425"/>
      <c r="C50" s="425"/>
      <c r="D50" s="425"/>
      <c r="E50" s="425"/>
      <c r="F50" s="425"/>
      <c r="G50" s="425"/>
      <c r="H50" s="425"/>
      <c r="I50" s="425"/>
    </row>
    <row r="51" spans="2:9" x14ac:dyDescent="0.25">
      <c r="B51" s="425"/>
      <c r="C51" s="425"/>
      <c r="D51" s="425"/>
      <c r="E51" s="425"/>
      <c r="F51" s="425"/>
      <c r="G51" s="425"/>
      <c r="H51" s="425"/>
      <c r="I51" s="425"/>
    </row>
    <row r="52" spans="2:9" x14ac:dyDescent="0.25">
      <c r="B52" s="425"/>
      <c r="C52" s="425"/>
      <c r="D52" s="425"/>
      <c r="E52" s="425"/>
      <c r="F52" s="425"/>
      <c r="G52" s="425"/>
      <c r="H52" s="425"/>
      <c r="I52" s="425"/>
    </row>
    <row r="53" spans="2:9" x14ac:dyDescent="0.25">
      <c r="B53" s="425"/>
      <c r="C53" s="425"/>
      <c r="D53" s="425"/>
      <c r="E53" s="425"/>
      <c r="F53" s="425"/>
      <c r="G53" s="425"/>
      <c r="H53" s="425"/>
      <c r="I53" s="425"/>
    </row>
    <row r="54" spans="2:9" x14ac:dyDescent="0.25">
      <c r="B54" s="425"/>
      <c r="C54" s="425"/>
      <c r="D54" s="425"/>
      <c r="E54" s="425"/>
      <c r="F54" s="425"/>
      <c r="G54" s="425"/>
      <c r="H54" s="425"/>
      <c r="I54" s="425"/>
    </row>
    <row r="55" spans="2:9" x14ac:dyDescent="0.25">
      <c r="B55" s="425"/>
      <c r="C55" s="425"/>
      <c r="D55" s="425"/>
      <c r="E55" s="425"/>
      <c r="F55" s="425"/>
      <c r="G55" s="425"/>
      <c r="H55" s="425"/>
      <c r="I55" s="425"/>
    </row>
    <row r="56" spans="2:9" x14ac:dyDescent="0.25">
      <c r="B56" s="425"/>
      <c r="C56" s="425"/>
      <c r="D56" s="425"/>
      <c r="E56" s="425"/>
      <c r="F56" s="425"/>
      <c r="G56" s="425"/>
      <c r="H56" s="425"/>
      <c r="I56" s="425"/>
    </row>
    <row r="57" spans="2:9" x14ac:dyDescent="0.25">
      <c r="B57" s="425"/>
      <c r="C57" s="425"/>
      <c r="D57" s="425"/>
      <c r="E57" s="425"/>
      <c r="F57" s="425"/>
      <c r="G57" s="425"/>
      <c r="H57" s="425"/>
      <c r="I57" s="425"/>
    </row>
    <row r="58" spans="2:9" x14ac:dyDescent="0.25">
      <c r="B58" s="425"/>
      <c r="C58" s="425"/>
      <c r="D58" s="425"/>
      <c r="E58" s="425"/>
      <c r="F58" s="425"/>
      <c r="G58" s="425"/>
      <c r="H58" s="425"/>
      <c r="I58" s="425"/>
    </row>
    <row r="59" spans="2:9" x14ac:dyDescent="0.25">
      <c r="B59" s="425"/>
      <c r="C59" s="425"/>
      <c r="D59" s="425"/>
      <c r="E59" s="425"/>
      <c r="F59" s="425"/>
      <c r="G59" s="425"/>
      <c r="H59" s="425"/>
      <c r="I59" s="425"/>
    </row>
    <row r="60" spans="2:9" x14ac:dyDescent="0.25">
      <c r="B60" s="425"/>
      <c r="C60" s="425"/>
      <c r="D60" s="425"/>
      <c r="E60" s="425"/>
      <c r="F60" s="425"/>
      <c r="G60" s="425"/>
      <c r="H60" s="425"/>
      <c r="I60" s="425"/>
    </row>
    <row r="61" spans="2:9" x14ac:dyDescent="0.25">
      <c r="B61" s="425"/>
      <c r="C61" s="425"/>
      <c r="D61" s="425"/>
      <c r="E61" s="425"/>
      <c r="F61" s="425"/>
      <c r="G61" s="425"/>
      <c r="H61" s="425"/>
      <c r="I61" s="425"/>
    </row>
    <row r="62" spans="2:9" x14ac:dyDescent="0.25">
      <c r="B62" s="425"/>
      <c r="C62" s="425"/>
      <c r="D62" s="425"/>
      <c r="E62" s="425"/>
      <c r="F62" s="425"/>
      <c r="G62" s="425"/>
      <c r="H62" s="425"/>
      <c r="I62" s="425"/>
    </row>
    <row r="63" spans="2:9" x14ac:dyDescent="0.25">
      <c r="B63" s="425"/>
      <c r="C63" s="425"/>
      <c r="D63" s="425"/>
      <c r="E63" s="425"/>
      <c r="F63" s="425"/>
      <c r="G63" s="425"/>
      <c r="H63" s="425"/>
      <c r="I63" s="425"/>
    </row>
    <row r="64" spans="2:9" x14ac:dyDescent="0.25">
      <c r="B64" s="425"/>
      <c r="C64" s="425"/>
      <c r="D64" s="425"/>
      <c r="E64" s="425"/>
      <c r="F64" s="425"/>
      <c r="G64" s="425"/>
      <c r="H64" s="425"/>
      <c r="I64" s="425"/>
    </row>
    <row r="65" spans="2:9" x14ac:dyDescent="0.25">
      <c r="B65" s="425"/>
      <c r="C65" s="425"/>
      <c r="D65" s="425"/>
      <c r="E65" s="425"/>
      <c r="F65" s="425"/>
      <c r="G65" s="425"/>
      <c r="H65" s="425"/>
      <c r="I65" s="425"/>
    </row>
    <row r="66" spans="2:9" x14ac:dyDescent="0.25">
      <c r="B66" s="425"/>
      <c r="C66" s="425"/>
      <c r="D66" s="425"/>
      <c r="E66" s="425"/>
      <c r="F66" s="425"/>
      <c r="G66" s="425"/>
      <c r="H66" s="425"/>
      <c r="I66" s="425"/>
    </row>
    <row r="67" spans="2:9" x14ac:dyDescent="0.25">
      <c r="B67" s="425"/>
      <c r="C67" s="425"/>
      <c r="D67" s="425"/>
      <c r="E67" s="425"/>
      <c r="F67" s="425"/>
      <c r="G67" s="425"/>
      <c r="H67" s="425"/>
      <c r="I67" s="425"/>
    </row>
    <row r="68" spans="2:9" x14ac:dyDescent="0.25">
      <c r="B68" s="425"/>
      <c r="C68" s="425"/>
      <c r="D68" s="425"/>
      <c r="E68" s="425"/>
      <c r="F68" s="425"/>
      <c r="G68" s="425"/>
      <c r="H68" s="425"/>
      <c r="I68" s="425"/>
    </row>
    <row r="69" spans="2:9" x14ac:dyDescent="0.25">
      <c r="B69" s="425"/>
      <c r="C69" s="425"/>
      <c r="D69" s="425"/>
      <c r="E69" s="425"/>
      <c r="F69" s="425"/>
      <c r="G69" s="425"/>
      <c r="H69" s="425"/>
      <c r="I69" s="425"/>
    </row>
    <row r="70" spans="2:9" x14ac:dyDescent="0.25">
      <c r="B70" s="425"/>
      <c r="C70" s="425"/>
      <c r="D70" s="425"/>
      <c r="E70" s="425"/>
      <c r="F70" s="425"/>
      <c r="G70" s="425"/>
      <c r="H70" s="425"/>
      <c r="I70" s="425"/>
    </row>
    <row r="71" spans="2:9" x14ac:dyDescent="0.25">
      <c r="B71" s="425"/>
      <c r="C71" s="425"/>
      <c r="D71" s="425"/>
      <c r="E71" s="425"/>
      <c r="F71" s="425"/>
      <c r="G71" s="425"/>
      <c r="H71" s="425"/>
      <c r="I71" s="425"/>
    </row>
    <row r="72" spans="2:9" x14ac:dyDescent="0.25">
      <c r="B72" s="425"/>
      <c r="C72" s="425"/>
      <c r="D72" s="425"/>
      <c r="E72" s="425"/>
      <c r="F72" s="425"/>
      <c r="G72" s="425"/>
      <c r="H72" s="425"/>
      <c r="I72" s="425"/>
    </row>
    <row r="73" spans="2:9" x14ac:dyDescent="0.25">
      <c r="B73" s="425"/>
      <c r="C73" s="425"/>
      <c r="D73" s="425"/>
      <c r="E73" s="425"/>
      <c r="F73" s="425"/>
      <c r="G73" s="425"/>
      <c r="H73" s="425"/>
      <c r="I73" s="425"/>
    </row>
    <row r="74" spans="2:9" x14ac:dyDescent="0.25">
      <c r="B74" s="425"/>
      <c r="C74" s="425"/>
      <c r="D74" s="425"/>
      <c r="E74" s="425"/>
      <c r="F74" s="425"/>
      <c r="G74" s="425"/>
      <c r="H74" s="425"/>
      <c r="I74" s="425"/>
    </row>
    <row r="75" spans="2:9" x14ac:dyDescent="0.25">
      <c r="B75" s="425"/>
      <c r="C75" s="425"/>
      <c r="D75" s="425"/>
      <c r="E75" s="425"/>
      <c r="F75" s="425"/>
      <c r="G75" s="425"/>
      <c r="H75" s="425"/>
      <c r="I75" s="425"/>
    </row>
    <row r="76" spans="2:9" x14ac:dyDescent="0.25">
      <c r="B76" s="425"/>
      <c r="C76" s="425"/>
      <c r="D76" s="425"/>
      <c r="E76" s="425"/>
      <c r="F76" s="425"/>
      <c r="G76" s="425"/>
      <c r="H76" s="425"/>
      <c r="I76" s="425"/>
    </row>
    <row r="77" spans="2:9" x14ac:dyDescent="0.25">
      <c r="B77" s="425"/>
      <c r="C77" s="425"/>
      <c r="D77" s="425"/>
      <c r="E77" s="425"/>
      <c r="F77" s="425"/>
      <c r="G77" s="425"/>
      <c r="H77" s="425"/>
      <c r="I77" s="425"/>
    </row>
    <row r="78" spans="2:9" x14ac:dyDescent="0.25">
      <c r="B78" s="425"/>
      <c r="C78" s="425"/>
      <c r="D78" s="425"/>
      <c r="E78" s="425"/>
      <c r="F78" s="425"/>
      <c r="G78" s="425"/>
      <c r="H78" s="425"/>
      <c r="I78" s="425"/>
    </row>
    <row r="79" spans="2:9" x14ac:dyDescent="0.25">
      <c r="B79" s="425"/>
      <c r="C79" s="425"/>
      <c r="D79" s="425"/>
      <c r="E79" s="425"/>
      <c r="F79" s="425"/>
      <c r="G79" s="425"/>
      <c r="H79" s="425"/>
      <c r="I79" s="425"/>
    </row>
    <row r="80" spans="2:9" x14ac:dyDescent="0.25">
      <c r="B80" s="425"/>
      <c r="C80" s="425"/>
      <c r="D80" s="425"/>
      <c r="E80" s="425"/>
      <c r="F80" s="425"/>
      <c r="G80" s="425"/>
      <c r="H80" s="425"/>
      <c r="I80" s="425"/>
    </row>
    <row r="81" spans="2:9" x14ac:dyDescent="0.25">
      <c r="B81" s="425"/>
      <c r="C81" s="425"/>
      <c r="D81" s="425"/>
      <c r="E81" s="425"/>
      <c r="F81" s="425"/>
      <c r="G81" s="425"/>
      <c r="H81" s="425"/>
      <c r="I81" s="425"/>
    </row>
    <row r="82" spans="2:9" x14ac:dyDescent="0.25">
      <c r="B82" s="425"/>
      <c r="C82" s="425"/>
      <c r="D82" s="425"/>
      <c r="E82" s="425"/>
      <c r="F82" s="425"/>
      <c r="G82" s="425"/>
      <c r="H82" s="425"/>
      <c r="I82" s="425"/>
    </row>
    <row r="83" spans="2:9" x14ac:dyDescent="0.25">
      <c r="B83" s="425"/>
      <c r="C83" s="425"/>
      <c r="D83" s="425"/>
      <c r="E83" s="425"/>
      <c r="F83" s="425"/>
      <c r="G83" s="425"/>
      <c r="H83" s="425"/>
      <c r="I83" s="425"/>
    </row>
    <row r="84" spans="2:9" x14ac:dyDescent="0.25">
      <c r="B84" s="425"/>
      <c r="C84" s="425"/>
      <c r="D84" s="425"/>
      <c r="E84" s="425"/>
      <c r="F84" s="425"/>
      <c r="G84" s="425"/>
      <c r="H84" s="425"/>
      <c r="I84" s="425"/>
    </row>
    <row r="85" spans="2:9" x14ac:dyDescent="0.25">
      <c r="B85" s="425"/>
      <c r="C85" s="425"/>
      <c r="D85" s="425"/>
      <c r="E85" s="425"/>
      <c r="F85" s="425"/>
      <c r="G85" s="425"/>
      <c r="H85" s="425"/>
      <c r="I85" s="425"/>
    </row>
    <row r="86" spans="2:9" x14ac:dyDescent="0.25">
      <c r="B86" s="425"/>
      <c r="C86" s="425"/>
      <c r="D86" s="425"/>
      <c r="E86" s="425"/>
      <c r="F86" s="425"/>
      <c r="G86" s="425"/>
      <c r="H86" s="425"/>
      <c r="I86" s="425"/>
    </row>
    <row r="87" spans="2:9" x14ac:dyDescent="0.25">
      <c r="B87" s="425"/>
      <c r="C87" s="425"/>
      <c r="D87" s="425"/>
      <c r="E87" s="425"/>
      <c r="F87" s="425"/>
      <c r="G87" s="425"/>
      <c r="H87" s="425"/>
      <c r="I87" s="425"/>
    </row>
    <row r="88" spans="2:9" x14ac:dyDescent="0.25">
      <c r="B88" s="425"/>
      <c r="C88" s="425"/>
      <c r="D88" s="425"/>
      <c r="E88" s="425"/>
      <c r="F88" s="425"/>
      <c r="G88" s="425"/>
      <c r="H88" s="425"/>
      <c r="I88" s="425"/>
    </row>
    <row r="89" spans="2:9" x14ac:dyDescent="0.25">
      <c r="B89" s="425"/>
      <c r="C89" s="425"/>
      <c r="D89" s="425"/>
      <c r="E89" s="425"/>
      <c r="F89" s="425"/>
      <c r="G89" s="425"/>
      <c r="H89" s="425"/>
      <c r="I89" s="425"/>
    </row>
    <row r="90" spans="2:9" x14ac:dyDescent="0.25">
      <c r="B90" s="425"/>
      <c r="C90" s="425"/>
      <c r="D90" s="425"/>
      <c r="E90" s="425"/>
      <c r="F90" s="425"/>
      <c r="G90" s="425"/>
      <c r="H90" s="425"/>
      <c r="I90" s="425"/>
    </row>
    <row r="91" spans="2:9" x14ac:dyDescent="0.25">
      <c r="B91" s="425"/>
      <c r="C91" s="425"/>
      <c r="D91" s="425"/>
      <c r="E91" s="425"/>
      <c r="F91" s="425"/>
      <c r="G91" s="425"/>
      <c r="H91" s="425"/>
      <c r="I91" s="425"/>
    </row>
    <row r="92" spans="2:9" x14ac:dyDescent="0.25">
      <c r="B92" s="425"/>
      <c r="C92" s="425"/>
      <c r="D92" s="425"/>
      <c r="E92" s="425"/>
      <c r="F92" s="425"/>
      <c r="G92" s="425"/>
      <c r="H92" s="425"/>
      <c r="I92" s="425"/>
    </row>
    <row r="93" spans="2:9" x14ac:dyDescent="0.25">
      <c r="B93" s="425"/>
      <c r="C93" s="425"/>
      <c r="D93" s="425"/>
      <c r="E93" s="425"/>
      <c r="F93" s="425"/>
      <c r="G93" s="425"/>
      <c r="H93" s="425"/>
      <c r="I93" s="425"/>
    </row>
    <row r="94" spans="2:9" x14ac:dyDescent="0.25">
      <c r="B94" s="425"/>
      <c r="C94" s="425"/>
      <c r="D94" s="425"/>
      <c r="E94" s="425"/>
      <c r="F94" s="425"/>
      <c r="G94" s="425"/>
      <c r="H94" s="425"/>
      <c r="I94" s="425"/>
    </row>
    <row r="95" spans="2:9" x14ac:dyDescent="0.25">
      <c r="B95" s="425"/>
      <c r="C95" s="425"/>
      <c r="D95" s="425"/>
      <c r="E95" s="425"/>
      <c r="F95" s="425"/>
      <c r="G95" s="425"/>
      <c r="H95" s="425"/>
      <c r="I95" s="425"/>
    </row>
    <row r="96" spans="2:9" x14ac:dyDescent="0.25">
      <c r="B96" s="425"/>
      <c r="C96" s="425"/>
      <c r="D96" s="425"/>
      <c r="E96" s="425"/>
      <c r="F96" s="425"/>
      <c r="G96" s="425"/>
      <c r="H96" s="425"/>
      <c r="I96" s="425"/>
    </row>
    <row r="97" spans="2:9" x14ac:dyDescent="0.25">
      <c r="B97" s="425"/>
      <c r="C97" s="425"/>
      <c r="D97" s="425"/>
      <c r="E97" s="425"/>
      <c r="F97" s="425"/>
      <c r="G97" s="425"/>
      <c r="H97" s="425"/>
      <c r="I97" s="425"/>
    </row>
    <row r="98" spans="2:9" x14ac:dyDescent="0.25">
      <c r="B98" s="425"/>
      <c r="C98" s="425"/>
      <c r="D98" s="425"/>
      <c r="E98" s="425"/>
      <c r="F98" s="425"/>
      <c r="G98" s="425"/>
      <c r="H98" s="425"/>
      <c r="I98" s="425"/>
    </row>
    <row r="99" spans="2:9" x14ac:dyDescent="0.25">
      <c r="B99" s="425"/>
      <c r="C99" s="425"/>
      <c r="D99" s="425"/>
      <c r="E99" s="425"/>
      <c r="F99" s="425"/>
      <c r="G99" s="425"/>
      <c r="H99" s="425"/>
      <c r="I99" s="425"/>
    </row>
    <row r="100" spans="2:9" x14ac:dyDescent="0.25">
      <c r="B100" s="425"/>
      <c r="C100" s="425"/>
      <c r="D100" s="425"/>
      <c r="E100" s="425"/>
      <c r="F100" s="425"/>
      <c r="G100" s="425"/>
      <c r="H100" s="425"/>
      <c r="I100" s="425"/>
    </row>
    <row r="101" spans="2:9" x14ac:dyDescent="0.25">
      <c r="B101" s="425"/>
      <c r="C101" s="425"/>
      <c r="D101" s="425"/>
      <c r="E101" s="425"/>
      <c r="F101" s="425"/>
      <c r="G101" s="425"/>
      <c r="H101" s="425"/>
      <c r="I101" s="425"/>
    </row>
    <row r="102" spans="2:9" x14ac:dyDescent="0.25">
      <c r="B102" s="425"/>
      <c r="C102" s="425"/>
      <c r="D102" s="425"/>
      <c r="E102" s="425"/>
      <c r="F102" s="425"/>
      <c r="G102" s="425"/>
      <c r="H102" s="425"/>
      <c r="I102" s="425"/>
    </row>
    <row r="103" spans="2:9" x14ac:dyDescent="0.25">
      <c r="B103" s="425"/>
      <c r="C103" s="425"/>
      <c r="D103" s="425"/>
      <c r="E103" s="425"/>
      <c r="F103" s="425"/>
      <c r="G103" s="425"/>
      <c r="H103" s="425"/>
      <c r="I103" s="425"/>
    </row>
    <row r="104" spans="2:9" x14ac:dyDescent="0.25">
      <c r="B104" s="425"/>
      <c r="C104" s="425"/>
      <c r="D104" s="425"/>
      <c r="E104" s="425"/>
      <c r="F104" s="425"/>
      <c r="G104" s="425"/>
      <c r="H104" s="425"/>
      <c r="I104" s="425"/>
    </row>
    <row r="105" spans="2:9" x14ac:dyDescent="0.25">
      <c r="B105" s="425"/>
      <c r="C105" s="425"/>
      <c r="D105" s="425"/>
      <c r="E105" s="425"/>
      <c r="F105" s="425"/>
      <c r="G105" s="425"/>
      <c r="H105" s="425"/>
      <c r="I105" s="425"/>
    </row>
    <row r="106" spans="2:9" x14ac:dyDescent="0.25">
      <c r="B106" s="425"/>
      <c r="C106" s="425"/>
      <c r="D106" s="425"/>
      <c r="E106" s="425"/>
      <c r="F106" s="425"/>
      <c r="G106" s="425"/>
      <c r="H106" s="425"/>
      <c r="I106" s="425"/>
    </row>
    <row r="107" spans="2:9" x14ac:dyDescent="0.25">
      <c r="B107" s="425"/>
      <c r="C107" s="425"/>
      <c r="D107" s="425"/>
      <c r="E107" s="425"/>
      <c r="F107" s="425"/>
      <c r="G107" s="425"/>
      <c r="H107" s="425"/>
      <c r="I107" s="425"/>
    </row>
    <row r="108" spans="2:9" x14ac:dyDescent="0.25">
      <c r="B108" s="425"/>
      <c r="C108" s="425"/>
      <c r="D108" s="425"/>
      <c r="E108" s="425"/>
      <c r="F108" s="425"/>
      <c r="G108" s="425"/>
      <c r="H108" s="425"/>
      <c r="I108" s="425"/>
    </row>
    <row r="109" spans="2:9" x14ac:dyDescent="0.25">
      <c r="B109" s="425"/>
      <c r="C109" s="425"/>
      <c r="D109" s="425"/>
      <c r="E109" s="425"/>
      <c r="F109" s="425"/>
      <c r="G109" s="425"/>
      <c r="H109" s="425"/>
      <c r="I109" s="425"/>
    </row>
    <row r="110" spans="2:9" x14ac:dyDescent="0.25">
      <c r="B110" s="425"/>
      <c r="C110" s="425"/>
      <c r="D110" s="425"/>
      <c r="E110" s="425"/>
      <c r="F110" s="425"/>
      <c r="G110" s="425"/>
      <c r="H110" s="425"/>
      <c r="I110" s="425"/>
    </row>
  </sheetData>
  <mergeCells count="12">
    <mergeCell ref="K36:K37"/>
    <mergeCell ref="B25:K25"/>
    <mergeCell ref="B33:K33"/>
    <mergeCell ref="B11:K11"/>
    <mergeCell ref="B18:K18"/>
    <mergeCell ref="K34:K35"/>
    <mergeCell ref="B34:B35"/>
    <mergeCell ref="M18:Q18"/>
    <mergeCell ref="B19:B20"/>
    <mergeCell ref="B26:B27"/>
    <mergeCell ref="B12:B13"/>
    <mergeCell ref="B9:K9"/>
  </mergeCells>
  <printOptions horizontalCentered="1"/>
  <pageMargins left="0.51181102362204722" right="0.51181102362204722" top="0.78740157480314965" bottom="0.78740157480314965" header="0.31496062992125984" footer="0.31496062992125984"/>
  <pageSetup paperSize="9" scale="68" orientation="landscape" horizontalDpi="360" verticalDpi="360" r:id="rId1"/>
  <headerFooter>
    <oddFooter>&amp;C&amp;"-,Negrito itálico"Rodrigo Thibes Gonsalves&amp;"-,Itálico"
Engenheiro Civil 
CREA-MT 033947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K30"/>
  <sheetViews>
    <sheetView showGridLines="0" view="pageBreakPreview" zoomScale="80" zoomScaleNormal="100" zoomScaleSheetLayoutView="80" workbookViewId="0">
      <selection activeCell="B9" activeCellId="3" sqref="B30:H30 B23:H23 B16:H16 B9:H9"/>
    </sheetView>
  </sheetViews>
  <sheetFormatPr defaultColWidth="10.7109375" defaultRowHeight="15" x14ac:dyDescent="0.25"/>
  <cols>
    <col min="1" max="1" width="3.7109375" style="538" customWidth="1"/>
    <col min="2" max="2" width="32.7109375" style="548" bestFit="1" customWidth="1"/>
    <col min="3" max="8" width="15.7109375" style="548" customWidth="1"/>
    <col min="9" max="246" width="10.7109375" style="538" customWidth="1"/>
    <col min="247" max="251" width="10.7109375" style="538"/>
    <col min="252" max="252" width="6.7109375" style="538" customWidth="1"/>
    <col min="253" max="253" width="2.5703125" style="538" customWidth="1"/>
    <col min="254" max="254" width="6.7109375" style="538" customWidth="1"/>
    <col min="255" max="255" width="8" style="538" customWidth="1"/>
    <col min="256" max="256" width="1.7109375" style="538" customWidth="1"/>
    <col min="257" max="257" width="11.140625" style="538" customWidth="1"/>
    <col min="258" max="263" width="12.7109375" style="538" customWidth="1"/>
    <col min="264" max="264" width="29.7109375" style="538" customWidth="1"/>
    <col min="265" max="502" width="10.7109375" style="538" customWidth="1"/>
    <col min="503" max="507" width="10.7109375" style="538"/>
    <col min="508" max="508" width="6.7109375" style="538" customWidth="1"/>
    <col min="509" max="509" width="2.5703125" style="538" customWidth="1"/>
    <col min="510" max="510" width="6.7109375" style="538" customWidth="1"/>
    <col min="511" max="511" width="8" style="538" customWidth="1"/>
    <col min="512" max="512" width="1.7109375" style="538" customWidth="1"/>
    <col min="513" max="513" width="11.140625" style="538" customWidth="1"/>
    <col min="514" max="519" width="12.7109375" style="538" customWidth="1"/>
    <col min="520" max="520" width="29.7109375" style="538" customWidth="1"/>
    <col min="521" max="758" width="10.7109375" style="538" customWidth="1"/>
    <col min="759" max="763" width="10.7109375" style="538"/>
    <col min="764" max="764" width="6.7109375" style="538" customWidth="1"/>
    <col min="765" max="765" width="2.5703125" style="538" customWidth="1"/>
    <col min="766" max="766" width="6.7109375" style="538" customWidth="1"/>
    <col min="767" max="767" width="8" style="538" customWidth="1"/>
    <col min="768" max="768" width="1.7109375" style="538" customWidth="1"/>
    <col min="769" max="769" width="11.140625" style="538" customWidth="1"/>
    <col min="770" max="775" width="12.7109375" style="538" customWidth="1"/>
    <col min="776" max="776" width="29.7109375" style="538" customWidth="1"/>
    <col min="777" max="1014" width="10.7109375" style="538" customWidth="1"/>
    <col min="1015" max="1019" width="10.7109375" style="538"/>
    <col min="1020" max="1020" width="6.7109375" style="538" customWidth="1"/>
    <col min="1021" max="1021" width="2.5703125" style="538" customWidth="1"/>
    <col min="1022" max="1022" width="6.7109375" style="538" customWidth="1"/>
    <col min="1023" max="1023" width="8" style="538" customWidth="1"/>
    <col min="1024" max="1024" width="1.7109375" style="538" customWidth="1"/>
    <col min="1025" max="1025" width="11.140625" style="538" customWidth="1"/>
    <col min="1026" max="1031" width="12.7109375" style="538" customWidth="1"/>
    <col min="1032" max="1032" width="29.7109375" style="538" customWidth="1"/>
    <col min="1033" max="1270" width="10.7109375" style="538" customWidth="1"/>
    <col min="1271" max="1275" width="10.7109375" style="538"/>
    <col min="1276" max="1276" width="6.7109375" style="538" customWidth="1"/>
    <col min="1277" max="1277" width="2.5703125" style="538" customWidth="1"/>
    <col min="1278" max="1278" width="6.7109375" style="538" customWidth="1"/>
    <col min="1279" max="1279" width="8" style="538" customWidth="1"/>
    <col min="1280" max="1280" width="1.7109375" style="538" customWidth="1"/>
    <col min="1281" max="1281" width="11.140625" style="538" customWidth="1"/>
    <col min="1282" max="1287" width="12.7109375" style="538" customWidth="1"/>
    <col min="1288" max="1288" width="29.7109375" style="538" customWidth="1"/>
    <col min="1289" max="1526" width="10.7109375" style="538" customWidth="1"/>
    <col min="1527" max="1531" width="10.7109375" style="538"/>
    <col min="1532" max="1532" width="6.7109375" style="538" customWidth="1"/>
    <col min="1533" max="1533" width="2.5703125" style="538" customWidth="1"/>
    <col min="1534" max="1534" width="6.7109375" style="538" customWidth="1"/>
    <col min="1535" max="1535" width="8" style="538" customWidth="1"/>
    <col min="1536" max="1536" width="1.7109375" style="538" customWidth="1"/>
    <col min="1537" max="1537" width="11.140625" style="538" customWidth="1"/>
    <col min="1538" max="1543" width="12.7109375" style="538" customWidth="1"/>
    <col min="1544" max="1544" width="29.7109375" style="538" customWidth="1"/>
    <col min="1545" max="1782" width="10.7109375" style="538" customWidth="1"/>
    <col min="1783" max="1787" width="10.7109375" style="538"/>
    <col min="1788" max="1788" width="6.7109375" style="538" customWidth="1"/>
    <col min="1789" max="1789" width="2.5703125" style="538" customWidth="1"/>
    <col min="1790" max="1790" width="6.7109375" style="538" customWidth="1"/>
    <col min="1791" max="1791" width="8" style="538" customWidth="1"/>
    <col min="1792" max="1792" width="1.7109375" style="538" customWidth="1"/>
    <col min="1793" max="1793" width="11.140625" style="538" customWidth="1"/>
    <col min="1794" max="1799" width="12.7109375" style="538" customWidth="1"/>
    <col min="1800" max="1800" width="29.7109375" style="538" customWidth="1"/>
    <col min="1801" max="2038" width="10.7109375" style="538" customWidth="1"/>
    <col min="2039" max="2043" width="10.7109375" style="538"/>
    <col min="2044" max="2044" width="6.7109375" style="538" customWidth="1"/>
    <col min="2045" max="2045" width="2.5703125" style="538" customWidth="1"/>
    <col min="2046" max="2046" width="6.7109375" style="538" customWidth="1"/>
    <col min="2047" max="2047" width="8" style="538" customWidth="1"/>
    <col min="2048" max="2048" width="1.7109375" style="538" customWidth="1"/>
    <col min="2049" max="2049" width="11.140625" style="538" customWidth="1"/>
    <col min="2050" max="2055" width="12.7109375" style="538" customWidth="1"/>
    <col min="2056" max="2056" width="29.7109375" style="538" customWidth="1"/>
    <col min="2057" max="2294" width="10.7109375" style="538" customWidth="1"/>
    <col min="2295" max="2299" width="10.7109375" style="538"/>
    <col min="2300" max="2300" width="6.7109375" style="538" customWidth="1"/>
    <col min="2301" max="2301" width="2.5703125" style="538" customWidth="1"/>
    <col min="2302" max="2302" width="6.7109375" style="538" customWidth="1"/>
    <col min="2303" max="2303" width="8" style="538" customWidth="1"/>
    <col min="2304" max="2304" width="1.7109375" style="538" customWidth="1"/>
    <col min="2305" max="2305" width="11.140625" style="538" customWidth="1"/>
    <col min="2306" max="2311" width="12.7109375" style="538" customWidth="1"/>
    <col min="2312" max="2312" width="29.7109375" style="538" customWidth="1"/>
    <col min="2313" max="2550" width="10.7109375" style="538" customWidth="1"/>
    <col min="2551" max="2555" width="10.7109375" style="538"/>
    <col min="2556" max="2556" width="6.7109375" style="538" customWidth="1"/>
    <col min="2557" max="2557" width="2.5703125" style="538" customWidth="1"/>
    <col min="2558" max="2558" width="6.7109375" style="538" customWidth="1"/>
    <col min="2559" max="2559" width="8" style="538" customWidth="1"/>
    <col min="2560" max="2560" width="1.7109375" style="538" customWidth="1"/>
    <col min="2561" max="2561" width="11.140625" style="538" customWidth="1"/>
    <col min="2562" max="2567" width="12.7109375" style="538" customWidth="1"/>
    <col min="2568" max="2568" width="29.7109375" style="538" customWidth="1"/>
    <col min="2569" max="2806" width="10.7109375" style="538" customWidth="1"/>
    <col min="2807" max="2811" width="10.7109375" style="538"/>
    <col min="2812" max="2812" width="6.7109375" style="538" customWidth="1"/>
    <col min="2813" max="2813" width="2.5703125" style="538" customWidth="1"/>
    <col min="2814" max="2814" width="6.7109375" style="538" customWidth="1"/>
    <col min="2815" max="2815" width="8" style="538" customWidth="1"/>
    <col min="2816" max="2816" width="1.7109375" style="538" customWidth="1"/>
    <col min="2817" max="2817" width="11.140625" style="538" customWidth="1"/>
    <col min="2818" max="2823" width="12.7109375" style="538" customWidth="1"/>
    <col min="2824" max="2824" width="29.7109375" style="538" customWidth="1"/>
    <col min="2825" max="3062" width="10.7109375" style="538" customWidth="1"/>
    <col min="3063" max="3067" width="10.7109375" style="538"/>
    <col min="3068" max="3068" width="6.7109375" style="538" customWidth="1"/>
    <col min="3069" max="3069" width="2.5703125" style="538" customWidth="1"/>
    <col min="3070" max="3070" width="6.7109375" style="538" customWidth="1"/>
    <col min="3071" max="3071" width="8" style="538" customWidth="1"/>
    <col min="3072" max="3072" width="1.7109375" style="538" customWidth="1"/>
    <col min="3073" max="3073" width="11.140625" style="538" customWidth="1"/>
    <col min="3074" max="3079" width="12.7109375" style="538" customWidth="1"/>
    <col min="3080" max="3080" width="29.7109375" style="538" customWidth="1"/>
    <col min="3081" max="3318" width="10.7109375" style="538" customWidth="1"/>
    <col min="3319" max="3323" width="10.7109375" style="538"/>
    <col min="3324" max="3324" width="6.7109375" style="538" customWidth="1"/>
    <col min="3325" max="3325" width="2.5703125" style="538" customWidth="1"/>
    <col min="3326" max="3326" width="6.7109375" style="538" customWidth="1"/>
    <col min="3327" max="3327" width="8" style="538" customWidth="1"/>
    <col min="3328" max="3328" width="1.7109375" style="538" customWidth="1"/>
    <col min="3329" max="3329" width="11.140625" style="538" customWidth="1"/>
    <col min="3330" max="3335" width="12.7109375" style="538" customWidth="1"/>
    <col min="3336" max="3336" width="29.7109375" style="538" customWidth="1"/>
    <col min="3337" max="3574" width="10.7109375" style="538" customWidth="1"/>
    <col min="3575" max="3579" width="10.7109375" style="538"/>
    <col min="3580" max="3580" width="6.7109375" style="538" customWidth="1"/>
    <col min="3581" max="3581" width="2.5703125" style="538" customWidth="1"/>
    <col min="3582" max="3582" width="6.7109375" style="538" customWidth="1"/>
    <col min="3583" max="3583" width="8" style="538" customWidth="1"/>
    <col min="3584" max="3584" width="1.7109375" style="538" customWidth="1"/>
    <col min="3585" max="3585" width="11.140625" style="538" customWidth="1"/>
    <col min="3586" max="3591" width="12.7109375" style="538" customWidth="1"/>
    <col min="3592" max="3592" width="29.7109375" style="538" customWidth="1"/>
    <col min="3593" max="3830" width="10.7109375" style="538" customWidth="1"/>
    <col min="3831" max="3835" width="10.7109375" style="538"/>
    <col min="3836" max="3836" width="6.7109375" style="538" customWidth="1"/>
    <col min="3837" max="3837" width="2.5703125" style="538" customWidth="1"/>
    <col min="3838" max="3838" width="6.7109375" style="538" customWidth="1"/>
    <col min="3839" max="3839" width="8" style="538" customWidth="1"/>
    <col min="3840" max="3840" width="1.7109375" style="538" customWidth="1"/>
    <col min="3841" max="3841" width="11.140625" style="538" customWidth="1"/>
    <col min="3842" max="3847" width="12.7109375" style="538" customWidth="1"/>
    <col min="3848" max="3848" width="29.7109375" style="538" customWidth="1"/>
    <col min="3849" max="4086" width="10.7109375" style="538" customWidth="1"/>
    <col min="4087" max="4091" width="10.7109375" style="538"/>
    <col min="4092" max="4092" width="6.7109375" style="538" customWidth="1"/>
    <col min="4093" max="4093" width="2.5703125" style="538" customWidth="1"/>
    <col min="4094" max="4094" width="6.7109375" style="538" customWidth="1"/>
    <col min="4095" max="4095" width="8" style="538" customWidth="1"/>
    <col min="4096" max="4096" width="1.7109375" style="538" customWidth="1"/>
    <col min="4097" max="4097" width="11.140625" style="538" customWidth="1"/>
    <col min="4098" max="4103" width="12.7109375" style="538" customWidth="1"/>
    <col min="4104" max="4104" width="29.7109375" style="538" customWidth="1"/>
    <col min="4105" max="4342" width="10.7109375" style="538" customWidth="1"/>
    <col min="4343" max="4347" width="10.7109375" style="538"/>
    <col min="4348" max="4348" width="6.7109375" style="538" customWidth="1"/>
    <col min="4349" max="4349" width="2.5703125" style="538" customWidth="1"/>
    <col min="4350" max="4350" width="6.7109375" style="538" customWidth="1"/>
    <col min="4351" max="4351" width="8" style="538" customWidth="1"/>
    <col min="4352" max="4352" width="1.7109375" style="538" customWidth="1"/>
    <col min="4353" max="4353" width="11.140625" style="538" customWidth="1"/>
    <col min="4354" max="4359" width="12.7109375" style="538" customWidth="1"/>
    <col min="4360" max="4360" width="29.7109375" style="538" customWidth="1"/>
    <col min="4361" max="4598" width="10.7109375" style="538" customWidth="1"/>
    <col min="4599" max="4603" width="10.7109375" style="538"/>
    <col min="4604" max="4604" width="6.7109375" style="538" customWidth="1"/>
    <col min="4605" max="4605" width="2.5703125" style="538" customWidth="1"/>
    <col min="4606" max="4606" width="6.7109375" style="538" customWidth="1"/>
    <col min="4607" max="4607" width="8" style="538" customWidth="1"/>
    <col min="4608" max="4608" width="1.7109375" style="538" customWidth="1"/>
    <col min="4609" max="4609" width="11.140625" style="538" customWidth="1"/>
    <col min="4610" max="4615" width="12.7109375" style="538" customWidth="1"/>
    <col min="4616" max="4616" width="29.7109375" style="538" customWidth="1"/>
    <col min="4617" max="4854" width="10.7109375" style="538" customWidth="1"/>
    <col min="4855" max="4859" width="10.7109375" style="538"/>
    <col min="4860" max="4860" width="6.7109375" style="538" customWidth="1"/>
    <col min="4861" max="4861" width="2.5703125" style="538" customWidth="1"/>
    <col min="4862" max="4862" width="6.7109375" style="538" customWidth="1"/>
    <col min="4863" max="4863" width="8" style="538" customWidth="1"/>
    <col min="4864" max="4864" width="1.7109375" style="538" customWidth="1"/>
    <col min="4865" max="4865" width="11.140625" style="538" customWidth="1"/>
    <col min="4866" max="4871" width="12.7109375" style="538" customWidth="1"/>
    <col min="4872" max="4872" width="29.7109375" style="538" customWidth="1"/>
    <col min="4873" max="5110" width="10.7109375" style="538" customWidth="1"/>
    <col min="5111" max="5115" width="10.7109375" style="538"/>
    <col min="5116" max="5116" width="6.7109375" style="538" customWidth="1"/>
    <col min="5117" max="5117" width="2.5703125" style="538" customWidth="1"/>
    <col min="5118" max="5118" width="6.7109375" style="538" customWidth="1"/>
    <col min="5119" max="5119" width="8" style="538" customWidth="1"/>
    <col min="5120" max="5120" width="1.7109375" style="538" customWidth="1"/>
    <col min="5121" max="5121" width="11.140625" style="538" customWidth="1"/>
    <col min="5122" max="5127" width="12.7109375" style="538" customWidth="1"/>
    <col min="5128" max="5128" width="29.7109375" style="538" customWidth="1"/>
    <col min="5129" max="5366" width="10.7109375" style="538" customWidth="1"/>
    <col min="5367" max="5371" width="10.7109375" style="538"/>
    <col min="5372" max="5372" width="6.7109375" style="538" customWidth="1"/>
    <col min="5373" max="5373" width="2.5703125" style="538" customWidth="1"/>
    <col min="5374" max="5374" width="6.7109375" style="538" customWidth="1"/>
    <col min="5375" max="5375" width="8" style="538" customWidth="1"/>
    <col min="5376" max="5376" width="1.7109375" style="538" customWidth="1"/>
    <col min="5377" max="5377" width="11.140625" style="538" customWidth="1"/>
    <col min="5378" max="5383" width="12.7109375" style="538" customWidth="1"/>
    <col min="5384" max="5384" width="29.7109375" style="538" customWidth="1"/>
    <col min="5385" max="5622" width="10.7109375" style="538" customWidth="1"/>
    <col min="5623" max="5627" width="10.7109375" style="538"/>
    <col min="5628" max="5628" width="6.7109375" style="538" customWidth="1"/>
    <col min="5629" max="5629" width="2.5703125" style="538" customWidth="1"/>
    <col min="5630" max="5630" width="6.7109375" style="538" customWidth="1"/>
    <col min="5631" max="5631" width="8" style="538" customWidth="1"/>
    <col min="5632" max="5632" width="1.7109375" style="538" customWidth="1"/>
    <col min="5633" max="5633" width="11.140625" style="538" customWidth="1"/>
    <col min="5634" max="5639" width="12.7109375" style="538" customWidth="1"/>
    <col min="5640" max="5640" width="29.7109375" style="538" customWidth="1"/>
    <col min="5641" max="5878" width="10.7109375" style="538" customWidth="1"/>
    <col min="5879" max="5883" width="10.7109375" style="538"/>
    <col min="5884" max="5884" width="6.7109375" style="538" customWidth="1"/>
    <col min="5885" max="5885" width="2.5703125" style="538" customWidth="1"/>
    <col min="5886" max="5886" width="6.7109375" style="538" customWidth="1"/>
    <col min="5887" max="5887" width="8" style="538" customWidth="1"/>
    <col min="5888" max="5888" width="1.7109375" style="538" customWidth="1"/>
    <col min="5889" max="5889" width="11.140625" style="538" customWidth="1"/>
    <col min="5890" max="5895" width="12.7109375" style="538" customWidth="1"/>
    <col min="5896" max="5896" width="29.7109375" style="538" customWidth="1"/>
    <col min="5897" max="6134" width="10.7109375" style="538" customWidth="1"/>
    <col min="6135" max="6139" width="10.7109375" style="538"/>
    <col min="6140" max="6140" width="6.7109375" style="538" customWidth="1"/>
    <col min="6141" max="6141" width="2.5703125" style="538" customWidth="1"/>
    <col min="6142" max="6142" width="6.7109375" style="538" customWidth="1"/>
    <col min="6143" max="6143" width="8" style="538" customWidth="1"/>
    <col min="6144" max="6144" width="1.7109375" style="538" customWidth="1"/>
    <col min="6145" max="6145" width="11.140625" style="538" customWidth="1"/>
    <col min="6146" max="6151" width="12.7109375" style="538" customWidth="1"/>
    <col min="6152" max="6152" width="29.7109375" style="538" customWidth="1"/>
    <col min="6153" max="6390" width="10.7109375" style="538" customWidth="1"/>
    <col min="6391" max="6395" width="10.7109375" style="538"/>
    <col min="6396" max="6396" width="6.7109375" style="538" customWidth="1"/>
    <col min="6397" max="6397" width="2.5703125" style="538" customWidth="1"/>
    <col min="6398" max="6398" width="6.7109375" style="538" customWidth="1"/>
    <col min="6399" max="6399" width="8" style="538" customWidth="1"/>
    <col min="6400" max="6400" width="1.7109375" style="538" customWidth="1"/>
    <col min="6401" max="6401" width="11.140625" style="538" customWidth="1"/>
    <col min="6402" max="6407" width="12.7109375" style="538" customWidth="1"/>
    <col min="6408" max="6408" width="29.7109375" style="538" customWidth="1"/>
    <col min="6409" max="6646" width="10.7109375" style="538" customWidth="1"/>
    <col min="6647" max="6651" width="10.7109375" style="538"/>
    <col min="6652" max="6652" width="6.7109375" style="538" customWidth="1"/>
    <col min="6653" max="6653" width="2.5703125" style="538" customWidth="1"/>
    <col min="6654" max="6654" width="6.7109375" style="538" customWidth="1"/>
    <col min="6655" max="6655" width="8" style="538" customWidth="1"/>
    <col min="6656" max="6656" width="1.7109375" style="538" customWidth="1"/>
    <col min="6657" max="6657" width="11.140625" style="538" customWidth="1"/>
    <col min="6658" max="6663" width="12.7109375" style="538" customWidth="1"/>
    <col min="6664" max="6664" width="29.7109375" style="538" customWidth="1"/>
    <col min="6665" max="6902" width="10.7109375" style="538" customWidth="1"/>
    <col min="6903" max="6907" width="10.7109375" style="538"/>
    <col min="6908" max="6908" width="6.7109375" style="538" customWidth="1"/>
    <col min="6909" max="6909" width="2.5703125" style="538" customWidth="1"/>
    <col min="6910" max="6910" width="6.7109375" style="538" customWidth="1"/>
    <col min="6911" max="6911" width="8" style="538" customWidth="1"/>
    <col min="6912" max="6912" width="1.7109375" style="538" customWidth="1"/>
    <col min="6913" max="6913" width="11.140625" style="538" customWidth="1"/>
    <col min="6914" max="6919" width="12.7109375" style="538" customWidth="1"/>
    <col min="6920" max="6920" width="29.7109375" style="538" customWidth="1"/>
    <col min="6921" max="7158" width="10.7109375" style="538" customWidth="1"/>
    <col min="7159" max="7163" width="10.7109375" style="538"/>
    <col min="7164" max="7164" width="6.7109375" style="538" customWidth="1"/>
    <col min="7165" max="7165" width="2.5703125" style="538" customWidth="1"/>
    <col min="7166" max="7166" width="6.7109375" style="538" customWidth="1"/>
    <col min="7167" max="7167" width="8" style="538" customWidth="1"/>
    <col min="7168" max="7168" width="1.7109375" style="538" customWidth="1"/>
    <col min="7169" max="7169" width="11.140625" style="538" customWidth="1"/>
    <col min="7170" max="7175" width="12.7109375" style="538" customWidth="1"/>
    <col min="7176" max="7176" width="29.7109375" style="538" customWidth="1"/>
    <col min="7177" max="7414" width="10.7109375" style="538" customWidth="1"/>
    <col min="7415" max="7419" width="10.7109375" style="538"/>
    <col min="7420" max="7420" width="6.7109375" style="538" customWidth="1"/>
    <col min="7421" max="7421" width="2.5703125" style="538" customWidth="1"/>
    <col min="7422" max="7422" width="6.7109375" style="538" customWidth="1"/>
    <col min="7423" max="7423" width="8" style="538" customWidth="1"/>
    <col min="7424" max="7424" width="1.7109375" style="538" customWidth="1"/>
    <col min="7425" max="7425" width="11.140625" style="538" customWidth="1"/>
    <col min="7426" max="7431" width="12.7109375" style="538" customWidth="1"/>
    <col min="7432" max="7432" width="29.7109375" style="538" customWidth="1"/>
    <col min="7433" max="7670" width="10.7109375" style="538" customWidth="1"/>
    <col min="7671" max="7675" width="10.7109375" style="538"/>
    <col min="7676" max="7676" width="6.7109375" style="538" customWidth="1"/>
    <col min="7677" max="7677" width="2.5703125" style="538" customWidth="1"/>
    <col min="7678" max="7678" width="6.7109375" style="538" customWidth="1"/>
    <col min="7679" max="7679" width="8" style="538" customWidth="1"/>
    <col min="7680" max="7680" width="1.7109375" style="538" customWidth="1"/>
    <col min="7681" max="7681" width="11.140625" style="538" customWidth="1"/>
    <col min="7682" max="7687" width="12.7109375" style="538" customWidth="1"/>
    <col min="7688" max="7688" width="29.7109375" style="538" customWidth="1"/>
    <col min="7689" max="7926" width="10.7109375" style="538" customWidth="1"/>
    <col min="7927" max="7931" width="10.7109375" style="538"/>
    <col min="7932" max="7932" width="6.7109375" style="538" customWidth="1"/>
    <col min="7933" max="7933" width="2.5703125" style="538" customWidth="1"/>
    <col min="7934" max="7934" width="6.7109375" style="538" customWidth="1"/>
    <col min="7935" max="7935" width="8" style="538" customWidth="1"/>
    <col min="7936" max="7936" width="1.7109375" style="538" customWidth="1"/>
    <col min="7937" max="7937" width="11.140625" style="538" customWidth="1"/>
    <col min="7938" max="7943" width="12.7109375" style="538" customWidth="1"/>
    <col min="7944" max="7944" width="29.7109375" style="538" customWidth="1"/>
    <col min="7945" max="8182" width="10.7109375" style="538" customWidth="1"/>
    <col min="8183" max="8187" width="10.7109375" style="538"/>
    <col min="8188" max="8188" width="6.7109375" style="538" customWidth="1"/>
    <col min="8189" max="8189" width="2.5703125" style="538" customWidth="1"/>
    <col min="8190" max="8190" width="6.7109375" style="538" customWidth="1"/>
    <col min="8191" max="8191" width="8" style="538" customWidth="1"/>
    <col min="8192" max="8192" width="1.7109375" style="538" customWidth="1"/>
    <col min="8193" max="8193" width="11.140625" style="538" customWidth="1"/>
    <col min="8194" max="8199" width="12.7109375" style="538" customWidth="1"/>
    <col min="8200" max="8200" width="29.7109375" style="538" customWidth="1"/>
    <col min="8201" max="8438" width="10.7109375" style="538" customWidth="1"/>
    <col min="8439" max="8443" width="10.7109375" style="538"/>
    <col min="8444" max="8444" width="6.7109375" style="538" customWidth="1"/>
    <col min="8445" max="8445" width="2.5703125" style="538" customWidth="1"/>
    <col min="8446" max="8446" width="6.7109375" style="538" customWidth="1"/>
    <col min="8447" max="8447" width="8" style="538" customWidth="1"/>
    <col min="8448" max="8448" width="1.7109375" style="538" customWidth="1"/>
    <col min="8449" max="8449" width="11.140625" style="538" customWidth="1"/>
    <col min="8450" max="8455" width="12.7109375" style="538" customWidth="1"/>
    <col min="8456" max="8456" width="29.7109375" style="538" customWidth="1"/>
    <col min="8457" max="8694" width="10.7109375" style="538" customWidth="1"/>
    <col min="8695" max="8699" width="10.7109375" style="538"/>
    <col min="8700" max="8700" width="6.7109375" style="538" customWidth="1"/>
    <col min="8701" max="8701" width="2.5703125" style="538" customWidth="1"/>
    <col min="8702" max="8702" width="6.7109375" style="538" customWidth="1"/>
    <col min="8703" max="8703" width="8" style="538" customWidth="1"/>
    <col min="8704" max="8704" width="1.7109375" style="538" customWidth="1"/>
    <col min="8705" max="8705" width="11.140625" style="538" customWidth="1"/>
    <col min="8706" max="8711" width="12.7109375" style="538" customWidth="1"/>
    <col min="8712" max="8712" width="29.7109375" style="538" customWidth="1"/>
    <col min="8713" max="8950" width="10.7109375" style="538" customWidth="1"/>
    <col min="8951" max="8955" width="10.7109375" style="538"/>
    <col min="8956" max="8956" width="6.7109375" style="538" customWidth="1"/>
    <col min="8957" max="8957" width="2.5703125" style="538" customWidth="1"/>
    <col min="8958" max="8958" width="6.7109375" style="538" customWidth="1"/>
    <col min="8959" max="8959" width="8" style="538" customWidth="1"/>
    <col min="8960" max="8960" width="1.7109375" style="538" customWidth="1"/>
    <col min="8961" max="8961" width="11.140625" style="538" customWidth="1"/>
    <col min="8962" max="8967" width="12.7109375" style="538" customWidth="1"/>
    <col min="8968" max="8968" width="29.7109375" style="538" customWidth="1"/>
    <col min="8969" max="9206" width="10.7109375" style="538" customWidth="1"/>
    <col min="9207" max="9211" width="10.7109375" style="538"/>
    <col min="9212" max="9212" width="6.7109375" style="538" customWidth="1"/>
    <col min="9213" max="9213" width="2.5703125" style="538" customWidth="1"/>
    <col min="9214" max="9214" width="6.7109375" style="538" customWidth="1"/>
    <col min="9215" max="9215" width="8" style="538" customWidth="1"/>
    <col min="9216" max="9216" width="1.7109375" style="538" customWidth="1"/>
    <col min="9217" max="9217" width="11.140625" style="538" customWidth="1"/>
    <col min="9218" max="9223" width="12.7109375" style="538" customWidth="1"/>
    <col min="9224" max="9224" width="29.7109375" style="538" customWidth="1"/>
    <col min="9225" max="9462" width="10.7109375" style="538" customWidth="1"/>
    <col min="9463" max="9467" width="10.7109375" style="538"/>
    <col min="9468" max="9468" width="6.7109375" style="538" customWidth="1"/>
    <col min="9469" max="9469" width="2.5703125" style="538" customWidth="1"/>
    <col min="9470" max="9470" width="6.7109375" style="538" customWidth="1"/>
    <col min="9471" max="9471" width="8" style="538" customWidth="1"/>
    <col min="9472" max="9472" width="1.7109375" style="538" customWidth="1"/>
    <col min="9473" max="9473" width="11.140625" style="538" customWidth="1"/>
    <col min="9474" max="9479" width="12.7109375" style="538" customWidth="1"/>
    <col min="9480" max="9480" width="29.7109375" style="538" customWidth="1"/>
    <col min="9481" max="9718" width="10.7109375" style="538" customWidth="1"/>
    <col min="9719" max="9723" width="10.7109375" style="538"/>
    <col min="9724" max="9724" width="6.7109375" style="538" customWidth="1"/>
    <col min="9725" max="9725" width="2.5703125" style="538" customWidth="1"/>
    <col min="9726" max="9726" width="6.7109375" style="538" customWidth="1"/>
    <col min="9727" max="9727" width="8" style="538" customWidth="1"/>
    <col min="9728" max="9728" width="1.7109375" style="538" customWidth="1"/>
    <col min="9729" max="9729" width="11.140625" style="538" customWidth="1"/>
    <col min="9730" max="9735" width="12.7109375" style="538" customWidth="1"/>
    <col min="9736" max="9736" width="29.7109375" style="538" customWidth="1"/>
    <col min="9737" max="9974" width="10.7109375" style="538" customWidth="1"/>
    <col min="9975" max="9979" width="10.7109375" style="538"/>
    <col min="9980" max="9980" width="6.7109375" style="538" customWidth="1"/>
    <col min="9981" max="9981" width="2.5703125" style="538" customWidth="1"/>
    <col min="9982" max="9982" width="6.7109375" style="538" customWidth="1"/>
    <col min="9983" max="9983" width="8" style="538" customWidth="1"/>
    <col min="9984" max="9984" width="1.7109375" style="538" customWidth="1"/>
    <col min="9985" max="9985" width="11.140625" style="538" customWidth="1"/>
    <col min="9986" max="9991" width="12.7109375" style="538" customWidth="1"/>
    <col min="9992" max="9992" width="29.7109375" style="538" customWidth="1"/>
    <col min="9993" max="10230" width="10.7109375" style="538" customWidth="1"/>
    <col min="10231" max="10235" width="10.7109375" style="538"/>
    <col min="10236" max="10236" width="6.7109375" style="538" customWidth="1"/>
    <col min="10237" max="10237" width="2.5703125" style="538" customWidth="1"/>
    <col min="10238" max="10238" width="6.7109375" style="538" customWidth="1"/>
    <col min="10239" max="10239" width="8" style="538" customWidth="1"/>
    <col min="10240" max="10240" width="1.7109375" style="538" customWidth="1"/>
    <col min="10241" max="10241" width="11.140625" style="538" customWidth="1"/>
    <col min="10242" max="10247" width="12.7109375" style="538" customWidth="1"/>
    <col min="10248" max="10248" width="29.7109375" style="538" customWidth="1"/>
    <col min="10249" max="10486" width="10.7109375" style="538" customWidth="1"/>
    <col min="10487" max="10491" width="10.7109375" style="538"/>
    <col min="10492" max="10492" width="6.7109375" style="538" customWidth="1"/>
    <col min="10493" max="10493" width="2.5703125" style="538" customWidth="1"/>
    <col min="10494" max="10494" width="6.7109375" style="538" customWidth="1"/>
    <col min="10495" max="10495" width="8" style="538" customWidth="1"/>
    <col min="10496" max="10496" width="1.7109375" style="538" customWidth="1"/>
    <col min="10497" max="10497" width="11.140625" style="538" customWidth="1"/>
    <col min="10498" max="10503" width="12.7109375" style="538" customWidth="1"/>
    <col min="10504" max="10504" width="29.7109375" style="538" customWidth="1"/>
    <col min="10505" max="10742" width="10.7109375" style="538" customWidth="1"/>
    <col min="10743" max="10747" width="10.7109375" style="538"/>
    <col min="10748" max="10748" width="6.7109375" style="538" customWidth="1"/>
    <col min="10749" max="10749" width="2.5703125" style="538" customWidth="1"/>
    <col min="10750" max="10750" width="6.7109375" style="538" customWidth="1"/>
    <col min="10751" max="10751" width="8" style="538" customWidth="1"/>
    <col min="10752" max="10752" width="1.7109375" style="538" customWidth="1"/>
    <col min="10753" max="10753" width="11.140625" style="538" customWidth="1"/>
    <col min="10754" max="10759" width="12.7109375" style="538" customWidth="1"/>
    <col min="10760" max="10760" width="29.7109375" style="538" customWidth="1"/>
    <col min="10761" max="10998" width="10.7109375" style="538" customWidth="1"/>
    <col min="10999" max="11003" width="10.7109375" style="538"/>
    <col min="11004" max="11004" width="6.7109375" style="538" customWidth="1"/>
    <col min="11005" max="11005" width="2.5703125" style="538" customWidth="1"/>
    <col min="11006" max="11006" width="6.7109375" style="538" customWidth="1"/>
    <col min="11007" max="11007" width="8" style="538" customWidth="1"/>
    <col min="11008" max="11008" width="1.7109375" style="538" customWidth="1"/>
    <col min="11009" max="11009" width="11.140625" style="538" customWidth="1"/>
    <col min="11010" max="11015" width="12.7109375" style="538" customWidth="1"/>
    <col min="11016" max="11016" width="29.7109375" style="538" customWidth="1"/>
    <col min="11017" max="11254" width="10.7109375" style="538" customWidth="1"/>
    <col min="11255" max="11259" width="10.7109375" style="538"/>
    <col min="11260" max="11260" width="6.7109375" style="538" customWidth="1"/>
    <col min="11261" max="11261" width="2.5703125" style="538" customWidth="1"/>
    <col min="11262" max="11262" width="6.7109375" style="538" customWidth="1"/>
    <col min="11263" max="11263" width="8" style="538" customWidth="1"/>
    <col min="11264" max="11264" width="1.7109375" style="538" customWidth="1"/>
    <col min="11265" max="11265" width="11.140625" style="538" customWidth="1"/>
    <col min="11266" max="11271" width="12.7109375" style="538" customWidth="1"/>
    <col min="11272" max="11272" width="29.7109375" style="538" customWidth="1"/>
    <col min="11273" max="11510" width="10.7109375" style="538" customWidth="1"/>
    <col min="11511" max="11515" width="10.7109375" style="538"/>
    <col min="11516" max="11516" width="6.7109375" style="538" customWidth="1"/>
    <col min="11517" max="11517" width="2.5703125" style="538" customWidth="1"/>
    <col min="11518" max="11518" width="6.7109375" style="538" customWidth="1"/>
    <col min="11519" max="11519" width="8" style="538" customWidth="1"/>
    <col min="11520" max="11520" width="1.7109375" style="538" customWidth="1"/>
    <col min="11521" max="11521" width="11.140625" style="538" customWidth="1"/>
    <col min="11522" max="11527" width="12.7109375" style="538" customWidth="1"/>
    <col min="11528" max="11528" width="29.7109375" style="538" customWidth="1"/>
    <col min="11529" max="11766" width="10.7109375" style="538" customWidth="1"/>
    <col min="11767" max="11771" width="10.7109375" style="538"/>
    <col min="11772" max="11772" width="6.7109375" style="538" customWidth="1"/>
    <col min="11773" max="11773" width="2.5703125" style="538" customWidth="1"/>
    <col min="11774" max="11774" width="6.7109375" style="538" customWidth="1"/>
    <col min="11775" max="11775" width="8" style="538" customWidth="1"/>
    <col min="11776" max="11776" width="1.7109375" style="538" customWidth="1"/>
    <col min="11777" max="11777" width="11.140625" style="538" customWidth="1"/>
    <col min="11778" max="11783" width="12.7109375" style="538" customWidth="1"/>
    <col min="11784" max="11784" width="29.7109375" style="538" customWidth="1"/>
    <col min="11785" max="12022" width="10.7109375" style="538" customWidth="1"/>
    <col min="12023" max="12027" width="10.7109375" style="538"/>
    <col min="12028" max="12028" width="6.7109375" style="538" customWidth="1"/>
    <col min="12029" max="12029" width="2.5703125" style="538" customWidth="1"/>
    <col min="12030" max="12030" width="6.7109375" style="538" customWidth="1"/>
    <col min="12031" max="12031" width="8" style="538" customWidth="1"/>
    <col min="12032" max="12032" width="1.7109375" style="538" customWidth="1"/>
    <col min="12033" max="12033" width="11.140625" style="538" customWidth="1"/>
    <col min="12034" max="12039" width="12.7109375" style="538" customWidth="1"/>
    <col min="12040" max="12040" width="29.7109375" style="538" customWidth="1"/>
    <col min="12041" max="12278" width="10.7109375" style="538" customWidth="1"/>
    <col min="12279" max="12283" width="10.7109375" style="538"/>
    <col min="12284" max="12284" width="6.7109375" style="538" customWidth="1"/>
    <col min="12285" max="12285" width="2.5703125" style="538" customWidth="1"/>
    <col min="12286" max="12286" width="6.7109375" style="538" customWidth="1"/>
    <col min="12287" max="12287" width="8" style="538" customWidth="1"/>
    <col min="12288" max="12288" width="1.7109375" style="538" customWidth="1"/>
    <col min="12289" max="12289" width="11.140625" style="538" customWidth="1"/>
    <col min="12290" max="12295" width="12.7109375" style="538" customWidth="1"/>
    <col min="12296" max="12296" width="29.7109375" style="538" customWidth="1"/>
    <col min="12297" max="12534" width="10.7109375" style="538" customWidth="1"/>
    <col min="12535" max="12539" width="10.7109375" style="538"/>
    <col min="12540" max="12540" width="6.7109375" style="538" customWidth="1"/>
    <col min="12541" max="12541" width="2.5703125" style="538" customWidth="1"/>
    <col min="12542" max="12542" width="6.7109375" style="538" customWidth="1"/>
    <col min="12543" max="12543" width="8" style="538" customWidth="1"/>
    <col min="12544" max="12544" width="1.7109375" style="538" customWidth="1"/>
    <col min="12545" max="12545" width="11.140625" style="538" customWidth="1"/>
    <col min="12546" max="12551" width="12.7109375" style="538" customWidth="1"/>
    <col min="12552" max="12552" width="29.7109375" style="538" customWidth="1"/>
    <col min="12553" max="12790" width="10.7109375" style="538" customWidth="1"/>
    <col min="12791" max="12795" width="10.7109375" style="538"/>
    <col min="12796" max="12796" width="6.7109375" style="538" customWidth="1"/>
    <col min="12797" max="12797" width="2.5703125" style="538" customWidth="1"/>
    <col min="12798" max="12798" width="6.7109375" style="538" customWidth="1"/>
    <col min="12799" max="12799" width="8" style="538" customWidth="1"/>
    <col min="12800" max="12800" width="1.7109375" style="538" customWidth="1"/>
    <col min="12801" max="12801" width="11.140625" style="538" customWidth="1"/>
    <col min="12802" max="12807" width="12.7109375" style="538" customWidth="1"/>
    <col min="12808" max="12808" width="29.7109375" style="538" customWidth="1"/>
    <col min="12809" max="13046" width="10.7109375" style="538" customWidth="1"/>
    <col min="13047" max="13051" width="10.7109375" style="538"/>
    <col min="13052" max="13052" width="6.7109375" style="538" customWidth="1"/>
    <col min="13053" max="13053" width="2.5703125" style="538" customWidth="1"/>
    <col min="13054" max="13054" width="6.7109375" style="538" customWidth="1"/>
    <col min="13055" max="13055" width="8" style="538" customWidth="1"/>
    <col min="13056" max="13056" width="1.7109375" style="538" customWidth="1"/>
    <col min="13057" max="13057" width="11.140625" style="538" customWidth="1"/>
    <col min="13058" max="13063" width="12.7109375" style="538" customWidth="1"/>
    <col min="13064" max="13064" width="29.7109375" style="538" customWidth="1"/>
    <col min="13065" max="13302" width="10.7109375" style="538" customWidth="1"/>
    <col min="13303" max="13307" width="10.7109375" style="538"/>
    <col min="13308" max="13308" width="6.7109375" style="538" customWidth="1"/>
    <col min="13309" max="13309" width="2.5703125" style="538" customWidth="1"/>
    <col min="13310" max="13310" width="6.7109375" style="538" customWidth="1"/>
    <col min="13311" max="13311" width="8" style="538" customWidth="1"/>
    <col min="13312" max="13312" width="1.7109375" style="538" customWidth="1"/>
    <col min="13313" max="13313" width="11.140625" style="538" customWidth="1"/>
    <col min="13314" max="13319" width="12.7109375" style="538" customWidth="1"/>
    <col min="13320" max="13320" width="29.7109375" style="538" customWidth="1"/>
    <col min="13321" max="13558" width="10.7109375" style="538" customWidth="1"/>
    <col min="13559" max="13563" width="10.7109375" style="538"/>
    <col min="13564" max="13564" width="6.7109375" style="538" customWidth="1"/>
    <col min="13565" max="13565" width="2.5703125" style="538" customWidth="1"/>
    <col min="13566" max="13566" width="6.7109375" style="538" customWidth="1"/>
    <col min="13567" max="13567" width="8" style="538" customWidth="1"/>
    <col min="13568" max="13568" width="1.7109375" style="538" customWidth="1"/>
    <col min="13569" max="13569" width="11.140625" style="538" customWidth="1"/>
    <col min="13570" max="13575" width="12.7109375" style="538" customWidth="1"/>
    <col min="13576" max="13576" width="29.7109375" style="538" customWidth="1"/>
    <col min="13577" max="13814" width="10.7109375" style="538" customWidth="1"/>
    <col min="13815" max="13819" width="10.7109375" style="538"/>
    <col min="13820" max="13820" width="6.7109375" style="538" customWidth="1"/>
    <col min="13821" max="13821" width="2.5703125" style="538" customWidth="1"/>
    <col min="13822" max="13822" width="6.7109375" style="538" customWidth="1"/>
    <col min="13823" max="13823" width="8" style="538" customWidth="1"/>
    <col min="13824" max="13824" width="1.7109375" style="538" customWidth="1"/>
    <col min="13825" max="13825" width="11.140625" style="538" customWidth="1"/>
    <col min="13826" max="13831" width="12.7109375" style="538" customWidth="1"/>
    <col min="13832" max="13832" width="29.7109375" style="538" customWidth="1"/>
    <col min="13833" max="14070" width="10.7109375" style="538" customWidth="1"/>
    <col min="14071" max="14075" width="10.7109375" style="538"/>
    <col min="14076" max="14076" width="6.7109375" style="538" customWidth="1"/>
    <col min="14077" max="14077" width="2.5703125" style="538" customWidth="1"/>
    <col min="14078" max="14078" width="6.7109375" style="538" customWidth="1"/>
    <col min="14079" max="14079" width="8" style="538" customWidth="1"/>
    <col min="14080" max="14080" width="1.7109375" style="538" customWidth="1"/>
    <col min="14081" max="14081" width="11.140625" style="538" customWidth="1"/>
    <col min="14082" max="14087" width="12.7109375" style="538" customWidth="1"/>
    <col min="14088" max="14088" width="29.7109375" style="538" customWidth="1"/>
    <col min="14089" max="14326" width="10.7109375" style="538" customWidth="1"/>
    <col min="14327" max="14331" width="10.7109375" style="538"/>
    <col min="14332" max="14332" width="6.7109375" style="538" customWidth="1"/>
    <col min="14333" max="14333" width="2.5703125" style="538" customWidth="1"/>
    <col min="14334" max="14334" width="6.7109375" style="538" customWidth="1"/>
    <col min="14335" max="14335" width="8" style="538" customWidth="1"/>
    <col min="14336" max="14336" width="1.7109375" style="538" customWidth="1"/>
    <col min="14337" max="14337" width="11.140625" style="538" customWidth="1"/>
    <col min="14338" max="14343" width="12.7109375" style="538" customWidth="1"/>
    <col min="14344" max="14344" width="29.7109375" style="538" customWidth="1"/>
    <col min="14345" max="14582" width="10.7109375" style="538" customWidth="1"/>
    <col min="14583" max="14587" width="10.7109375" style="538"/>
    <col min="14588" max="14588" width="6.7109375" style="538" customWidth="1"/>
    <col min="14589" max="14589" width="2.5703125" style="538" customWidth="1"/>
    <col min="14590" max="14590" width="6.7109375" style="538" customWidth="1"/>
    <col min="14591" max="14591" width="8" style="538" customWidth="1"/>
    <col min="14592" max="14592" width="1.7109375" style="538" customWidth="1"/>
    <col min="14593" max="14593" width="11.140625" style="538" customWidth="1"/>
    <col min="14594" max="14599" width="12.7109375" style="538" customWidth="1"/>
    <col min="14600" max="14600" width="29.7109375" style="538" customWidth="1"/>
    <col min="14601" max="14838" width="10.7109375" style="538" customWidth="1"/>
    <col min="14839" max="14843" width="10.7109375" style="538"/>
    <col min="14844" max="14844" width="6.7109375" style="538" customWidth="1"/>
    <col min="14845" max="14845" width="2.5703125" style="538" customWidth="1"/>
    <col min="14846" max="14846" width="6.7109375" style="538" customWidth="1"/>
    <col min="14847" max="14847" width="8" style="538" customWidth="1"/>
    <col min="14848" max="14848" width="1.7109375" style="538" customWidth="1"/>
    <col min="14849" max="14849" width="11.140625" style="538" customWidth="1"/>
    <col min="14850" max="14855" width="12.7109375" style="538" customWidth="1"/>
    <col min="14856" max="14856" width="29.7109375" style="538" customWidth="1"/>
    <col min="14857" max="15094" width="10.7109375" style="538" customWidth="1"/>
    <col min="15095" max="15099" width="10.7109375" style="538"/>
    <col min="15100" max="15100" width="6.7109375" style="538" customWidth="1"/>
    <col min="15101" max="15101" width="2.5703125" style="538" customWidth="1"/>
    <col min="15102" max="15102" width="6.7109375" style="538" customWidth="1"/>
    <col min="15103" max="15103" width="8" style="538" customWidth="1"/>
    <col min="15104" max="15104" width="1.7109375" style="538" customWidth="1"/>
    <col min="15105" max="15105" width="11.140625" style="538" customWidth="1"/>
    <col min="15106" max="15111" width="12.7109375" style="538" customWidth="1"/>
    <col min="15112" max="15112" width="29.7109375" style="538" customWidth="1"/>
    <col min="15113" max="15350" width="10.7109375" style="538" customWidth="1"/>
    <col min="15351" max="15355" width="10.7109375" style="538"/>
    <col min="15356" max="15356" width="6.7109375" style="538" customWidth="1"/>
    <col min="15357" max="15357" width="2.5703125" style="538" customWidth="1"/>
    <col min="15358" max="15358" width="6.7109375" style="538" customWidth="1"/>
    <col min="15359" max="15359" width="8" style="538" customWidth="1"/>
    <col min="15360" max="15360" width="1.7109375" style="538" customWidth="1"/>
    <col min="15361" max="15361" width="11.140625" style="538" customWidth="1"/>
    <col min="15362" max="15367" width="12.7109375" style="538" customWidth="1"/>
    <col min="15368" max="15368" width="29.7109375" style="538" customWidth="1"/>
    <col min="15369" max="15606" width="10.7109375" style="538" customWidth="1"/>
    <col min="15607" max="15611" width="10.7109375" style="538"/>
    <col min="15612" max="15612" width="6.7109375" style="538" customWidth="1"/>
    <col min="15613" max="15613" width="2.5703125" style="538" customWidth="1"/>
    <col min="15614" max="15614" width="6.7109375" style="538" customWidth="1"/>
    <col min="15615" max="15615" width="8" style="538" customWidth="1"/>
    <col min="15616" max="15616" width="1.7109375" style="538" customWidth="1"/>
    <col min="15617" max="15617" width="11.140625" style="538" customWidth="1"/>
    <col min="15618" max="15623" width="12.7109375" style="538" customWidth="1"/>
    <col min="15624" max="15624" width="29.7109375" style="538" customWidth="1"/>
    <col min="15625" max="15862" width="10.7109375" style="538" customWidth="1"/>
    <col min="15863" max="15867" width="10.7109375" style="538"/>
    <col min="15868" max="15868" width="6.7109375" style="538" customWidth="1"/>
    <col min="15869" max="15869" width="2.5703125" style="538" customWidth="1"/>
    <col min="15870" max="15870" width="6.7109375" style="538" customWidth="1"/>
    <col min="15871" max="15871" width="8" style="538" customWidth="1"/>
    <col min="15872" max="15872" width="1.7109375" style="538" customWidth="1"/>
    <col min="15873" max="15873" width="11.140625" style="538" customWidth="1"/>
    <col min="15874" max="15879" width="12.7109375" style="538" customWidth="1"/>
    <col min="15880" max="15880" width="29.7109375" style="538" customWidth="1"/>
    <col min="15881" max="16118" width="10.7109375" style="538" customWidth="1"/>
    <col min="16119" max="16123" width="10.7109375" style="538"/>
    <col min="16124" max="16124" width="6.7109375" style="538" customWidth="1"/>
    <col min="16125" max="16125" width="2.5703125" style="538" customWidth="1"/>
    <col min="16126" max="16126" width="6.7109375" style="538" customWidth="1"/>
    <col min="16127" max="16127" width="8" style="538" customWidth="1"/>
    <col min="16128" max="16128" width="1.7109375" style="538" customWidth="1"/>
    <col min="16129" max="16129" width="11.140625" style="538" customWidth="1"/>
    <col min="16130" max="16135" width="12.7109375" style="538" customWidth="1"/>
    <col min="16136" max="16136" width="29.7109375" style="538" customWidth="1"/>
    <col min="16137" max="16374" width="10.7109375" style="538" customWidth="1"/>
    <col min="16375" max="16384" width="10.7109375" style="538"/>
  </cols>
  <sheetData>
    <row r="1" spans="2:11" ht="15.75" thickBot="1" x14ac:dyDescent="0.3"/>
    <row r="2" spans="2:11" ht="15" customHeight="1" x14ac:dyDescent="0.25">
      <c r="B2" s="551"/>
      <c r="C2" s="552"/>
      <c r="D2" s="552"/>
      <c r="E2" s="552"/>
      <c r="F2" s="552"/>
      <c r="G2" s="552"/>
      <c r="H2" s="553"/>
    </row>
    <row r="3" spans="2:11" ht="15" customHeight="1" x14ac:dyDescent="0.25">
      <c r="B3" s="554"/>
      <c r="C3" s="60" t="str">
        <f>Resumo!E4</f>
        <v>Obra:</v>
      </c>
      <c r="D3" s="52" t="str">
        <f>Resumo!F4</f>
        <v xml:space="preserve">Pavimentação e Drenagem </v>
      </c>
      <c r="E3" s="558"/>
      <c r="F3" s="555"/>
      <c r="G3" s="604" t="s">
        <v>451</v>
      </c>
      <c r="H3" s="605"/>
    </row>
    <row r="4" spans="2:11" ht="15" customHeight="1" x14ac:dyDescent="0.25">
      <c r="B4" s="539"/>
      <c r="C4" s="60" t="str">
        <f>Resumo!E5</f>
        <v>Local:</v>
      </c>
      <c r="D4" s="52" t="str">
        <f>Resumo!F5</f>
        <v>Estádio Municipal Egidio José Preima</v>
      </c>
      <c r="E4" s="558"/>
      <c r="F4" s="542"/>
      <c r="G4" s="606" t="s">
        <v>459</v>
      </c>
      <c r="H4" s="605"/>
    </row>
    <row r="5" spans="2:11" ht="15" customHeight="1" x14ac:dyDescent="0.25">
      <c r="B5" s="539"/>
      <c r="C5" s="60" t="str">
        <f>Resumo!E6</f>
        <v>Bairro:</v>
      </c>
      <c r="D5" s="52" t="str">
        <f>Resumo!F6</f>
        <v>Gleba Sorriso</v>
      </c>
      <c r="E5" s="558"/>
      <c r="F5" s="542"/>
      <c r="G5" s="606" t="s">
        <v>460</v>
      </c>
      <c r="H5" s="605"/>
    </row>
    <row r="6" spans="2:11" ht="15" customHeight="1" x14ac:dyDescent="0.25">
      <c r="B6" s="539"/>
      <c r="C6" s="60" t="str">
        <f>Resumo!E7</f>
        <v>Município:</v>
      </c>
      <c r="D6" s="52" t="str">
        <f>Resumo!F7</f>
        <v>Sorriso - MT</v>
      </c>
      <c r="E6" s="558"/>
      <c r="F6" s="542"/>
      <c r="G6" s="606" t="s">
        <v>461</v>
      </c>
      <c r="H6" s="605"/>
    </row>
    <row r="7" spans="2:11" ht="15" customHeight="1" thickBot="1" x14ac:dyDescent="0.3">
      <c r="B7" s="539"/>
      <c r="C7" s="540"/>
      <c r="D7" s="540"/>
      <c r="E7" s="541"/>
      <c r="F7" s="542"/>
      <c r="G7" s="557"/>
      <c r="H7" s="607"/>
    </row>
    <row r="8" spans="2:11" ht="27.75" customHeight="1" thickBot="1" x14ac:dyDescent="0.3">
      <c r="B8" s="896" t="s">
        <v>462</v>
      </c>
      <c r="C8" s="897"/>
      <c r="D8" s="897"/>
      <c r="E8" s="897"/>
      <c r="F8" s="897"/>
      <c r="G8" s="897"/>
      <c r="H8" s="898"/>
      <c r="I8" s="517"/>
      <c r="J8" s="517"/>
      <c r="K8" s="558"/>
    </row>
    <row r="9" spans="2:11" ht="15.75" thickBot="1" x14ac:dyDescent="0.3">
      <c r="B9" s="809"/>
      <c r="C9" s="618"/>
      <c r="D9" s="618"/>
      <c r="E9" s="810"/>
      <c r="F9" s="811"/>
      <c r="G9" s="812"/>
      <c r="H9" s="813"/>
      <c r="I9" s="558"/>
      <c r="J9" s="558"/>
      <c r="K9" s="558"/>
    </row>
    <row r="10" spans="2:11" s="563" customFormat="1" ht="26.25" customHeight="1" x14ac:dyDescent="0.25">
      <c r="B10" s="1086" t="s">
        <v>452</v>
      </c>
      <c r="C10" s="1087"/>
      <c r="D10" s="1087"/>
      <c r="E10" s="1087"/>
      <c r="F10" s="1087"/>
      <c r="G10" s="1087"/>
      <c r="H10" s="1088"/>
      <c r="I10" s="564"/>
      <c r="J10" s="564"/>
      <c r="K10" s="564"/>
    </row>
    <row r="11" spans="2:11" ht="15" customHeight="1" x14ac:dyDescent="0.25">
      <c r="B11" s="1089" t="s">
        <v>301</v>
      </c>
      <c r="C11" s="549" t="s">
        <v>302</v>
      </c>
      <c r="D11" s="549" t="s">
        <v>303</v>
      </c>
      <c r="E11" s="549" t="s">
        <v>304</v>
      </c>
      <c r="F11" s="549" t="s">
        <v>305</v>
      </c>
      <c r="G11" s="549" t="s">
        <v>306</v>
      </c>
      <c r="H11" s="597" t="s">
        <v>307</v>
      </c>
    </row>
    <row r="12" spans="2:11" x14ac:dyDescent="0.25">
      <c r="B12" s="1089"/>
      <c r="C12" s="462" t="s">
        <v>308</v>
      </c>
      <c r="D12" s="462" t="s">
        <v>308</v>
      </c>
      <c r="E12" s="462" t="s">
        <v>308</v>
      </c>
      <c r="F12" s="462" t="s">
        <v>308</v>
      </c>
      <c r="G12" s="462" t="s">
        <v>308</v>
      </c>
      <c r="H12" s="474" t="s">
        <v>308</v>
      </c>
    </row>
    <row r="13" spans="2:11" s="543" customFormat="1" ht="20.100000000000001" customHeight="1" x14ac:dyDescent="0.25">
      <c r="B13" s="448" t="s">
        <v>391</v>
      </c>
      <c r="C13" s="566">
        <v>0</v>
      </c>
      <c r="D13" s="567">
        <v>48.5</v>
      </c>
      <c r="E13" s="568">
        <v>0</v>
      </c>
      <c r="F13" s="569">
        <v>0</v>
      </c>
      <c r="G13" s="568">
        <v>0</v>
      </c>
      <c r="H13" s="598">
        <v>0</v>
      </c>
    </row>
    <row r="14" spans="2:11" s="543" customFormat="1" ht="20.100000000000001" customHeight="1" x14ac:dyDescent="0.25">
      <c r="B14" s="452" t="s">
        <v>392</v>
      </c>
      <c r="C14" s="571">
        <v>0</v>
      </c>
      <c r="D14" s="572">
        <v>197.69</v>
      </c>
      <c r="E14" s="573">
        <v>0</v>
      </c>
      <c r="F14" s="574">
        <v>0</v>
      </c>
      <c r="G14" s="573">
        <v>0</v>
      </c>
      <c r="H14" s="599">
        <v>0</v>
      </c>
    </row>
    <row r="15" spans="2:11" ht="20.100000000000001" customHeight="1" thickBot="1" x14ac:dyDescent="0.3">
      <c r="B15" s="559" t="s">
        <v>310</v>
      </c>
      <c r="C15" s="565">
        <f>SUM(C13:C14)</f>
        <v>0</v>
      </c>
      <c r="D15" s="565">
        <f t="shared" ref="D15:G15" si="0">SUM(D13:D14)</f>
        <v>246.19</v>
      </c>
      <c r="E15" s="565">
        <f t="shared" si="0"/>
        <v>0</v>
      </c>
      <c r="F15" s="565">
        <f t="shared" si="0"/>
        <v>0</v>
      </c>
      <c r="G15" s="565">
        <f t="shared" si="0"/>
        <v>0</v>
      </c>
      <c r="H15" s="600">
        <f>SUM(H13:H14)</f>
        <v>0</v>
      </c>
    </row>
    <row r="16" spans="2:11" ht="15.75" thickBot="1" x14ac:dyDescent="0.3">
      <c r="B16" s="808"/>
      <c r="C16" s="808"/>
      <c r="D16" s="808"/>
      <c r="E16" s="808"/>
      <c r="F16" s="808"/>
      <c r="G16" s="808"/>
      <c r="H16" s="808"/>
    </row>
    <row r="17" spans="2:8" s="563" customFormat="1" ht="26.25" customHeight="1" x14ac:dyDescent="0.25">
      <c r="B17" s="1080" t="s">
        <v>453</v>
      </c>
      <c r="C17" s="1081"/>
      <c r="D17" s="1081"/>
      <c r="E17" s="1081"/>
      <c r="F17" s="1081"/>
      <c r="G17" s="1081"/>
      <c r="H17" s="1082"/>
    </row>
    <row r="18" spans="2:8" x14ac:dyDescent="0.25">
      <c r="B18" s="1084" t="s">
        <v>301</v>
      </c>
      <c r="C18" s="550" t="s">
        <v>311</v>
      </c>
      <c r="D18" s="550" t="s">
        <v>312</v>
      </c>
      <c r="E18" s="550" t="s">
        <v>313</v>
      </c>
      <c r="F18" s="550" t="s">
        <v>311</v>
      </c>
      <c r="G18" s="550" t="s">
        <v>314</v>
      </c>
      <c r="H18" s="1083"/>
    </row>
    <row r="19" spans="2:8" x14ac:dyDescent="0.25">
      <c r="B19" s="1085"/>
      <c r="C19" s="462" t="s">
        <v>315</v>
      </c>
      <c r="D19" s="462" t="s">
        <v>315</v>
      </c>
      <c r="E19" s="462" t="s">
        <v>315</v>
      </c>
      <c r="F19" s="462" t="s">
        <v>316</v>
      </c>
      <c r="G19" s="462" t="s">
        <v>317</v>
      </c>
      <c r="H19" s="1079"/>
    </row>
    <row r="20" spans="2:8" ht="20.100000000000001" customHeight="1" x14ac:dyDescent="0.25">
      <c r="B20" s="448" t="s">
        <v>391</v>
      </c>
      <c r="C20" s="576">
        <v>2</v>
      </c>
      <c r="D20" s="464">
        <v>0</v>
      </c>
      <c r="E20" s="464">
        <v>0</v>
      </c>
      <c r="F20" s="577">
        <v>0</v>
      </c>
      <c r="G20" s="464">
        <v>0</v>
      </c>
      <c r="H20" s="570"/>
    </row>
    <row r="21" spans="2:8" ht="20.100000000000001" customHeight="1" x14ac:dyDescent="0.25">
      <c r="B21" s="452" t="s">
        <v>392</v>
      </c>
      <c r="C21" s="578">
        <v>4</v>
      </c>
      <c r="D21" s="467">
        <v>0</v>
      </c>
      <c r="E21" s="467">
        <v>0</v>
      </c>
      <c r="F21" s="579">
        <v>0</v>
      </c>
      <c r="G21" s="467">
        <v>0</v>
      </c>
      <c r="H21" s="575"/>
    </row>
    <row r="22" spans="2:8" ht="20.100000000000001" customHeight="1" thickBot="1" x14ac:dyDescent="0.3">
      <c r="B22" s="559" t="s">
        <v>32</v>
      </c>
      <c r="C22" s="546">
        <f>SUM(C20:C21)</f>
        <v>6</v>
      </c>
      <c r="D22" s="546">
        <f t="shared" ref="D22:G22" si="1">SUM(D20:D21)</f>
        <v>0</v>
      </c>
      <c r="E22" s="546">
        <f t="shared" si="1"/>
        <v>0</v>
      </c>
      <c r="F22" s="546">
        <f t="shared" si="1"/>
        <v>0</v>
      </c>
      <c r="G22" s="546">
        <f t="shared" si="1"/>
        <v>0</v>
      </c>
      <c r="H22" s="547"/>
    </row>
    <row r="23" spans="2:8" ht="15.75" thickBot="1" x14ac:dyDescent="0.3">
      <c r="B23" s="807"/>
      <c r="C23" s="807"/>
      <c r="D23" s="807"/>
      <c r="E23" s="807"/>
      <c r="F23" s="807"/>
      <c r="G23" s="807"/>
      <c r="H23" s="807"/>
    </row>
    <row r="24" spans="2:8" s="563" customFormat="1" ht="26.25" customHeight="1" x14ac:dyDescent="0.25">
      <c r="B24" s="1080" t="s">
        <v>454</v>
      </c>
      <c r="C24" s="1081"/>
      <c r="D24" s="1081"/>
      <c r="E24" s="1081"/>
      <c r="F24" s="1081"/>
      <c r="G24" s="1081"/>
      <c r="H24" s="1082"/>
    </row>
    <row r="25" spans="2:8" x14ac:dyDescent="0.25">
      <c r="B25" s="1084" t="s">
        <v>301</v>
      </c>
      <c r="C25" s="550" t="s">
        <v>318</v>
      </c>
      <c r="D25" s="550" t="s">
        <v>319</v>
      </c>
      <c r="E25" s="550" t="s">
        <v>320</v>
      </c>
      <c r="F25" s="550" t="s">
        <v>321</v>
      </c>
      <c r="G25" s="550" t="s">
        <v>322</v>
      </c>
      <c r="H25" s="601" t="s">
        <v>323</v>
      </c>
    </row>
    <row r="26" spans="2:8" x14ac:dyDescent="0.25">
      <c r="B26" s="1085"/>
      <c r="C26" s="462"/>
      <c r="D26" s="462"/>
      <c r="E26" s="462"/>
      <c r="F26" s="462"/>
      <c r="G26" s="462"/>
      <c r="H26" s="474" t="s">
        <v>324</v>
      </c>
    </row>
    <row r="27" spans="2:8" ht="20.100000000000001" customHeight="1" x14ac:dyDescent="0.25">
      <c r="B27" s="448" t="s">
        <v>391</v>
      </c>
      <c r="C27" s="580">
        <v>0</v>
      </c>
      <c r="D27" s="580">
        <v>0</v>
      </c>
      <c r="E27" s="580">
        <v>0</v>
      </c>
      <c r="F27" s="581">
        <v>0</v>
      </c>
      <c r="G27" s="581">
        <v>0</v>
      </c>
      <c r="H27" s="602">
        <v>0</v>
      </c>
    </row>
    <row r="28" spans="2:8" ht="20.100000000000001" customHeight="1" x14ac:dyDescent="0.25">
      <c r="B28" s="452" t="s">
        <v>392</v>
      </c>
      <c r="C28" s="582">
        <v>0</v>
      </c>
      <c r="D28" s="582">
        <v>0</v>
      </c>
      <c r="E28" s="582">
        <v>0</v>
      </c>
      <c r="F28" s="583">
        <v>0</v>
      </c>
      <c r="G28" s="583">
        <v>0</v>
      </c>
      <c r="H28" s="603">
        <v>0</v>
      </c>
    </row>
    <row r="29" spans="2:8" ht="20.100000000000001" customHeight="1" thickBot="1" x14ac:dyDescent="0.3">
      <c r="B29" s="559" t="s">
        <v>325</v>
      </c>
      <c r="C29" s="565">
        <f t="shared" ref="C29:H29" si="2">SUM(C27:C28)</f>
        <v>0</v>
      </c>
      <c r="D29" s="565">
        <f t="shared" si="2"/>
        <v>0</v>
      </c>
      <c r="E29" s="565">
        <f t="shared" si="2"/>
        <v>0</v>
      </c>
      <c r="F29" s="565">
        <f t="shared" si="2"/>
        <v>0</v>
      </c>
      <c r="G29" s="565">
        <f t="shared" si="2"/>
        <v>0</v>
      </c>
      <c r="H29" s="600">
        <f t="shared" si="2"/>
        <v>0</v>
      </c>
    </row>
    <row r="30" spans="2:8" x14ac:dyDescent="0.25">
      <c r="B30" s="807"/>
      <c r="C30" s="807"/>
      <c r="D30" s="807"/>
      <c r="E30" s="807"/>
      <c r="F30" s="807"/>
      <c r="G30" s="807"/>
      <c r="H30" s="807"/>
    </row>
  </sheetData>
  <mergeCells count="8">
    <mergeCell ref="B17:H17"/>
    <mergeCell ref="H18:H19"/>
    <mergeCell ref="B8:H8"/>
    <mergeCell ref="B18:B19"/>
    <mergeCell ref="B25:B26"/>
    <mergeCell ref="B24:H24"/>
    <mergeCell ref="B10:H10"/>
    <mergeCell ref="B11:B12"/>
  </mergeCells>
  <printOptions horizontalCentered="1"/>
  <pageMargins left="0.51181102362204722" right="0.51181102362204722" top="0.78740157480314965" bottom="0.78740157480314965" header="0.31496062992125984" footer="0.31496062992125984"/>
  <pageSetup paperSize="9" scale="68" orientation="landscape" horizontalDpi="360" verticalDpi="360" r:id="rId1"/>
  <headerFooter>
    <oddFooter>&amp;C&amp;"-,Negrito itálico"Rodrigo Thibes Gonsalves&amp;"-,Itálico"
Engenheiro Civil 
CREA-MT 033947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R30"/>
  <sheetViews>
    <sheetView showGridLines="0" view="pageBreakPreview" zoomScale="80" zoomScaleNormal="100" zoomScaleSheetLayoutView="80" workbookViewId="0">
      <selection activeCell="E16" sqref="E16"/>
    </sheetView>
  </sheetViews>
  <sheetFormatPr defaultColWidth="10.7109375" defaultRowHeight="15" x14ac:dyDescent="0.25"/>
  <cols>
    <col min="1" max="1" width="2.42578125" style="563" customWidth="1"/>
    <col min="2" max="2" width="32.7109375" style="646" bestFit="1" customWidth="1"/>
    <col min="3" max="6" width="15.7109375" style="646" customWidth="1"/>
    <col min="7" max="8" width="15.7109375" style="563" customWidth="1"/>
    <col min="9" max="245" width="10.7109375" style="563" customWidth="1"/>
    <col min="246" max="250" width="10.7109375" style="563"/>
    <col min="251" max="251" width="6.7109375" style="563" customWidth="1"/>
    <col min="252" max="252" width="3" style="563" customWidth="1"/>
    <col min="253" max="253" width="6.7109375" style="563" customWidth="1"/>
    <col min="254" max="254" width="3" style="563" customWidth="1"/>
    <col min="255" max="255" width="1.7109375" style="563" customWidth="1"/>
    <col min="256" max="256" width="16.42578125" style="563" customWidth="1"/>
    <col min="257" max="259" width="12.7109375" style="563" customWidth="1"/>
    <col min="260" max="260" width="14.140625" style="563" customWidth="1"/>
    <col min="261" max="261" width="12.7109375" style="563" customWidth="1"/>
    <col min="262" max="262" width="30.5703125" style="563" customWidth="1"/>
    <col min="263" max="501" width="10.7109375" style="563" customWidth="1"/>
    <col min="502" max="506" width="10.7109375" style="563"/>
    <col min="507" max="507" width="6.7109375" style="563" customWidth="1"/>
    <col min="508" max="508" width="3" style="563" customWidth="1"/>
    <col min="509" max="509" width="6.7109375" style="563" customWidth="1"/>
    <col min="510" max="510" width="3" style="563" customWidth="1"/>
    <col min="511" max="511" width="1.7109375" style="563" customWidth="1"/>
    <col min="512" max="512" width="16.42578125" style="563" customWidth="1"/>
    <col min="513" max="515" width="12.7109375" style="563" customWidth="1"/>
    <col min="516" max="516" width="14.140625" style="563" customWidth="1"/>
    <col min="517" max="517" width="12.7109375" style="563" customWidth="1"/>
    <col min="518" max="518" width="30.5703125" style="563" customWidth="1"/>
    <col min="519" max="757" width="10.7109375" style="563" customWidth="1"/>
    <col min="758" max="762" width="10.7109375" style="563"/>
    <col min="763" max="763" width="6.7109375" style="563" customWidth="1"/>
    <col min="764" max="764" width="3" style="563" customWidth="1"/>
    <col min="765" max="765" width="6.7109375" style="563" customWidth="1"/>
    <col min="766" max="766" width="3" style="563" customWidth="1"/>
    <col min="767" max="767" width="1.7109375" style="563" customWidth="1"/>
    <col min="768" max="768" width="16.42578125" style="563" customWidth="1"/>
    <col min="769" max="771" width="12.7109375" style="563" customWidth="1"/>
    <col min="772" max="772" width="14.140625" style="563" customWidth="1"/>
    <col min="773" max="773" width="12.7109375" style="563" customWidth="1"/>
    <col min="774" max="774" width="30.5703125" style="563" customWidth="1"/>
    <col min="775" max="1013" width="10.7109375" style="563" customWidth="1"/>
    <col min="1014" max="1018" width="10.7109375" style="563"/>
    <col min="1019" max="1019" width="6.7109375" style="563" customWidth="1"/>
    <col min="1020" max="1020" width="3" style="563" customWidth="1"/>
    <col min="1021" max="1021" width="6.7109375" style="563" customWidth="1"/>
    <col min="1022" max="1022" width="3" style="563" customWidth="1"/>
    <col min="1023" max="1023" width="1.7109375" style="563" customWidth="1"/>
    <col min="1024" max="1024" width="16.42578125" style="563" customWidth="1"/>
    <col min="1025" max="1027" width="12.7109375" style="563" customWidth="1"/>
    <col min="1028" max="1028" width="14.140625" style="563" customWidth="1"/>
    <col min="1029" max="1029" width="12.7109375" style="563" customWidth="1"/>
    <col min="1030" max="1030" width="30.5703125" style="563" customWidth="1"/>
    <col min="1031" max="1269" width="10.7109375" style="563" customWidth="1"/>
    <col min="1270" max="1274" width="10.7109375" style="563"/>
    <col min="1275" max="1275" width="6.7109375" style="563" customWidth="1"/>
    <col min="1276" max="1276" width="3" style="563" customWidth="1"/>
    <col min="1277" max="1277" width="6.7109375" style="563" customWidth="1"/>
    <col min="1278" max="1278" width="3" style="563" customWidth="1"/>
    <col min="1279" max="1279" width="1.7109375" style="563" customWidth="1"/>
    <col min="1280" max="1280" width="16.42578125" style="563" customWidth="1"/>
    <col min="1281" max="1283" width="12.7109375" style="563" customWidth="1"/>
    <col min="1284" max="1284" width="14.140625" style="563" customWidth="1"/>
    <col min="1285" max="1285" width="12.7109375" style="563" customWidth="1"/>
    <col min="1286" max="1286" width="30.5703125" style="563" customWidth="1"/>
    <col min="1287" max="1525" width="10.7109375" style="563" customWidth="1"/>
    <col min="1526" max="1530" width="10.7109375" style="563"/>
    <col min="1531" max="1531" width="6.7109375" style="563" customWidth="1"/>
    <col min="1532" max="1532" width="3" style="563" customWidth="1"/>
    <col min="1533" max="1533" width="6.7109375" style="563" customWidth="1"/>
    <col min="1534" max="1534" width="3" style="563" customWidth="1"/>
    <col min="1535" max="1535" width="1.7109375" style="563" customWidth="1"/>
    <col min="1536" max="1536" width="16.42578125" style="563" customWidth="1"/>
    <col min="1537" max="1539" width="12.7109375" style="563" customWidth="1"/>
    <col min="1540" max="1540" width="14.140625" style="563" customWidth="1"/>
    <col min="1541" max="1541" width="12.7109375" style="563" customWidth="1"/>
    <col min="1542" max="1542" width="30.5703125" style="563" customWidth="1"/>
    <col min="1543" max="1781" width="10.7109375" style="563" customWidth="1"/>
    <col min="1782" max="1786" width="10.7109375" style="563"/>
    <col min="1787" max="1787" width="6.7109375" style="563" customWidth="1"/>
    <col min="1788" max="1788" width="3" style="563" customWidth="1"/>
    <col min="1789" max="1789" width="6.7109375" style="563" customWidth="1"/>
    <col min="1790" max="1790" width="3" style="563" customWidth="1"/>
    <col min="1791" max="1791" width="1.7109375" style="563" customWidth="1"/>
    <col min="1792" max="1792" width="16.42578125" style="563" customWidth="1"/>
    <col min="1793" max="1795" width="12.7109375" style="563" customWidth="1"/>
    <col min="1796" max="1796" width="14.140625" style="563" customWidth="1"/>
    <col min="1797" max="1797" width="12.7109375" style="563" customWidth="1"/>
    <col min="1798" max="1798" width="30.5703125" style="563" customWidth="1"/>
    <col min="1799" max="2037" width="10.7109375" style="563" customWidth="1"/>
    <col min="2038" max="2042" width="10.7109375" style="563"/>
    <col min="2043" max="2043" width="6.7109375" style="563" customWidth="1"/>
    <col min="2044" max="2044" width="3" style="563" customWidth="1"/>
    <col min="2045" max="2045" width="6.7109375" style="563" customWidth="1"/>
    <col min="2046" max="2046" width="3" style="563" customWidth="1"/>
    <col min="2047" max="2047" width="1.7109375" style="563" customWidth="1"/>
    <col min="2048" max="2048" width="16.42578125" style="563" customWidth="1"/>
    <col min="2049" max="2051" width="12.7109375" style="563" customWidth="1"/>
    <col min="2052" max="2052" width="14.140625" style="563" customWidth="1"/>
    <col min="2053" max="2053" width="12.7109375" style="563" customWidth="1"/>
    <col min="2054" max="2054" width="30.5703125" style="563" customWidth="1"/>
    <col min="2055" max="2293" width="10.7109375" style="563" customWidth="1"/>
    <col min="2294" max="2298" width="10.7109375" style="563"/>
    <col min="2299" max="2299" width="6.7109375" style="563" customWidth="1"/>
    <col min="2300" max="2300" width="3" style="563" customWidth="1"/>
    <col min="2301" max="2301" width="6.7109375" style="563" customWidth="1"/>
    <col min="2302" max="2302" width="3" style="563" customWidth="1"/>
    <col min="2303" max="2303" width="1.7109375" style="563" customWidth="1"/>
    <col min="2304" max="2304" width="16.42578125" style="563" customWidth="1"/>
    <col min="2305" max="2307" width="12.7109375" style="563" customWidth="1"/>
    <col min="2308" max="2308" width="14.140625" style="563" customWidth="1"/>
    <col min="2309" max="2309" width="12.7109375" style="563" customWidth="1"/>
    <col min="2310" max="2310" width="30.5703125" style="563" customWidth="1"/>
    <col min="2311" max="2549" width="10.7109375" style="563" customWidth="1"/>
    <col min="2550" max="2554" width="10.7109375" style="563"/>
    <col min="2555" max="2555" width="6.7109375" style="563" customWidth="1"/>
    <col min="2556" max="2556" width="3" style="563" customWidth="1"/>
    <col min="2557" max="2557" width="6.7109375" style="563" customWidth="1"/>
    <col min="2558" max="2558" width="3" style="563" customWidth="1"/>
    <col min="2559" max="2559" width="1.7109375" style="563" customWidth="1"/>
    <col min="2560" max="2560" width="16.42578125" style="563" customWidth="1"/>
    <col min="2561" max="2563" width="12.7109375" style="563" customWidth="1"/>
    <col min="2564" max="2564" width="14.140625" style="563" customWidth="1"/>
    <col min="2565" max="2565" width="12.7109375" style="563" customWidth="1"/>
    <col min="2566" max="2566" width="30.5703125" style="563" customWidth="1"/>
    <col min="2567" max="2805" width="10.7109375" style="563" customWidth="1"/>
    <col min="2806" max="2810" width="10.7109375" style="563"/>
    <col min="2811" max="2811" width="6.7109375" style="563" customWidth="1"/>
    <col min="2812" max="2812" width="3" style="563" customWidth="1"/>
    <col min="2813" max="2813" width="6.7109375" style="563" customWidth="1"/>
    <col min="2814" max="2814" width="3" style="563" customWidth="1"/>
    <col min="2815" max="2815" width="1.7109375" style="563" customWidth="1"/>
    <col min="2816" max="2816" width="16.42578125" style="563" customWidth="1"/>
    <col min="2817" max="2819" width="12.7109375" style="563" customWidth="1"/>
    <col min="2820" max="2820" width="14.140625" style="563" customWidth="1"/>
    <col min="2821" max="2821" width="12.7109375" style="563" customWidth="1"/>
    <col min="2822" max="2822" width="30.5703125" style="563" customWidth="1"/>
    <col min="2823" max="3061" width="10.7109375" style="563" customWidth="1"/>
    <col min="3062" max="3066" width="10.7109375" style="563"/>
    <col min="3067" max="3067" width="6.7109375" style="563" customWidth="1"/>
    <col min="3068" max="3068" width="3" style="563" customWidth="1"/>
    <col min="3069" max="3069" width="6.7109375" style="563" customWidth="1"/>
    <col min="3070" max="3070" width="3" style="563" customWidth="1"/>
    <col min="3071" max="3071" width="1.7109375" style="563" customWidth="1"/>
    <col min="3072" max="3072" width="16.42578125" style="563" customWidth="1"/>
    <col min="3073" max="3075" width="12.7109375" style="563" customWidth="1"/>
    <col min="3076" max="3076" width="14.140625" style="563" customWidth="1"/>
    <col min="3077" max="3077" width="12.7109375" style="563" customWidth="1"/>
    <col min="3078" max="3078" width="30.5703125" style="563" customWidth="1"/>
    <col min="3079" max="3317" width="10.7109375" style="563" customWidth="1"/>
    <col min="3318" max="3322" width="10.7109375" style="563"/>
    <col min="3323" max="3323" width="6.7109375" style="563" customWidth="1"/>
    <col min="3324" max="3324" width="3" style="563" customWidth="1"/>
    <col min="3325" max="3325" width="6.7109375" style="563" customWidth="1"/>
    <col min="3326" max="3326" width="3" style="563" customWidth="1"/>
    <col min="3327" max="3327" width="1.7109375" style="563" customWidth="1"/>
    <col min="3328" max="3328" width="16.42578125" style="563" customWidth="1"/>
    <col min="3329" max="3331" width="12.7109375" style="563" customWidth="1"/>
    <col min="3332" max="3332" width="14.140625" style="563" customWidth="1"/>
    <col min="3333" max="3333" width="12.7109375" style="563" customWidth="1"/>
    <col min="3334" max="3334" width="30.5703125" style="563" customWidth="1"/>
    <col min="3335" max="3573" width="10.7109375" style="563" customWidth="1"/>
    <col min="3574" max="3578" width="10.7109375" style="563"/>
    <col min="3579" max="3579" width="6.7109375" style="563" customWidth="1"/>
    <col min="3580" max="3580" width="3" style="563" customWidth="1"/>
    <col min="3581" max="3581" width="6.7109375" style="563" customWidth="1"/>
    <col min="3582" max="3582" width="3" style="563" customWidth="1"/>
    <col min="3583" max="3583" width="1.7109375" style="563" customWidth="1"/>
    <col min="3584" max="3584" width="16.42578125" style="563" customWidth="1"/>
    <col min="3585" max="3587" width="12.7109375" style="563" customWidth="1"/>
    <col min="3588" max="3588" width="14.140625" style="563" customWidth="1"/>
    <col min="3589" max="3589" width="12.7109375" style="563" customWidth="1"/>
    <col min="3590" max="3590" width="30.5703125" style="563" customWidth="1"/>
    <col min="3591" max="3829" width="10.7109375" style="563" customWidth="1"/>
    <col min="3830" max="3834" width="10.7109375" style="563"/>
    <col min="3835" max="3835" width="6.7109375" style="563" customWidth="1"/>
    <col min="3836" max="3836" width="3" style="563" customWidth="1"/>
    <col min="3837" max="3837" width="6.7109375" style="563" customWidth="1"/>
    <col min="3838" max="3838" width="3" style="563" customWidth="1"/>
    <col min="3839" max="3839" width="1.7109375" style="563" customWidth="1"/>
    <col min="3840" max="3840" width="16.42578125" style="563" customWidth="1"/>
    <col min="3841" max="3843" width="12.7109375" style="563" customWidth="1"/>
    <col min="3844" max="3844" width="14.140625" style="563" customWidth="1"/>
    <col min="3845" max="3845" width="12.7109375" style="563" customWidth="1"/>
    <col min="3846" max="3846" width="30.5703125" style="563" customWidth="1"/>
    <col min="3847" max="4085" width="10.7109375" style="563" customWidth="1"/>
    <col min="4086" max="4090" width="10.7109375" style="563"/>
    <col min="4091" max="4091" width="6.7109375" style="563" customWidth="1"/>
    <col min="4092" max="4092" width="3" style="563" customWidth="1"/>
    <col min="4093" max="4093" width="6.7109375" style="563" customWidth="1"/>
    <col min="4094" max="4094" width="3" style="563" customWidth="1"/>
    <col min="4095" max="4095" width="1.7109375" style="563" customWidth="1"/>
    <col min="4096" max="4096" width="16.42578125" style="563" customWidth="1"/>
    <col min="4097" max="4099" width="12.7109375" style="563" customWidth="1"/>
    <col min="4100" max="4100" width="14.140625" style="563" customWidth="1"/>
    <col min="4101" max="4101" width="12.7109375" style="563" customWidth="1"/>
    <col min="4102" max="4102" width="30.5703125" style="563" customWidth="1"/>
    <col min="4103" max="4341" width="10.7109375" style="563" customWidth="1"/>
    <col min="4342" max="4346" width="10.7109375" style="563"/>
    <col min="4347" max="4347" width="6.7109375" style="563" customWidth="1"/>
    <col min="4348" max="4348" width="3" style="563" customWidth="1"/>
    <col min="4349" max="4349" width="6.7109375" style="563" customWidth="1"/>
    <col min="4350" max="4350" width="3" style="563" customWidth="1"/>
    <col min="4351" max="4351" width="1.7109375" style="563" customWidth="1"/>
    <col min="4352" max="4352" width="16.42578125" style="563" customWidth="1"/>
    <col min="4353" max="4355" width="12.7109375" style="563" customWidth="1"/>
    <col min="4356" max="4356" width="14.140625" style="563" customWidth="1"/>
    <col min="4357" max="4357" width="12.7109375" style="563" customWidth="1"/>
    <col min="4358" max="4358" width="30.5703125" style="563" customWidth="1"/>
    <col min="4359" max="4597" width="10.7109375" style="563" customWidth="1"/>
    <col min="4598" max="4602" width="10.7109375" style="563"/>
    <col min="4603" max="4603" width="6.7109375" style="563" customWidth="1"/>
    <col min="4604" max="4604" width="3" style="563" customWidth="1"/>
    <col min="4605" max="4605" width="6.7109375" style="563" customWidth="1"/>
    <col min="4606" max="4606" width="3" style="563" customWidth="1"/>
    <col min="4607" max="4607" width="1.7109375" style="563" customWidth="1"/>
    <col min="4608" max="4608" width="16.42578125" style="563" customWidth="1"/>
    <col min="4609" max="4611" width="12.7109375" style="563" customWidth="1"/>
    <col min="4612" max="4612" width="14.140625" style="563" customWidth="1"/>
    <col min="4613" max="4613" width="12.7109375" style="563" customWidth="1"/>
    <col min="4614" max="4614" width="30.5703125" style="563" customWidth="1"/>
    <col min="4615" max="4853" width="10.7109375" style="563" customWidth="1"/>
    <col min="4854" max="4858" width="10.7109375" style="563"/>
    <col min="4859" max="4859" width="6.7109375" style="563" customWidth="1"/>
    <col min="4860" max="4860" width="3" style="563" customWidth="1"/>
    <col min="4861" max="4861" width="6.7109375" style="563" customWidth="1"/>
    <col min="4862" max="4862" width="3" style="563" customWidth="1"/>
    <col min="4863" max="4863" width="1.7109375" style="563" customWidth="1"/>
    <col min="4864" max="4864" width="16.42578125" style="563" customWidth="1"/>
    <col min="4865" max="4867" width="12.7109375" style="563" customWidth="1"/>
    <col min="4868" max="4868" width="14.140625" style="563" customWidth="1"/>
    <col min="4869" max="4869" width="12.7109375" style="563" customWidth="1"/>
    <col min="4870" max="4870" width="30.5703125" style="563" customWidth="1"/>
    <col min="4871" max="5109" width="10.7109375" style="563" customWidth="1"/>
    <col min="5110" max="5114" width="10.7109375" style="563"/>
    <col min="5115" max="5115" width="6.7109375" style="563" customWidth="1"/>
    <col min="5116" max="5116" width="3" style="563" customWidth="1"/>
    <col min="5117" max="5117" width="6.7109375" style="563" customWidth="1"/>
    <col min="5118" max="5118" width="3" style="563" customWidth="1"/>
    <col min="5119" max="5119" width="1.7109375" style="563" customWidth="1"/>
    <col min="5120" max="5120" width="16.42578125" style="563" customWidth="1"/>
    <col min="5121" max="5123" width="12.7109375" style="563" customWidth="1"/>
    <col min="5124" max="5124" width="14.140625" style="563" customWidth="1"/>
    <col min="5125" max="5125" width="12.7109375" style="563" customWidth="1"/>
    <col min="5126" max="5126" width="30.5703125" style="563" customWidth="1"/>
    <col min="5127" max="5365" width="10.7109375" style="563" customWidth="1"/>
    <col min="5366" max="5370" width="10.7109375" style="563"/>
    <col min="5371" max="5371" width="6.7109375" style="563" customWidth="1"/>
    <col min="5372" max="5372" width="3" style="563" customWidth="1"/>
    <col min="5373" max="5373" width="6.7109375" style="563" customWidth="1"/>
    <col min="5374" max="5374" width="3" style="563" customWidth="1"/>
    <col min="5375" max="5375" width="1.7109375" style="563" customWidth="1"/>
    <col min="5376" max="5376" width="16.42578125" style="563" customWidth="1"/>
    <col min="5377" max="5379" width="12.7109375" style="563" customWidth="1"/>
    <col min="5380" max="5380" width="14.140625" style="563" customWidth="1"/>
    <col min="5381" max="5381" width="12.7109375" style="563" customWidth="1"/>
    <col min="5382" max="5382" width="30.5703125" style="563" customWidth="1"/>
    <col min="5383" max="5621" width="10.7109375" style="563" customWidth="1"/>
    <col min="5622" max="5626" width="10.7109375" style="563"/>
    <col min="5627" max="5627" width="6.7109375" style="563" customWidth="1"/>
    <col min="5628" max="5628" width="3" style="563" customWidth="1"/>
    <col min="5629" max="5629" width="6.7109375" style="563" customWidth="1"/>
    <col min="5630" max="5630" width="3" style="563" customWidth="1"/>
    <col min="5631" max="5631" width="1.7109375" style="563" customWidth="1"/>
    <col min="5632" max="5632" width="16.42578125" style="563" customWidth="1"/>
    <col min="5633" max="5635" width="12.7109375" style="563" customWidth="1"/>
    <col min="5636" max="5636" width="14.140625" style="563" customWidth="1"/>
    <col min="5637" max="5637" width="12.7109375" style="563" customWidth="1"/>
    <col min="5638" max="5638" width="30.5703125" style="563" customWidth="1"/>
    <col min="5639" max="5877" width="10.7109375" style="563" customWidth="1"/>
    <col min="5878" max="5882" width="10.7109375" style="563"/>
    <col min="5883" max="5883" width="6.7109375" style="563" customWidth="1"/>
    <col min="5884" max="5884" width="3" style="563" customWidth="1"/>
    <col min="5885" max="5885" width="6.7109375" style="563" customWidth="1"/>
    <col min="5886" max="5886" width="3" style="563" customWidth="1"/>
    <col min="5887" max="5887" width="1.7109375" style="563" customWidth="1"/>
    <col min="5888" max="5888" width="16.42578125" style="563" customWidth="1"/>
    <col min="5889" max="5891" width="12.7109375" style="563" customWidth="1"/>
    <col min="5892" max="5892" width="14.140625" style="563" customWidth="1"/>
    <col min="5893" max="5893" width="12.7109375" style="563" customWidth="1"/>
    <col min="5894" max="5894" width="30.5703125" style="563" customWidth="1"/>
    <col min="5895" max="6133" width="10.7109375" style="563" customWidth="1"/>
    <col min="6134" max="6138" width="10.7109375" style="563"/>
    <col min="6139" max="6139" width="6.7109375" style="563" customWidth="1"/>
    <col min="6140" max="6140" width="3" style="563" customWidth="1"/>
    <col min="6141" max="6141" width="6.7109375" style="563" customWidth="1"/>
    <col min="6142" max="6142" width="3" style="563" customWidth="1"/>
    <col min="6143" max="6143" width="1.7109375" style="563" customWidth="1"/>
    <col min="6144" max="6144" width="16.42578125" style="563" customWidth="1"/>
    <col min="6145" max="6147" width="12.7109375" style="563" customWidth="1"/>
    <col min="6148" max="6148" width="14.140625" style="563" customWidth="1"/>
    <col min="6149" max="6149" width="12.7109375" style="563" customWidth="1"/>
    <col min="6150" max="6150" width="30.5703125" style="563" customWidth="1"/>
    <col min="6151" max="6389" width="10.7109375" style="563" customWidth="1"/>
    <col min="6390" max="6394" width="10.7109375" style="563"/>
    <col min="6395" max="6395" width="6.7109375" style="563" customWidth="1"/>
    <col min="6396" max="6396" width="3" style="563" customWidth="1"/>
    <col min="6397" max="6397" width="6.7109375" style="563" customWidth="1"/>
    <col min="6398" max="6398" width="3" style="563" customWidth="1"/>
    <col min="6399" max="6399" width="1.7109375" style="563" customWidth="1"/>
    <col min="6400" max="6400" width="16.42578125" style="563" customWidth="1"/>
    <col min="6401" max="6403" width="12.7109375" style="563" customWidth="1"/>
    <col min="6404" max="6404" width="14.140625" style="563" customWidth="1"/>
    <col min="6405" max="6405" width="12.7109375" style="563" customWidth="1"/>
    <col min="6406" max="6406" width="30.5703125" style="563" customWidth="1"/>
    <col min="6407" max="6645" width="10.7109375" style="563" customWidth="1"/>
    <col min="6646" max="6650" width="10.7109375" style="563"/>
    <col min="6651" max="6651" width="6.7109375" style="563" customWidth="1"/>
    <col min="6652" max="6652" width="3" style="563" customWidth="1"/>
    <col min="6653" max="6653" width="6.7109375" style="563" customWidth="1"/>
    <col min="6654" max="6654" width="3" style="563" customWidth="1"/>
    <col min="6655" max="6655" width="1.7109375" style="563" customWidth="1"/>
    <col min="6656" max="6656" width="16.42578125" style="563" customWidth="1"/>
    <col min="6657" max="6659" width="12.7109375" style="563" customWidth="1"/>
    <col min="6660" max="6660" width="14.140625" style="563" customWidth="1"/>
    <col min="6661" max="6661" width="12.7109375" style="563" customWidth="1"/>
    <col min="6662" max="6662" width="30.5703125" style="563" customWidth="1"/>
    <col min="6663" max="6901" width="10.7109375" style="563" customWidth="1"/>
    <col min="6902" max="6906" width="10.7109375" style="563"/>
    <col min="6907" max="6907" width="6.7109375" style="563" customWidth="1"/>
    <col min="6908" max="6908" width="3" style="563" customWidth="1"/>
    <col min="6909" max="6909" width="6.7109375" style="563" customWidth="1"/>
    <col min="6910" max="6910" width="3" style="563" customWidth="1"/>
    <col min="6911" max="6911" width="1.7109375" style="563" customWidth="1"/>
    <col min="6912" max="6912" width="16.42578125" style="563" customWidth="1"/>
    <col min="6913" max="6915" width="12.7109375" style="563" customWidth="1"/>
    <col min="6916" max="6916" width="14.140625" style="563" customWidth="1"/>
    <col min="6917" max="6917" width="12.7109375" style="563" customWidth="1"/>
    <col min="6918" max="6918" width="30.5703125" style="563" customWidth="1"/>
    <col min="6919" max="7157" width="10.7109375" style="563" customWidth="1"/>
    <col min="7158" max="7162" width="10.7109375" style="563"/>
    <col min="7163" max="7163" width="6.7109375" style="563" customWidth="1"/>
    <col min="7164" max="7164" width="3" style="563" customWidth="1"/>
    <col min="7165" max="7165" width="6.7109375" style="563" customWidth="1"/>
    <col min="7166" max="7166" width="3" style="563" customWidth="1"/>
    <col min="7167" max="7167" width="1.7109375" style="563" customWidth="1"/>
    <col min="7168" max="7168" width="16.42578125" style="563" customWidth="1"/>
    <col min="7169" max="7171" width="12.7109375" style="563" customWidth="1"/>
    <col min="7172" max="7172" width="14.140625" style="563" customWidth="1"/>
    <col min="7173" max="7173" width="12.7109375" style="563" customWidth="1"/>
    <col min="7174" max="7174" width="30.5703125" style="563" customWidth="1"/>
    <col min="7175" max="7413" width="10.7109375" style="563" customWidth="1"/>
    <col min="7414" max="7418" width="10.7109375" style="563"/>
    <col min="7419" max="7419" width="6.7109375" style="563" customWidth="1"/>
    <col min="7420" max="7420" width="3" style="563" customWidth="1"/>
    <col min="7421" max="7421" width="6.7109375" style="563" customWidth="1"/>
    <col min="7422" max="7422" width="3" style="563" customWidth="1"/>
    <col min="7423" max="7423" width="1.7109375" style="563" customWidth="1"/>
    <col min="7424" max="7424" width="16.42578125" style="563" customWidth="1"/>
    <col min="7425" max="7427" width="12.7109375" style="563" customWidth="1"/>
    <col min="7428" max="7428" width="14.140625" style="563" customWidth="1"/>
    <col min="7429" max="7429" width="12.7109375" style="563" customWidth="1"/>
    <col min="7430" max="7430" width="30.5703125" style="563" customWidth="1"/>
    <col min="7431" max="7669" width="10.7109375" style="563" customWidth="1"/>
    <col min="7670" max="7674" width="10.7109375" style="563"/>
    <col min="7675" max="7675" width="6.7109375" style="563" customWidth="1"/>
    <col min="7676" max="7676" width="3" style="563" customWidth="1"/>
    <col min="7677" max="7677" width="6.7109375" style="563" customWidth="1"/>
    <col min="7678" max="7678" width="3" style="563" customWidth="1"/>
    <col min="7679" max="7679" width="1.7109375" style="563" customWidth="1"/>
    <col min="7680" max="7680" width="16.42578125" style="563" customWidth="1"/>
    <col min="7681" max="7683" width="12.7109375" style="563" customWidth="1"/>
    <col min="7684" max="7684" width="14.140625" style="563" customWidth="1"/>
    <col min="7685" max="7685" width="12.7109375" style="563" customWidth="1"/>
    <col min="7686" max="7686" width="30.5703125" style="563" customWidth="1"/>
    <col min="7687" max="7925" width="10.7109375" style="563" customWidth="1"/>
    <col min="7926" max="7930" width="10.7109375" style="563"/>
    <col min="7931" max="7931" width="6.7109375" style="563" customWidth="1"/>
    <col min="7932" max="7932" width="3" style="563" customWidth="1"/>
    <col min="7933" max="7933" width="6.7109375" style="563" customWidth="1"/>
    <col min="7934" max="7934" width="3" style="563" customWidth="1"/>
    <col min="7935" max="7935" width="1.7109375" style="563" customWidth="1"/>
    <col min="7936" max="7936" width="16.42578125" style="563" customWidth="1"/>
    <col min="7937" max="7939" width="12.7109375" style="563" customWidth="1"/>
    <col min="7940" max="7940" width="14.140625" style="563" customWidth="1"/>
    <col min="7941" max="7941" width="12.7109375" style="563" customWidth="1"/>
    <col min="7942" max="7942" width="30.5703125" style="563" customWidth="1"/>
    <col min="7943" max="8181" width="10.7109375" style="563" customWidth="1"/>
    <col min="8182" max="8186" width="10.7109375" style="563"/>
    <col min="8187" max="8187" width="6.7109375" style="563" customWidth="1"/>
    <col min="8188" max="8188" width="3" style="563" customWidth="1"/>
    <col min="8189" max="8189" width="6.7109375" style="563" customWidth="1"/>
    <col min="8190" max="8190" width="3" style="563" customWidth="1"/>
    <col min="8191" max="8191" width="1.7109375" style="563" customWidth="1"/>
    <col min="8192" max="8192" width="16.42578125" style="563" customWidth="1"/>
    <col min="8193" max="8195" width="12.7109375" style="563" customWidth="1"/>
    <col min="8196" max="8196" width="14.140625" style="563" customWidth="1"/>
    <col min="8197" max="8197" width="12.7109375" style="563" customWidth="1"/>
    <col min="8198" max="8198" width="30.5703125" style="563" customWidth="1"/>
    <col min="8199" max="8437" width="10.7109375" style="563" customWidth="1"/>
    <col min="8438" max="8442" width="10.7109375" style="563"/>
    <col min="8443" max="8443" width="6.7109375" style="563" customWidth="1"/>
    <col min="8444" max="8444" width="3" style="563" customWidth="1"/>
    <col min="8445" max="8445" width="6.7109375" style="563" customWidth="1"/>
    <col min="8446" max="8446" width="3" style="563" customWidth="1"/>
    <col min="8447" max="8447" width="1.7109375" style="563" customWidth="1"/>
    <col min="8448" max="8448" width="16.42578125" style="563" customWidth="1"/>
    <col min="8449" max="8451" width="12.7109375" style="563" customWidth="1"/>
    <col min="8452" max="8452" width="14.140625" style="563" customWidth="1"/>
    <col min="8453" max="8453" width="12.7109375" style="563" customWidth="1"/>
    <col min="8454" max="8454" width="30.5703125" style="563" customWidth="1"/>
    <col min="8455" max="8693" width="10.7109375" style="563" customWidth="1"/>
    <col min="8694" max="8698" width="10.7109375" style="563"/>
    <col min="8699" max="8699" width="6.7109375" style="563" customWidth="1"/>
    <col min="8700" max="8700" width="3" style="563" customWidth="1"/>
    <col min="8701" max="8701" width="6.7109375" style="563" customWidth="1"/>
    <col min="8702" max="8702" width="3" style="563" customWidth="1"/>
    <col min="8703" max="8703" width="1.7109375" style="563" customWidth="1"/>
    <col min="8704" max="8704" width="16.42578125" style="563" customWidth="1"/>
    <col min="8705" max="8707" width="12.7109375" style="563" customWidth="1"/>
    <col min="8708" max="8708" width="14.140625" style="563" customWidth="1"/>
    <col min="8709" max="8709" width="12.7109375" style="563" customWidth="1"/>
    <col min="8710" max="8710" width="30.5703125" style="563" customWidth="1"/>
    <col min="8711" max="8949" width="10.7109375" style="563" customWidth="1"/>
    <col min="8950" max="8954" width="10.7109375" style="563"/>
    <col min="8955" max="8955" width="6.7109375" style="563" customWidth="1"/>
    <col min="8956" max="8956" width="3" style="563" customWidth="1"/>
    <col min="8957" max="8957" width="6.7109375" style="563" customWidth="1"/>
    <col min="8958" max="8958" width="3" style="563" customWidth="1"/>
    <col min="8959" max="8959" width="1.7109375" style="563" customWidth="1"/>
    <col min="8960" max="8960" width="16.42578125" style="563" customWidth="1"/>
    <col min="8961" max="8963" width="12.7109375" style="563" customWidth="1"/>
    <col min="8964" max="8964" width="14.140625" style="563" customWidth="1"/>
    <col min="8965" max="8965" width="12.7109375" style="563" customWidth="1"/>
    <col min="8966" max="8966" width="30.5703125" style="563" customWidth="1"/>
    <col min="8967" max="9205" width="10.7109375" style="563" customWidth="1"/>
    <col min="9206" max="9210" width="10.7109375" style="563"/>
    <col min="9211" max="9211" width="6.7109375" style="563" customWidth="1"/>
    <col min="9212" max="9212" width="3" style="563" customWidth="1"/>
    <col min="9213" max="9213" width="6.7109375" style="563" customWidth="1"/>
    <col min="9214" max="9214" width="3" style="563" customWidth="1"/>
    <col min="9215" max="9215" width="1.7109375" style="563" customWidth="1"/>
    <col min="9216" max="9216" width="16.42578125" style="563" customWidth="1"/>
    <col min="9217" max="9219" width="12.7109375" style="563" customWidth="1"/>
    <col min="9220" max="9220" width="14.140625" style="563" customWidth="1"/>
    <col min="9221" max="9221" width="12.7109375" style="563" customWidth="1"/>
    <col min="9222" max="9222" width="30.5703125" style="563" customWidth="1"/>
    <col min="9223" max="9461" width="10.7109375" style="563" customWidth="1"/>
    <col min="9462" max="9466" width="10.7109375" style="563"/>
    <col min="9467" max="9467" width="6.7109375" style="563" customWidth="1"/>
    <col min="9468" max="9468" width="3" style="563" customWidth="1"/>
    <col min="9469" max="9469" width="6.7109375" style="563" customWidth="1"/>
    <col min="9470" max="9470" width="3" style="563" customWidth="1"/>
    <col min="9471" max="9471" width="1.7109375" style="563" customWidth="1"/>
    <col min="9472" max="9472" width="16.42578125" style="563" customWidth="1"/>
    <col min="9473" max="9475" width="12.7109375" style="563" customWidth="1"/>
    <col min="9476" max="9476" width="14.140625" style="563" customWidth="1"/>
    <col min="9477" max="9477" width="12.7109375" style="563" customWidth="1"/>
    <col min="9478" max="9478" width="30.5703125" style="563" customWidth="1"/>
    <col min="9479" max="9717" width="10.7109375" style="563" customWidth="1"/>
    <col min="9718" max="9722" width="10.7109375" style="563"/>
    <col min="9723" max="9723" width="6.7109375" style="563" customWidth="1"/>
    <col min="9724" max="9724" width="3" style="563" customWidth="1"/>
    <col min="9725" max="9725" width="6.7109375" style="563" customWidth="1"/>
    <col min="9726" max="9726" width="3" style="563" customWidth="1"/>
    <col min="9727" max="9727" width="1.7109375" style="563" customWidth="1"/>
    <col min="9728" max="9728" width="16.42578125" style="563" customWidth="1"/>
    <col min="9729" max="9731" width="12.7109375" style="563" customWidth="1"/>
    <col min="9732" max="9732" width="14.140625" style="563" customWidth="1"/>
    <col min="9733" max="9733" width="12.7109375" style="563" customWidth="1"/>
    <col min="9734" max="9734" width="30.5703125" style="563" customWidth="1"/>
    <col min="9735" max="9973" width="10.7109375" style="563" customWidth="1"/>
    <col min="9974" max="9978" width="10.7109375" style="563"/>
    <col min="9979" max="9979" width="6.7109375" style="563" customWidth="1"/>
    <col min="9980" max="9980" width="3" style="563" customWidth="1"/>
    <col min="9981" max="9981" width="6.7109375" style="563" customWidth="1"/>
    <col min="9982" max="9982" width="3" style="563" customWidth="1"/>
    <col min="9983" max="9983" width="1.7109375" style="563" customWidth="1"/>
    <col min="9984" max="9984" width="16.42578125" style="563" customWidth="1"/>
    <col min="9985" max="9987" width="12.7109375" style="563" customWidth="1"/>
    <col min="9988" max="9988" width="14.140625" style="563" customWidth="1"/>
    <col min="9989" max="9989" width="12.7109375" style="563" customWidth="1"/>
    <col min="9990" max="9990" width="30.5703125" style="563" customWidth="1"/>
    <col min="9991" max="10229" width="10.7109375" style="563" customWidth="1"/>
    <col min="10230" max="10234" width="10.7109375" style="563"/>
    <col min="10235" max="10235" width="6.7109375" style="563" customWidth="1"/>
    <col min="10236" max="10236" width="3" style="563" customWidth="1"/>
    <col min="10237" max="10237" width="6.7109375" style="563" customWidth="1"/>
    <col min="10238" max="10238" width="3" style="563" customWidth="1"/>
    <col min="10239" max="10239" width="1.7109375" style="563" customWidth="1"/>
    <col min="10240" max="10240" width="16.42578125" style="563" customWidth="1"/>
    <col min="10241" max="10243" width="12.7109375" style="563" customWidth="1"/>
    <col min="10244" max="10244" width="14.140625" style="563" customWidth="1"/>
    <col min="10245" max="10245" width="12.7109375" style="563" customWidth="1"/>
    <col min="10246" max="10246" width="30.5703125" style="563" customWidth="1"/>
    <col min="10247" max="10485" width="10.7109375" style="563" customWidth="1"/>
    <col min="10486" max="10490" width="10.7109375" style="563"/>
    <col min="10491" max="10491" width="6.7109375" style="563" customWidth="1"/>
    <col min="10492" max="10492" width="3" style="563" customWidth="1"/>
    <col min="10493" max="10493" width="6.7109375" style="563" customWidth="1"/>
    <col min="10494" max="10494" width="3" style="563" customWidth="1"/>
    <col min="10495" max="10495" width="1.7109375" style="563" customWidth="1"/>
    <col min="10496" max="10496" width="16.42578125" style="563" customWidth="1"/>
    <col min="10497" max="10499" width="12.7109375" style="563" customWidth="1"/>
    <col min="10500" max="10500" width="14.140625" style="563" customWidth="1"/>
    <col min="10501" max="10501" width="12.7109375" style="563" customWidth="1"/>
    <col min="10502" max="10502" width="30.5703125" style="563" customWidth="1"/>
    <col min="10503" max="10741" width="10.7109375" style="563" customWidth="1"/>
    <col min="10742" max="10746" width="10.7109375" style="563"/>
    <col min="10747" max="10747" width="6.7109375" style="563" customWidth="1"/>
    <col min="10748" max="10748" width="3" style="563" customWidth="1"/>
    <col min="10749" max="10749" width="6.7109375" style="563" customWidth="1"/>
    <col min="10750" max="10750" width="3" style="563" customWidth="1"/>
    <col min="10751" max="10751" width="1.7109375" style="563" customWidth="1"/>
    <col min="10752" max="10752" width="16.42578125" style="563" customWidth="1"/>
    <col min="10753" max="10755" width="12.7109375" style="563" customWidth="1"/>
    <col min="10756" max="10756" width="14.140625" style="563" customWidth="1"/>
    <col min="10757" max="10757" width="12.7109375" style="563" customWidth="1"/>
    <col min="10758" max="10758" width="30.5703125" style="563" customWidth="1"/>
    <col min="10759" max="10997" width="10.7109375" style="563" customWidth="1"/>
    <col min="10998" max="11002" width="10.7109375" style="563"/>
    <col min="11003" max="11003" width="6.7109375" style="563" customWidth="1"/>
    <col min="11004" max="11004" width="3" style="563" customWidth="1"/>
    <col min="11005" max="11005" width="6.7109375" style="563" customWidth="1"/>
    <col min="11006" max="11006" width="3" style="563" customWidth="1"/>
    <col min="11007" max="11007" width="1.7109375" style="563" customWidth="1"/>
    <col min="11008" max="11008" width="16.42578125" style="563" customWidth="1"/>
    <col min="11009" max="11011" width="12.7109375" style="563" customWidth="1"/>
    <col min="11012" max="11012" width="14.140625" style="563" customWidth="1"/>
    <col min="11013" max="11013" width="12.7109375" style="563" customWidth="1"/>
    <col min="11014" max="11014" width="30.5703125" style="563" customWidth="1"/>
    <col min="11015" max="11253" width="10.7109375" style="563" customWidth="1"/>
    <col min="11254" max="11258" width="10.7109375" style="563"/>
    <col min="11259" max="11259" width="6.7109375" style="563" customWidth="1"/>
    <col min="11260" max="11260" width="3" style="563" customWidth="1"/>
    <col min="11261" max="11261" width="6.7109375" style="563" customWidth="1"/>
    <col min="11262" max="11262" width="3" style="563" customWidth="1"/>
    <col min="11263" max="11263" width="1.7109375" style="563" customWidth="1"/>
    <col min="11264" max="11264" width="16.42578125" style="563" customWidth="1"/>
    <col min="11265" max="11267" width="12.7109375" style="563" customWidth="1"/>
    <col min="11268" max="11268" width="14.140625" style="563" customWidth="1"/>
    <col min="11269" max="11269" width="12.7109375" style="563" customWidth="1"/>
    <col min="11270" max="11270" width="30.5703125" style="563" customWidth="1"/>
    <col min="11271" max="11509" width="10.7109375" style="563" customWidth="1"/>
    <col min="11510" max="11514" width="10.7109375" style="563"/>
    <col min="11515" max="11515" width="6.7109375" style="563" customWidth="1"/>
    <col min="11516" max="11516" width="3" style="563" customWidth="1"/>
    <col min="11517" max="11517" width="6.7109375" style="563" customWidth="1"/>
    <col min="11518" max="11518" width="3" style="563" customWidth="1"/>
    <col min="11519" max="11519" width="1.7109375" style="563" customWidth="1"/>
    <col min="11520" max="11520" width="16.42578125" style="563" customWidth="1"/>
    <col min="11521" max="11523" width="12.7109375" style="563" customWidth="1"/>
    <col min="11524" max="11524" width="14.140625" style="563" customWidth="1"/>
    <col min="11525" max="11525" width="12.7109375" style="563" customWidth="1"/>
    <col min="11526" max="11526" width="30.5703125" style="563" customWidth="1"/>
    <col min="11527" max="11765" width="10.7109375" style="563" customWidth="1"/>
    <col min="11766" max="11770" width="10.7109375" style="563"/>
    <col min="11771" max="11771" width="6.7109375" style="563" customWidth="1"/>
    <col min="11772" max="11772" width="3" style="563" customWidth="1"/>
    <col min="11773" max="11773" width="6.7109375" style="563" customWidth="1"/>
    <col min="11774" max="11774" width="3" style="563" customWidth="1"/>
    <col min="11775" max="11775" width="1.7109375" style="563" customWidth="1"/>
    <col min="11776" max="11776" width="16.42578125" style="563" customWidth="1"/>
    <col min="11777" max="11779" width="12.7109375" style="563" customWidth="1"/>
    <col min="11780" max="11780" width="14.140625" style="563" customWidth="1"/>
    <col min="11781" max="11781" width="12.7109375" style="563" customWidth="1"/>
    <col min="11782" max="11782" width="30.5703125" style="563" customWidth="1"/>
    <col min="11783" max="12021" width="10.7109375" style="563" customWidth="1"/>
    <col min="12022" max="12026" width="10.7109375" style="563"/>
    <col min="12027" max="12027" width="6.7109375" style="563" customWidth="1"/>
    <col min="12028" max="12028" width="3" style="563" customWidth="1"/>
    <col min="12029" max="12029" width="6.7109375" style="563" customWidth="1"/>
    <col min="12030" max="12030" width="3" style="563" customWidth="1"/>
    <col min="12031" max="12031" width="1.7109375" style="563" customWidth="1"/>
    <col min="12032" max="12032" width="16.42578125" style="563" customWidth="1"/>
    <col min="12033" max="12035" width="12.7109375" style="563" customWidth="1"/>
    <col min="12036" max="12036" width="14.140625" style="563" customWidth="1"/>
    <col min="12037" max="12037" width="12.7109375" style="563" customWidth="1"/>
    <col min="12038" max="12038" width="30.5703125" style="563" customWidth="1"/>
    <col min="12039" max="12277" width="10.7109375" style="563" customWidth="1"/>
    <col min="12278" max="12282" width="10.7109375" style="563"/>
    <col min="12283" max="12283" width="6.7109375" style="563" customWidth="1"/>
    <col min="12284" max="12284" width="3" style="563" customWidth="1"/>
    <col min="12285" max="12285" width="6.7109375" style="563" customWidth="1"/>
    <col min="12286" max="12286" width="3" style="563" customWidth="1"/>
    <col min="12287" max="12287" width="1.7109375" style="563" customWidth="1"/>
    <col min="12288" max="12288" width="16.42578125" style="563" customWidth="1"/>
    <col min="12289" max="12291" width="12.7109375" style="563" customWidth="1"/>
    <col min="12292" max="12292" width="14.140625" style="563" customWidth="1"/>
    <col min="12293" max="12293" width="12.7109375" style="563" customWidth="1"/>
    <col min="12294" max="12294" width="30.5703125" style="563" customWidth="1"/>
    <col min="12295" max="12533" width="10.7109375" style="563" customWidth="1"/>
    <col min="12534" max="12538" width="10.7109375" style="563"/>
    <col min="12539" max="12539" width="6.7109375" style="563" customWidth="1"/>
    <col min="12540" max="12540" width="3" style="563" customWidth="1"/>
    <col min="12541" max="12541" width="6.7109375" style="563" customWidth="1"/>
    <col min="12542" max="12542" width="3" style="563" customWidth="1"/>
    <col min="12543" max="12543" width="1.7109375" style="563" customWidth="1"/>
    <col min="12544" max="12544" width="16.42578125" style="563" customWidth="1"/>
    <col min="12545" max="12547" width="12.7109375" style="563" customWidth="1"/>
    <col min="12548" max="12548" width="14.140625" style="563" customWidth="1"/>
    <col min="12549" max="12549" width="12.7109375" style="563" customWidth="1"/>
    <col min="12550" max="12550" width="30.5703125" style="563" customWidth="1"/>
    <col min="12551" max="12789" width="10.7109375" style="563" customWidth="1"/>
    <col min="12790" max="12794" width="10.7109375" style="563"/>
    <col min="12795" max="12795" width="6.7109375" style="563" customWidth="1"/>
    <col min="12796" max="12796" width="3" style="563" customWidth="1"/>
    <col min="12797" max="12797" width="6.7109375" style="563" customWidth="1"/>
    <col min="12798" max="12798" width="3" style="563" customWidth="1"/>
    <col min="12799" max="12799" width="1.7109375" style="563" customWidth="1"/>
    <col min="12800" max="12800" width="16.42578125" style="563" customWidth="1"/>
    <col min="12801" max="12803" width="12.7109375" style="563" customWidth="1"/>
    <col min="12804" max="12804" width="14.140625" style="563" customWidth="1"/>
    <col min="12805" max="12805" width="12.7109375" style="563" customWidth="1"/>
    <col min="12806" max="12806" width="30.5703125" style="563" customWidth="1"/>
    <col min="12807" max="13045" width="10.7109375" style="563" customWidth="1"/>
    <col min="13046" max="13050" width="10.7109375" style="563"/>
    <col min="13051" max="13051" width="6.7109375" style="563" customWidth="1"/>
    <col min="13052" max="13052" width="3" style="563" customWidth="1"/>
    <col min="13053" max="13053" width="6.7109375" style="563" customWidth="1"/>
    <col min="13054" max="13054" width="3" style="563" customWidth="1"/>
    <col min="13055" max="13055" width="1.7109375" style="563" customWidth="1"/>
    <col min="13056" max="13056" width="16.42578125" style="563" customWidth="1"/>
    <col min="13057" max="13059" width="12.7109375" style="563" customWidth="1"/>
    <col min="13060" max="13060" width="14.140625" style="563" customWidth="1"/>
    <col min="13061" max="13061" width="12.7109375" style="563" customWidth="1"/>
    <col min="13062" max="13062" width="30.5703125" style="563" customWidth="1"/>
    <col min="13063" max="13301" width="10.7109375" style="563" customWidth="1"/>
    <col min="13302" max="13306" width="10.7109375" style="563"/>
    <col min="13307" max="13307" width="6.7109375" style="563" customWidth="1"/>
    <col min="13308" max="13308" width="3" style="563" customWidth="1"/>
    <col min="13309" max="13309" width="6.7109375" style="563" customWidth="1"/>
    <col min="13310" max="13310" width="3" style="563" customWidth="1"/>
    <col min="13311" max="13311" width="1.7109375" style="563" customWidth="1"/>
    <col min="13312" max="13312" width="16.42578125" style="563" customWidth="1"/>
    <col min="13313" max="13315" width="12.7109375" style="563" customWidth="1"/>
    <col min="13316" max="13316" width="14.140625" style="563" customWidth="1"/>
    <col min="13317" max="13317" width="12.7109375" style="563" customWidth="1"/>
    <col min="13318" max="13318" width="30.5703125" style="563" customWidth="1"/>
    <col min="13319" max="13557" width="10.7109375" style="563" customWidth="1"/>
    <col min="13558" max="13562" width="10.7109375" style="563"/>
    <col min="13563" max="13563" width="6.7109375" style="563" customWidth="1"/>
    <col min="13564" max="13564" width="3" style="563" customWidth="1"/>
    <col min="13565" max="13565" width="6.7109375" style="563" customWidth="1"/>
    <col min="13566" max="13566" width="3" style="563" customWidth="1"/>
    <col min="13567" max="13567" width="1.7109375" style="563" customWidth="1"/>
    <col min="13568" max="13568" width="16.42578125" style="563" customWidth="1"/>
    <col min="13569" max="13571" width="12.7109375" style="563" customWidth="1"/>
    <col min="13572" max="13572" width="14.140625" style="563" customWidth="1"/>
    <col min="13573" max="13573" width="12.7109375" style="563" customWidth="1"/>
    <col min="13574" max="13574" width="30.5703125" style="563" customWidth="1"/>
    <col min="13575" max="13813" width="10.7109375" style="563" customWidth="1"/>
    <col min="13814" max="13818" width="10.7109375" style="563"/>
    <col min="13819" max="13819" width="6.7109375" style="563" customWidth="1"/>
    <col min="13820" max="13820" width="3" style="563" customWidth="1"/>
    <col min="13821" max="13821" width="6.7109375" style="563" customWidth="1"/>
    <col min="13822" max="13822" width="3" style="563" customWidth="1"/>
    <col min="13823" max="13823" width="1.7109375" style="563" customWidth="1"/>
    <col min="13824" max="13824" width="16.42578125" style="563" customWidth="1"/>
    <col min="13825" max="13827" width="12.7109375" style="563" customWidth="1"/>
    <col min="13828" max="13828" width="14.140625" style="563" customWidth="1"/>
    <col min="13829" max="13829" width="12.7109375" style="563" customWidth="1"/>
    <col min="13830" max="13830" width="30.5703125" style="563" customWidth="1"/>
    <col min="13831" max="14069" width="10.7109375" style="563" customWidth="1"/>
    <col min="14070" max="14074" width="10.7109375" style="563"/>
    <col min="14075" max="14075" width="6.7109375" style="563" customWidth="1"/>
    <col min="14076" max="14076" width="3" style="563" customWidth="1"/>
    <col min="14077" max="14077" width="6.7109375" style="563" customWidth="1"/>
    <col min="14078" max="14078" width="3" style="563" customWidth="1"/>
    <col min="14079" max="14079" width="1.7109375" style="563" customWidth="1"/>
    <col min="14080" max="14080" width="16.42578125" style="563" customWidth="1"/>
    <col min="14081" max="14083" width="12.7109375" style="563" customWidth="1"/>
    <col min="14084" max="14084" width="14.140625" style="563" customWidth="1"/>
    <col min="14085" max="14085" width="12.7109375" style="563" customWidth="1"/>
    <col min="14086" max="14086" width="30.5703125" style="563" customWidth="1"/>
    <col min="14087" max="14325" width="10.7109375" style="563" customWidth="1"/>
    <col min="14326" max="14330" width="10.7109375" style="563"/>
    <col min="14331" max="14331" width="6.7109375" style="563" customWidth="1"/>
    <col min="14332" max="14332" width="3" style="563" customWidth="1"/>
    <col min="14333" max="14333" width="6.7109375" style="563" customWidth="1"/>
    <col min="14334" max="14334" width="3" style="563" customWidth="1"/>
    <col min="14335" max="14335" width="1.7109375" style="563" customWidth="1"/>
    <col min="14336" max="14336" width="16.42578125" style="563" customWidth="1"/>
    <col min="14337" max="14339" width="12.7109375" style="563" customWidth="1"/>
    <col min="14340" max="14340" width="14.140625" style="563" customWidth="1"/>
    <col min="14341" max="14341" width="12.7109375" style="563" customWidth="1"/>
    <col min="14342" max="14342" width="30.5703125" style="563" customWidth="1"/>
    <col min="14343" max="14581" width="10.7109375" style="563" customWidth="1"/>
    <col min="14582" max="14586" width="10.7109375" style="563"/>
    <col min="14587" max="14587" width="6.7109375" style="563" customWidth="1"/>
    <col min="14588" max="14588" width="3" style="563" customWidth="1"/>
    <col min="14589" max="14589" width="6.7109375" style="563" customWidth="1"/>
    <col min="14590" max="14590" width="3" style="563" customWidth="1"/>
    <col min="14591" max="14591" width="1.7109375" style="563" customWidth="1"/>
    <col min="14592" max="14592" width="16.42578125" style="563" customWidth="1"/>
    <col min="14593" max="14595" width="12.7109375" style="563" customWidth="1"/>
    <col min="14596" max="14596" width="14.140625" style="563" customWidth="1"/>
    <col min="14597" max="14597" width="12.7109375" style="563" customWidth="1"/>
    <col min="14598" max="14598" width="30.5703125" style="563" customWidth="1"/>
    <col min="14599" max="14837" width="10.7109375" style="563" customWidth="1"/>
    <col min="14838" max="14842" width="10.7109375" style="563"/>
    <col min="14843" max="14843" width="6.7109375" style="563" customWidth="1"/>
    <col min="14844" max="14844" width="3" style="563" customWidth="1"/>
    <col min="14845" max="14845" width="6.7109375" style="563" customWidth="1"/>
    <col min="14846" max="14846" width="3" style="563" customWidth="1"/>
    <col min="14847" max="14847" width="1.7109375" style="563" customWidth="1"/>
    <col min="14848" max="14848" width="16.42578125" style="563" customWidth="1"/>
    <col min="14849" max="14851" width="12.7109375" style="563" customWidth="1"/>
    <col min="14852" max="14852" width="14.140625" style="563" customWidth="1"/>
    <col min="14853" max="14853" width="12.7109375" style="563" customWidth="1"/>
    <col min="14854" max="14854" width="30.5703125" style="563" customWidth="1"/>
    <col min="14855" max="15093" width="10.7109375" style="563" customWidth="1"/>
    <col min="15094" max="15098" width="10.7109375" style="563"/>
    <col min="15099" max="15099" width="6.7109375" style="563" customWidth="1"/>
    <col min="15100" max="15100" width="3" style="563" customWidth="1"/>
    <col min="15101" max="15101" width="6.7109375" style="563" customWidth="1"/>
    <col min="15102" max="15102" width="3" style="563" customWidth="1"/>
    <col min="15103" max="15103" width="1.7109375" style="563" customWidth="1"/>
    <col min="15104" max="15104" width="16.42578125" style="563" customWidth="1"/>
    <col min="15105" max="15107" width="12.7109375" style="563" customWidth="1"/>
    <col min="15108" max="15108" width="14.140625" style="563" customWidth="1"/>
    <col min="15109" max="15109" width="12.7109375" style="563" customWidth="1"/>
    <col min="15110" max="15110" width="30.5703125" style="563" customWidth="1"/>
    <col min="15111" max="15349" width="10.7109375" style="563" customWidth="1"/>
    <col min="15350" max="15354" width="10.7109375" style="563"/>
    <col min="15355" max="15355" width="6.7109375" style="563" customWidth="1"/>
    <col min="15356" max="15356" width="3" style="563" customWidth="1"/>
    <col min="15357" max="15357" width="6.7109375" style="563" customWidth="1"/>
    <col min="15358" max="15358" width="3" style="563" customWidth="1"/>
    <col min="15359" max="15359" width="1.7109375" style="563" customWidth="1"/>
    <col min="15360" max="15360" width="16.42578125" style="563" customWidth="1"/>
    <col min="15361" max="15363" width="12.7109375" style="563" customWidth="1"/>
    <col min="15364" max="15364" width="14.140625" style="563" customWidth="1"/>
    <col min="15365" max="15365" width="12.7109375" style="563" customWidth="1"/>
    <col min="15366" max="15366" width="30.5703125" style="563" customWidth="1"/>
    <col min="15367" max="15605" width="10.7109375" style="563" customWidth="1"/>
    <col min="15606" max="15610" width="10.7109375" style="563"/>
    <col min="15611" max="15611" width="6.7109375" style="563" customWidth="1"/>
    <col min="15612" max="15612" width="3" style="563" customWidth="1"/>
    <col min="15613" max="15613" width="6.7109375" style="563" customWidth="1"/>
    <col min="15614" max="15614" width="3" style="563" customWidth="1"/>
    <col min="15615" max="15615" width="1.7109375" style="563" customWidth="1"/>
    <col min="15616" max="15616" width="16.42578125" style="563" customWidth="1"/>
    <col min="15617" max="15619" width="12.7109375" style="563" customWidth="1"/>
    <col min="15620" max="15620" width="14.140625" style="563" customWidth="1"/>
    <col min="15621" max="15621" width="12.7109375" style="563" customWidth="1"/>
    <col min="15622" max="15622" width="30.5703125" style="563" customWidth="1"/>
    <col min="15623" max="15861" width="10.7109375" style="563" customWidth="1"/>
    <col min="15862" max="15866" width="10.7109375" style="563"/>
    <col min="15867" max="15867" width="6.7109375" style="563" customWidth="1"/>
    <col min="15868" max="15868" width="3" style="563" customWidth="1"/>
    <col min="15869" max="15869" width="6.7109375" style="563" customWidth="1"/>
    <col min="15870" max="15870" width="3" style="563" customWidth="1"/>
    <col min="15871" max="15871" width="1.7109375" style="563" customWidth="1"/>
    <col min="15872" max="15872" width="16.42578125" style="563" customWidth="1"/>
    <col min="15873" max="15875" width="12.7109375" style="563" customWidth="1"/>
    <col min="15876" max="15876" width="14.140625" style="563" customWidth="1"/>
    <col min="15877" max="15877" width="12.7109375" style="563" customWidth="1"/>
    <col min="15878" max="15878" width="30.5703125" style="563" customWidth="1"/>
    <col min="15879" max="16117" width="10.7109375" style="563" customWidth="1"/>
    <col min="16118" max="16122" width="10.7109375" style="563"/>
    <col min="16123" max="16123" width="6.7109375" style="563" customWidth="1"/>
    <col min="16124" max="16124" width="3" style="563" customWidth="1"/>
    <col min="16125" max="16125" width="6.7109375" style="563" customWidth="1"/>
    <col min="16126" max="16126" width="3" style="563" customWidth="1"/>
    <col min="16127" max="16127" width="1.7109375" style="563" customWidth="1"/>
    <col min="16128" max="16128" width="16.42578125" style="563" customWidth="1"/>
    <col min="16129" max="16131" width="12.7109375" style="563" customWidth="1"/>
    <col min="16132" max="16132" width="14.140625" style="563" customWidth="1"/>
    <col min="16133" max="16133" width="12.7109375" style="563" customWidth="1"/>
    <col min="16134" max="16134" width="30.5703125" style="563" customWidth="1"/>
    <col min="16135" max="16373" width="10.7109375" style="563" customWidth="1"/>
    <col min="16374" max="16384" width="10.7109375" style="563"/>
  </cols>
  <sheetData>
    <row r="1" spans="2:18" ht="15" customHeight="1" thickBot="1" x14ac:dyDescent="0.3"/>
    <row r="2" spans="2:18" ht="15" customHeight="1" x14ac:dyDescent="0.25">
      <c r="B2" s="657"/>
      <c r="C2" s="670"/>
      <c r="D2" s="670"/>
      <c r="E2" s="670"/>
      <c r="F2" s="670"/>
      <c r="G2" s="670"/>
      <c r="H2" s="671"/>
    </row>
    <row r="3" spans="2:18" ht="15" customHeight="1" x14ac:dyDescent="0.25">
      <c r="B3" s="660"/>
      <c r="C3" s="60" t="str">
        <f>Resumo!E4</f>
        <v>Obra:</v>
      </c>
      <c r="D3" s="52" t="str">
        <f>Resumo!F4</f>
        <v xml:space="preserve">Pavimentação e Drenagem </v>
      </c>
      <c r="E3" s="563"/>
      <c r="F3" s="563"/>
      <c r="G3" s="678" t="s">
        <v>464</v>
      </c>
      <c r="H3" s="672"/>
      <c r="L3" s="564"/>
      <c r="M3" s="564"/>
      <c r="N3" s="564"/>
      <c r="O3" s="564"/>
      <c r="P3" s="564"/>
      <c r="Q3" s="564"/>
      <c r="R3" s="564"/>
    </row>
    <row r="4" spans="2:18" ht="15" customHeight="1" x14ac:dyDescent="0.25">
      <c r="B4" s="660"/>
      <c r="C4" s="60" t="str">
        <f>Resumo!E5</f>
        <v>Local:</v>
      </c>
      <c r="D4" s="52" t="str">
        <f>Resumo!F5</f>
        <v>Estádio Municipal Egidio José Preima</v>
      </c>
      <c r="E4" s="645"/>
      <c r="F4" s="563"/>
      <c r="G4" s="1090" t="s">
        <v>466</v>
      </c>
      <c r="H4" s="1091"/>
      <c r="L4" s="564"/>
      <c r="M4" s="564"/>
      <c r="N4" s="564"/>
      <c r="O4" s="564"/>
      <c r="P4" s="564"/>
      <c r="Q4" s="564"/>
      <c r="R4" s="564"/>
    </row>
    <row r="5" spans="2:18" ht="15" customHeight="1" x14ac:dyDescent="0.25">
      <c r="B5" s="660"/>
      <c r="C5" s="60" t="str">
        <f>Resumo!E6</f>
        <v>Bairro:</v>
      </c>
      <c r="D5" s="52" t="str">
        <f>Resumo!F6</f>
        <v>Gleba Sorriso</v>
      </c>
      <c r="E5" s="645"/>
      <c r="F5" s="563"/>
      <c r="G5" s="1090" t="s">
        <v>467</v>
      </c>
      <c r="H5" s="1091"/>
      <c r="L5" s="564"/>
      <c r="M5" s="564"/>
      <c r="N5" s="564"/>
      <c r="O5" s="564"/>
      <c r="P5" s="564"/>
      <c r="Q5" s="564"/>
      <c r="R5" s="564"/>
    </row>
    <row r="6" spans="2:18" ht="15" customHeight="1" x14ac:dyDescent="0.25">
      <c r="B6" s="660"/>
      <c r="C6" s="60" t="str">
        <f>Resumo!E7</f>
        <v>Município:</v>
      </c>
      <c r="D6" s="52" t="str">
        <f>Resumo!F7</f>
        <v>Sorriso - MT</v>
      </c>
      <c r="E6" s="645"/>
      <c r="F6" s="645"/>
      <c r="G6" s="645"/>
      <c r="H6" s="672"/>
      <c r="L6" s="564"/>
      <c r="M6" s="564"/>
      <c r="N6" s="564"/>
      <c r="O6" s="564"/>
      <c r="P6" s="564"/>
      <c r="Q6" s="564"/>
      <c r="R6" s="564"/>
    </row>
    <row r="7" spans="2:18" ht="15" customHeight="1" x14ac:dyDescent="0.25">
      <c r="B7" s="660"/>
      <c r="C7" s="563"/>
      <c r="D7" s="563"/>
      <c r="E7" s="645"/>
      <c r="F7" s="645"/>
      <c r="G7" s="645"/>
      <c r="H7" s="672"/>
      <c r="L7" s="564"/>
      <c r="M7" s="1092"/>
      <c r="N7" s="1092"/>
      <c r="O7" s="1092"/>
      <c r="P7" s="564"/>
      <c r="Q7" s="564"/>
      <c r="R7" s="564"/>
    </row>
    <row r="8" spans="2:18" ht="15" customHeight="1" thickBot="1" x14ac:dyDescent="0.3">
      <c r="B8" s="673"/>
      <c r="C8" s="674"/>
      <c r="D8" s="674"/>
      <c r="E8" s="674"/>
      <c r="F8" s="674"/>
      <c r="G8" s="674"/>
      <c r="H8" s="675"/>
      <c r="L8" s="564"/>
      <c r="M8" s="1092"/>
      <c r="N8" s="1092"/>
      <c r="O8" s="1092"/>
      <c r="P8" s="564"/>
      <c r="Q8" s="564"/>
      <c r="R8" s="564"/>
    </row>
    <row r="9" spans="2:18" ht="27.75" customHeight="1" thickBot="1" x14ac:dyDescent="0.3">
      <c r="B9" s="896" t="s">
        <v>463</v>
      </c>
      <c r="C9" s="897"/>
      <c r="D9" s="897"/>
      <c r="E9" s="897"/>
      <c r="F9" s="897"/>
      <c r="G9" s="897"/>
      <c r="H9" s="898"/>
      <c r="L9" s="564"/>
      <c r="M9" s="1092"/>
      <c r="N9" s="1092"/>
      <c r="O9" s="1092"/>
      <c r="P9" s="564"/>
      <c r="Q9" s="564"/>
      <c r="R9" s="564"/>
    </row>
    <row r="10" spans="2:18" ht="15.75" thickBot="1" x14ac:dyDescent="0.3">
      <c r="B10" s="650"/>
      <c r="C10" s="650"/>
      <c r="D10" s="651"/>
      <c r="E10" s="650"/>
      <c r="F10" s="652"/>
      <c r="G10" s="652"/>
      <c r="H10" s="652"/>
      <c r="L10" s="564"/>
      <c r="M10" s="1093"/>
      <c r="N10" s="1093"/>
      <c r="O10" s="1093"/>
      <c r="P10" s="564"/>
      <c r="Q10" s="564"/>
      <c r="R10" s="564"/>
    </row>
    <row r="11" spans="2:18" ht="26.25" customHeight="1" x14ac:dyDescent="0.25">
      <c r="B11" s="1080" t="s">
        <v>379</v>
      </c>
      <c r="C11" s="1081"/>
      <c r="D11" s="1081"/>
      <c r="E11" s="1081"/>
      <c r="F11" s="1081"/>
      <c r="G11" s="1081"/>
      <c r="H11" s="1082"/>
      <c r="L11" s="564"/>
      <c r="M11" s="1093"/>
      <c r="N11" s="1093"/>
      <c r="O11" s="1093"/>
      <c r="P11" s="564"/>
      <c r="Q11" s="564"/>
      <c r="R11" s="564"/>
    </row>
    <row r="12" spans="2:18" s="653" customFormat="1" ht="15" customHeight="1" x14ac:dyDescent="0.25">
      <c r="B12" s="1094" t="s">
        <v>390</v>
      </c>
      <c r="C12" s="654" t="s">
        <v>331</v>
      </c>
      <c r="D12" s="654" t="s">
        <v>381</v>
      </c>
      <c r="E12" s="654" t="s">
        <v>332</v>
      </c>
      <c r="F12" s="641"/>
      <c r="G12" s="641"/>
      <c r="H12" s="642"/>
      <c r="L12" s="806"/>
      <c r="M12" s="1093"/>
      <c r="N12" s="1093"/>
      <c r="O12" s="1093"/>
      <c r="P12" s="806"/>
      <c r="Q12" s="806"/>
      <c r="R12" s="806"/>
    </row>
    <row r="13" spans="2:18" s="653" customFormat="1" ht="15" customHeight="1" x14ac:dyDescent="0.25">
      <c r="B13" s="1095"/>
      <c r="C13" s="608" t="s">
        <v>309</v>
      </c>
      <c r="D13" s="608" t="s">
        <v>308</v>
      </c>
      <c r="E13" s="608" t="s">
        <v>333</v>
      </c>
      <c r="F13" s="643"/>
      <c r="G13" s="643"/>
      <c r="H13" s="644"/>
      <c r="L13" s="806"/>
      <c r="M13" s="1093"/>
      <c r="N13" s="1093"/>
      <c r="O13" s="1093"/>
      <c r="P13" s="806"/>
      <c r="Q13" s="806"/>
      <c r="R13" s="806"/>
    </row>
    <row r="14" spans="2:18" ht="20.100000000000001" customHeight="1" x14ac:dyDescent="0.25">
      <c r="B14" s="448" t="s">
        <v>391</v>
      </c>
      <c r="C14" s="629">
        <v>2006.5728999999999</v>
      </c>
      <c r="D14" s="655">
        <v>0.35</v>
      </c>
      <c r="E14" s="630">
        <f>D14*C14</f>
        <v>702.3005149999999</v>
      </c>
      <c r="F14" s="631"/>
      <c r="G14" s="631"/>
      <c r="H14" s="632"/>
      <c r="L14" s="564"/>
      <c r="M14" s="1093"/>
      <c r="N14" s="1093"/>
      <c r="O14" s="1093"/>
      <c r="P14" s="564"/>
      <c r="Q14" s="564"/>
      <c r="R14" s="564"/>
    </row>
    <row r="15" spans="2:18" ht="20.100000000000001" customHeight="1" x14ac:dyDescent="0.25">
      <c r="B15" s="452" t="s">
        <v>392</v>
      </c>
      <c r="C15" s="633">
        <v>4500.2157999999999</v>
      </c>
      <c r="D15" s="656">
        <v>0.35</v>
      </c>
      <c r="E15" s="634">
        <f>D15*C15</f>
        <v>1575.0755299999998</v>
      </c>
      <c r="F15" s="635"/>
      <c r="G15" s="635"/>
      <c r="H15" s="636"/>
      <c r="L15" s="564"/>
      <c r="M15" s="1093"/>
      <c r="N15" s="1093"/>
      <c r="O15" s="1093"/>
      <c r="P15" s="564"/>
      <c r="Q15" s="564"/>
      <c r="R15" s="564"/>
    </row>
    <row r="16" spans="2:18" s="653" customFormat="1" ht="20.100000000000001" customHeight="1" thickBot="1" x14ac:dyDescent="0.3">
      <c r="B16" s="545" t="s">
        <v>446</v>
      </c>
      <c r="C16" s="546">
        <f>SUM(C14:C15)</f>
        <v>6506.7887000000001</v>
      </c>
      <c r="D16" s="624"/>
      <c r="E16" s="546">
        <f>SUM(E14:E15)</f>
        <v>2277.376045</v>
      </c>
      <c r="F16" s="625"/>
      <c r="G16" s="625"/>
      <c r="H16" s="626"/>
      <c r="L16" s="806"/>
      <c r="M16" s="806"/>
      <c r="N16" s="806"/>
      <c r="O16" s="806"/>
      <c r="P16" s="806"/>
      <c r="Q16" s="806"/>
      <c r="R16" s="806"/>
    </row>
    <row r="17" spans="2:18" ht="15.75" thickBot="1" x14ac:dyDescent="0.3">
      <c r="B17" s="652"/>
      <c r="C17" s="619"/>
      <c r="D17" s="619"/>
      <c r="E17" s="619"/>
      <c r="F17" s="619"/>
      <c r="G17" s="619"/>
      <c r="H17" s="619"/>
      <c r="L17" s="564"/>
      <c r="M17" s="564"/>
      <c r="N17" s="564"/>
      <c r="O17" s="564"/>
      <c r="P17" s="564"/>
      <c r="Q17" s="564"/>
      <c r="R17" s="564"/>
    </row>
    <row r="18" spans="2:18" ht="26.25" customHeight="1" x14ac:dyDescent="0.25">
      <c r="B18" s="1080" t="s">
        <v>465</v>
      </c>
      <c r="C18" s="1081"/>
      <c r="D18" s="1081"/>
      <c r="E18" s="1081"/>
      <c r="F18" s="1081"/>
      <c r="G18" s="1081"/>
      <c r="H18" s="1082"/>
      <c r="L18" s="564"/>
      <c r="M18" s="564"/>
      <c r="N18" s="564"/>
      <c r="O18" s="564"/>
      <c r="P18" s="564"/>
      <c r="Q18" s="564"/>
      <c r="R18" s="564"/>
    </row>
    <row r="19" spans="2:18" ht="15" customHeight="1" x14ac:dyDescent="0.25">
      <c r="B19" s="1102" t="s">
        <v>390</v>
      </c>
      <c r="C19" s="654" t="s">
        <v>331</v>
      </c>
      <c r="D19" s="654" t="s">
        <v>382</v>
      </c>
      <c r="E19" s="654" t="s">
        <v>332</v>
      </c>
      <c r="F19" s="654" t="s">
        <v>383</v>
      </c>
      <c r="G19" s="654" t="s">
        <v>349</v>
      </c>
      <c r="H19" s="677" t="s">
        <v>384</v>
      </c>
      <c r="L19" s="564"/>
      <c r="M19" s="564"/>
      <c r="N19" s="564"/>
      <c r="O19" s="564"/>
      <c r="P19" s="564"/>
      <c r="Q19" s="564"/>
      <c r="R19" s="564"/>
    </row>
    <row r="20" spans="2:18" ht="15" customHeight="1" x14ac:dyDescent="0.25">
      <c r="B20" s="1102"/>
      <c r="C20" s="608" t="s">
        <v>309</v>
      </c>
      <c r="D20" s="608" t="s">
        <v>308</v>
      </c>
      <c r="E20" s="608" t="s">
        <v>333</v>
      </c>
      <c r="F20" s="608" t="s">
        <v>385</v>
      </c>
      <c r="G20" s="608" t="s">
        <v>386</v>
      </c>
      <c r="H20" s="612" t="s">
        <v>352</v>
      </c>
      <c r="L20" s="564"/>
      <c r="M20" s="564"/>
      <c r="N20" s="564"/>
      <c r="O20" s="564"/>
      <c r="P20" s="564"/>
      <c r="Q20" s="564"/>
      <c r="R20" s="564"/>
    </row>
    <row r="21" spans="2:18" ht="20.100000000000001" customHeight="1" x14ac:dyDescent="0.25">
      <c r="B21" s="448" t="s">
        <v>391</v>
      </c>
      <c r="C21" s="629">
        <f>C14</f>
        <v>2006.5728999999999</v>
      </c>
      <c r="D21" s="655">
        <v>0.15</v>
      </c>
      <c r="E21" s="630">
        <f>D21*C21</f>
        <v>300.98593499999998</v>
      </c>
      <c r="F21" s="630">
        <v>1.3</v>
      </c>
      <c r="G21" s="637">
        <v>5</v>
      </c>
      <c r="H21" s="638">
        <f>G21*F21*E21</f>
        <v>1956.4085774999999</v>
      </c>
    </row>
    <row r="22" spans="2:18" ht="20.100000000000001" customHeight="1" x14ac:dyDescent="0.25">
      <c r="B22" s="452" t="s">
        <v>392</v>
      </c>
      <c r="C22" s="633">
        <f>C15</f>
        <v>4500.2157999999999</v>
      </c>
      <c r="D22" s="656">
        <v>0.15</v>
      </c>
      <c r="E22" s="634">
        <f>D22*C22</f>
        <v>675.03237000000001</v>
      </c>
      <c r="F22" s="634">
        <v>1.3</v>
      </c>
      <c r="G22" s="639">
        <v>5</v>
      </c>
      <c r="H22" s="640">
        <f>G22*F22*E22</f>
        <v>4387.7104049999998</v>
      </c>
    </row>
    <row r="23" spans="2:18" ht="20.100000000000001" customHeight="1" thickBot="1" x14ac:dyDescent="0.3">
      <c r="B23" s="545" t="s">
        <v>387</v>
      </c>
      <c r="C23" s="546">
        <f>SUM(C21:C22)</f>
        <v>6506.7887000000001</v>
      </c>
      <c r="D23" s="624"/>
      <c r="E23" s="546">
        <f>SUM(E21:E22)</f>
        <v>976.01830500000005</v>
      </c>
      <c r="F23" s="546"/>
      <c r="G23" s="627"/>
      <c r="H23" s="628">
        <f>SUM(H21:H22)</f>
        <v>6344.1189825000001</v>
      </c>
    </row>
    <row r="24" spans="2:18" ht="15.75" thickBot="1" x14ac:dyDescent="0.3">
      <c r="B24" s="652"/>
      <c r="C24" s="619"/>
      <c r="D24" s="619"/>
      <c r="E24" s="619"/>
      <c r="F24" s="619"/>
      <c r="G24" s="619"/>
      <c r="H24" s="619"/>
    </row>
    <row r="25" spans="2:18" ht="26.25" customHeight="1" x14ac:dyDescent="0.25">
      <c r="B25" s="1080" t="s">
        <v>388</v>
      </c>
      <c r="C25" s="1081"/>
      <c r="D25" s="1081"/>
      <c r="E25" s="1081"/>
      <c r="F25" s="1081"/>
      <c r="G25" s="1081"/>
      <c r="H25" s="1082"/>
    </row>
    <row r="26" spans="2:18" ht="15" customHeight="1" x14ac:dyDescent="0.25">
      <c r="B26" s="1102" t="s">
        <v>390</v>
      </c>
      <c r="C26" s="654" t="s">
        <v>331</v>
      </c>
      <c r="D26" s="1103" t="s">
        <v>448</v>
      </c>
      <c r="E26" s="1104"/>
      <c r="F26" s="1104"/>
      <c r="G26" s="1104"/>
      <c r="H26" s="1105"/>
    </row>
    <row r="27" spans="2:18" ht="15" customHeight="1" x14ac:dyDescent="0.25">
      <c r="B27" s="1102"/>
      <c r="C27" s="608" t="s">
        <v>309</v>
      </c>
      <c r="D27" s="1103"/>
      <c r="E27" s="1104"/>
      <c r="F27" s="1104"/>
      <c r="G27" s="1104"/>
      <c r="H27" s="1105"/>
    </row>
    <row r="28" spans="2:18" ht="20.100000000000001" customHeight="1" x14ac:dyDescent="0.25">
      <c r="B28" s="448" t="s">
        <v>391</v>
      </c>
      <c r="C28" s="629">
        <v>2170.8206</v>
      </c>
      <c r="D28" s="1096" t="s">
        <v>393</v>
      </c>
      <c r="E28" s="1097"/>
      <c r="F28" s="1097"/>
      <c r="G28" s="1097"/>
      <c r="H28" s="1098"/>
    </row>
    <row r="29" spans="2:18" ht="20.100000000000001" customHeight="1" x14ac:dyDescent="0.25">
      <c r="B29" s="452" t="s">
        <v>392</v>
      </c>
      <c r="C29" s="633">
        <v>4735.3987999999999</v>
      </c>
      <c r="D29" s="1099"/>
      <c r="E29" s="1100"/>
      <c r="F29" s="1100"/>
      <c r="G29" s="1100"/>
      <c r="H29" s="1101"/>
    </row>
    <row r="30" spans="2:18" ht="20.100000000000001" customHeight="1" thickBot="1" x14ac:dyDescent="0.3">
      <c r="B30" s="545" t="s">
        <v>389</v>
      </c>
      <c r="C30" s="546">
        <f>SUM(C28:C29)</f>
        <v>6906.2194</v>
      </c>
      <c r="D30" s="615"/>
      <c r="E30" s="616"/>
      <c r="F30" s="616"/>
      <c r="G30" s="616"/>
      <c r="H30" s="617"/>
    </row>
  </sheetData>
  <mergeCells count="13">
    <mergeCell ref="D28:H29"/>
    <mergeCell ref="B19:B20"/>
    <mergeCell ref="B26:B27"/>
    <mergeCell ref="B25:H25"/>
    <mergeCell ref="B18:H18"/>
    <mergeCell ref="D26:H27"/>
    <mergeCell ref="G4:H4"/>
    <mergeCell ref="G5:H5"/>
    <mergeCell ref="M7:O9"/>
    <mergeCell ref="M10:O15"/>
    <mergeCell ref="B12:B13"/>
    <mergeCell ref="B9:H9"/>
    <mergeCell ref="B11:H11"/>
  </mergeCells>
  <printOptions horizontalCentered="1"/>
  <pageMargins left="0.51181102362204722" right="0.51181102362204722" top="0.78740157480314965" bottom="0.78740157480314965" header="0.31496062992125984" footer="0.31496062992125984"/>
  <pageSetup paperSize="9" scale="72" fitToHeight="0" orientation="portrait" horizontalDpi="360" verticalDpi="360" r:id="rId1"/>
  <headerFooter>
    <oddFooter>&amp;C&amp;"-,Negrito itálico"Rodrigo Thibes Gonsalves&amp;"-,Itálico"
Engenheiro Civil 
CREA-MT 033947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Q40"/>
  <sheetViews>
    <sheetView showGridLines="0" view="pageBreakPreview" zoomScale="80" zoomScaleNormal="100" zoomScaleSheetLayoutView="80" workbookViewId="0">
      <selection activeCell="O23" sqref="O23"/>
    </sheetView>
  </sheetViews>
  <sheetFormatPr defaultColWidth="10.7109375" defaultRowHeight="15" x14ac:dyDescent="0.25"/>
  <cols>
    <col min="1" max="1" width="2.5703125" style="695" customWidth="1"/>
    <col min="2" max="2" width="29" style="696" bestFit="1" customWidth="1"/>
    <col min="3" max="8" width="15.7109375" style="696" customWidth="1"/>
    <col min="9" max="10" width="15.7109375" style="695" customWidth="1"/>
    <col min="11" max="246" width="10.7109375" style="695" customWidth="1"/>
    <col min="247" max="251" width="10.7109375" style="695"/>
    <col min="252" max="252" width="6.7109375" style="695" customWidth="1"/>
    <col min="253" max="253" width="3" style="695" customWidth="1"/>
    <col min="254" max="254" width="6.7109375" style="695" customWidth="1"/>
    <col min="255" max="255" width="3" style="695" customWidth="1"/>
    <col min="256" max="256" width="1.7109375" style="695" customWidth="1"/>
    <col min="257" max="257" width="16.42578125" style="695" customWidth="1"/>
    <col min="258" max="260" width="12.7109375" style="695" customWidth="1"/>
    <col min="261" max="261" width="14.140625" style="695" customWidth="1"/>
    <col min="262" max="262" width="12.7109375" style="695" customWidth="1"/>
    <col min="263" max="263" width="30.5703125" style="695" customWidth="1"/>
    <col min="264" max="502" width="10.7109375" style="695" customWidth="1"/>
    <col min="503" max="507" width="10.7109375" style="695"/>
    <col min="508" max="508" width="6.7109375" style="695" customWidth="1"/>
    <col min="509" max="509" width="3" style="695" customWidth="1"/>
    <col min="510" max="510" width="6.7109375" style="695" customWidth="1"/>
    <col min="511" max="511" width="3" style="695" customWidth="1"/>
    <col min="512" max="512" width="1.7109375" style="695" customWidth="1"/>
    <col min="513" max="513" width="16.42578125" style="695" customWidth="1"/>
    <col min="514" max="516" width="12.7109375" style="695" customWidth="1"/>
    <col min="517" max="517" width="14.140625" style="695" customWidth="1"/>
    <col min="518" max="518" width="12.7109375" style="695" customWidth="1"/>
    <col min="519" max="519" width="30.5703125" style="695" customWidth="1"/>
    <col min="520" max="758" width="10.7109375" style="695" customWidth="1"/>
    <col min="759" max="763" width="10.7109375" style="695"/>
    <col min="764" max="764" width="6.7109375" style="695" customWidth="1"/>
    <col min="765" max="765" width="3" style="695" customWidth="1"/>
    <col min="766" max="766" width="6.7109375" style="695" customWidth="1"/>
    <col min="767" max="767" width="3" style="695" customWidth="1"/>
    <col min="768" max="768" width="1.7109375" style="695" customWidth="1"/>
    <col min="769" max="769" width="16.42578125" style="695" customWidth="1"/>
    <col min="770" max="772" width="12.7109375" style="695" customWidth="1"/>
    <col min="773" max="773" width="14.140625" style="695" customWidth="1"/>
    <col min="774" max="774" width="12.7109375" style="695" customWidth="1"/>
    <col min="775" max="775" width="30.5703125" style="695" customWidth="1"/>
    <col min="776" max="1014" width="10.7109375" style="695" customWidth="1"/>
    <col min="1015" max="1019" width="10.7109375" style="695"/>
    <col min="1020" max="1020" width="6.7109375" style="695" customWidth="1"/>
    <col min="1021" max="1021" width="3" style="695" customWidth="1"/>
    <col min="1022" max="1022" width="6.7109375" style="695" customWidth="1"/>
    <col min="1023" max="1023" width="3" style="695" customWidth="1"/>
    <col min="1024" max="1024" width="1.7109375" style="695" customWidth="1"/>
    <col min="1025" max="1025" width="16.42578125" style="695" customWidth="1"/>
    <col min="1026" max="1028" width="12.7109375" style="695" customWidth="1"/>
    <col min="1029" max="1029" width="14.140625" style="695" customWidth="1"/>
    <col min="1030" max="1030" width="12.7109375" style="695" customWidth="1"/>
    <col min="1031" max="1031" width="30.5703125" style="695" customWidth="1"/>
    <col min="1032" max="1270" width="10.7109375" style="695" customWidth="1"/>
    <col min="1271" max="1275" width="10.7109375" style="695"/>
    <col min="1276" max="1276" width="6.7109375" style="695" customWidth="1"/>
    <col min="1277" max="1277" width="3" style="695" customWidth="1"/>
    <col min="1278" max="1278" width="6.7109375" style="695" customWidth="1"/>
    <col min="1279" max="1279" width="3" style="695" customWidth="1"/>
    <col min="1280" max="1280" width="1.7109375" style="695" customWidth="1"/>
    <col min="1281" max="1281" width="16.42578125" style="695" customWidth="1"/>
    <col min="1282" max="1284" width="12.7109375" style="695" customWidth="1"/>
    <col min="1285" max="1285" width="14.140625" style="695" customWidth="1"/>
    <col min="1286" max="1286" width="12.7109375" style="695" customWidth="1"/>
    <col min="1287" max="1287" width="30.5703125" style="695" customWidth="1"/>
    <col min="1288" max="1526" width="10.7109375" style="695" customWidth="1"/>
    <col min="1527" max="1531" width="10.7109375" style="695"/>
    <col min="1532" max="1532" width="6.7109375" style="695" customWidth="1"/>
    <col min="1533" max="1533" width="3" style="695" customWidth="1"/>
    <col min="1534" max="1534" width="6.7109375" style="695" customWidth="1"/>
    <col min="1535" max="1535" width="3" style="695" customWidth="1"/>
    <col min="1536" max="1536" width="1.7109375" style="695" customWidth="1"/>
    <col min="1537" max="1537" width="16.42578125" style="695" customWidth="1"/>
    <col min="1538" max="1540" width="12.7109375" style="695" customWidth="1"/>
    <col min="1541" max="1541" width="14.140625" style="695" customWidth="1"/>
    <col min="1542" max="1542" width="12.7109375" style="695" customWidth="1"/>
    <col min="1543" max="1543" width="30.5703125" style="695" customWidth="1"/>
    <col min="1544" max="1782" width="10.7109375" style="695" customWidth="1"/>
    <col min="1783" max="1787" width="10.7109375" style="695"/>
    <col min="1788" max="1788" width="6.7109375" style="695" customWidth="1"/>
    <col min="1789" max="1789" width="3" style="695" customWidth="1"/>
    <col min="1790" max="1790" width="6.7109375" style="695" customWidth="1"/>
    <col min="1791" max="1791" width="3" style="695" customWidth="1"/>
    <col min="1792" max="1792" width="1.7109375" style="695" customWidth="1"/>
    <col min="1793" max="1793" width="16.42578125" style="695" customWidth="1"/>
    <col min="1794" max="1796" width="12.7109375" style="695" customWidth="1"/>
    <col min="1797" max="1797" width="14.140625" style="695" customWidth="1"/>
    <col min="1798" max="1798" width="12.7109375" style="695" customWidth="1"/>
    <col min="1799" max="1799" width="30.5703125" style="695" customWidth="1"/>
    <col min="1800" max="2038" width="10.7109375" style="695" customWidth="1"/>
    <col min="2039" max="2043" width="10.7109375" style="695"/>
    <col min="2044" max="2044" width="6.7109375" style="695" customWidth="1"/>
    <col min="2045" max="2045" width="3" style="695" customWidth="1"/>
    <col min="2046" max="2046" width="6.7109375" style="695" customWidth="1"/>
    <col min="2047" max="2047" width="3" style="695" customWidth="1"/>
    <col min="2048" max="2048" width="1.7109375" style="695" customWidth="1"/>
    <col min="2049" max="2049" width="16.42578125" style="695" customWidth="1"/>
    <col min="2050" max="2052" width="12.7109375" style="695" customWidth="1"/>
    <col min="2053" max="2053" width="14.140625" style="695" customWidth="1"/>
    <col min="2054" max="2054" width="12.7109375" style="695" customWidth="1"/>
    <col min="2055" max="2055" width="30.5703125" style="695" customWidth="1"/>
    <col min="2056" max="2294" width="10.7109375" style="695" customWidth="1"/>
    <col min="2295" max="2299" width="10.7109375" style="695"/>
    <col min="2300" max="2300" width="6.7109375" style="695" customWidth="1"/>
    <col min="2301" max="2301" width="3" style="695" customWidth="1"/>
    <col min="2302" max="2302" width="6.7109375" style="695" customWidth="1"/>
    <col min="2303" max="2303" width="3" style="695" customWidth="1"/>
    <col min="2304" max="2304" width="1.7109375" style="695" customWidth="1"/>
    <col min="2305" max="2305" width="16.42578125" style="695" customWidth="1"/>
    <col min="2306" max="2308" width="12.7109375" style="695" customWidth="1"/>
    <col min="2309" max="2309" width="14.140625" style="695" customWidth="1"/>
    <col min="2310" max="2310" width="12.7109375" style="695" customWidth="1"/>
    <col min="2311" max="2311" width="30.5703125" style="695" customWidth="1"/>
    <col min="2312" max="2550" width="10.7109375" style="695" customWidth="1"/>
    <col min="2551" max="2555" width="10.7109375" style="695"/>
    <col min="2556" max="2556" width="6.7109375" style="695" customWidth="1"/>
    <col min="2557" max="2557" width="3" style="695" customWidth="1"/>
    <col min="2558" max="2558" width="6.7109375" style="695" customWidth="1"/>
    <col min="2559" max="2559" width="3" style="695" customWidth="1"/>
    <col min="2560" max="2560" width="1.7109375" style="695" customWidth="1"/>
    <col min="2561" max="2561" width="16.42578125" style="695" customWidth="1"/>
    <col min="2562" max="2564" width="12.7109375" style="695" customWidth="1"/>
    <col min="2565" max="2565" width="14.140625" style="695" customWidth="1"/>
    <col min="2566" max="2566" width="12.7109375" style="695" customWidth="1"/>
    <col min="2567" max="2567" width="30.5703125" style="695" customWidth="1"/>
    <col min="2568" max="2806" width="10.7109375" style="695" customWidth="1"/>
    <col min="2807" max="2811" width="10.7109375" style="695"/>
    <col min="2812" max="2812" width="6.7109375" style="695" customWidth="1"/>
    <col min="2813" max="2813" width="3" style="695" customWidth="1"/>
    <col min="2814" max="2814" width="6.7109375" style="695" customWidth="1"/>
    <col min="2815" max="2815" width="3" style="695" customWidth="1"/>
    <col min="2816" max="2816" width="1.7109375" style="695" customWidth="1"/>
    <col min="2817" max="2817" width="16.42578125" style="695" customWidth="1"/>
    <col min="2818" max="2820" width="12.7109375" style="695" customWidth="1"/>
    <col min="2821" max="2821" width="14.140625" style="695" customWidth="1"/>
    <col min="2822" max="2822" width="12.7109375" style="695" customWidth="1"/>
    <col min="2823" max="2823" width="30.5703125" style="695" customWidth="1"/>
    <col min="2824" max="3062" width="10.7109375" style="695" customWidth="1"/>
    <col min="3063" max="3067" width="10.7109375" style="695"/>
    <col min="3068" max="3068" width="6.7109375" style="695" customWidth="1"/>
    <col min="3069" max="3069" width="3" style="695" customWidth="1"/>
    <col min="3070" max="3070" width="6.7109375" style="695" customWidth="1"/>
    <col min="3071" max="3071" width="3" style="695" customWidth="1"/>
    <col min="3072" max="3072" width="1.7109375" style="695" customWidth="1"/>
    <col min="3073" max="3073" width="16.42578125" style="695" customWidth="1"/>
    <col min="3074" max="3076" width="12.7109375" style="695" customWidth="1"/>
    <col min="3077" max="3077" width="14.140625" style="695" customWidth="1"/>
    <col min="3078" max="3078" width="12.7109375" style="695" customWidth="1"/>
    <col min="3079" max="3079" width="30.5703125" style="695" customWidth="1"/>
    <col min="3080" max="3318" width="10.7109375" style="695" customWidth="1"/>
    <col min="3319" max="3323" width="10.7109375" style="695"/>
    <col min="3324" max="3324" width="6.7109375" style="695" customWidth="1"/>
    <col min="3325" max="3325" width="3" style="695" customWidth="1"/>
    <col min="3326" max="3326" width="6.7109375" style="695" customWidth="1"/>
    <col min="3327" max="3327" width="3" style="695" customWidth="1"/>
    <col min="3328" max="3328" width="1.7109375" style="695" customWidth="1"/>
    <col min="3329" max="3329" width="16.42578125" style="695" customWidth="1"/>
    <col min="3330" max="3332" width="12.7109375" style="695" customWidth="1"/>
    <col min="3333" max="3333" width="14.140625" style="695" customWidth="1"/>
    <col min="3334" max="3334" width="12.7109375" style="695" customWidth="1"/>
    <col min="3335" max="3335" width="30.5703125" style="695" customWidth="1"/>
    <col min="3336" max="3574" width="10.7109375" style="695" customWidth="1"/>
    <col min="3575" max="3579" width="10.7109375" style="695"/>
    <col min="3580" max="3580" width="6.7109375" style="695" customWidth="1"/>
    <col min="3581" max="3581" width="3" style="695" customWidth="1"/>
    <col min="3582" max="3582" width="6.7109375" style="695" customWidth="1"/>
    <col min="3583" max="3583" width="3" style="695" customWidth="1"/>
    <col min="3584" max="3584" width="1.7109375" style="695" customWidth="1"/>
    <col min="3585" max="3585" width="16.42578125" style="695" customWidth="1"/>
    <col min="3586" max="3588" width="12.7109375" style="695" customWidth="1"/>
    <col min="3589" max="3589" width="14.140625" style="695" customWidth="1"/>
    <col min="3590" max="3590" width="12.7109375" style="695" customWidth="1"/>
    <col min="3591" max="3591" width="30.5703125" style="695" customWidth="1"/>
    <col min="3592" max="3830" width="10.7109375" style="695" customWidth="1"/>
    <col min="3831" max="3835" width="10.7109375" style="695"/>
    <col min="3836" max="3836" width="6.7109375" style="695" customWidth="1"/>
    <col min="3837" max="3837" width="3" style="695" customWidth="1"/>
    <col min="3838" max="3838" width="6.7109375" style="695" customWidth="1"/>
    <col min="3839" max="3839" width="3" style="695" customWidth="1"/>
    <col min="3840" max="3840" width="1.7109375" style="695" customWidth="1"/>
    <col min="3841" max="3841" width="16.42578125" style="695" customWidth="1"/>
    <col min="3842" max="3844" width="12.7109375" style="695" customWidth="1"/>
    <col min="3845" max="3845" width="14.140625" style="695" customWidth="1"/>
    <col min="3846" max="3846" width="12.7109375" style="695" customWidth="1"/>
    <col min="3847" max="3847" width="30.5703125" style="695" customWidth="1"/>
    <col min="3848" max="4086" width="10.7109375" style="695" customWidth="1"/>
    <col min="4087" max="4091" width="10.7109375" style="695"/>
    <col min="4092" max="4092" width="6.7109375" style="695" customWidth="1"/>
    <col min="4093" max="4093" width="3" style="695" customWidth="1"/>
    <col min="4094" max="4094" width="6.7109375" style="695" customWidth="1"/>
    <col min="4095" max="4095" width="3" style="695" customWidth="1"/>
    <col min="4096" max="4096" width="1.7109375" style="695" customWidth="1"/>
    <col min="4097" max="4097" width="16.42578125" style="695" customWidth="1"/>
    <col min="4098" max="4100" width="12.7109375" style="695" customWidth="1"/>
    <col min="4101" max="4101" width="14.140625" style="695" customWidth="1"/>
    <col min="4102" max="4102" width="12.7109375" style="695" customWidth="1"/>
    <col min="4103" max="4103" width="30.5703125" style="695" customWidth="1"/>
    <col min="4104" max="4342" width="10.7109375" style="695" customWidth="1"/>
    <col min="4343" max="4347" width="10.7109375" style="695"/>
    <col min="4348" max="4348" width="6.7109375" style="695" customWidth="1"/>
    <col min="4349" max="4349" width="3" style="695" customWidth="1"/>
    <col min="4350" max="4350" width="6.7109375" style="695" customWidth="1"/>
    <col min="4351" max="4351" width="3" style="695" customWidth="1"/>
    <col min="4352" max="4352" width="1.7109375" style="695" customWidth="1"/>
    <col min="4353" max="4353" width="16.42578125" style="695" customWidth="1"/>
    <col min="4354" max="4356" width="12.7109375" style="695" customWidth="1"/>
    <col min="4357" max="4357" width="14.140625" style="695" customWidth="1"/>
    <col min="4358" max="4358" width="12.7109375" style="695" customWidth="1"/>
    <col min="4359" max="4359" width="30.5703125" style="695" customWidth="1"/>
    <col min="4360" max="4598" width="10.7109375" style="695" customWidth="1"/>
    <col min="4599" max="4603" width="10.7109375" style="695"/>
    <col min="4604" max="4604" width="6.7109375" style="695" customWidth="1"/>
    <col min="4605" max="4605" width="3" style="695" customWidth="1"/>
    <col min="4606" max="4606" width="6.7109375" style="695" customWidth="1"/>
    <col min="4607" max="4607" width="3" style="695" customWidth="1"/>
    <col min="4608" max="4608" width="1.7109375" style="695" customWidth="1"/>
    <col min="4609" max="4609" width="16.42578125" style="695" customWidth="1"/>
    <col min="4610" max="4612" width="12.7109375" style="695" customWidth="1"/>
    <col min="4613" max="4613" width="14.140625" style="695" customWidth="1"/>
    <col min="4614" max="4614" width="12.7109375" style="695" customWidth="1"/>
    <col min="4615" max="4615" width="30.5703125" style="695" customWidth="1"/>
    <col min="4616" max="4854" width="10.7109375" style="695" customWidth="1"/>
    <col min="4855" max="4859" width="10.7109375" style="695"/>
    <col min="4860" max="4860" width="6.7109375" style="695" customWidth="1"/>
    <col min="4861" max="4861" width="3" style="695" customWidth="1"/>
    <col min="4862" max="4862" width="6.7109375" style="695" customWidth="1"/>
    <col min="4863" max="4863" width="3" style="695" customWidth="1"/>
    <col min="4864" max="4864" width="1.7109375" style="695" customWidth="1"/>
    <col min="4865" max="4865" width="16.42578125" style="695" customWidth="1"/>
    <col min="4866" max="4868" width="12.7109375" style="695" customWidth="1"/>
    <col min="4869" max="4869" width="14.140625" style="695" customWidth="1"/>
    <col min="4870" max="4870" width="12.7109375" style="695" customWidth="1"/>
    <col min="4871" max="4871" width="30.5703125" style="695" customWidth="1"/>
    <col min="4872" max="5110" width="10.7109375" style="695" customWidth="1"/>
    <col min="5111" max="5115" width="10.7109375" style="695"/>
    <col min="5116" max="5116" width="6.7109375" style="695" customWidth="1"/>
    <col min="5117" max="5117" width="3" style="695" customWidth="1"/>
    <col min="5118" max="5118" width="6.7109375" style="695" customWidth="1"/>
    <col min="5119" max="5119" width="3" style="695" customWidth="1"/>
    <col min="5120" max="5120" width="1.7109375" style="695" customWidth="1"/>
    <col min="5121" max="5121" width="16.42578125" style="695" customWidth="1"/>
    <col min="5122" max="5124" width="12.7109375" style="695" customWidth="1"/>
    <col min="5125" max="5125" width="14.140625" style="695" customWidth="1"/>
    <col min="5126" max="5126" width="12.7109375" style="695" customWidth="1"/>
    <col min="5127" max="5127" width="30.5703125" style="695" customWidth="1"/>
    <col min="5128" max="5366" width="10.7109375" style="695" customWidth="1"/>
    <col min="5367" max="5371" width="10.7109375" style="695"/>
    <col min="5372" max="5372" width="6.7109375" style="695" customWidth="1"/>
    <col min="5373" max="5373" width="3" style="695" customWidth="1"/>
    <col min="5374" max="5374" width="6.7109375" style="695" customWidth="1"/>
    <col min="5375" max="5375" width="3" style="695" customWidth="1"/>
    <col min="5376" max="5376" width="1.7109375" style="695" customWidth="1"/>
    <col min="5377" max="5377" width="16.42578125" style="695" customWidth="1"/>
    <col min="5378" max="5380" width="12.7109375" style="695" customWidth="1"/>
    <col min="5381" max="5381" width="14.140625" style="695" customWidth="1"/>
    <col min="5382" max="5382" width="12.7109375" style="695" customWidth="1"/>
    <col min="5383" max="5383" width="30.5703125" style="695" customWidth="1"/>
    <col min="5384" max="5622" width="10.7109375" style="695" customWidth="1"/>
    <col min="5623" max="5627" width="10.7109375" style="695"/>
    <col min="5628" max="5628" width="6.7109375" style="695" customWidth="1"/>
    <col min="5629" max="5629" width="3" style="695" customWidth="1"/>
    <col min="5630" max="5630" width="6.7109375" style="695" customWidth="1"/>
    <col min="5631" max="5631" width="3" style="695" customWidth="1"/>
    <col min="5632" max="5632" width="1.7109375" style="695" customWidth="1"/>
    <col min="5633" max="5633" width="16.42578125" style="695" customWidth="1"/>
    <col min="5634" max="5636" width="12.7109375" style="695" customWidth="1"/>
    <col min="5637" max="5637" width="14.140625" style="695" customWidth="1"/>
    <col min="5638" max="5638" width="12.7109375" style="695" customWidth="1"/>
    <col min="5639" max="5639" width="30.5703125" style="695" customWidth="1"/>
    <col min="5640" max="5878" width="10.7109375" style="695" customWidth="1"/>
    <col min="5879" max="5883" width="10.7109375" style="695"/>
    <col min="5884" max="5884" width="6.7109375" style="695" customWidth="1"/>
    <col min="5885" max="5885" width="3" style="695" customWidth="1"/>
    <col min="5886" max="5886" width="6.7109375" style="695" customWidth="1"/>
    <col min="5887" max="5887" width="3" style="695" customWidth="1"/>
    <col min="5888" max="5888" width="1.7109375" style="695" customWidth="1"/>
    <col min="5889" max="5889" width="16.42578125" style="695" customWidth="1"/>
    <col min="5890" max="5892" width="12.7109375" style="695" customWidth="1"/>
    <col min="5893" max="5893" width="14.140625" style="695" customWidth="1"/>
    <col min="5894" max="5894" width="12.7109375" style="695" customWidth="1"/>
    <col min="5895" max="5895" width="30.5703125" style="695" customWidth="1"/>
    <col min="5896" max="6134" width="10.7109375" style="695" customWidth="1"/>
    <col min="6135" max="6139" width="10.7109375" style="695"/>
    <col min="6140" max="6140" width="6.7109375" style="695" customWidth="1"/>
    <col min="6141" max="6141" width="3" style="695" customWidth="1"/>
    <col min="6142" max="6142" width="6.7109375" style="695" customWidth="1"/>
    <col min="6143" max="6143" width="3" style="695" customWidth="1"/>
    <col min="6144" max="6144" width="1.7109375" style="695" customWidth="1"/>
    <col min="6145" max="6145" width="16.42578125" style="695" customWidth="1"/>
    <col min="6146" max="6148" width="12.7109375" style="695" customWidth="1"/>
    <col min="6149" max="6149" width="14.140625" style="695" customWidth="1"/>
    <col min="6150" max="6150" width="12.7109375" style="695" customWidth="1"/>
    <col min="6151" max="6151" width="30.5703125" style="695" customWidth="1"/>
    <col min="6152" max="6390" width="10.7109375" style="695" customWidth="1"/>
    <col min="6391" max="6395" width="10.7109375" style="695"/>
    <col min="6396" max="6396" width="6.7109375" style="695" customWidth="1"/>
    <col min="6397" max="6397" width="3" style="695" customWidth="1"/>
    <col min="6398" max="6398" width="6.7109375" style="695" customWidth="1"/>
    <col min="6399" max="6399" width="3" style="695" customWidth="1"/>
    <col min="6400" max="6400" width="1.7109375" style="695" customWidth="1"/>
    <col min="6401" max="6401" width="16.42578125" style="695" customWidth="1"/>
    <col min="6402" max="6404" width="12.7109375" style="695" customWidth="1"/>
    <col min="6405" max="6405" width="14.140625" style="695" customWidth="1"/>
    <col min="6406" max="6406" width="12.7109375" style="695" customWidth="1"/>
    <col min="6407" max="6407" width="30.5703125" style="695" customWidth="1"/>
    <col min="6408" max="6646" width="10.7109375" style="695" customWidth="1"/>
    <col min="6647" max="6651" width="10.7109375" style="695"/>
    <col min="6652" max="6652" width="6.7109375" style="695" customWidth="1"/>
    <col min="6653" max="6653" width="3" style="695" customWidth="1"/>
    <col min="6654" max="6654" width="6.7109375" style="695" customWidth="1"/>
    <col min="6655" max="6655" width="3" style="695" customWidth="1"/>
    <col min="6656" max="6656" width="1.7109375" style="695" customWidth="1"/>
    <col min="6657" max="6657" width="16.42578125" style="695" customWidth="1"/>
    <col min="6658" max="6660" width="12.7109375" style="695" customWidth="1"/>
    <col min="6661" max="6661" width="14.140625" style="695" customWidth="1"/>
    <col min="6662" max="6662" width="12.7109375" style="695" customWidth="1"/>
    <col min="6663" max="6663" width="30.5703125" style="695" customWidth="1"/>
    <col min="6664" max="6902" width="10.7109375" style="695" customWidth="1"/>
    <col min="6903" max="6907" width="10.7109375" style="695"/>
    <col min="6908" max="6908" width="6.7109375" style="695" customWidth="1"/>
    <col min="6909" max="6909" width="3" style="695" customWidth="1"/>
    <col min="6910" max="6910" width="6.7109375" style="695" customWidth="1"/>
    <col min="6911" max="6911" width="3" style="695" customWidth="1"/>
    <col min="6912" max="6912" width="1.7109375" style="695" customWidth="1"/>
    <col min="6913" max="6913" width="16.42578125" style="695" customWidth="1"/>
    <col min="6914" max="6916" width="12.7109375" style="695" customWidth="1"/>
    <col min="6917" max="6917" width="14.140625" style="695" customWidth="1"/>
    <col min="6918" max="6918" width="12.7109375" style="695" customWidth="1"/>
    <col min="6919" max="6919" width="30.5703125" style="695" customWidth="1"/>
    <col min="6920" max="7158" width="10.7109375" style="695" customWidth="1"/>
    <col min="7159" max="7163" width="10.7109375" style="695"/>
    <col min="7164" max="7164" width="6.7109375" style="695" customWidth="1"/>
    <col min="7165" max="7165" width="3" style="695" customWidth="1"/>
    <col min="7166" max="7166" width="6.7109375" style="695" customWidth="1"/>
    <col min="7167" max="7167" width="3" style="695" customWidth="1"/>
    <col min="7168" max="7168" width="1.7109375" style="695" customWidth="1"/>
    <col min="7169" max="7169" width="16.42578125" style="695" customWidth="1"/>
    <col min="7170" max="7172" width="12.7109375" style="695" customWidth="1"/>
    <col min="7173" max="7173" width="14.140625" style="695" customWidth="1"/>
    <col min="7174" max="7174" width="12.7109375" style="695" customWidth="1"/>
    <col min="7175" max="7175" width="30.5703125" style="695" customWidth="1"/>
    <col min="7176" max="7414" width="10.7109375" style="695" customWidth="1"/>
    <col min="7415" max="7419" width="10.7109375" style="695"/>
    <col min="7420" max="7420" width="6.7109375" style="695" customWidth="1"/>
    <col min="7421" max="7421" width="3" style="695" customWidth="1"/>
    <col min="7422" max="7422" width="6.7109375" style="695" customWidth="1"/>
    <col min="7423" max="7423" width="3" style="695" customWidth="1"/>
    <col min="7424" max="7424" width="1.7109375" style="695" customWidth="1"/>
    <col min="7425" max="7425" width="16.42578125" style="695" customWidth="1"/>
    <col min="7426" max="7428" width="12.7109375" style="695" customWidth="1"/>
    <col min="7429" max="7429" width="14.140625" style="695" customWidth="1"/>
    <col min="7430" max="7430" width="12.7109375" style="695" customWidth="1"/>
    <col min="7431" max="7431" width="30.5703125" style="695" customWidth="1"/>
    <col min="7432" max="7670" width="10.7109375" style="695" customWidth="1"/>
    <col min="7671" max="7675" width="10.7109375" style="695"/>
    <col min="7676" max="7676" width="6.7109375" style="695" customWidth="1"/>
    <col min="7677" max="7677" width="3" style="695" customWidth="1"/>
    <col min="7678" max="7678" width="6.7109375" style="695" customWidth="1"/>
    <col min="7679" max="7679" width="3" style="695" customWidth="1"/>
    <col min="7680" max="7680" width="1.7109375" style="695" customWidth="1"/>
    <col min="7681" max="7681" width="16.42578125" style="695" customWidth="1"/>
    <col min="7682" max="7684" width="12.7109375" style="695" customWidth="1"/>
    <col min="7685" max="7685" width="14.140625" style="695" customWidth="1"/>
    <col min="7686" max="7686" width="12.7109375" style="695" customWidth="1"/>
    <col min="7687" max="7687" width="30.5703125" style="695" customWidth="1"/>
    <col min="7688" max="7926" width="10.7109375" style="695" customWidth="1"/>
    <col min="7927" max="7931" width="10.7109375" style="695"/>
    <col min="7932" max="7932" width="6.7109375" style="695" customWidth="1"/>
    <col min="7933" max="7933" width="3" style="695" customWidth="1"/>
    <col min="7934" max="7934" width="6.7109375" style="695" customWidth="1"/>
    <col min="7935" max="7935" width="3" style="695" customWidth="1"/>
    <col min="7936" max="7936" width="1.7109375" style="695" customWidth="1"/>
    <col min="7937" max="7937" width="16.42578125" style="695" customWidth="1"/>
    <col min="7938" max="7940" width="12.7109375" style="695" customWidth="1"/>
    <col min="7941" max="7941" width="14.140625" style="695" customWidth="1"/>
    <col min="7942" max="7942" width="12.7109375" style="695" customWidth="1"/>
    <col min="7943" max="7943" width="30.5703125" style="695" customWidth="1"/>
    <col min="7944" max="8182" width="10.7109375" style="695" customWidth="1"/>
    <col min="8183" max="8187" width="10.7109375" style="695"/>
    <col min="8188" max="8188" width="6.7109375" style="695" customWidth="1"/>
    <col min="8189" max="8189" width="3" style="695" customWidth="1"/>
    <col min="8190" max="8190" width="6.7109375" style="695" customWidth="1"/>
    <col min="8191" max="8191" width="3" style="695" customWidth="1"/>
    <col min="8192" max="8192" width="1.7109375" style="695" customWidth="1"/>
    <col min="8193" max="8193" width="16.42578125" style="695" customWidth="1"/>
    <col min="8194" max="8196" width="12.7109375" style="695" customWidth="1"/>
    <col min="8197" max="8197" width="14.140625" style="695" customWidth="1"/>
    <col min="8198" max="8198" width="12.7109375" style="695" customWidth="1"/>
    <col min="8199" max="8199" width="30.5703125" style="695" customWidth="1"/>
    <col min="8200" max="8438" width="10.7109375" style="695" customWidth="1"/>
    <col min="8439" max="8443" width="10.7109375" style="695"/>
    <col min="8444" max="8444" width="6.7109375" style="695" customWidth="1"/>
    <col min="8445" max="8445" width="3" style="695" customWidth="1"/>
    <col min="8446" max="8446" width="6.7109375" style="695" customWidth="1"/>
    <col min="8447" max="8447" width="3" style="695" customWidth="1"/>
    <col min="8448" max="8448" width="1.7109375" style="695" customWidth="1"/>
    <col min="8449" max="8449" width="16.42578125" style="695" customWidth="1"/>
    <col min="8450" max="8452" width="12.7109375" style="695" customWidth="1"/>
    <col min="8453" max="8453" width="14.140625" style="695" customWidth="1"/>
    <col min="8454" max="8454" width="12.7109375" style="695" customWidth="1"/>
    <col min="8455" max="8455" width="30.5703125" style="695" customWidth="1"/>
    <col min="8456" max="8694" width="10.7109375" style="695" customWidth="1"/>
    <col min="8695" max="8699" width="10.7109375" style="695"/>
    <col min="8700" max="8700" width="6.7109375" style="695" customWidth="1"/>
    <col min="8701" max="8701" width="3" style="695" customWidth="1"/>
    <col min="8702" max="8702" width="6.7109375" style="695" customWidth="1"/>
    <col min="8703" max="8703" width="3" style="695" customWidth="1"/>
    <col min="8704" max="8704" width="1.7109375" style="695" customWidth="1"/>
    <col min="8705" max="8705" width="16.42578125" style="695" customWidth="1"/>
    <col min="8706" max="8708" width="12.7109375" style="695" customWidth="1"/>
    <col min="8709" max="8709" width="14.140625" style="695" customWidth="1"/>
    <col min="8710" max="8710" width="12.7109375" style="695" customWidth="1"/>
    <col min="8711" max="8711" width="30.5703125" style="695" customWidth="1"/>
    <col min="8712" max="8950" width="10.7109375" style="695" customWidth="1"/>
    <col min="8951" max="8955" width="10.7109375" style="695"/>
    <col min="8956" max="8956" width="6.7109375" style="695" customWidth="1"/>
    <col min="8957" max="8957" width="3" style="695" customWidth="1"/>
    <col min="8958" max="8958" width="6.7109375" style="695" customWidth="1"/>
    <col min="8959" max="8959" width="3" style="695" customWidth="1"/>
    <col min="8960" max="8960" width="1.7109375" style="695" customWidth="1"/>
    <col min="8961" max="8961" width="16.42578125" style="695" customWidth="1"/>
    <col min="8962" max="8964" width="12.7109375" style="695" customWidth="1"/>
    <col min="8965" max="8965" width="14.140625" style="695" customWidth="1"/>
    <col min="8966" max="8966" width="12.7109375" style="695" customWidth="1"/>
    <col min="8967" max="8967" width="30.5703125" style="695" customWidth="1"/>
    <col min="8968" max="9206" width="10.7109375" style="695" customWidth="1"/>
    <col min="9207" max="9211" width="10.7109375" style="695"/>
    <col min="9212" max="9212" width="6.7109375" style="695" customWidth="1"/>
    <col min="9213" max="9213" width="3" style="695" customWidth="1"/>
    <col min="9214" max="9214" width="6.7109375" style="695" customWidth="1"/>
    <col min="9215" max="9215" width="3" style="695" customWidth="1"/>
    <col min="9216" max="9216" width="1.7109375" style="695" customWidth="1"/>
    <col min="9217" max="9217" width="16.42578125" style="695" customWidth="1"/>
    <col min="9218" max="9220" width="12.7109375" style="695" customWidth="1"/>
    <col min="9221" max="9221" width="14.140625" style="695" customWidth="1"/>
    <col min="9222" max="9222" width="12.7109375" style="695" customWidth="1"/>
    <col min="9223" max="9223" width="30.5703125" style="695" customWidth="1"/>
    <col min="9224" max="9462" width="10.7109375" style="695" customWidth="1"/>
    <col min="9463" max="9467" width="10.7109375" style="695"/>
    <col min="9468" max="9468" width="6.7109375" style="695" customWidth="1"/>
    <col min="9469" max="9469" width="3" style="695" customWidth="1"/>
    <col min="9470" max="9470" width="6.7109375" style="695" customWidth="1"/>
    <col min="9471" max="9471" width="3" style="695" customWidth="1"/>
    <col min="9472" max="9472" width="1.7109375" style="695" customWidth="1"/>
    <col min="9473" max="9473" width="16.42578125" style="695" customWidth="1"/>
    <col min="9474" max="9476" width="12.7109375" style="695" customWidth="1"/>
    <col min="9477" max="9477" width="14.140625" style="695" customWidth="1"/>
    <col min="9478" max="9478" width="12.7109375" style="695" customWidth="1"/>
    <col min="9479" max="9479" width="30.5703125" style="695" customWidth="1"/>
    <col min="9480" max="9718" width="10.7109375" style="695" customWidth="1"/>
    <col min="9719" max="9723" width="10.7109375" style="695"/>
    <col min="9724" max="9724" width="6.7109375" style="695" customWidth="1"/>
    <col min="9725" max="9725" width="3" style="695" customWidth="1"/>
    <col min="9726" max="9726" width="6.7109375" style="695" customWidth="1"/>
    <col min="9727" max="9727" width="3" style="695" customWidth="1"/>
    <col min="9728" max="9728" width="1.7109375" style="695" customWidth="1"/>
    <col min="9729" max="9729" width="16.42578125" style="695" customWidth="1"/>
    <col min="9730" max="9732" width="12.7109375" style="695" customWidth="1"/>
    <col min="9733" max="9733" width="14.140625" style="695" customWidth="1"/>
    <col min="9734" max="9734" width="12.7109375" style="695" customWidth="1"/>
    <col min="9735" max="9735" width="30.5703125" style="695" customWidth="1"/>
    <col min="9736" max="9974" width="10.7109375" style="695" customWidth="1"/>
    <col min="9975" max="9979" width="10.7109375" style="695"/>
    <col min="9980" max="9980" width="6.7109375" style="695" customWidth="1"/>
    <col min="9981" max="9981" width="3" style="695" customWidth="1"/>
    <col min="9982" max="9982" width="6.7109375" style="695" customWidth="1"/>
    <col min="9983" max="9983" width="3" style="695" customWidth="1"/>
    <col min="9984" max="9984" width="1.7109375" style="695" customWidth="1"/>
    <col min="9985" max="9985" width="16.42578125" style="695" customWidth="1"/>
    <col min="9986" max="9988" width="12.7109375" style="695" customWidth="1"/>
    <col min="9989" max="9989" width="14.140625" style="695" customWidth="1"/>
    <col min="9990" max="9990" width="12.7109375" style="695" customWidth="1"/>
    <col min="9991" max="9991" width="30.5703125" style="695" customWidth="1"/>
    <col min="9992" max="10230" width="10.7109375" style="695" customWidth="1"/>
    <col min="10231" max="10235" width="10.7109375" style="695"/>
    <col min="10236" max="10236" width="6.7109375" style="695" customWidth="1"/>
    <col min="10237" max="10237" width="3" style="695" customWidth="1"/>
    <col min="10238" max="10238" width="6.7109375" style="695" customWidth="1"/>
    <col min="10239" max="10239" width="3" style="695" customWidth="1"/>
    <col min="10240" max="10240" width="1.7109375" style="695" customWidth="1"/>
    <col min="10241" max="10241" width="16.42578125" style="695" customWidth="1"/>
    <col min="10242" max="10244" width="12.7109375" style="695" customWidth="1"/>
    <col min="10245" max="10245" width="14.140625" style="695" customWidth="1"/>
    <col min="10246" max="10246" width="12.7109375" style="695" customWidth="1"/>
    <col min="10247" max="10247" width="30.5703125" style="695" customWidth="1"/>
    <col min="10248" max="10486" width="10.7109375" style="695" customWidth="1"/>
    <col min="10487" max="10491" width="10.7109375" style="695"/>
    <col min="10492" max="10492" width="6.7109375" style="695" customWidth="1"/>
    <col min="10493" max="10493" width="3" style="695" customWidth="1"/>
    <col min="10494" max="10494" width="6.7109375" style="695" customWidth="1"/>
    <col min="10495" max="10495" width="3" style="695" customWidth="1"/>
    <col min="10496" max="10496" width="1.7109375" style="695" customWidth="1"/>
    <col min="10497" max="10497" width="16.42578125" style="695" customWidth="1"/>
    <col min="10498" max="10500" width="12.7109375" style="695" customWidth="1"/>
    <col min="10501" max="10501" width="14.140625" style="695" customWidth="1"/>
    <col min="10502" max="10502" width="12.7109375" style="695" customWidth="1"/>
    <col min="10503" max="10503" width="30.5703125" style="695" customWidth="1"/>
    <col min="10504" max="10742" width="10.7109375" style="695" customWidth="1"/>
    <col min="10743" max="10747" width="10.7109375" style="695"/>
    <col min="10748" max="10748" width="6.7109375" style="695" customWidth="1"/>
    <col min="10749" max="10749" width="3" style="695" customWidth="1"/>
    <col min="10750" max="10750" width="6.7109375" style="695" customWidth="1"/>
    <col min="10751" max="10751" width="3" style="695" customWidth="1"/>
    <col min="10752" max="10752" width="1.7109375" style="695" customWidth="1"/>
    <col min="10753" max="10753" width="16.42578125" style="695" customWidth="1"/>
    <col min="10754" max="10756" width="12.7109375" style="695" customWidth="1"/>
    <col min="10757" max="10757" width="14.140625" style="695" customWidth="1"/>
    <col min="10758" max="10758" width="12.7109375" style="695" customWidth="1"/>
    <col min="10759" max="10759" width="30.5703125" style="695" customWidth="1"/>
    <col min="10760" max="10998" width="10.7109375" style="695" customWidth="1"/>
    <col min="10999" max="11003" width="10.7109375" style="695"/>
    <col min="11004" max="11004" width="6.7109375" style="695" customWidth="1"/>
    <col min="11005" max="11005" width="3" style="695" customWidth="1"/>
    <col min="11006" max="11006" width="6.7109375" style="695" customWidth="1"/>
    <col min="11007" max="11007" width="3" style="695" customWidth="1"/>
    <col min="11008" max="11008" width="1.7109375" style="695" customWidth="1"/>
    <col min="11009" max="11009" width="16.42578125" style="695" customWidth="1"/>
    <col min="11010" max="11012" width="12.7109375" style="695" customWidth="1"/>
    <col min="11013" max="11013" width="14.140625" style="695" customWidth="1"/>
    <col min="11014" max="11014" width="12.7109375" style="695" customWidth="1"/>
    <col min="11015" max="11015" width="30.5703125" style="695" customWidth="1"/>
    <col min="11016" max="11254" width="10.7109375" style="695" customWidth="1"/>
    <col min="11255" max="11259" width="10.7109375" style="695"/>
    <col min="11260" max="11260" width="6.7109375" style="695" customWidth="1"/>
    <col min="11261" max="11261" width="3" style="695" customWidth="1"/>
    <col min="11262" max="11262" width="6.7109375" style="695" customWidth="1"/>
    <col min="11263" max="11263" width="3" style="695" customWidth="1"/>
    <col min="11264" max="11264" width="1.7109375" style="695" customWidth="1"/>
    <col min="11265" max="11265" width="16.42578125" style="695" customWidth="1"/>
    <col min="11266" max="11268" width="12.7109375" style="695" customWidth="1"/>
    <col min="11269" max="11269" width="14.140625" style="695" customWidth="1"/>
    <col min="11270" max="11270" width="12.7109375" style="695" customWidth="1"/>
    <col min="11271" max="11271" width="30.5703125" style="695" customWidth="1"/>
    <col min="11272" max="11510" width="10.7109375" style="695" customWidth="1"/>
    <col min="11511" max="11515" width="10.7109375" style="695"/>
    <col min="11516" max="11516" width="6.7109375" style="695" customWidth="1"/>
    <col min="11517" max="11517" width="3" style="695" customWidth="1"/>
    <col min="11518" max="11518" width="6.7109375" style="695" customWidth="1"/>
    <col min="11519" max="11519" width="3" style="695" customWidth="1"/>
    <col min="11520" max="11520" width="1.7109375" style="695" customWidth="1"/>
    <col min="11521" max="11521" width="16.42578125" style="695" customWidth="1"/>
    <col min="11522" max="11524" width="12.7109375" style="695" customWidth="1"/>
    <col min="11525" max="11525" width="14.140625" style="695" customWidth="1"/>
    <col min="11526" max="11526" width="12.7109375" style="695" customWidth="1"/>
    <col min="11527" max="11527" width="30.5703125" style="695" customWidth="1"/>
    <col min="11528" max="11766" width="10.7109375" style="695" customWidth="1"/>
    <col min="11767" max="11771" width="10.7109375" style="695"/>
    <col min="11772" max="11772" width="6.7109375" style="695" customWidth="1"/>
    <col min="11773" max="11773" width="3" style="695" customWidth="1"/>
    <col min="11774" max="11774" width="6.7109375" style="695" customWidth="1"/>
    <col min="11775" max="11775" width="3" style="695" customWidth="1"/>
    <col min="11776" max="11776" width="1.7109375" style="695" customWidth="1"/>
    <col min="11777" max="11777" width="16.42578125" style="695" customWidth="1"/>
    <col min="11778" max="11780" width="12.7109375" style="695" customWidth="1"/>
    <col min="11781" max="11781" width="14.140625" style="695" customWidth="1"/>
    <col min="11782" max="11782" width="12.7109375" style="695" customWidth="1"/>
    <col min="11783" max="11783" width="30.5703125" style="695" customWidth="1"/>
    <col min="11784" max="12022" width="10.7109375" style="695" customWidth="1"/>
    <col min="12023" max="12027" width="10.7109375" style="695"/>
    <col min="12028" max="12028" width="6.7109375" style="695" customWidth="1"/>
    <col min="12029" max="12029" width="3" style="695" customWidth="1"/>
    <col min="12030" max="12030" width="6.7109375" style="695" customWidth="1"/>
    <col min="12031" max="12031" width="3" style="695" customWidth="1"/>
    <col min="12032" max="12032" width="1.7109375" style="695" customWidth="1"/>
    <col min="12033" max="12033" width="16.42578125" style="695" customWidth="1"/>
    <col min="12034" max="12036" width="12.7109375" style="695" customWidth="1"/>
    <col min="12037" max="12037" width="14.140625" style="695" customWidth="1"/>
    <col min="12038" max="12038" width="12.7109375" style="695" customWidth="1"/>
    <col min="12039" max="12039" width="30.5703125" style="695" customWidth="1"/>
    <col min="12040" max="12278" width="10.7109375" style="695" customWidth="1"/>
    <col min="12279" max="12283" width="10.7109375" style="695"/>
    <col min="12284" max="12284" width="6.7109375" style="695" customWidth="1"/>
    <col min="12285" max="12285" width="3" style="695" customWidth="1"/>
    <col min="12286" max="12286" width="6.7109375" style="695" customWidth="1"/>
    <col min="12287" max="12287" width="3" style="695" customWidth="1"/>
    <col min="12288" max="12288" width="1.7109375" style="695" customWidth="1"/>
    <col min="12289" max="12289" width="16.42578125" style="695" customWidth="1"/>
    <col min="12290" max="12292" width="12.7109375" style="695" customWidth="1"/>
    <col min="12293" max="12293" width="14.140625" style="695" customWidth="1"/>
    <col min="12294" max="12294" width="12.7109375" style="695" customWidth="1"/>
    <col min="12295" max="12295" width="30.5703125" style="695" customWidth="1"/>
    <col min="12296" max="12534" width="10.7109375" style="695" customWidth="1"/>
    <col min="12535" max="12539" width="10.7109375" style="695"/>
    <col min="12540" max="12540" width="6.7109375" style="695" customWidth="1"/>
    <col min="12541" max="12541" width="3" style="695" customWidth="1"/>
    <col min="12542" max="12542" width="6.7109375" style="695" customWidth="1"/>
    <col min="12543" max="12543" width="3" style="695" customWidth="1"/>
    <col min="12544" max="12544" width="1.7109375" style="695" customWidth="1"/>
    <col min="12545" max="12545" width="16.42578125" style="695" customWidth="1"/>
    <col min="12546" max="12548" width="12.7109375" style="695" customWidth="1"/>
    <col min="12549" max="12549" width="14.140625" style="695" customWidth="1"/>
    <col min="12550" max="12550" width="12.7109375" style="695" customWidth="1"/>
    <col min="12551" max="12551" width="30.5703125" style="695" customWidth="1"/>
    <col min="12552" max="12790" width="10.7109375" style="695" customWidth="1"/>
    <col min="12791" max="12795" width="10.7109375" style="695"/>
    <col min="12796" max="12796" width="6.7109375" style="695" customWidth="1"/>
    <col min="12797" max="12797" width="3" style="695" customWidth="1"/>
    <col min="12798" max="12798" width="6.7109375" style="695" customWidth="1"/>
    <col min="12799" max="12799" width="3" style="695" customWidth="1"/>
    <col min="12800" max="12800" width="1.7109375" style="695" customWidth="1"/>
    <col min="12801" max="12801" width="16.42578125" style="695" customWidth="1"/>
    <col min="12802" max="12804" width="12.7109375" style="695" customWidth="1"/>
    <col min="12805" max="12805" width="14.140625" style="695" customWidth="1"/>
    <col min="12806" max="12806" width="12.7109375" style="695" customWidth="1"/>
    <col min="12807" max="12807" width="30.5703125" style="695" customWidth="1"/>
    <col min="12808" max="13046" width="10.7109375" style="695" customWidth="1"/>
    <col min="13047" max="13051" width="10.7109375" style="695"/>
    <col min="13052" max="13052" width="6.7109375" style="695" customWidth="1"/>
    <col min="13053" max="13053" width="3" style="695" customWidth="1"/>
    <col min="13054" max="13054" width="6.7109375" style="695" customWidth="1"/>
    <col min="13055" max="13055" width="3" style="695" customWidth="1"/>
    <col min="13056" max="13056" width="1.7109375" style="695" customWidth="1"/>
    <col min="13057" max="13057" width="16.42578125" style="695" customWidth="1"/>
    <col min="13058" max="13060" width="12.7109375" style="695" customWidth="1"/>
    <col min="13061" max="13061" width="14.140625" style="695" customWidth="1"/>
    <col min="13062" max="13062" width="12.7109375" style="695" customWidth="1"/>
    <col min="13063" max="13063" width="30.5703125" style="695" customWidth="1"/>
    <col min="13064" max="13302" width="10.7109375" style="695" customWidth="1"/>
    <col min="13303" max="13307" width="10.7109375" style="695"/>
    <col min="13308" max="13308" width="6.7109375" style="695" customWidth="1"/>
    <col min="13309" max="13309" width="3" style="695" customWidth="1"/>
    <col min="13310" max="13310" width="6.7109375" style="695" customWidth="1"/>
    <col min="13311" max="13311" width="3" style="695" customWidth="1"/>
    <col min="13312" max="13312" width="1.7109375" style="695" customWidth="1"/>
    <col min="13313" max="13313" width="16.42578125" style="695" customWidth="1"/>
    <col min="13314" max="13316" width="12.7109375" style="695" customWidth="1"/>
    <col min="13317" max="13317" width="14.140625" style="695" customWidth="1"/>
    <col min="13318" max="13318" width="12.7109375" style="695" customWidth="1"/>
    <col min="13319" max="13319" width="30.5703125" style="695" customWidth="1"/>
    <col min="13320" max="13558" width="10.7109375" style="695" customWidth="1"/>
    <col min="13559" max="13563" width="10.7109375" style="695"/>
    <col min="13564" max="13564" width="6.7109375" style="695" customWidth="1"/>
    <col min="13565" max="13565" width="3" style="695" customWidth="1"/>
    <col min="13566" max="13566" width="6.7109375" style="695" customWidth="1"/>
    <col min="13567" max="13567" width="3" style="695" customWidth="1"/>
    <col min="13568" max="13568" width="1.7109375" style="695" customWidth="1"/>
    <col min="13569" max="13569" width="16.42578125" style="695" customWidth="1"/>
    <col min="13570" max="13572" width="12.7109375" style="695" customWidth="1"/>
    <col min="13573" max="13573" width="14.140625" style="695" customWidth="1"/>
    <col min="13574" max="13574" width="12.7109375" style="695" customWidth="1"/>
    <col min="13575" max="13575" width="30.5703125" style="695" customWidth="1"/>
    <col min="13576" max="13814" width="10.7109375" style="695" customWidth="1"/>
    <col min="13815" max="13819" width="10.7109375" style="695"/>
    <col min="13820" max="13820" width="6.7109375" style="695" customWidth="1"/>
    <col min="13821" max="13821" width="3" style="695" customWidth="1"/>
    <col min="13822" max="13822" width="6.7109375" style="695" customWidth="1"/>
    <col min="13823" max="13823" width="3" style="695" customWidth="1"/>
    <col min="13824" max="13824" width="1.7109375" style="695" customWidth="1"/>
    <col min="13825" max="13825" width="16.42578125" style="695" customWidth="1"/>
    <col min="13826" max="13828" width="12.7109375" style="695" customWidth="1"/>
    <col min="13829" max="13829" width="14.140625" style="695" customWidth="1"/>
    <col min="13830" max="13830" width="12.7109375" style="695" customWidth="1"/>
    <col min="13831" max="13831" width="30.5703125" style="695" customWidth="1"/>
    <col min="13832" max="14070" width="10.7109375" style="695" customWidth="1"/>
    <col min="14071" max="14075" width="10.7109375" style="695"/>
    <col min="14076" max="14076" width="6.7109375" style="695" customWidth="1"/>
    <col min="14077" max="14077" width="3" style="695" customWidth="1"/>
    <col min="14078" max="14078" width="6.7109375" style="695" customWidth="1"/>
    <col min="14079" max="14079" width="3" style="695" customWidth="1"/>
    <col min="14080" max="14080" width="1.7109375" style="695" customWidth="1"/>
    <col min="14081" max="14081" width="16.42578125" style="695" customWidth="1"/>
    <col min="14082" max="14084" width="12.7109375" style="695" customWidth="1"/>
    <col min="14085" max="14085" width="14.140625" style="695" customWidth="1"/>
    <col min="14086" max="14086" width="12.7109375" style="695" customWidth="1"/>
    <col min="14087" max="14087" width="30.5703125" style="695" customWidth="1"/>
    <col min="14088" max="14326" width="10.7109375" style="695" customWidth="1"/>
    <col min="14327" max="14331" width="10.7109375" style="695"/>
    <col min="14332" max="14332" width="6.7109375" style="695" customWidth="1"/>
    <col min="14333" max="14333" width="3" style="695" customWidth="1"/>
    <col min="14334" max="14334" width="6.7109375" style="695" customWidth="1"/>
    <col min="14335" max="14335" width="3" style="695" customWidth="1"/>
    <col min="14336" max="14336" width="1.7109375" style="695" customWidth="1"/>
    <col min="14337" max="14337" width="16.42578125" style="695" customWidth="1"/>
    <col min="14338" max="14340" width="12.7109375" style="695" customWidth="1"/>
    <col min="14341" max="14341" width="14.140625" style="695" customWidth="1"/>
    <col min="14342" max="14342" width="12.7109375" style="695" customWidth="1"/>
    <col min="14343" max="14343" width="30.5703125" style="695" customWidth="1"/>
    <col min="14344" max="14582" width="10.7109375" style="695" customWidth="1"/>
    <col min="14583" max="14587" width="10.7109375" style="695"/>
    <col min="14588" max="14588" width="6.7109375" style="695" customWidth="1"/>
    <col min="14589" max="14589" width="3" style="695" customWidth="1"/>
    <col min="14590" max="14590" width="6.7109375" style="695" customWidth="1"/>
    <col min="14591" max="14591" width="3" style="695" customWidth="1"/>
    <col min="14592" max="14592" width="1.7109375" style="695" customWidth="1"/>
    <col min="14593" max="14593" width="16.42578125" style="695" customWidth="1"/>
    <col min="14594" max="14596" width="12.7109375" style="695" customWidth="1"/>
    <col min="14597" max="14597" width="14.140625" style="695" customWidth="1"/>
    <col min="14598" max="14598" width="12.7109375" style="695" customWidth="1"/>
    <col min="14599" max="14599" width="30.5703125" style="695" customWidth="1"/>
    <col min="14600" max="14838" width="10.7109375" style="695" customWidth="1"/>
    <col min="14839" max="14843" width="10.7109375" style="695"/>
    <col min="14844" max="14844" width="6.7109375" style="695" customWidth="1"/>
    <col min="14845" max="14845" width="3" style="695" customWidth="1"/>
    <col min="14846" max="14846" width="6.7109375" style="695" customWidth="1"/>
    <col min="14847" max="14847" width="3" style="695" customWidth="1"/>
    <col min="14848" max="14848" width="1.7109375" style="695" customWidth="1"/>
    <col min="14849" max="14849" width="16.42578125" style="695" customWidth="1"/>
    <col min="14850" max="14852" width="12.7109375" style="695" customWidth="1"/>
    <col min="14853" max="14853" width="14.140625" style="695" customWidth="1"/>
    <col min="14854" max="14854" width="12.7109375" style="695" customWidth="1"/>
    <col min="14855" max="14855" width="30.5703125" style="695" customWidth="1"/>
    <col min="14856" max="15094" width="10.7109375" style="695" customWidth="1"/>
    <col min="15095" max="15099" width="10.7109375" style="695"/>
    <col min="15100" max="15100" width="6.7109375" style="695" customWidth="1"/>
    <col min="15101" max="15101" width="3" style="695" customWidth="1"/>
    <col min="15102" max="15102" width="6.7109375" style="695" customWidth="1"/>
    <col min="15103" max="15103" width="3" style="695" customWidth="1"/>
    <col min="15104" max="15104" width="1.7109375" style="695" customWidth="1"/>
    <col min="15105" max="15105" width="16.42578125" style="695" customWidth="1"/>
    <col min="15106" max="15108" width="12.7109375" style="695" customWidth="1"/>
    <col min="15109" max="15109" width="14.140625" style="695" customWidth="1"/>
    <col min="15110" max="15110" width="12.7109375" style="695" customWidth="1"/>
    <col min="15111" max="15111" width="30.5703125" style="695" customWidth="1"/>
    <col min="15112" max="15350" width="10.7109375" style="695" customWidth="1"/>
    <col min="15351" max="15355" width="10.7109375" style="695"/>
    <col min="15356" max="15356" width="6.7109375" style="695" customWidth="1"/>
    <col min="15357" max="15357" width="3" style="695" customWidth="1"/>
    <col min="15358" max="15358" width="6.7109375" style="695" customWidth="1"/>
    <col min="15359" max="15359" width="3" style="695" customWidth="1"/>
    <col min="15360" max="15360" width="1.7109375" style="695" customWidth="1"/>
    <col min="15361" max="15361" width="16.42578125" style="695" customWidth="1"/>
    <col min="15362" max="15364" width="12.7109375" style="695" customWidth="1"/>
    <col min="15365" max="15365" width="14.140625" style="695" customWidth="1"/>
    <col min="15366" max="15366" width="12.7109375" style="695" customWidth="1"/>
    <col min="15367" max="15367" width="30.5703125" style="695" customWidth="1"/>
    <col min="15368" max="15606" width="10.7109375" style="695" customWidth="1"/>
    <col min="15607" max="15611" width="10.7109375" style="695"/>
    <col min="15612" max="15612" width="6.7109375" style="695" customWidth="1"/>
    <col min="15613" max="15613" width="3" style="695" customWidth="1"/>
    <col min="15614" max="15614" width="6.7109375" style="695" customWidth="1"/>
    <col min="15615" max="15615" width="3" style="695" customWidth="1"/>
    <col min="15616" max="15616" width="1.7109375" style="695" customWidth="1"/>
    <col min="15617" max="15617" width="16.42578125" style="695" customWidth="1"/>
    <col min="15618" max="15620" width="12.7109375" style="695" customWidth="1"/>
    <col min="15621" max="15621" width="14.140625" style="695" customWidth="1"/>
    <col min="15622" max="15622" width="12.7109375" style="695" customWidth="1"/>
    <col min="15623" max="15623" width="30.5703125" style="695" customWidth="1"/>
    <col min="15624" max="15862" width="10.7109375" style="695" customWidth="1"/>
    <col min="15863" max="15867" width="10.7109375" style="695"/>
    <col min="15868" max="15868" width="6.7109375" style="695" customWidth="1"/>
    <col min="15869" max="15869" width="3" style="695" customWidth="1"/>
    <col min="15870" max="15870" width="6.7109375" style="695" customWidth="1"/>
    <col min="15871" max="15871" width="3" style="695" customWidth="1"/>
    <col min="15872" max="15872" width="1.7109375" style="695" customWidth="1"/>
    <col min="15873" max="15873" width="16.42578125" style="695" customWidth="1"/>
    <col min="15874" max="15876" width="12.7109375" style="695" customWidth="1"/>
    <col min="15877" max="15877" width="14.140625" style="695" customWidth="1"/>
    <col min="15878" max="15878" width="12.7109375" style="695" customWidth="1"/>
    <col min="15879" max="15879" width="30.5703125" style="695" customWidth="1"/>
    <col min="15880" max="16118" width="10.7109375" style="695" customWidth="1"/>
    <col min="16119" max="16123" width="10.7109375" style="695"/>
    <col min="16124" max="16124" width="6.7109375" style="695" customWidth="1"/>
    <col min="16125" max="16125" width="3" style="695" customWidth="1"/>
    <col min="16126" max="16126" width="6.7109375" style="695" customWidth="1"/>
    <col min="16127" max="16127" width="3" style="695" customWidth="1"/>
    <col min="16128" max="16128" width="1.7109375" style="695" customWidth="1"/>
    <col min="16129" max="16129" width="16.42578125" style="695" customWidth="1"/>
    <col min="16130" max="16132" width="12.7109375" style="695" customWidth="1"/>
    <col min="16133" max="16133" width="14.140625" style="695" customWidth="1"/>
    <col min="16134" max="16134" width="12.7109375" style="695" customWidth="1"/>
    <col min="16135" max="16135" width="30.5703125" style="695" customWidth="1"/>
    <col min="16136" max="16374" width="10.7109375" style="695" customWidth="1"/>
    <col min="16375" max="16384" width="10.7109375" style="695"/>
  </cols>
  <sheetData>
    <row r="1" spans="2:17" ht="15.75" thickBot="1" x14ac:dyDescent="0.3"/>
    <row r="2" spans="2:17" ht="15" customHeight="1" x14ac:dyDescent="0.25">
      <c r="B2" s="662"/>
      <c r="C2" s="661"/>
      <c r="D2" s="661"/>
      <c r="E2" s="661"/>
      <c r="F2" s="661"/>
      <c r="G2" s="661"/>
      <c r="H2" s="663"/>
      <c r="I2" s="664"/>
      <c r="J2" s="665"/>
    </row>
    <row r="3" spans="2:17" ht="15" customHeight="1" x14ac:dyDescent="0.25">
      <c r="B3" s="658"/>
      <c r="C3" s="60" t="str">
        <f>Resumo!E4</f>
        <v>Obra:</v>
      </c>
      <c r="D3" s="52" t="str">
        <f>Resumo!F4</f>
        <v xml:space="preserve">Pavimentação e Drenagem </v>
      </c>
      <c r="E3" s="564"/>
      <c r="F3" s="564"/>
      <c r="G3" s="678" t="s">
        <v>472</v>
      </c>
      <c r="H3" s="645"/>
      <c r="I3" s="667"/>
      <c r="J3" s="668"/>
    </row>
    <row r="4" spans="2:17" ht="15" customHeight="1" x14ac:dyDescent="0.25">
      <c r="B4" s="658"/>
      <c r="C4" s="60" t="str">
        <f>Resumo!E5</f>
        <v>Local:</v>
      </c>
      <c r="D4" s="52" t="str">
        <f>Resumo!F5</f>
        <v>Estádio Municipal Egidio José Preima</v>
      </c>
      <c r="E4" s="645"/>
      <c r="F4" s="564"/>
      <c r="G4" s="1090" t="s">
        <v>474</v>
      </c>
      <c r="H4" s="1090"/>
      <c r="I4" s="667"/>
      <c r="J4" s="668"/>
      <c r="M4" s="667"/>
      <c r="N4" s="667"/>
      <c r="O4" s="667"/>
      <c r="P4" s="667"/>
      <c r="Q4" s="667"/>
    </row>
    <row r="5" spans="2:17" ht="15" customHeight="1" x14ac:dyDescent="0.25">
      <c r="B5" s="669"/>
      <c r="C5" s="60" t="str">
        <f>Resumo!E6</f>
        <v>Bairro:</v>
      </c>
      <c r="D5" s="52" t="str">
        <f>Resumo!F6</f>
        <v>Gleba Sorriso</v>
      </c>
      <c r="E5" s="645"/>
      <c r="F5" s="564"/>
      <c r="G5" s="1090" t="s">
        <v>475</v>
      </c>
      <c r="H5" s="1090"/>
      <c r="I5" s="667"/>
      <c r="J5" s="668"/>
      <c r="M5" s="667"/>
      <c r="N5" s="667"/>
      <c r="O5" s="667"/>
      <c r="P5" s="667"/>
      <c r="Q5" s="667"/>
    </row>
    <row r="6" spans="2:17" ht="15" customHeight="1" x14ac:dyDescent="0.25">
      <c r="B6" s="669"/>
      <c r="C6" s="60" t="str">
        <f>Resumo!E7</f>
        <v>Município:</v>
      </c>
      <c r="D6" s="52" t="str">
        <f>Resumo!F7</f>
        <v>Sorriso - MT</v>
      </c>
      <c r="E6" s="645"/>
      <c r="F6" s="645"/>
      <c r="G6" s="645"/>
      <c r="H6" s="645"/>
      <c r="I6" s="667"/>
      <c r="J6" s="668"/>
      <c r="M6" s="667"/>
      <c r="N6" s="1092"/>
      <c r="O6" s="1092"/>
      <c r="P6" s="1092"/>
      <c r="Q6" s="667"/>
    </row>
    <row r="7" spans="2:17" ht="15" customHeight="1" x14ac:dyDescent="0.25">
      <c r="B7" s="669"/>
      <c r="C7" s="564"/>
      <c r="D7" s="564"/>
      <c r="E7" s="645"/>
      <c r="F7" s="645"/>
      <c r="G7" s="645"/>
      <c r="H7" s="645"/>
      <c r="I7" s="667"/>
      <c r="J7" s="668"/>
      <c r="M7" s="667"/>
      <c r="N7" s="1092"/>
      <c r="O7" s="1092"/>
      <c r="P7" s="1092"/>
      <c r="Q7" s="667"/>
    </row>
    <row r="8" spans="2:17" ht="15" customHeight="1" thickBot="1" x14ac:dyDescent="0.3">
      <c r="B8" s="669"/>
      <c r="C8" s="648"/>
      <c r="D8" s="648"/>
      <c r="E8" s="648"/>
      <c r="F8" s="648"/>
      <c r="G8" s="648"/>
      <c r="H8" s="666"/>
      <c r="I8" s="667"/>
      <c r="J8" s="668"/>
      <c r="M8" s="667"/>
      <c r="N8" s="1092"/>
      <c r="O8" s="1092"/>
      <c r="P8" s="1092"/>
      <c r="Q8" s="667"/>
    </row>
    <row r="9" spans="2:17" ht="27.75" customHeight="1" thickBot="1" x14ac:dyDescent="0.3">
      <c r="B9" s="896" t="s">
        <v>473</v>
      </c>
      <c r="C9" s="897"/>
      <c r="D9" s="897"/>
      <c r="E9" s="897"/>
      <c r="F9" s="897"/>
      <c r="G9" s="897"/>
      <c r="H9" s="897"/>
      <c r="I9" s="897"/>
      <c r="J9" s="898"/>
      <c r="M9" s="667"/>
      <c r="N9" s="1092"/>
      <c r="O9" s="1092"/>
      <c r="P9" s="1092"/>
      <c r="Q9" s="667"/>
    </row>
    <row r="10" spans="2:17" ht="15" customHeight="1" thickBot="1" x14ac:dyDescent="0.3">
      <c r="B10" s="804"/>
      <c r="C10" s="649"/>
      <c r="D10" s="649"/>
      <c r="E10" s="649"/>
      <c r="F10" s="649"/>
      <c r="G10" s="649"/>
      <c r="H10" s="649"/>
      <c r="I10" s="649"/>
      <c r="J10" s="649"/>
      <c r="M10" s="667"/>
      <c r="N10" s="1093"/>
      <c r="O10" s="1093"/>
      <c r="P10" s="1093"/>
      <c r="Q10" s="667"/>
    </row>
    <row r="11" spans="2:17" ht="26.25" customHeight="1" x14ac:dyDescent="0.25">
      <c r="B11" s="1080" t="s">
        <v>469</v>
      </c>
      <c r="C11" s="1081"/>
      <c r="D11" s="1081"/>
      <c r="E11" s="1081"/>
      <c r="F11" s="1081"/>
      <c r="G11" s="1081"/>
      <c r="H11" s="1081"/>
      <c r="I11" s="1081"/>
      <c r="J11" s="1082"/>
      <c r="M11" s="667"/>
      <c r="N11" s="1093"/>
      <c r="O11" s="1093"/>
      <c r="P11" s="1093"/>
      <c r="Q11" s="667"/>
    </row>
    <row r="12" spans="2:17" ht="15" customHeight="1" x14ac:dyDescent="0.25">
      <c r="B12" s="1094" t="s">
        <v>390</v>
      </c>
      <c r="C12" s="654" t="s">
        <v>331</v>
      </c>
      <c r="D12" s="654" t="s">
        <v>382</v>
      </c>
      <c r="E12" s="654" t="s">
        <v>332</v>
      </c>
      <c r="F12" s="697"/>
      <c r="G12" s="697"/>
      <c r="H12" s="698"/>
      <c r="I12" s="698"/>
      <c r="J12" s="699"/>
      <c r="M12" s="667"/>
      <c r="N12" s="1093"/>
      <c r="O12" s="1093"/>
      <c r="P12" s="1093"/>
      <c r="Q12" s="667"/>
    </row>
    <row r="13" spans="2:17" ht="15" customHeight="1" x14ac:dyDescent="0.25">
      <c r="B13" s="1095"/>
      <c r="C13" s="608" t="s">
        <v>309</v>
      </c>
      <c r="D13" s="608" t="s">
        <v>308</v>
      </c>
      <c r="E13" s="608" t="s">
        <v>333</v>
      </c>
      <c r="F13" s="700"/>
      <c r="G13" s="700"/>
      <c r="H13" s="608"/>
      <c r="I13" s="608"/>
      <c r="J13" s="612"/>
      <c r="M13" s="667"/>
      <c r="N13" s="1093"/>
      <c r="O13" s="1093"/>
      <c r="P13" s="1093"/>
      <c r="Q13" s="667"/>
    </row>
    <row r="14" spans="2:17" ht="20.100000000000001" customHeight="1" x14ac:dyDescent="0.25">
      <c r="B14" s="475" t="s">
        <v>391</v>
      </c>
      <c r="C14" s="717">
        <v>2170.8206</v>
      </c>
      <c r="D14" s="693">
        <v>0.15</v>
      </c>
      <c r="E14" s="694">
        <f>D14*C14</f>
        <v>325.62308999999999</v>
      </c>
      <c r="F14" s="701"/>
      <c r="G14" s="701"/>
      <c r="H14" s="702"/>
      <c r="I14" s="702"/>
      <c r="J14" s="703"/>
      <c r="M14" s="667"/>
      <c r="N14" s="667"/>
      <c r="O14" s="667"/>
      <c r="P14" s="667"/>
      <c r="Q14" s="667"/>
    </row>
    <row r="15" spans="2:17" ht="20.100000000000001" customHeight="1" x14ac:dyDescent="0.25">
      <c r="B15" s="452" t="s">
        <v>392</v>
      </c>
      <c r="C15" s="633">
        <v>4735.3987999999999</v>
      </c>
      <c r="D15" s="686">
        <v>0.15</v>
      </c>
      <c r="E15" s="687">
        <f>D15*C15</f>
        <v>710.30981999999995</v>
      </c>
      <c r="F15" s="704"/>
      <c r="G15" s="704"/>
      <c r="H15" s="705"/>
      <c r="I15" s="705"/>
      <c r="J15" s="706"/>
    </row>
    <row r="16" spans="2:17" ht="20.100000000000001" customHeight="1" thickBot="1" x14ac:dyDescent="0.3">
      <c r="B16" s="559" t="s">
        <v>396</v>
      </c>
      <c r="C16" s="546">
        <f>SUM(C14:C15)</f>
        <v>6906.2194</v>
      </c>
      <c r="D16" s="688"/>
      <c r="E16" s="689">
        <f>SUM(E14:E15)</f>
        <v>1035.93291</v>
      </c>
      <c r="F16" s="613"/>
      <c r="G16" s="613"/>
      <c r="H16" s="707"/>
      <c r="I16" s="707"/>
      <c r="J16" s="708"/>
    </row>
    <row r="17" spans="2:10" ht="15.75" thickBot="1" x14ac:dyDescent="0.3">
      <c r="B17" s="805"/>
      <c r="C17" s="681"/>
      <c r="D17" s="709"/>
      <c r="E17" s="681"/>
      <c r="F17" s="690"/>
      <c r="G17" s="691"/>
      <c r="H17" s="682"/>
      <c r="I17" s="682"/>
      <c r="J17" s="682"/>
    </row>
    <row r="18" spans="2:10" ht="26.25" customHeight="1" x14ac:dyDescent="0.25">
      <c r="B18" s="1111" t="s">
        <v>397</v>
      </c>
      <c r="C18" s="1112"/>
      <c r="D18" s="1112"/>
      <c r="E18" s="1112"/>
      <c r="F18" s="1112"/>
      <c r="G18" s="1112"/>
      <c r="H18" s="1112"/>
      <c r="I18" s="1112"/>
      <c r="J18" s="1113"/>
    </row>
    <row r="19" spans="2:10" ht="15" customHeight="1" x14ac:dyDescent="0.25">
      <c r="B19" s="1109" t="s">
        <v>390</v>
      </c>
      <c r="C19" s="654" t="s">
        <v>331</v>
      </c>
      <c r="D19" s="654" t="s">
        <v>382</v>
      </c>
      <c r="E19" s="654" t="s">
        <v>332</v>
      </c>
      <c r="F19" s="697"/>
      <c r="G19" s="697"/>
      <c r="H19" s="698"/>
      <c r="I19" s="698"/>
      <c r="J19" s="699"/>
    </row>
    <row r="20" spans="2:10" ht="15" customHeight="1" x14ac:dyDescent="0.25">
      <c r="B20" s="1110"/>
      <c r="C20" s="608" t="s">
        <v>309</v>
      </c>
      <c r="D20" s="608" t="s">
        <v>308</v>
      </c>
      <c r="E20" s="608" t="s">
        <v>333</v>
      </c>
      <c r="F20" s="700"/>
      <c r="G20" s="700"/>
      <c r="H20" s="608"/>
      <c r="I20" s="608"/>
      <c r="J20" s="612"/>
    </row>
    <row r="21" spans="2:10" ht="20.100000000000001" customHeight="1" x14ac:dyDescent="0.25">
      <c r="B21" s="448" t="s">
        <v>391</v>
      </c>
      <c r="C21" s="718">
        <f>C14</f>
        <v>2170.8206</v>
      </c>
      <c r="D21" s="684">
        <v>0.15</v>
      </c>
      <c r="E21" s="685">
        <f>D21*C21</f>
        <v>325.62308999999999</v>
      </c>
      <c r="F21" s="701"/>
      <c r="G21" s="701"/>
      <c r="H21" s="710"/>
      <c r="I21" s="710"/>
      <c r="J21" s="711"/>
    </row>
    <row r="22" spans="2:10" ht="20.100000000000001" customHeight="1" x14ac:dyDescent="0.25">
      <c r="B22" s="452" t="s">
        <v>392</v>
      </c>
      <c r="C22" s="633">
        <f>C15</f>
        <v>4735.3987999999999</v>
      </c>
      <c r="D22" s="686">
        <v>0.15</v>
      </c>
      <c r="E22" s="687">
        <f>D22*C22</f>
        <v>710.30981999999995</v>
      </c>
      <c r="F22" s="704"/>
      <c r="G22" s="704"/>
      <c r="H22" s="705"/>
      <c r="I22" s="705"/>
      <c r="J22" s="706"/>
    </row>
    <row r="23" spans="2:10" ht="20.100000000000001" customHeight="1" thickBot="1" x14ac:dyDescent="0.3">
      <c r="B23" s="559" t="s">
        <v>394</v>
      </c>
      <c r="C23" s="546">
        <f>SUM(C21:C22)</f>
        <v>6906.2194</v>
      </c>
      <c r="D23" s="688"/>
      <c r="E23" s="689">
        <f>SUM(E21:E22)</f>
        <v>1035.93291</v>
      </c>
      <c r="F23" s="613"/>
      <c r="G23" s="613"/>
      <c r="H23" s="707"/>
      <c r="I23" s="707"/>
      <c r="J23" s="708"/>
    </row>
    <row r="24" spans="2:10" ht="15.75" thickBot="1" x14ac:dyDescent="0.3">
      <c r="B24" s="648"/>
      <c r="C24" s="648"/>
      <c r="D24" s="648"/>
      <c r="E24" s="648"/>
      <c r="F24" s="648"/>
      <c r="G24" s="648"/>
      <c r="H24" s="648"/>
      <c r="I24" s="648"/>
      <c r="J24" s="648"/>
    </row>
    <row r="25" spans="2:10" ht="26.25" customHeight="1" x14ac:dyDescent="0.25">
      <c r="B25" s="1080" t="s">
        <v>398</v>
      </c>
      <c r="C25" s="1081"/>
      <c r="D25" s="1081"/>
      <c r="E25" s="1081"/>
      <c r="F25" s="1081"/>
      <c r="G25" s="1081"/>
      <c r="H25" s="1081"/>
      <c r="I25" s="1081"/>
      <c r="J25" s="1082"/>
    </row>
    <row r="26" spans="2:10" ht="15" customHeight="1" x14ac:dyDescent="0.25">
      <c r="B26" s="1108" t="s">
        <v>380</v>
      </c>
      <c r="C26" s="500" t="s">
        <v>331</v>
      </c>
      <c r="D26" s="501" t="s">
        <v>399</v>
      </c>
      <c r="E26" s="500" t="s">
        <v>332</v>
      </c>
      <c r="F26" s="500" t="s">
        <v>395</v>
      </c>
      <c r="G26" s="683" t="s">
        <v>470</v>
      </c>
      <c r="H26" s="500" t="s">
        <v>349</v>
      </c>
      <c r="I26" s="500" t="s">
        <v>384</v>
      </c>
      <c r="J26" s="1078" t="s">
        <v>448</v>
      </c>
    </row>
    <row r="27" spans="2:10" ht="15" customHeight="1" x14ac:dyDescent="0.25">
      <c r="B27" s="1084"/>
      <c r="C27" s="446" t="s">
        <v>309</v>
      </c>
      <c r="D27" s="446" t="s">
        <v>308</v>
      </c>
      <c r="E27" s="446" t="s">
        <v>333</v>
      </c>
      <c r="F27" s="446" t="s">
        <v>385</v>
      </c>
      <c r="G27" s="692" t="s">
        <v>333</v>
      </c>
      <c r="H27" s="446" t="s">
        <v>386</v>
      </c>
      <c r="I27" s="446" t="s">
        <v>352</v>
      </c>
      <c r="J27" s="1079"/>
    </row>
    <row r="28" spans="2:10" ht="24.95" customHeight="1" x14ac:dyDescent="0.25">
      <c r="B28" s="448" t="s">
        <v>391</v>
      </c>
      <c r="C28" s="629">
        <f>C14</f>
        <v>2170.8206</v>
      </c>
      <c r="D28" s="580">
        <f>D14+D21</f>
        <v>0.3</v>
      </c>
      <c r="E28" s="488">
        <f>D28*C28</f>
        <v>651.24617999999998</v>
      </c>
      <c r="F28" s="637">
        <v>1.3</v>
      </c>
      <c r="G28" s="712">
        <f>E28*F28</f>
        <v>846.62003400000003</v>
      </c>
      <c r="H28" s="630">
        <v>16</v>
      </c>
      <c r="I28" s="488">
        <f>G28*H28</f>
        <v>13545.920544000001</v>
      </c>
      <c r="J28" s="1106" t="s">
        <v>471</v>
      </c>
    </row>
    <row r="29" spans="2:10" ht="24.95" customHeight="1" x14ac:dyDescent="0.25">
      <c r="B29" s="452" t="s">
        <v>392</v>
      </c>
      <c r="C29" s="633">
        <f>C15</f>
        <v>4735.3987999999999</v>
      </c>
      <c r="D29" s="582">
        <f>D15+D22</f>
        <v>0.3</v>
      </c>
      <c r="E29" s="494">
        <f>D29*C29</f>
        <v>1420.6196399999999</v>
      </c>
      <c r="F29" s="639">
        <v>1.3</v>
      </c>
      <c r="G29" s="713">
        <f>E29*F29</f>
        <v>1846.8055319999999</v>
      </c>
      <c r="H29" s="634">
        <v>16</v>
      </c>
      <c r="I29" s="494">
        <f>G29*H29</f>
        <v>29548.888511999998</v>
      </c>
      <c r="J29" s="1107"/>
    </row>
    <row r="30" spans="2:10" ht="15.75" thickBot="1" x14ac:dyDescent="0.3">
      <c r="B30" s="559" t="s">
        <v>325</v>
      </c>
      <c r="C30" s="546">
        <f>SUM(C28:C29)</f>
        <v>6906.2194</v>
      </c>
      <c r="D30" s="624"/>
      <c r="E30" s="546">
        <f>SUM(E28:E29)</f>
        <v>2071.86582</v>
      </c>
      <c r="F30" s="546"/>
      <c r="G30" s="716">
        <f>SUM(G28:G29)</f>
        <v>2693.4255659999999</v>
      </c>
      <c r="H30" s="627"/>
      <c r="I30" s="546">
        <f>SUM(I28:I29)</f>
        <v>43094.809055999998</v>
      </c>
      <c r="J30" s="714"/>
    </row>
    <row r="40" spans="5:5" s="695" customFormat="1" x14ac:dyDescent="0.25">
      <c r="E40" s="715"/>
    </row>
  </sheetData>
  <mergeCells count="13">
    <mergeCell ref="B12:B13"/>
    <mergeCell ref="B11:J11"/>
    <mergeCell ref="B9:J9"/>
    <mergeCell ref="B26:B27"/>
    <mergeCell ref="B19:B20"/>
    <mergeCell ref="B25:J25"/>
    <mergeCell ref="B18:J18"/>
    <mergeCell ref="J26:J27"/>
    <mergeCell ref="G4:H4"/>
    <mergeCell ref="G5:H5"/>
    <mergeCell ref="J28:J29"/>
    <mergeCell ref="N6:P9"/>
    <mergeCell ref="N10:P13"/>
  </mergeCells>
  <printOptions horizontalCentered="1"/>
  <pageMargins left="0.51181102362204722" right="0.51181102362204722" top="0.78740157480314965" bottom="0.78740157480314965" header="0.31496062992125984" footer="0.31496062992125984"/>
  <pageSetup paperSize="9" scale="70" fitToHeight="0" orientation="landscape" horizontalDpi="360" verticalDpi="360" r:id="rId1"/>
  <headerFooter>
    <oddFooter>&amp;C&amp;"-,Negrito itálico"Rodrigo Thibes Gonsalves&amp;"-,Itálico"
Engenheiro Civil 
CREA-MT 033947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11</vt:i4>
      </vt:variant>
    </vt:vector>
  </HeadingPairs>
  <TitlesOfParts>
    <vt:vector size="21" baseType="lpstr">
      <vt:lpstr>Resumo</vt:lpstr>
      <vt:lpstr>Orçamento</vt:lpstr>
      <vt:lpstr>Composições</vt:lpstr>
      <vt:lpstr>BDI - Serviço</vt:lpstr>
      <vt:lpstr>Cronograma</vt:lpstr>
      <vt:lpstr>Drenagem - 01</vt:lpstr>
      <vt:lpstr>Drenagem - 02</vt:lpstr>
      <vt:lpstr>Terraplanagem</vt:lpstr>
      <vt:lpstr>Base e Sub-base</vt:lpstr>
      <vt:lpstr>Pavimentação</vt:lpstr>
      <vt:lpstr>'Base e Sub-base'!Area_de_impressao</vt:lpstr>
      <vt:lpstr>'BDI - Serviço'!Area_de_impressao</vt:lpstr>
      <vt:lpstr>Composições!Area_de_impressao</vt:lpstr>
      <vt:lpstr>Cronograma!Area_de_impressao</vt:lpstr>
      <vt:lpstr>'Drenagem - 01'!Area_de_impressao</vt:lpstr>
      <vt:lpstr>'Drenagem - 02'!Area_de_impressao</vt:lpstr>
      <vt:lpstr>Orçamento!Area_de_impressao</vt:lpstr>
      <vt:lpstr>Pavimentação!Area_de_impressao</vt:lpstr>
      <vt:lpstr>Resumo!Area_de_impressao</vt:lpstr>
      <vt:lpstr>Terraplanagem!Area_de_impressao</vt:lpstr>
      <vt:lpstr>Composições!Titulos_de_impressao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THIBES GONSALVES</dc:creator>
  <cp:lastModifiedBy>LUCIENI SANTANA DE LIMA</cp:lastModifiedBy>
  <cp:lastPrinted>2022-05-19T14:47:55Z</cp:lastPrinted>
  <dcterms:created xsi:type="dcterms:W3CDTF">2022-02-18T13:55:21Z</dcterms:created>
  <dcterms:modified xsi:type="dcterms:W3CDTF">2022-05-19T15:25:19Z</dcterms:modified>
</cp:coreProperties>
</file>