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555" yWindow="-15" windowWidth="9600" windowHeight="9435" tabRatio="868"/>
  </bookViews>
  <sheets>
    <sheet name="Resumo Orçam" sheetId="442" r:id="rId1"/>
    <sheet name="Resumo Quantid" sheetId="1266" r:id="rId2"/>
    <sheet name="Orçamento" sheetId="226" r:id="rId3"/>
    <sheet name="Cronograma" sheetId="720" r:id="rId4"/>
    <sheet name="Curva ABC" sheetId="1422" r:id="rId5"/>
  </sheets>
  <externalReferences>
    <externalReference r:id="rId6"/>
    <externalReference r:id="rId7"/>
  </externalReferences>
  <definedNames>
    <definedName name="_Key1" hidden="1">'[1]1.6'!$A$11</definedName>
    <definedName name="_Order1" hidden="1">255</definedName>
    <definedName name="_Order2" hidden="1">255</definedName>
    <definedName name="alex" hidden="1">{#N/A,#N/A,FALSE,"MO (2)"}</definedName>
    <definedName name="ant" hidden="1">{#N/A,#N/A,FALSE,"MO (2)"}</definedName>
    <definedName name="_xlnm.Print_Area" localSheetId="3">Cronograma!$A$1:$P$18</definedName>
    <definedName name="_xlnm.Print_Area" localSheetId="4">'Curva ABC'!$A$1:$H$38</definedName>
    <definedName name="_xlnm.Print_Area" localSheetId="2">Orçamento!$A$1:$J$49</definedName>
    <definedName name="_xlnm.Print_Area" localSheetId="0">'Resumo Orçam'!$A$1:$J$33</definedName>
    <definedName name="_xlnm.Print_Area" localSheetId="1">'Resumo Quantid'!$A$1:$G$43</definedName>
    <definedName name="bbbb" hidden="1">{#N/A,#N/A,FALSE,"MO (2)"}</definedName>
    <definedName name="Cron" hidden="1">{#N/A,#N/A,FALSE,"MO (2)"}</definedName>
    <definedName name="cronograma" hidden="1">{#N/A,#N/A,TRUE,"Plan1"}</definedName>
    <definedName name="EU" hidden="1">{#N/A,#N/A,FALSE,"MO (2)"}</definedName>
    <definedName name="fgff" hidden="1">{#N/A,#N/A,FALSE,"MO (2)"}</definedName>
    <definedName name="la" hidden="1">{#N/A,#N/A,FALSE,"MO (2)"}</definedName>
    <definedName name="MAO_DE_OBRA">[2]!Tabela1[#Data]</definedName>
    <definedName name="MO">[2]!Tabela1[#Data]</definedName>
    <definedName name="resumou" hidden="1">{#N/A,#N/A,TRUE,"Plan1"}</definedName>
    <definedName name="SASA" hidden="1">{#N/A,#N/A,FALSE,"MO (2)"}</definedName>
    <definedName name="SASASA" hidden="1">{#N/A,#N/A,FALSE,"MO (2)"}</definedName>
    <definedName name="SS" hidden="1">{#N/A,#N/A,FALSE,"MO (2)"}</definedName>
    <definedName name="SSS" hidden="1">{#N/A,#N/A,FALSE,"MO (2)"}</definedName>
    <definedName name="Tachas" hidden="1">{#N/A,#N/A,TRUE,"Plan1"}</definedName>
    <definedName name="_xlnm.Print_Titles" localSheetId="4">'Curva ABC'!$1:$7</definedName>
    <definedName name="_xlnm.Print_Titles" localSheetId="2">Orçamento!$1:$6</definedName>
    <definedName name="_xlnm.Print_Titles" localSheetId="1">'Resumo Quantid'!$1:$6</definedName>
    <definedName name="vvv" hidden="1">{#N/A,#N/A,FALSE,"MO (2)"}</definedName>
    <definedName name="wrn.mo2." hidden="1">{#N/A,#N/A,FALSE,"MO (2)"}</definedName>
    <definedName name="wrn.relext." hidden="1">{#N/A,#N/A,TRUE,"Plan1"}</definedName>
    <definedName name="Y" hidden="1">{#N/A,#N/A,FALSE,"MO (2)"}</definedName>
    <definedName name="z" hidden="1">{#N/A,#N/A,FALSE,"MO (2)"}</definedName>
    <definedName name="zaza" hidden="1">{#N/A,#N/A,FALSE,"MO (2)"}</definedName>
  </definedNames>
  <calcPr calcId="144525"/>
</workbook>
</file>

<file path=xl/calcChain.xml><?xml version="1.0" encoding="utf-8"?>
<calcChain xmlns="http://schemas.openxmlformats.org/spreadsheetml/2006/main">
  <c r="G43" i="1266" l="1"/>
  <c r="G40" i="1266"/>
  <c r="G37" i="1266"/>
  <c r="G36" i="1266"/>
  <c r="G35" i="1266"/>
  <c r="G34" i="1266"/>
  <c r="G33" i="1266"/>
  <c r="G32" i="1266"/>
  <c r="G31" i="1266"/>
  <c r="G30" i="1266"/>
  <c r="G29" i="1266"/>
  <c r="G28" i="1266"/>
  <c r="G27" i="1266"/>
  <c r="G26" i="1266"/>
  <c r="G25" i="1266"/>
  <c r="G24" i="1266"/>
  <c r="G23" i="1266"/>
  <c r="G22" i="1266"/>
  <c r="G21" i="1266"/>
  <c r="D12" i="1422"/>
  <c r="C12" i="1422"/>
  <c r="B12" i="1422"/>
  <c r="A12" i="1422"/>
  <c r="D10" i="1422"/>
  <c r="C10" i="1422"/>
  <c r="B10" i="1422"/>
  <c r="A10" i="1422"/>
  <c r="D14" i="1422"/>
  <c r="C14" i="1422"/>
  <c r="B14" i="1422"/>
  <c r="A14" i="1422"/>
  <c r="D36" i="1422"/>
  <c r="C36" i="1422"/>
  <c r="B36" i="1422"/>
  <c r="A36" i="1422"/>
  <c r="D11" i="1422"/>
  <c r="C11" i="1422"/>
  <c r="B11" i="1422"/>
  <c r="A11" i="1422"/>
  <c r="D19" i="1422"/>
  <c r="C19" i="1422"/>
  <c r="B19" i="1422"/>
  <c r="A19" i="1422"/>
  <c r="D9" i="1422"/>
  <c r="C9" i="1422"/>
  <c r="B9" i="1422"/>
  <c r="A9" i="1422"/>
  <c r="D26" i="1422"/>
  <c r="C26" i="1422"/>
  <c r="B26" i="1422"/>
  <c r="A26" i="1422"/>
  <c r="D31" i="1422"/>
  <c r="C31" i="1422"/>
  <c r="B31" i="1422"/>
  <c r="A31" i="1422"/>
  <c r="D30" i="1422"/>
  <c r="C30" i="1422"/>
  <c r="B30" i="1422"/>
  <c r="A30" i="1422"/>
  <c r="D24" i="1422"/>
  <c r="C24" i="1422"/>
  <c r="B24" i="1422"/>
  <c r="A24" i="1422"/>
  <c r="D33" i="1422"/>
  <c r="C33" i="1422"/>
  <c r="B33" i="1422"/>
  <c r="A33" i="1422"/>
  <c r="D25" i="1422"/>
  <c r="C25" i="1422"/>
  <c r="B25" i="1422"/>
  <c r="A25" i="1422"/>
  <c r="D13" i="1422"/>
  <c r="C13" i="1422"/>
  <c r="B13" i="1422"/>
  <c r="A13" i="1422"/>
  <c r="D16" i="1422"/>
  <c r="C16" i="1422"/>
  <c r="B16" i="1422"/>
  <c r="A16" i="1422"/>
  <c r="D8" i="1422"/>
  <c r="C8" i="1422"/>
  <c r="B8" i="1422"/>
  <c r="A8" i="1422"/>
  <c r="D20" i="1422"/>
  <c r="C20" i="1422"/>
  <c r="B20" i="1422"/>
  <c r="A20" i="1422"/>
  <c r="D23" i="1422"/>
  <c r="C23" i="1422"/>
  <c r="B23" i="1422"/>
  <c r="A23" i="1422"/>
  <c r="D17" i="1422"/>
  <c r="C17" i="1422"/>
  <c r="B17" i="1422"/>
  <c r="A17" i="1422"/>
  <c r="D15" i="1422"/>
  <c r="C15" i="1422"/>
  <c r="B15" i="1422"/>
  <c r="A15" i="1422"/>
  <c r="D37" i="1422"/>
  <c r="C37" i="1422"/>
  <c r="B37" i="1422"/>
  <c r="A37" i="1422"/>
  <c r="D32" i="1422"/>
  <c r="C32" i="1422"/>
  <c r="B32" i="1422"/>
  <c r="A32" i="1422"/>
  <c r="D22" i="1422"/>
  <c r="C22" i="1422"/>
  <c r="B22" i="1422"/>
  <c r="A22" i="1422"/>
  <c r="D21" i="1422"/>
  <c r="C21" i="1422"/>
  <c r="B21" i="1422"/>
  <c r="A21" i="1422"/>
  <c r="D29" i="1422"/>
  <c r="C29" i="1422"/>
  <c r="B29" i="1422"/>
  <c r="A29" i="1422"/>
  <c r="D28" i="1422"/>
  <c r="C28" i="1422"/>
  <c r="B28" i="1422"/>
  <c r="A28" i="1422"/>
  <c r="D27" i="1422"/>
  <c r="C27" i="1422"/>
  <c r="B27" i="1422"/>
  <c r="A27" i="1422"/>
  <c r="D35" i="1422"/>
  <c r="C35" i="1422"/>
  <c r="B35" i="1422"/>
  <c r="A35" i="1422"/>
  <c r="D34" i="1422"/>
  <c r="C34" i="1422"/>
  <c r="B34" i="1422"/>
  <c r="A34" i="1422"/>
  <c r="D18" i="1422"/>
  <c r="C18" i="1422"/>
  <c r="B18" i="1422"/>
  <c r="A18" i="1422"/>
  <c r="G18" i="1266" l="1"/>
  <c r="G17" i="1266"/>
  <c r="G16" i="1266"/>
  <c r="G15" i="1266"/>
  <c r="G14" i="1266"/>
  <c r="G13" i="1266"/>
  <c r="G12" i="1266"/>
  <c r="G11" i="1266"/>
  <c r="G10" i="1266"/>
  <c r="G9" i="1266"/>
  <c r="G8" i="1266" l="1"/>
  <c r="E36" i="1422" l="1"/>
  <c r="F36" i="1422" s="1"/>
  <c r="E10" i="1422" l="1"/>
  <c r="F10" i="1422" s="1"/>
  <c r="J38" i="226"/>
  <c r="E12" i="1422"/>
  <c r="F12" i="1422" s="1"/>
  <c r="F3" i="226" l="1"/>
  <c r="E35" i="1422" l="1"/>
  <c r="F35" i="1422" s="1"/>
  <c r="E34" i="1422"/>
  <c r="F34" i="1422" s="1"/>
  <c r="E15" i="1422" l="1"/>
  <c r="F15" i="1422" s="1"/>
  <c r="F2" i="226"/>
  <c r="J46" i="226" l="1"/>
  <c r="J47" i="226" s="1"/>
  <c r="F6" i="442" l="1"/>
  <c r="D16" i="720" l="1"/>
  <c r="Q15" i="720" l="1"/>
  <c r="E27" i="1422" l="1"/>
  <c r="F27" i="1422" s="1"/>
  <c r="J12" i="226"/>
  <c r="E22" i="1422" l="1"/>
  <c r="F22" i="1422" s="1"/>
  <c r="E21" i="1422"/>
  <c r="F21" i="1422" s="1"/>
  <c r="E28" i="1422" l="1"/>
  <c r="F28" i="1422" s="1"/>
  <c r="E29" i="1422"/>
  <c r="F29" i="1422" s="1"/>
  <c r="J22" i="226" l="1"/>
  <c r="E14" i="1422" l="1"/>
  <c r="F14" i="1422" s="1"/>
  <c r="E17" i="1422"/>
  <c r="F17" i="1422" s="1"/>
  <c r="J23" i="226"/>
  <c r="J42" i="226" l="1"/>
  <c r="E11" i="1422" l="1"/>
  <c r="F11" i="1422" s="1"/>
  <c r="E19" i="1422"/>
  <c r="F19" i="1422" s="1"/>
  <c r="E32" i="1422"/>
  <c r="F32" i="1422" s="1"/>
  <c r="J36" i="226"/>
  <c r="J17" i="226"/>
  <c r="J37" i="226"/>
  <c r="E9" i="1422" l="1"/>
  <c r="F9" i="1422" s="1"/>
  <c r="J35" i="226"/>
  <c r="E31" i="1422" l="1"/>
  <c r="F31" i="1422" s="1"/>
  <c r="E33" i="1422"/>
  <c r="F33" i="1422" s="1"/>
  <c r="E30" i="1422"/>
  <c r="F30" i="1422" s="1"/>
  <c r="E25" i="1422"/>
  <c r="F25" i="1422" s="1"/>
  <c r="E13" i="1422"/>
  <c r="F13" i="1422" s="1"/>
  <c r="E24" i="1422"/>
  <c r="F24" i="1422" s="1"/>
  <c r="J34" i="226"/>
  <c r="E26" i="1422"/>
  <c r="F26" i="1422" s="1"/>
  <c r="J33" i="226"/>
  <c r="J30" i="226"/>
  <c r="J32" i="226"/>
  <c r="J31" i="226"/>
  <c r="J29" i="226"/>
  <c r="E37" i="1422" l="1"/>
  <c r="F37" i="1422" s="1"/>
  <c r="E16" i="1422"/>
  <c r="F16" i="1422" s="1"/>
  <c r="E20" i="1422"/>
  <c r="F20" i="1422" s="1"/>
  <c r="J27" i="226"/>
  <c r="J28" i="226"/>
  <c r="J18" i="226"/>
  <c r="J43" i="226"/>
  <c r="E18" i="1422" l="1"/>
  <c r="F18" i="1422" s="1"/>
  <c r="J9" i="226"/>
  <c r="E8" i="1422"/>
  <c r="F8" i="1422" s="1"/>
  <c r="E23" i="1422"/>
  <c r="F23" i="1422" s="1"/>
  <c r="J26" i="226"/>
  <c r="J25" i="226"/>
  <c r="J24" i="226"/>
  <c r="F5" i="442"/>
  <c r="F38" i="1422" l="1"/>
  <c r="D15" i="720"/>
  <c r="G36" i="1422" l="1"/>
  <c r="G10" i="1422"/>
  <c r="G12" i="1422"/>
  <c r="G34" i="1422"/>
  <c r="G35" i="1422"/>
  <c r="G15" i="1422"/>
  <c r="G27" i="1422"/>
  <c r="G21" i="1422"/>
  <c r="G22" i="1422"/>
  <c r="G29" i="1422"/>
  <c r="G28" i="1422"/>
  <c r="G17" i="1422"/>
  <c r="G14" i="1422"/>
  <c r="G32" i="1422"/>
  <c r="G11" i="1422"/>
  <c r="G19" i="1422"/>
  <c r="G9" i="1422"/>
  <c r="G30" i="1422"/>
  <c r="G25" i="1422"/>
  <c r="G26" i="1422"/>
  <c r="G31" i="1422"/>
  <c r="G33" i="1422"/>
  <c r="G13" i="1422"/>
  <c r="G24" i="1422"/>
  <c r="G16" i="1422"/>
  <c r="G20" i="1422"/>
  <c r="G37" i="1422"/>
  <c r="G23" i="1422"/>
  <c r="G8" i="1422"/>
  <c r="H8" i="1422" s="1"/>
  <c r="G18" i="1422"/>
  <c r="L15" i="720"/>
  <c r="N15" i="720"/>
  <c r="F15" i="720"/>
  <c r="P15" i="720"/>
  <c r="H15" i="720"/>
  <c r="J15" i="720"/>
  <c r="Q14" i="720" l="1"/>
  <c r="Q13" i="720"/>
  <c r="G11" i="720"/>
  <c r="I11" i="720" s="1"/>
  <c r="K11" i="720" s="1"/>
  <c r="M11" i="720" s="1"/>
  <c r="O11" i="720" s="1"/>
  <c r="F4" i="226" l="1"/>
  <c r="J16" i="226" l="1"/>
  <c r="J15" i="226" l="1"/>
  <c r="J11" i="226" l="1"/>
  <c r="J10" i="226"/>
  <c r="J14" i="226" l="1"/>
  <c r="J13" i="226"/>
  <c r="J8" i="226" l="1"/>
  <c r="J19" i="226" s="1"/>
  <c r="F3" i="442" l="1"/>
  <c r="D13" i="720" l="1"/>
  <c r="P13" i="720" l="1"/>
  <c r="H13" i="720"/>
  <c r="J13" i="720"/>
  <c r="L13" i="720"/>
  <c r="N13" i="720"/>
  <c r="F13" i="720"/>
  <c r="J39" i="226" l="1"/>
  <c r="J49" i="226" s="1"/>
  <c r="F4" i="442" l="1"/>
  <c r="D14" i="720" l="1"/>
  <c r="F24" i="442"/>
  <c r="F25" i="442" s="1"/>
  <c r="I24" i="442"/>
  <c r="I25" i="442" s="1"/>
  <c r="D20" i="720" l="1"/>
  <c r="L14" i="720"/>
  <c r="L20" i="720" s="1"/>
  <c r="N14" i="720"/>
  <c r="N20" i="720" s="1"/>
  <c r="F14" i="720"/>
  <c r="F20" i="720" s="1"/>
  <c r="P14" i="720"/>
  <c r="P20" i="720" s="1"/>
  <c r="H14" i="720"/>
  <c r="H20" i="720" s="1"/>
  <c r="J14" i="720"/>
  <c r="J20" i="720" s="1"/>
  <c r="G4" i="442"/>
  <c r="G6" i="442"/>
  <c r="G24" i="442"/>
  <c r="G5" i="442"/>
  <c r="G3" i="442"/>
  <c r="J6" i="442"/>
  <c r="D17" i="720"/>
  <c r="D18" i="720" s="1"/>
  <c r="J5" i="442"/>
  <c r="J4" i="442"/>
  <c r="J24" i="442"/>
  <c r="J3" i="442"/>
  <c r="H21" i="720" l="1"/>
  <c r="G21" i="720" s="1"/>
  <c r="N21" i="720"/>
  <c r="M21" i="720" s="1"/>
  <c r="P21" i="720"/>
  <c r="O21" i="720" s="1"/>
  <c r="F21" i="720"/>
  <c r="E21" i="720" s="1"/>
  <c r="E16" i="720" s="1"/>
  <c r="J21" i="720"/>
  <c r="I21" i="720" s="1"/>
  <c r="L21" i="720"/>
  <c r="K21" i="720" s="1"/>
  <c r="I16" i="720" l="1"/>
  <c r="J16" i="720" s="1"/>
  <c r="J17" i="720" s="1"/>
  <c r="I17" i="720" s="1"/>
  <c r="G16" i="720"/>
  <c r="H16" i="720" s="1"/>
  <c r="H17" i="720" s="1"/>
  <c r="G17" i="720" s="1"/>
  <c r="O16" i="720"/>
  <c r="P16" i="720" s="1"/>
  <c r="P17" i="720" s="1"/>
  <c r="O17" i="720" s="1"/>
  <c r="M16" i="720"/>
  <c r="N16" i="720" s="1"/>
  <c r="N17" i="720" s="1"/>
  <c r="M17" i="720" s="1"/>
  <c r="K16" i="720"/>
  <c r="L16" i="720" s="1"/>
  <c r="L17" i="720" s="1"/>
  <c r="K17" i="720" s="1"/>
  <c r="F16" i="720"/>
  <c r="F17" i="720" s="1"/>
  <c r="F18" i="720" s="1"/>
  <c r="E18" i="720" s="1"/>
  <c r="Q16" i="720" l="1"/>
  <c r="E17" i="720"/>
  <c r="H18" i="720"/>
  <c r="G18" i="720" s="1"/>
  <c r="J18" i="720" l="1"/>
  <c r="L18" i="720" s="1"/>
  <c r="K18" i="720" s="1"/>
  <c r="N18" i="720" l="1"/>
  <c r="P18" i="720" s="1"/>
  <c r="I18" i="720"/>
  <c r="M18" i="720" l="1"/>
  <c r="O18" i="720"/>
  <c r="H9" i="1422"/>
  <c r="H10" i="1422" s="1"/>
  <c r="H11" i="1422" s="1"/>
  <c r="H12" i="1422" s="1"/>
  <c r="H13" i="1422" s="1"/>
  <c r="H14" i="1422" s="1"/>
  <c r="H15" i="1422" s="1"/>
  <c r="H16" i="1422" s="1"/>
  <c r="H17" i="1422" s="1"/>
  <c r="H18" i="1422" s="1"/>
  <c r="H19" i="1422" s="1"/>
  <c r="H20" i="1422" s="1"/>
  <c r="H21" i="1422" s="1"/>
  <c r="H22" i="1422" s="1"/>
  <c r="H23" i="1422" s="1"/>
  <c r="H24" i="1422" s="1"/>
  <c r="H25" i="1422" s="1"/>
  <c r="H26" i="1422" s="1"/>
  <c r="H27" i="1422" s="1"/>
  <c r="H28" i="1422" s="1"/>
  <c r="H29" i="1422" s="1"/>
  <c r="H30" i="1422" s="1"/>
  <c r="H31" i="1422" s="1"/>
  <c r="H32" i="1422" s="1"/>
  <c r="H33" i="1422" s="1"/>
  <c r="H34" i="1422" s="1"/>
  <c r="H35" i="1422" s="1"/>
  <c r="H36" i="1422" s="1"/>
  <c r="H37" i="1422" s="1"/>
</calcChain>
</file>

<file path=xl/sharedStrings.xml><?xml version="1.0" encoding="utf-8"?>
<sst xmlns="http://schemas.openxmlformats.org/spreadsheetml/2006/main" count="422" uniqueCount="190">
  <si>
    <t>m³</t>
  </si>
  <si>
    <t>DMT</t>
  </si>
  <si>
    <t>m</t>
  </si>
  <si>
    <t>Obra:</t>
  </si>
  <si>
    <t>PREÇO UNITÁRIO</t>
  </si>
  <si>
    <t>unid</t>
  </si>
  <si>
    <t>m²</t>
  </si>
  <si>
    <t>DISCRIMINAÇÃO</t>
  </si>
  <si>
    <t>R$</t>
  </si>
  <si>
    <t>I - SERVIÇOS</t>
  </si>
  <si>
    <t>Serviços Preliminares</t>
  </si>
  <si>
    <t>Total geral</t>
  </si>
  <si>
    <t>RESUMO DO ORÇAMENTO</t>
  </si>
  <si>
    <t>Implantação e Pavimentação Asfáltica</t>
  </si>
  <si>
    <t>PROJETO DE ENGENHARIA</t>
  </si>
  <si>
    <t>Rodovia:</t>
  </si>
  <si>
    <t>Trecho:</t>
  </si>
  <si>
    <t>QUADRO DE QUANTIDADES</t>
  </si>
  <si>
    <t>ITENS DE SERVIÇO</t>
  </si>
  <si>
    <t>UNID</t>
  </si>
  <si>
    <t>CRONOGRAMA FÍSICO - FINANCEIRO</t>
  </si>
  <si>
    <t>ITEM</t>
  </si>
  <si>
    <t>SERVIÇOS</t>
  </si>
  <si>
    <t>TOTAL</t>
  </si>
  <si>
    <t>(R$)</t>
  </si>
  <si>
    <t>%</t>
  </si>
  <si>
    <t>VALOR</t>
  </si>
  <si>
    <t>1.0</t>
  </si>
  <si>
    <t>Serviços preliminares</t>
  </si>
  <si>
    <t>3.0</t>
  </si>
  <si>
    <t>4.0</t>
  </si>
  <si>
    <t xml:space="preserve"> Faturamento simples (R$)</t>
  </si>
  <si>
    <t xml:space="preserve"> Faturamento acumulado (R$)</t>
  </si>
  <si>
    <t>ESPECIF</t>
  </si>
  <si>
    <t>QUANT.</t>
  </si>
  <si>
    <t>VALOR              (R$)</t>
  </si>
  <si>
    <t>Subtotal de serviços preliminares</t>
  </si>
  <si>
    <t>TOTAL GERAL DO ORÇAMENTO:</t>
  </si>
  <si>
    <t>4.1</t>
  </si>
  <si>
    <t>3.1</t>
  </si>
  <si>
    <t>2.0</t>
  </si>
  <si>
    <t>DNIT-ES 023/06</t>
  </si>
  <si>
    <t>DNIT-ES 101/09</t>
  </si>
  <si>
    <t>DNIT-ES 102/09</t>
  </si>
  <si>
    <t>% ACUM</t>
  </si>
  <si>
    <t>PROJETO DE ENGENHARIA - CURVA ABC</t>
  </si>
  <si>
    <t>2.1</t>
  </si>
  <si>
    <t>Preço por km</t>
  </si>
  <si>
    <t>Extensão:</t>
  </si>
  <si>
    <t>CÓDIGO SICRO</t>
  </si>
  <si>
    <t>1.1</t>
  </si>
  <si>
    <t>1.2</t>
  </si>
  <si>
    <t>1.3</t>
  </si>
  <si>
    <t>1.4</t>
  </si>
  <si>
    <t>1.5</t>
  </si>
  <si>
    <t>1.7</t>
  </si>
  <si>
    <t>BDI (Serv):</t>
  </si>
  <si>
    <t>Mobilização de pessoal</t>
  </si>
  <si>
    <t>Mobilização de equipamento rodante</t>
  </si>
  <si>
    <t>Mobilização de equipamento pesado</t>
  </si>
  <si>
    <t>Desmobilização de equipamento pesado</t>
  </si>
  <si>
    <t>BDI (Transp Betum):</t>
  </si>
  <si>
    <t>BDI normal:</t>
  </si>
  <si>
    <t>QUADRO DE QUANTIDADES E CUSTOS</t>
  </si>
  <si>
    <t>BDI diferenciado:</t>
  </si>
  <si>
    <t>1.6</t>
  </si>
  <si>
    <t>Administração Local</t>
  </si>
  <si>
    <t>Subtotal de administração local</t>
  </si>
  <si>
    <t>ADMINISTRAÇÃO LOCAL</t>
  </si>
  <si>
    <t>Administração local</t>
  </si>
  <si>
    <t>Componente ambiental</t>
  </si>
  <si>
    <t>Meses</t>
  </si>
  <si>
    <t>1</t>
  </si>
  <si>
    <t>1.8</t>
  </si>
  <si>
    <t>Desmobilização de equipamento rodante</t>
  </si>
  <si>
    <t xml:space="preserve"> </t>
  </si>
  <si>
    <t>Reaterro e compactação com soquete vibratório</t>
  </si>
  <si>
    <t>COMPONENTE AMBIENTAL</t>
  </si>
  <si>
    <t>4805757</t>
  </si>
  <si>
    <t>Subtotal de componente ambiental</t>
  </si>
  <si>
    <t>Instalação de canteiro de obras e alojamentos</t>
  </si>
  <si>
    <t>Escavação mecânica de vala em material de 1ª categoria</t>
  </si>
  <si>
    <t>TABELA REFERÊNCIA: NOVO SICRO / DNIT</t>
  </si>
  <si>
    <t>DNIT-ES 025/04</t>
  </si>
  <si>
    <t>PREÇO UNIT COM BDI</t>
  </si>
  <si>
    <t>PREÇO UNIT SEM BDI</t>
  </si>
  <si>
    <t>TABELA REFERÊNCIA: SICRO</t>
  </si>
  <si>
    <t>0804199</t>
  </si>
  <si>
    <t>Subtotal de obras de arte correntes</t>
  </si>
  <si>
    <t>SERVIÇOS PRELIMINARES</t>
  </si>
  <si>
    <t>Componente Ambiental</t>
  </si>
  <si>
    <t>TABELA REFERÊNCIA: SICRO / DNIT</t>
  </si>
  <si>
    <t>1.9</t>
  </si>
  <si>
    <t>Obra de Arte Corrente</t>
  </si>
  <si>
    <t>Obras de arte correntes</t>
  </si>
  <si>
    <t>Total Geral do Orçamento</t>
  </si>
  <si>
    <t>Enrocamento de pedra jogada - pedra de mão comercial - fornecimento e assentamento</t>
  </si>
  <si>
    <t>Subtrecho:</t>
  </si>
  <si>
    <t>BDI (Aquis Betum):</t>
  </si>
  <si>
    <t>BONIFIC E DESPESAS INDIR</t>
  </si>
  <si>
    <t>BDI aquis betum:</t>
  </si>
  <si>
    <t xml:space="preserve">ESTADO DE MATO GROSSO                   </t>
  </si>
  <si>
    <t>Perc (%)</t>
  </si>
  <si>
    <t>VALOR (R$)                           (SEM DESON)</t>
  </si>
  <si>
    <t>VALOR (R$)                           (COM DESON)</t>
  </si>
  <si>
    <t>ORÇAMENTO SICRO</t>
  </si>
  <si>
    <t>Baixadas de pessoal</t>
  </si>
  <si>
    <t>Desmobilização de pessoal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</si>
  <si>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</si>
  <si>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</si>
  <si>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</si>
  <si>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</si>
  <si>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</si>
  <si>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</si>
  <si>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</si>
  <si>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</si>
  <si>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</si>
  <si>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1.10</t>
  </si>
  <si>
    <t>Placa em aço - película I + I - fornecimento e implantação</t>
  </si>
  <si>
    <t>Suporte para placa de sinalização em madeira de lei tratada 8 x 8 cm - fornecimento e implantação</t>
  </si>
  <si>
    <t>4815671</t>
  </si>
  <si>
    <t>Corpo BDTC D=1,20m PA-2 - areia, brita e pedra de mão comercais</t>
  </si>
  <si>
    <t>DNER-ES 347/97</t>
  </si>
  <si>
    <t>1505860</t>
  </si>
  <si>
    <t>2.11</t>
  </si>
  <si>
    <t>2.12</t>
  </si>
  <si>
    <t>2.13</t>
  </si>
  <si>
    <t>2.14</t>
  </si>
  <si>
    <t>2.15</t>
  </si>
  <si>
    <t>2.16</t>
  </si>
  <si>
    <t>2.17</t>
  </si>
  <si>
    <t>Colchão drenante com espalhamento e compactação mecânicos - brita comercial</t>
  </si>
  <si>
    <t>1.11</t>
  </si>
  <si>
    <t>Data Base: Outubro/2021 (SD)</t>
  </si>
  <si>
    <t>MT-242</t>
  </si>
  <si>
    <t>Entrº BR-163 - Rio Lira</t>
  </si>
  <si>
    <t>Avenida Zilda Arns - Rio Lira</t>
  </si>
  <si>
    <t>2,66 km</t>
  </si>
  <si>
    <t>Obra: Construção de Canal de Concreto Armado</t>
  </si>
  <si>
    <t>Rodovia: MT-242</t>
  </si>
  <si>
    <t>Trecho: Entrº BR-163 - Rio Lira</t>
  </si>
  <si>
    <t>Subtrecho: Avenida Zilda Arns - Rio Lira      Extensão: 2,66 km</t>
  </si>
  <si>
    <t>OBRA: CONSTRUÇÃO DE CANAL DE CONCRETO ARMADO</t>
  </si>
  <si>
    <t>RODOVIA: MT-242</t>
  </si>
  <si>
    <t>TRECHO: ENTR BR-163 - RIO LIRA</t>
  </si>
  <si>
    <t>SUBTRECHO: AVENIDA ZILDA ARNS - RIO LIRA              EXTENSÃO: 2,66 km</t>
  </si>
  <si>
    <t>DATA BASE: OUTUBRO / 2021 (SEM DESON)</t>
  </si>
  <si>
    <t>DATA BASE: OUTUBRO / 2021 (SEM DESONERAÇÃO)</t>
  </si>
  <si>
    <t>Data base: Outubro/2021 (Sem Deson)</t>
  </si>
  <si>
    <t>Corpo BTTC D=1,50m PA-2 - areia, brita e pedra de mão comercais</t>
  </si>
  <si>
    <t>Plantio de grama comercial em placas</t>
  </si>
  <si>
    <t>4413200</t>
  </si>
  <si>
    <t>1600405</t>
  </si>
  <si>
    <t>Remoção de tubos de concreto com diâmetro de 1,20 m a 1,50 m em valas e bueiros</t>
  </si>
  <si>
    <t>Corpo de BSCC - seção canal de 3,0 x 2,0 m - pré-moldado - tipo I - areia e brita comerciais</t>
  </si>
  <si>
    <t>6817901</t>
  </si>
  <si>
    <t>0804311</t>
  </si>
  <si>
    <t>Corpo de BSCC - seção fechada de 3,0 x 3,0 m - pré-moldado - altura do aterro de 1,00 a 2,50 m - areia e brita comerciais</t>
  </si>
  <si>
    <t>Degrau de 20 cm com estaca e viga de concreto armado com fck 25 MPa</t>
  </si>
  <si>
    <t>Degrau de 25 cm com estaca e viga de concreto armado com fck 25 MPa</t>
  </si>
  <si>
    <t>Degrau de 30 cm com estaca e viga de concreto armado com fck 25 MPa</t>
  </si>
  <si>
    <t>Degrau de 35 cm com estaca e viga de concreto armado com fck 25 MPa</t>
  </si>
  <si>
    <t>Degrau de 40 cm com estaca e viga de concreto armado com fck 25 MPa</t>
  </si>
  <si>
    <t>Degrau de 45 cm com estaca e viga de concreto armado com fck 25 MPa</t>
  </si>
  <si>
    <t>Corpo de BSCC 3,00 x 3,00 m - moldado no local - altura do aterro 0,00 a 1,00 m - areia e brita comerciais</t>
  </si>
  <si>
    <t>0705211</t>
  </si>
  <si>
    <t>Placa de concreto armado pré-moldada (fck de 25 MPa) com 1,68 m x 1,00 m x 0,12 m - fabricação e assentamento</t>
  </si>
  <si>
    <t>DRENAGEM</t>
  </si>
  <si>
    <t>Instalação da central de concreto com capacidade de 30m³/h</t>
  </si>
  <si>
    <t>0903804</t>
  </si>
  <si>
    <t>PREFEITURA MUNICIPAL DE SORRISO</t>
  </si>
  <si>
    <t>QUANTIDADE</t>
  </si>
  <si>
    <t>6817873</t>
  </si>
  <si>
    <t>DREN01</t>
  </si>
  <si>
    <t>DREN02</t>
  </si>
  <si>
    <t>DREN03</t>
  </si>
  <si>
    <t>DREN04</t>
  </si>
  <si>
    <t>DREN05</t>
  </si>
  <si>
    <t>DREN06</t>
  </si>
  <si>
    <t>DREN07</t>
  </si>
  <si>
    <t>DREN08</t>
  </si>
  <si>
    <t>ADM01</t>
  </si>
  <si>
    <t>PREL02</t>
  </si>
  <si>
    <t>PREL03</t>
  </si>
  <si>
    <t>PREL04</t>
  </si>
  <si>
    <t>PREL05</t>
  </si>
  <si>
    <t>PREL06</t>
  </si>
  <si>
    <t>PREL07</t>
  </si>
  <si>
    <t>PREL08</t>
  </si>
  <si>
    <t>PREL01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</si>
</sst>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#,##0.0000"/>
    <numFmt numFmtId="168" formatCode="_ * #,##0_ ;_ * \-#,##0_ ;_ * &quot;-&quot;_ ;_ @_ "/>
    <numFmt numFmtId="169" formatCode="_ * #,##0.00_ ;_ * \-#,##0.00_ ;_ * &quot;-&quot;??_ ;_ @_ "/>
    <numFmt numFmtId="170" formatCode="_ &quot;S/&quot;* #,##0_ ;_ &quot;S/&quot;* \-#,##0_ ;_ &quot;S/&quot;* &quot;-&quot;_ ;_ @_ "/>
    <numFmt numFmtId="171" formatCode="_ &quot;S/&quot;* #,##0.00_ ;_ &quot;S/&quot;* \-#,##0.00_ ;_ &quot;S/&quot;* &quot;-&quot;??_ ;_ @_ "/>
    <numFmt numFmtId="172" formatCode="_-&quot;$&quot;* #,##0_-;\-&quot;$&quot;* #,##0_-;_-&quot;$&quot;* &quot;-&quot;_-;_-@_-"/>
    <numFmt numFmtId="173" formatCode="_-&quot;$&quot;* #,##0.00_-;\-&quot;$&quot;* #,##0.00_-;_-&quot;$&quot;* &quot;-&quot;??_-;_-@_-"/>
    <numFmt numFmtId="174" formatCode="#,##0.000"/>
    <numFmt numFmtId="175" formatCode="_ * #,##0_ ;_ * \-#,##0_ ;_ * &quot;-&quot;??_ ;_ @_ "/>
    <numFmt numFmtId="176" formatCode="_([$€]* #,##0.00_);_([$€]* \(#,##0.00\);_([$€]* &quot;-&quot;??_);_(@_)"/>
    <numFmt numFmtId="177" formatCode="0.0%"/>
    <numFmt numFmtId="178" formatCode="&quot;R$&quot;#,##0.00_);\(&quot;R$&quot;#,##0.00\)"/>
    <numFmt numFmtId="179" formatCode="&quot;R$&quot;#,##0_);\(&quot;R$&quot;#,##0\)"/>
    <numFmt numFmtId="180" formatCode="mmmm\ d\,\ yyyy"/>
    <numFmt numFmtId="181" formatCode="_(&quot;R$&quot;* #,##0.00_);_(&quot;R$&quot;* \(#,##0.00\);_(&quot;R$&quot;* &quot;-&quot;??_);_(@_)"/>
    <numFmt numFmtId="182" formatCode="\$#,##0\ ;\(\$#,##0\)"/>
    <numFmt numFmtId="183" formatCode="#,##0.000_);\(#,##0.000\)"/>
    <numFmt numFmtId="184" formatCode="#."/>
    <numFmt numFmtId="185" formatCode="_(&quot;$&quot;* #,##0.00_);_(&quot;$&quot;* \(#,##0.00\);_(&quot;$&quot;* &quot;-&quot;??_);_(@_)"/>
    <numFmt numFmtId="186" formatCode="#,##0.00_ ;\-#,##0.00\ 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7"/>
      <name val="Small Fonts"/>
      <family val="2"/>
    </font>
    <font>
      <sz val="8"/>
      <name val="Helv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b/>
      <sz val="24"/>
      <name val="Arial"/>
      <family val="2"/>
    </font>
    <font>
      <sz val="10"/>
      <name val="Courier"/>
      <family val="3"/>
    </font>
    <font>
      <b/>
      <sz val="16"/>
      <color indexed="24"/>
      <name val="Arial"/>
      <family val="2"/>
    </font>
    <font>
      <b/>
      <sz val="12"/>
      <color indexed="24"/>
      <name val="Arial"/>
      <family val="2"/>
    </font>
    <font>
      <sz val="12"/>
      <color indexed="24"/>
      <name val="Arial"/>
      <family val="2"/>
    </font>
    <font>
      <sz val="10"/>
      <name val="Helv"/>
      <charset val="204"/>
    </font>
    <font>
      <b/>
      <sz val="18"/>
      <name val="Arial"/>
      <family val="2"/>
    </font>
    <font>
      <u/>
      <sz val="7.5"/>
      <color indexed="12"/>
      <name val="Courier"/>
      <family val="3"/>
    </font>
    <font>
      <sz val="11"/>
      <color indexed="8"/>
      <name val="Calibri"/>
      <family val="2"/>
    </font>
    <font>
      <sz val="10"/>
      <name val="MS Sans Serif"/>
      <family val="2"/>
    </font>
    <font>
      <sz val="1"/>
      <color indexed="16"/>
      <name val="Courier"/>
      <family val="3"/>
    </font>
    <font>
      <sz val="1"/>
      <color indexed="18"/>
      <name val="Courier"/>
      <family val="3"/>
    </font>
    <font>
      <b/>
      <sz val="7"/>
      <color indexed="10"/>
      <name val="Arial"/>
      <family val="2"/>
    </font>
    <font>
      <b/>
      <sz val="1"/>
      <color indexed="16"/>
      <name val="Courier"/>
      <family val="3"/>
    </font>
    <font>
      <sz val="8"/>
      <color theme="1"/>
      <name val="Arial"/>
      <family val="2"/>
    </font>
    <font>
      <sz val="8.5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13">
    <xf numFmtId="0" fontId="0" fillId="0" borderId="0"/>
    <xf numFmtId="0" fontId="8" fillId="0" borderId="0"/>
    <xf numFmtId="0" fontId="9" fillId="0" borderId="0"/>
    <xf numFmtId="0" fontId="8" fillId="0" borderId="0"/>
    <xf numFmtId="0" fontId="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0" fillId="0" borderId="0">
      <protection locked="0"/>
    </xf>
    <xf numFmtId="37" fontId="12" fillId="0" borderId="0"/>
    <xf numFmtId="0" fontId="10" fillId="0" borderId="0">
      <protection locked="0"/>
    </xf>
    <xf numFmtId="38" fontId="13" fillId="0" borderId="0"/>
    <xf numFmtId="0" fontId="10" fillId="0" borderId="1">
      <protection locked="0"/>
    </xf>
    <xf numFmtId="165" fontId="18" fillId="0" borderId="0" applyFont="0" applyFill="0" applyBorder="0" applyAlignment="0" applyProtection="0"/>
    <xf numFmtId="0" fontId="18" fillId="0" borderId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8" fillId="0" borderId="0"/>
    <xf numFmtId="165" fontId="15" fillId="0" borderId="0"/>
    <xf numFmtId="176" fontId="7" fillId="0" borderId="0" applyFont="0" applyFill="0" applyBorder="0" applyAlignment="0" applyProtection="0"/>
    <xf numFmtId="0" fontId="21" fillId="0" borderId="0"/>
    <xf numFmtId="0" fontId="18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" fillId="0" borderId="0"/>
    <xf numFmtId="0" fontId="16" fillId="3" borderId="15" applyNumberFormat="0" applyFont="0" applyBorder="0" applyAlignment="0">
      <alignment horizontal="lef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0" fontId="24" fillId="0" borderId="0" applyFont="0" applyFill="0" applyBorder="0" applyAlignment="0" applyProtection="0"/>
    <xf numFmtId="180" fontId="3" fillId="0" borderId="0" applyFill="0" applyBorder="0" applyAlignment="0" applyProtection="0"/>
    <xf numFmtId="0" fontId="25" fillId="0" borderId="0"/>
    <xf numFmtId="2" fontId="3" fillId="0" borderId="0" applyFill="0" applyBorder="0" applyAlignment="0" applyProtection="0"/>
    <xf numFmtId="2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3" fillId="0" borderId="0"/>
    <xf numFmtId="183" fontId="21" fillId="0" borderId="0"/>
    <xf numFmtId="0" fontId="3" fillId="0" borderId="0"/>
    <xf numFmtId="183" fontId="21" fillId="0" borderId="0"/>
    <xf numFmtId="10" fontId="3" fillId="0" borderId="0" applyFill="0" applyBorder="0" applyAlignment="0" applyProtection="0"/>
    <xf numFmtId="184" fontId="30" fillId="0" borderId="0">
      <protection locked="0"/>
    </xf>
    <xf numFmtId="184" fontId="30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9" fillId="0" borderId="0" applyFont="0" applyFill="0" applyBorder="0" applyAlignment="0" applyProtection="0"/>
    <xf numFmtId="184" fontId="31" fillId="0" borderId="0"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2" fillId="0" borderId="54" applyNumberFormat="0" applyBorder="0" applyAlignment="0">
      <alignment horizontal="center" vertical="center"/>
    </xf>
    <xf numFmtId="184" fontId="33" fillId="0" borderId="0">
      <protection locked="0"/>
    </xf>
    <xf numFmtId="184" fontId="33" fillId="0" borderId="0">
      <protection locked="0"/>
    </xf>
    <xf numFmtId="0" fontId="17" fillId="4" borderId="29">
      <alignment horizontal="center"/>
    </xf>
    <xf numFmtId="165" fontId="3" fillId="0" borderId="0" applyFont="0" applyFill="0" applyBorder="0" applyAlignment="0" applyProtection="0"/>
    <xf numFmtId="3" fontId="2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" fillId="0" borderId="0"/>
    <xf numFmtId="0" fontId="29" fillId="0" borderId="0"/>
    <xf numFmtId="0" fontId="3" fillId="0" borderId="0"/>
  </cellStyleXfs>
  <cellXfs count="392">
    <xf numFmtId="0" fontId="0" fillId="0" borderId="0" xfId="0"/>
    <xf numFmtId="0" fontId="5" fillId="0" borderId="0" xfId="31"/>
    <xf numFmtId="0" fontId="7" fillId="0" borderId="0" xfId="31" applyFont="1"/>
    <xf numFmtId="174" fontId="7" fillId="0" borderId="0" xfId="31" applyNumberFormat="1" applyFont="1" applyAlignment="1">
      <alignment horizontal="center"/>
    </xf>
    <xf numFmtId="174" fontId="7" fillId="0" borderId="0" xfId="31" applyNumberFormat="1" applyFont="1"/>
    <xf numFmtId="0" fontId="6" fillId="0" borderId="0" xfId="31" applyFont="1"/>
    <xf numFmtId="0" fontId="3" fillId="0" borderId="0" xfId="41" applyFont="1" applyFill="1"/>
    <xf numFmtId="49" fontId="3" fillId="0" borderId="0" xfId="40" applyNumberFormat="1" applyFont="1" applyFill="1" applyBorder="1" applyAlignment="1">
      <alignment horizontal="center"/>
    </xf>
    <xf numFmtId="166" fontId="4" fillId="0" borderId="0" xfId="40" applyNumberFormat="1" applyFont="1" applyFill="1" applyBorder="1" applyAlignment="1">
      <alignment horizontal="left"/>
    </xf>
    <xf numFmtId="0" fontId="20" fillId="0" borderId="0" xfId="40" applyFont="1" applyFill="1" applyBorder="1" applyAlignment="1">
      <alignment horizontal="centerContinuous" vertical="center"/>
    </xf>
    <xf numFmtId="174" fontId="20" fillId="0" borderId="0" xfId="40" applyNumberFormat="1" applyFont="1" applyFill="1" applyBorder="1" applyAlignment="1">
      <alignment horizontal="centerContinuous" vertical="center"/>
    </xf>
    <xf numFmtId="0" fontId="3" fillId="0" borderId="0" xfId="40" applyFont="1" applyFill="1" applyBorder="1" applyAlignment="1">
      <alignment horizontal="left"/>
    </xf>
    <xf numFmtId="49" fontId="4" fillId="0" borderId="0" xfId="40" applyNumberFormat="1" applyFont="1" applyFill="1" applyBorder="1" applyAlignment="1">
      <alignment horizontal="left"/>
    </xf>
    <xf numFmtId="0" fontId="3" fillId="0" borderId="0" xfId="40" applyFont="1" applyFill="1" applyBorder="1"/>
    <xf numFmtId="174" fontId="3" fillId="0" borderId="0" xfId="40" applyNumberFormat="1" applyFont="1" applyFill="1" applyBorder="1"/>
    <xf numFmtId="165" fontId="3" fillId="0" borderId="0" xfId="42" applyFont="1" applyFill="1"/>
    <xf numFmtId="4" fontId="5" fillId="0" borderId="0" xfId="31" applyNumberFormat="1"/>
    <xf numFmtId="0" fontId="3" fillId="0" borderId="0" xfId="31" applyFont="1"/>
    <xf numFmtId="174" fontId="5" fillId="0" borderId="0" xfId="31" applyNumberFormat="1"/>
    <xf numFmtId="0" fontId="7" fillId="0" borderId="7" xfId="31" applyFont="1" applyBorder="1" applyAlignment="1">
      <alignment vertical="center"/>
    </xf>
    <xf numFmtId="0" fontId="7" fillId="0" borderId="0" xfId="31" applyFont="1" applyBorder="1" applyAlignment="1">
      <alignment vertical="center"/>
    </xf>
    <xf numFmtId="0" fontId="6" fillId="0" borderId="8" xfId="66" applyFont="1" applyBorder="1" applyAlignment="1">
      <alignment horizontal="left" vertical="center"/>
    </xf>
    <xf numFmtId="10" fontId="6" fillId="0" borderId="0" xfId="66" applyNumberFormat="1" applyFont="1" applyBorder="1" applyAlignment="1">
      <alignment horizontal="center" vertical="center"/>
    </xf>
    <xf numFmtId="10" fontId="6" fillId="0" borderId="11" xfId="66" applyNumberFormat="1" applyFont="1" applyBorder="1" applyAlignment="1">
      <alignment horizontal="center" vertical="center"/>
    </xf>
    <xf numFmtId="0" fontId="6" fillId="0" borderId="8" xfId="66" applyFont="1" applyBorder="1" applyAlignment="1">
      <alignment vertical="center"/>
    </xf>
    <xf numFmtId="0" fontId="6" fillId="0" borderId="9" xfId="66" applyFont="1" applyBorder="1" applyAlignment="1">
      <alignment vertical="center"/>
    </xf>
    <xf numFmtId="0" fontId="7" fillId="0" borderId="4" xfId="31" applyFont="1" applyBorder="1" applyAlignment="1">
      <alignment vertical="center"/>
    </xf>
    <xf numFmtId="0" fontId="6" fillId="0" borderId="9" xfId="66" applyFont="1" applyBorder="1" applyAlignment="1">
      <alignment horizontal="left" vertical="center"/>
    </xf>
    <xf numFmtId="10" fontId="6" fillId="0" borderId="4" xfId="66" applyNumberFormat="1" applyFont="1" applyBorder="1" applyAlignment="1">
      <alignment horizontal="center" vertical="center"/>
    </xf>
    <xf numFmtId="10" fontId="6" fillId="0" borderId="12" xfId="66" applyNumberFormat="1" applyFont="1" applyBorder="1" applyAlignment="1">
      <alignment horizontal="center" vertical="center"/>
    </xf>
    <xf numFmtId="0" fontId="6" fillId="0" borderId="10" xfId="31" applyFont="1" applyBorder="1" applyAlignment="1">
      <alignment horizontal="right" vertical="center"/>
    </xf>
    <xf numFmtId="0" fontId="6" fillId="0" borderId="11" xfId="31" applyFont="1" applyBorder="1" applyAlignment="1">
      <alignment horizontal="right" vertical="center"/>
    </xf>
    <xf numFmtId="0" fontId="6" fillId="0" borderId="0" xfId="66" applyFont="1" applyBorder="1" applyAlignment="1">
      <alignment vertical="center"/>
    </xf>
    <xf numFmtId="0" fontId="6" fillId="0" borderId="12" xfId="31" applyFont="1" applyBorder="1" applyAlignment="1">
      <alignment horizontal="right" vertical="center"/>
    </xf>
    <xf numFmtId="0" fontId="7" fillId="0" borderId="0" xfId="41" applyFont="1" applyFill="1"/>
    <xf numFmtId="165" fontId="6" fillId="0" borderId="18" xfId="42" applyFont="1" applyFill="1" applyBorder="1" applyAlignment="1">
      <alignment horizontal="center" wrapText="1"/>
    </xf>
    <xf numFmtId="165" fontId="6" fillId="0" borderId="21" xfId="42" applyFont="1" applyFill="1" applyBorder="1" applyAlignment="1">
      <alignment horizontal="center" vertical="top" wrapText="1"/>
    </xf>
    <xf numFmtId="4" fontId="6" fillId="2" borderId="21" xfId="41" applyNumberFormat="1" applyFont="1" applyFill="1" applyBorder="1" applyAlignment="1">
      <alignment horizontal="center" vertical="center"/>
    </xf>
    <xf numFmtId="4" fontId="6" fillId="2" borderId="29" xfId="41" applyNumberFormat="1" applyFont="1" applyFill="1" applyBorder="1" applyAlignment="1">
      <alignment horizontal="center" vertical="center"/>
    </xf>
    <xf numFmtId="0" fontId="6" fillId="0" borderId="7" xfId="31" applyFont="1" applyBorder="1" applyAlignment="1">
      <alignment vertical="center"/>
    </xf>
    <xf numFmtId="0" fontId="6" fillId="0" borderId="0" xfId="31" applyFont="1" applyBorder="1" applyAlignment="1">
      <alignment vertical="center"/>
    </xf>
    <xf numFmtId="0" fontId="6" fillId="0" borderId="4" xfId="31" applyFont="1" applyBorder="1" applyAlignment="1">
      <alignment vertical="center"/>
    </xf>
    <xf numFmtId="0" fontId="15" fillId="0" borderId="35" xfId="31" applyFont="1" applyBorder="1" applyAlignment="1">
      <alignment horizontal="center" vertical="center"/>
    </xf>
    <xf numFmtId="0" fontId="15" fillId="0" borderId="23" xfId="31" applyFont="1" applyFill="1" applyBorder="1" applyAlignment="1">
      <alignment horizontal="center" vertical="center"/>
    </xf>
    <xf numFmtId="0" fontId="15" fillId="0" borderId="23" xfId="31" applyFont="1" applyBorder="1" applyAlignment="1">
      <alignment horizontal="center" vertical="center"/>
    </xf>
    <xf numFmtId="0" fontId="15" fillId="0" borderId="24" xfId="66" applyFont="1" applyBorder="1" applyAlignment="1">
      <alignment horizontal="center" vertical="center"/>
    </xf>
    <xf numFmtId="0" fontId="15" fillId="0" borderId="24" xfId="31" applyFont="1" applyBorder="1" applyAlignment="1">
      <alignment horizontal="center" vertical="center"/>
    </xf>
    <xf numFmtId="0" fontId="15" fillId="0" borderId="24" xfId="31" applyFont="1" applyFill="1" applyBorder="1" applyAlignment="1">
      <alignment horizontal="center" vertical="center"/>
    </xf>
    <xf numFmtId="0" fontId="15" fillId="5" borderId="23" xfId="31" applyFont="1" applyFill="1" applyBorder="1" applyAlignment="1">
      <alignment horizontal="center" vertical="center"/>
    </xf>
    <xf numFmtId="4" fontId="6" fillId="0" borderId="4" xfId="41" applyNumberFormat="1" applyFont="1" applyFill="1" applyBorder="1" applyAlignment="1">
      <alignment horizontal="center" vertical="center"/>
    </xf>
    <xf numFmtId="4" fontId="6" fillId="0" borderId="12" xfId="41" applyNumberFormat="1" applyFont="1" applyFill="1" applyBorder="1" applyAlignment="1">
      <alignment horizontal="center" vertical="center"/>
    </xf>
    <xf numFmtId="49" fontId="15" fillId="0" borderId="24" xfId="41" applyNumberFormat="1" applyFont="1" applyFill="1" applyBorder="1" applyAlignment="1">
      <alignment horizontal="center" vertical="center"/>
    </xf>
    <xf numFmtId="0" fontId="15" fillId="0" borderId="24" xfId="41" applyFont="1" applyFill="1" applyBorder="1" applyAlignment="1">
      <alignment horizontal="left" vertical="center"/>
    </xf>
    <xf numFmtId="0" fontId="16" fillId="0" borderId="25" xfId="41" applyFont="1" applyFill="1" applyBorder="1" applyAlignment="1">
      <alignment horizontal="center" vertical="center" wrapText="1"/>
    </xf>
    <xf numFmtId="4" fontId="15" fillId="0" borderId="23" xfId="42" applyNumberFormat="1" applyFont="1" applyFill="1" applyBorder="1" applyAlignment="1">
      <alignment vertical="center" wrapText="1"/>
    </xf>
    <xf numFmtId="177" fontId="15" fillId="2" borderId="23" xfId="43" applyNumberFormat="1" applyFont="1" applyFill="1" applyBorder="1" applyAlignment="1">
      <alignment horizontal="center" vertical="center"/>
    </xf>
    <xf numFmtId="4" fontId="15" fillId="0" borderId="23" xfId="42" applyNumberFormat="1" applyFont="1" applyFill="1" applyBorder="1" applyAlignment="1">
      <alignment horizontal="right" vertical="center"/>
    </xf>
    <xf numFmtId="4" fontId="15" fillId="0" borderId="35" xfId="41" applyNumberFormat="1" applyFont="1" applyFill="1" applyBorder="1" applyAlignment="1">
      <alignment vertical="center" wrapText="1"/>
    </xf>
    <xf numFmtId="177" fontId="15" fillId="2" borderId="35" xfId="44" applyNumberFormat="1" applyFont="1" applyFill="1" applyBorder="1" applyAlignment="1">
      <alignment horizontal="center" vertical="center"/>
    </xf>
    <xf numFmtId="4" fontId="15" fillId="0" borderId="34" xfId="42" applyNumberFormat="1" applyFont="1" applyFill="1" applyBorder="1" applyAlignment="1">
      <alignment vertical="center"/>
    </xf>
    <xf numFmtId="4" fontId="15" fillId="0" borderId="35" xfId="42" applyNumberFormat="1" applyFont="1" applyFill="1" applyBorder="1" applyAlignment="1">
      <alignment vertical="center"/>
    </xf>
    <xf numFmtId="4" fontId="15" fillId="0" borderId="26" xfId="41" applyNumberFormat="1" applyFont="1" applyFill="1" applyBorder="1" applyAlignment="1">
      <alignment vertical="center" wrapText="1"/>
    </xf>
    <xf numFmtId="177" fontId="15" fillId="2" borderId="26" xfId="44" applyNumberFormat="1" applyFont="1" applyFill="1" applyBorder="1" applyAlignment="1">
      <alignment horizontal="center" vertical="center"/>
    </xf>
    <xf numFmtId="4" fontId="15" fillId="0" borderId="28" xfId="42" applyNumberFormat="1" applyFont="1" applyFill="1" applyBorder="1" applyAlignment="1">
      <alignment horizontal="right" vertical="center"/>
    </xf>
    <xf numFmtId="4" fontId="15" fillId="0" borderId="26" xfId="42" applyNumberFormat="1" applyFont="1" applyFill="1" applyBorder="1" applyAlignment="1">
      <alignment vertical="center"/>
    </xf>
    <xf numFmtId="4" fontId="15" fillId="0" borderId="29" xfId="41" applyNumberFormat="1" applyFont="1" applyFill="1" applyBorder="1" applyAlignment="1">
      <alignment vertical="center" wrapText="1"/>
    </xf>
    <xf numFmtId="177" fontId="15" fillId="2" borderId="29" xfId="44" applyNumberFormat="1" applyFont="1" applyFill="1" applyBorder="1" applyAlignment="1">
      <alignment horizontal="center" vertical="center"/>
    </xf>
    <xf numFmtId="49" fontId="15" fillId="0" borderId="19" xfId="41" applyNumberFormat="1" applyFont="1" applyFill="1" applyBorder="1" applyAlignment="1">
      <alignment horizontal="center" vertical="center"/>
    </xf>
    <xf numFmtId="0" fontId="15" fillId="0" borderId="19" xfId="41" applyFont="1" applyFill="1" applyBorder="1" applyAlignment="1">
      <alignment horizontal="left" vertical="center"/>
    </xf>
    <xf numFmtId="0" fontId="16" fillId="0" borderId="58" xfId="41" applyFont="1" applyFill="1" applyBorder="1" applyAlignment="1">
      <alignment horizontal="center" vertical="center" wrapText="1"/>
    </xf>
    <xf numFmtId="4" fontId="15" fillId="0" borderId="18" xfId="42" applyNumberFormat="1" applyFont="1" applyFill="1" applyBorder="1" applyAlignment="1">
      <alignment vertical="center" wrapText="1"/>
    </xf>
    <xf numFmtId="177" fontId="15" fillId="2" borderId="57" xfId="43" applyNumberFormat="1" applyFont="1" applyFill="1" applyBorder="1" applyAlignment="1">
      <alignment horizontal="center" vertical="center"/>
    </xf>
    <xf numFmtId="4" fontId="15" fillId="0" borderId="57" xfId="42" applyNumberFormat="1" applyFont="1" applyFill="1" applyBorder="1" applyAlignment="1">
      <alignment horizontal="right" vertical="center"/>
    </xf>
    <xf numFmtId="10" fontId="15" fillId="0" borderId="0" xfId="41" applyNumberFormat="1" applyFont="1" applyFill="1" applyAlignment="1">
      <alignment vertical="center"/>
    </xf>
    <xf numFmtId="10" fontId="15" fillId="0" borderId="0" xfId="41" applyNumberFormat="1" applyFont="1" applyFill="1" applyAlignment="1">
      <alignment horizontal="center" vertical="center"/>
    </xf>
    <xf numFmtId="0" fontId="16" fillId="0" borderId="23" xfId="31" applyFont="1" applyBorder="1" applyAlignment="1">
      <alignment horizontal="center" vertical="center"/>
    </xf>
    <xf numFmtId="0" fontId="16" fillId="0" borderId="24" xfId="31" applyFont="1" applyBorder="1" applyAlignment="1">
      <alignment horizontal="left" vertical="center"/>
    </xf>
    <xf numFmtId="4" fontId="15" fillId="0" borderId="23" xfId="31" applyNumberFormat="1" applyFont="1" applyBorder="1" applyAlignment="1">
      <alignment horizontal="center" vertical="center"/>
    </xf>
    <xf numFmtId="174" fontId="15" fillId="0" borderId="25" xfId="31" applyNumberFormat="1" applyFont="1" applyBorder="1" applyAlignment="1">
      <alignment horizontal="right" vertical="center"/>
    </xf>
    <xf numFmtId="4" fontId="15" fillId="0" borderId="23" xfId="31" applyNumberFormat="1" applyFont="1" applyBorder="1" applyAlignment="1">
      <alignment horizontal="right" vertical="center"/>
    </xf>
    <xf numFmtId="4" fontId="15" fillId="0" borderId="24" xfId="66" applyNumberFormat="1" applyFont="1" applyBorder="1" applyAlignment="1">
      <alignment horizontal="center" vertical="center"/>
    </xf>
    <xf numFmtId="174" fontId="15" fillId="0" borderId="23" xfId="0" applyNumberFormat="1" applyFont="1" applyBorder="1" applyAlignment="1">
      <alignment horizontal="right" vertical="center"/>
    </xf>
    <xf numFmtId="4" fontId="15" fillId="0" borderId="36" xfId="31" applyNumberFormat="1" applyFont="1" applyFill="1" applyBorder="1" applyAlignment="1">
      <alignment vertical="center"/>
    </xf>
    <xf numFmtId="4" fontId="15" fillId="0" borderId="23" xfId="32" applyNumberFormat="1" applyFont="1" applyFill="1" applyBorder="1" applyAlignment="1">
      <alignment vertical="center" wrapText="1"/>
    </xf>
    <xf numFmtId="4" fontId="15" fillId="0" borderId="36" xfId="31" applyNumberFormat="1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2" fontId="15" fillId="0" borderId="23" xfId="66" applyNumberFormat="1" applyFont="1" applyFill="1" applyBorder="1" applyAlignment="1">
      <alignment vertical="center"/>
    </xf>
    <xf numFmtId="4" fontId="15" fillId="0" borderId="24" xfId="31" applyNumberFormat="1" applyFont="1" applyFill="1" applyBorder="1" applyAlignment="1">
      <alignment horizontal="center" vertical="center"/>
    </xf>
    <xf numFmtId="0" fontId="15" fillId="0" borderId="23" xfId="66" applyFont="1" applyFill="1" applyBorder="1" applyAlignment="1">
      <alignment horizontal="center" vertical="center"/>
    </xf>
    <xf numFmtId="0" fontId="16" fillId="5" borderId="24" xfId="31" applyFont="1" applyFill="1" applyBorder="1" applyAlignment="1">
      <alignment horizontal="right" vertical="center"/>
    </xf>
    <xf numFmtId="4" fontId="15" fillId="5" borderId="23" xfId="31" applyNumberFormat="1" applyFont="1" applyFill="1" applyBorder="1" applyAlignment="1">
      <alignment horizontal="center" vertical="center"/>
    </xf>
    <xf numFmtId="174" fontId="15" fillId="5" borderId="25" xfId="31" applyNumberFormat="1" applyFont="1" applyFill="1" applyBorder="1" applyAlignment="1">
      <alignment horizontal="right" vertical="center"/>
    </xf>
    <xf numFmtId="4" fontId="15" fillId="5" borderId="23" xfId="31" applyNumberFormat="1" applyFont="1" applyFill="1" applyBorder="1" applyAlignment="1">
      <alignment horizontal="right" vertical="center"/>
    </xf>
    <xf numFmtId="4" fontId="16" fillId="5" borderId="36" xfId="31" applyNumberFormat="1" applyFont="1" applyFill="1" applyBorder="1" applyAlignment="1">
      <alignment vertical="center"/>
    </xf>
    <xf numFmtId="4" fontId="16" fillId="5" borderId="23" xfId="32" applyNumberFormat="1" applyFont="1" applyFill="1" applyBorder="1" applyAlignment="1">
      <alignment vertical="center" wrapText="1"/>
    </xf>
    <xf numFmtId="0" fontId="16" fillId="0" borderId="35" xfId="31" applyFont="1" applyBorder="1" applyAlignment="1">
      <alignment horizontal="center" vertical="center"/>
    </xf>
    <xf numFmtId="0" fontId="16" fillId="0" borderId="34" xfId="31" applyFont="1" applyBorder="1" applyAlignment="1">
      <alignment horizontal="left" vertical="center"/>
    </xf>
    <xf numFmtId="4" fontId="15" fillId="0" borderId="53" xfId="31" applyNumberFormat="1" applyFont="1" applyBorder="1" applyAlignment="1">
      <alignment horizontal="center" vertical="center"/>
    </xf>
    <xf numFmtId="0" fontId="15" fillId="0" borderId="53" xfId="31" applyFont="1" applyBorder="1" applyAlignment="1">
      <alignment horizontal="center" vertical="center"/>
    </xf>
    <xf numFmtId="4" fontId="15" fillId="0" borderId="53" xfId="31" applyNumberFormat="1" applyFont="1" applyBorder="1" applyAlignment="1">
      <alignment horizontal="right" vertical="center"/>
    </xf>
    <xf numFmtId="4" fontId="15" fillId="0" borderId="35" xfId="31" applyNumberFormat="1" applyFont="1" applyBorder="1" applyAlignment="1">
      <alignment horizontal="right" vertical="center"/>
    </xf>
    <xf numFmtId="175" fontId="16" fillId="0" borderId="14" xfId="32" applyNumberFormat="1" applyFont="1" applyBorder="1" applyAlignment="1">
      <alignment horizontal="center" vertical="center" wrapText="1"/>
    </xf>
    <xf numFmtId="165" fontId="16" fillId="0" borderId="35" xfId="32" applyFont="1" applyBorder="1" applyAlignment="1">
      <alignment horizontal="center" vertical="center" wrapText="1"/>
    </xf>
    <xf numFmtId="0" fontId="15" fillId="0" borderId="24" xfId="31" applyFont="1" applyFill="1" applyBorder="1" applyAlignment="1">
      <alignment horizontal="left" vertical="center"/>
    </xf>
    <xf numFmtId="4" fontId="15" fillId="0" borderId="23" xfId="31" applyNumberFormat="1" applyFont="1" applyFill="1" applyBorder="1" applyAlignment="1">
      <alignment horizontal="center" vertical="center"/>
    </xf>
    <xf numFmtId="174" fontId="15" fillId="0" borderId="25" xfId="31" applyNumberFormat="1" applyFont="1" applyFill="1" applyBorder="1" applyAlignment="1">
      <alignment horizontal="right" vertical="center"/>
    </xf>
    <xf numFmtId="4" fontId="15" fillId="0" borderId="23" xfId="31" applyNumberFormat="1" applyFont="1" applyFill="1" applyBorder="1" applyAlignment="1">
      <alignment horizontal="right" vertical="center"/>
    </xf>
    <xf numFmtId="0" fontId="15" fillId="0" borderId="24" xfId="31" applyFont="1" applyBorder="1" applyAlignment="1">
      <alignment horizontal="left" vertical="center"/>
    </xf>
    <xf numFmtId="0" fontId="16" fillId="0" borderId="24" xfId="31" applyFont="1" applyBorder="1" applyAlignment="1">
      <alignment horizontal="right" vertical="center"/>
    </xf>
    <xf numFmtId="4" fontId="16" fillId="0" borderId="36" xfId="31" applyNumberFormat="1" applyFont="1" applyBorder="1" applyAlignment="1">
      <alignment vertical="center"/>
    </xf>
    <xf numFmtId="4" fontId="16" fillId="0" borderId="23" xfId="32" applyNumberFormat="1" applyFont="1" applyBorder="1" applyAlignment="1">
      <alignment vertical="center" wrapText="1"/>
    </xf>
    <xf numFmtId="0" fontId="16" fillId="0" borderId="24" xfId="31" applyFont="1" applyBorder="1" applyAlignment="1">
      <alignment vertical="center"/>
    </xf>
    <xf numFmtId="4" fontId="15" fillId="5" borderId="36" xfId="31" applyNumberFormat="1" applyFont="1" applyFill="1" applyBorder="1" applyAlignment="1">
      <alignment vertical="center"/>
    </xf>
    <xf numFmtId="49" fontId="15" fillId="0" borderId="23" xfId="0" applyNumberFormat="1" applyFont="1" applyBorder="1" applyAlignment="1">
      <alignment horizontal="center" vertical="center"/>
    </xf>
    <xf numFmtId="2" fontId="15" fillId="0" borderId="23" xfId="0" applyNumberFormat="1" applyFont="1" applyBorder="1" applyAlignment="1">
      <alignment vertical="center"/>
    </xf>
    <xf numFmtId="174" fontId="15" fillId="0" borderId="23" xfId="0" applyNumberFormat="1" applyFont="1" applyFill="1" applyBorder="1" applyAlignment="1" applyProtection="1">
      <alignment horizontal="right" vertical="center"/>
      <protection locked="0"/>
    </xf>
    <xf numFmtId="4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15" fillId="0" borderId="23" xfId="0" applyFont="1" applyBorder="1" applyAlignment="1">
      <alignment vertical="center"/>
    </xf>
    <xf numFmtId="174" fontId="15" fillId="0" borderId="25" xfId="66" applyNumberFormat="1" applyFont="1" applyFill="1" applyBorder="1" applyAlignment="1">
      <alignment horizontal="right" vertical="center"/>
    </xf>
    <xf numFmtId="4" fontId="15" fillId="0" borderId="23" xfId="66" applyNumberFormat="1" applyFont="1" applyFill="1" applyBorder="1" applyAlignment="1">
      <alignment horizontal="right" vertical="center"/>
    </xf>
    <xf numFmtId="174" fontId="15" fillId="5" borderId="25" xfId="66" applyNumberFormat="1" applyFont="1" applyFill="1" applyBorder="1" applyAlignment="1">
      <alignment horizontal="right" vertical="center"/>
    </xf>
    <xf numFmtId="4" fontId="15" fillId="5" borderId="23" xfId="66" applyNumberFormat="1" applyFont="1" applyFill="1" applyBorder="1" applyAlignment="1">
      <alignment horizontal="right" vertical="center"/>
    </xf>
    <xf numFmtId="0" fontId="16" fillId="0" borderId="24" xfId="31" applyFont="1" applyFill="1" applyBorder="1" applyAlignment="1">
      <alignment horizontal="right" vertical="center"/>
    </xf>
    <xf numFmtId="4" fontId="15" fillId="0" borderId="25" xfId="31" applyNumberFormat="1" applyFont="1" applyFill="1" applyBorder="1" applyAlignment="1">
      <alignment horizontal="center" vertical="center"/>
    </xf>
    <xf numFmtId="0" fontId="15" fillId="0" borderId="25" xfId="31" applyFont="1" applyFill="1" applyBorder="1" applyAlignment="1">
      <alignment horizontal="center" vertical="center"/>
    </xf>
    <xf numFmtId="4" fontId="16" fillId="0" borderId="23" xfId="32" applyNumberFormat="1" applyFont="1" applyFill="1" applyBorder="1" applyAlignment="1">
      <alignment vertical="center" wrapText="1"/>
    </xf>
    <xf numFmtId="0" fontId="15" fillId="5" borderId="15" xfId="31" applyFont="1" applyFill="1" applyBorder="1"/>
    <xf numFmtId="0" fontId="16" fillId="5" borderId="5" xfId="31" applyFont="1" applyFill="1" applyBorder="1" applyAlignment="1">
      <alignment horizontal="left" vertical="center" wrapText="1"/>
    </xf>
    <xf numFmtId="4" fontId="16" fillId="5" borderId="29" xfId="32" applyNumberFormat="1" applyFont="1" applyFill="1" applyBorder="1" applyAlignment="1">
      <alignment vertical="center" wrapText="1"/>
    </xf>
    <xf numFmtId="49" fontId="34" fillId="0" borderId="23" xfId="0" applyNumberFormat="1" applyFont="1" applyBorder="1" applyAlignment="1">
      <alignment horizontal="center" vertical="center"/>
    </xf>
    <xf numFmtId="4" fontId="16" fillId="0" borderId="23" xfId="31" applyNumberFormat="1" applyFont="1" applyBorder="1" applyAlignment="1">
      <alignment horizontal="center" vertical="center"/>
    </xf>
    <xf numFmtId="4" fontId="16" fillId="0" borderId="36" xfId="31" applyNumberFormat="1" applyFont="1" applyBorder="1" applyAlignment="1">
      <alignment horizontal="center" vertical="center"/>
    </xf>
    <xf numFmtId="4" fontId="16" fillId="0" borderId="23" xfId="32" applyNumberFormat="1" applyFont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left" vertical="center"/>
    </xf>
    <xf numFmtId="0" fontId="15" fillId="0" borderId="23" xfId="77" applyFont="1" applyFill="1" applyBorder="1" applyAlignment="1">
      <alignment horizontal="left" vertical="center"/>
    </xf>
    <xf numFmtId="0" fontId="6" fillId="0" borderId="7" xfId="66" applyFont="1" applyBorder="1" applyAlignment="1">
      <alignment vertical="center"/>
    </xf>
    <xf numFmtId="0" fontId="6" fillId="0" borderId="10" xfId="66" applyFont="1" applyBorder="1" applyAlignment="1">
      <alignment horizontal="right" vertical="center"/>
    </xf>
    <xf numFmtId="0" fontId="6" fillId="0" borderId="11" xfId="66" applyFont="1" applyBorder="1" applyAlignment="1">
      <alignment horizontal="right" vertical="center"/>
    </xf>
    <xf numFmtId="0" fontId="6" fillId="0" borderId="0" xfId="66" applyFont="1" applyBorder="1" applyAlignment="1">
      <alignment horizontal="left" vertical="center"/>
    </xf>
    <xf numFmtId="0" fontId="6" fillId="0" borderId="4" xfId="66" applyFont="1" applyBorder="1" applyAlignment="1">
      <alignment horizontal="left" vertical="center"/>
    </xf>
    <xf numFmtId="0" fontId="6" fillId="0" borderId="12" xfId="66" applyFont="1" applyBorder="1" applyAlignment="1">
      <alignment horizontal="right" vertical="center"/>
    </xf>
    <xf numFmtId="49" fontId="15" fillId="0" borderId="23" xfId="0" applyNumberFormat="1" applyFont="1" applyFill="1" applyBorder="1" applyAlignment="1">
      <alignment horizontal="center" vertical="center"/>
    </xf>
    <xf numFmtId="4" fontId="15" fillId="0" borderId="0" xfId="31" applyNumberFormat="1" applyFont="1" applyAlignment="1">
      <alignment vertical="center"/>
    </xf>
    <xf numFmtId="0" fontId="15" fillId="0" borderId="23" xfId="0" applyFont="1" applyFill="1" applyBorder="1" applyAlignment="1">
      <alignment horizontal="center" vertical="center"/>
    </xf>
    <xf numFmtId="0" fontId="16" fillId="5" borderId="15" xfId="31" applyFont="1" applyFill="1" applyBorder="1" applyAlignment="1">
      <alignment vertical="center"/>
    </xf>
    <xf numFmtId="0" fontId="16" fillId="5" borderId="29" xfId="31" applyFont="1" applyFill="1" applyBorder="1" applyAlignment="1">
      <alignment horizontal="right" vertical="center"/>
    </xf>
    <xf numFmtId="4" fontId="15" fillId="0" borderId="0" xfId="41" applyNumberFormat="1" applyFont="1" applyFill="1" applyAlignment="1">
      <alignment horizontal="center" vertical="center"/>
    </xf>
    <xf numFmtId="2" fontId="15" fillId="0" borderId="0" xfId="41" applyNumberFormat="1" applyFont="1" applyFill="1"/>
    <xf numFmtId="167" fontId="16" fillId="0" borderId="23" xfId="32" applyNumberFormat="1" applyFont="1" applyBorder="1" applyAlignment="1">
      <alignment vertical="center" wrapText="1"/>
    </xf>
    <xf numFmtId="174" fontId="15" fillId="0" borderId="36" xfId="31" applyNumberFormat="1" applyFont="1" applyBorder="1" applyAlignment="1">
      <alignment vertical="center"/>
    </xf>
    <xf numFmtId="0" fontId="35" fillId="0" borderId="23" xfId="31" applyFont="1" applyBorder="1" applyAlignment="1">
      <alignment horizontal="center" vertical="center"/>
    </xf>
    <xf numFmtId="4" fontId="35" fillId="0" borderId="23" xfId="32" applyNumberFormat="1" applyFont="1" applyBorder="1" applyAlignment="1">
      <alignment vertical="center" wrapText="1"/>
    </xf>
    <xf numFmtId="10" fontId="35" fillId="0" borderId="23" xfId="31" applyNumberFormat="1" applyFont="1" applyBorder="1" applyAlignment="1">
      <alignment horizontal="center" vertical="center"/>
    </xf>
    <xf numFmtId="2" fontId="35" fillId="0" borderId="23" xfId="31" applyNumberFormat="1" applyFont="1" applyBorder="1" applyAlignment="1">
      <alignment horizontal="left" vertical="center"/>
    </xf>
    <xf numFmtId="174" fontId="35" fillId="0" borderId="23" xfId="31" applyNumberFormat="1" applyFont="1" applyFill="1" applyBorder="1" applyAlignment="1" applyProtection="1">
      <alignment horizontal="right" vertical="center"/>
      <protection locked="0"/>
    </xf>
    <xf numFmtId="4" fontId="35" fillId="0" borderId="23" xfId="31" applyNumberFormat="1" applyFont="1" applyBorder="1" applyAlignment="1">
      <alignment vertical="center"/>
    </xf>
    <xf numFmtId="186" fontId="0" fillId="0" borderId="0" xfId="0" applyNumberFormat="1"/>
    <xf numFmtId="174" fontId="5" fillId="0" borderId="0" xfId="31" applyNumberFormat="1" applyAlignment="1">
      <alignment horizontal="center" vertical="center"/>
    </xf>
    <xf numFmtId="174" fontId="5" fillId="0" borderId="0" xfId="31" applyNumberFormat="1" applyAlignment="1">
      <alignment horizontal="right" vertical="center"/>
    </xf>
    <xf numFmtId="49" fontId="34" fillId="0" borderId="23" xfId="0" applyNumberFormat="1" applyFont="1" applyFill="1" applyBorder="1" applyAlignment="1">
      <alignment horizontal="center" vertical="center"/>
    </xf>
    <xf numFmtId="0" fontId="16" fillId="0" borderId="23" xfId="66" applyFont="1" applyFill="1" applyBorder="1" applyAlignment="1">
      <alignment horizontal="center" vertical="center"/>
    </xf>
    <xf numFmtId="0" fontId="16" fillId="0" borderId="24" xfId="66" applyFont="1" applyBorder="1" applyAlignment="1">
      <alignment vertical="center"/>
    </xf>
    <xf numFmtId="4" fontId="15" fillId="0" borderId="25" xfId="66" applyNumberFormat="1" applyFont="1" applyFill="1" applyBorder="1" applyAlignment="1">
      <alignment horizontal="center" vertical="center"/>
    </xf>
    <xf numFmtId="0" fontId="15" fillId="0" borderId="25" xfId="66" applyFont="1" applyFill="1" applyBorder="1" applyAlignment="1">
      <alignment horizontal="center" vertical="center"/>
    </xf>
    <xf numFmtId="4" fontId="15" fillId="0" borderId="36" xfId="66" applyNumberFormat="1" applyFont="1" applyFill="1" applyBorder="1" applyAlignment="1">
      <alignment vertical="center"/>
    </xf>
    <xf numFmtId="4" fontId="16" fillId="0" borderId="23" xfId="96" applyNumberFormat="1" applyFont="1" applyFill="1" applyBorder="1" applyAlignment="1">
      <alignment vertical="center" wrapText="1"/>
    </xf>
    <xf numFmtId="4" fontId="15" fillId="0" borderId="23" xfId="96" applyNumberFormat="1" applyFont="1" applyFill="1" applyBorder="1" applyAlignment="1">
      <alignment vertical="center" wrapText="1"/>
    </xf>
    <xf numFmtId="167" fontId="15" fillId="0" borderId="23" xfId="0" quotePrefix="1" applyNumberFormat="1" applyFont="1" applyFill="1" applyBorder="1" applyAlignment="1">
      <alignment horizontal="center" vertical="center"/>
    </xf>
    <xf numFmtId="4" fontId="15" fillId="0" borderId="23" xfId="0" quotePrefix="1" applyNumberFormat="1" applyFont="1" applyFill="1" applyBorder="1" applyAlignment="1">
      <alignment horizontal="center" vertical="center"/>
    </xf>
    <xf numFmtId="4" fontId="15" fillId="0" borderId="23" xfId="0" quotePrefix="1" applyNumberFormat="1" applyFont="1" applyFill="1" applyBorder="1" applyAlignment="1">
      <alignment horizontal="right" vertical="center"/>
    </xf>
    <xf numFmtId="0" fontId="15" fillId="0" borderId="24" xfId="66" applyFont="1" applyFill="1" applyBorder="1" applyAlignment="1">
      <alignment horizontal="left" vertical="center"/>
    </xf>
    <xf numFmtId="0" fontId="15" fillId="5" borderId="55" xfId="66" applyFont="1" applyFill="1" applyBorder="1" applyAlignment="1">
      <alignment horizontal="center" vertical="center"/>
    </xf>
    <xf numFmtId="0" fontId="16" fillId="5" borderId="61" xfId="66" applyFont="1" applyFill="1" applyBorder="1" applyAlignment="1">
      <alignment horizontal="right" vertical="center"/>
    </xf>
    <xf numFmtId="4" fontId="15" fillId="5" borderId="55" xfId="66" applyNumberFormat="1" applyFont="1" applyFill="1" applyBorder="1" applyAlignment="1">
      <alignment horizontal="center" vertical="center"/>
    </xf>
    <xf numFmtId="174" fontId="15" fillId="5" borderId="60" xfId="66" applyNumberFormat="1" applyFont="1" applyFill="1" applyBorder="1" applyAlignment="1">
      <alignment horizontal="right" vertical="center"/>
    </xf>
    <xf numFmtId="4" fontId="15" fillId="5" borderId="55" xfId="66" applyNumberFormat="1" applyFont="1" applyFill="1" applyBorder="1" applyAlignment="1">
      <alignment horizontal="right" vertical="center"/>
    </xf>
    <xf numFmtId="4" fontId="15" fillId="5" borderId="45" xfId="66" applyNumberFormat="1" applyFont="1" applyFill="1" applyBorder="1" applyAlignment="1">
      <alignment vertical="center"/>
    </xf>
    <xf numFmtId="4" fontId="16" fillId="5" borderId="55" xfId="96" applyNumberFormat="1" applyFont="1" applyFill="1" applyBorder="1" applyAlignment="1">
      <alignment vertical="center" wrapText="1"/>
    </xf>
    <xf numFmtId="0" fontId="15" fillId="0" borderId="26" xfId="66" applyFont="1" applyFill="1" applyBorder="1" applyAlignment="1">
      <alignment horizontal="center" vertical="center"/>
    </xf>
    <xf numFmtId="0" fontId="16" fillId="0" borderId="27" xfId="66" applyFont="1" applyFill="1" applyBorder="1" applyAlignment="1">
      <alignment horizontal="right" vertical="center"/>
    </xf>
    <xf numFmtId="4" fontId="15" fillId="0" borderId="28" xfId="66" applyNumberFormat="1" applyFont="1" applyFill="1" applyBorder="1" applyAlignment="1">
      <alignment horizontal="center" vertical="center"/>
    </xf>
    <xf numFmtId="0" fontId="15" fillId="0" borderId="28" xfId="66" applyFont="1" applyFill="1" applyBorder="1" applyAlignment="1">
      <alignment horizontal="center" vertical="center"/>
    </xf>
    <xf numFmtId="174" fontId="15" fillId="0" borderId="28" xfId="66" applyNumberFormat="1" applyFont="1" applyFill="1" applyBorder="1" applyAlignment="1">
      <alignment horizontal="right" vertical="center"/>
    </xf>
    <xf numFmtId="4" fontId="15" fillId="0" borderId="26" xfId="66" applyNumberFormat="1" applyFont="1" applyFill="1" applyBorder="1" applyAlignment="1">
      <alignment horizontal="right" vertical="center"/>
    </xf>
    <xf numFmtId="4" fontId="15" fillId="0" borderId="37" xfId="66" applyNumberFormat="1" applyFont="1" applyFill="1" applyBorder="1" applyAlignment="1">
      <alignment vertical="center"/>
    </xf>
    <xf numFmtId="4" fontId="16" fillId="0" borderId="26" xfId="96" applyNumberFormat="1" applyFont="1" applyFill="1" applyBorder="1" applyAlignment="1">
      <alignment vertical="center" wrapText="1"/>
    </xf>
    <xf numFmtId="4" fontId="15" fillId="0" borderId="0" xfId="66" applyNumberFormat="1" applyFont="1" applyAlignment="1">
      <alignment vertical="center"/>
    </xf>
    <xf numFmtId="4" fontId="5" fillId="0" borderId="0" xfId="31" applyNumberFormat="1" applyAlignment="1">
      <alignment horizontal="center" vertical="center"/>
    </xf>
    <xf numFmtId="0" fontId="3" fillId="0" borderId="0" xfId="31" applyFont="1" applyAlignment="1">
      <alignment horizontal="left" vertical="center"/>
    </xf>
    <xf numFmtId="0" fontId="3" fillId="0" borderId="11" xfId="66" applyFont="1" applyFill="1" applyBorder="1" applyAlignment="1">
      <alignment vertical="center"/>
    </xf>
    <xf numFmtId="10" fontId="4" fillId="0" borderId="11" xfId="66" applyNumberFormat="1" applyFont="1" applyFill="1" applyBorder="1" applyAlignment="1">
      <alignment horizontal="left" vertical="center"/>
    </xf>
    <xf numFmtId="49" fontId="7" fillId="0" borderId="6" xfId="40" applyNumberFormat="1" applyFont="1" applyFill="1" applyBorder="1" applyAlignment="1">
      <alignment horizontal="left" vertical="center"/>
    </xf>
    <xf numFmtId="49" fontId="7" fillId="0" borderId="7" xfId="40" applyNumberFormat="1" applyFont="1" applyFill="1" applyBorder="1" applyAlignment="1">
      <alignment horizontal="left" vertical="center"/>
    </xf>
    <xf numFmtId="0" fontId="7" fillId="0" borderId="7" xfId="40" applyFont="1" applyFill="1" applyBorder="1" applyAlignment="1">
      <alignment horizontal="left" vertical="center"/>
    </xf>
    <xf numFmtId="174" fontId="7" fillId="0" borderId="7" xfId="40" applyNumberFormat="1" applyFont="1" applyFill="1" applyBorder="1" applyAlignment="1">
      <alignment vertical="center"/>
    </xf>
    <xf numFmtId="0" fontId="7" fillId="0" borderId="7" xfId="40" applyFont="1" applyFill="1" applyBorder="1" applyAlignment="1">
      <alignment vertical="center"/>
    </xf>
    <xf numFmtId="0" fontId="6" fillId="0" borderId="10" xfId="40" applyFont="1" applyFill="1" applyBorder="1" applyAlignment="1">
      <alignment horizontal="right" vertical="center"/>
    </xf>
    <xf numFmtId="0" fontId="7" fillId="0" borderId="8" xfId="40" applyFont="1" applyFill="1" applyBorder="1" applyAlignment="1">
      <alignment horizontal="left" vertical="center"/>
    </xf>
    <xf numFmtId="49" fontId="7" fillId="0" borderId="0" xfId="40" applyNumberFormat="1" applyFont="1" applyFill="1" applyBorder="1" applyAlignment="1">
      <alignment horizontal="left" vertical="center"/>
    </xf>
    <xf numFmtId="0" fontId="7" fillId="0" borderId="0" xfId="40" applyFont="1" applyFill="1" applyBorder="1" applyAlignment="1">
      <alignment horizontal="left" vertical="center"/>
    </xf>
    <xf numFmtId="174" fontId="7" fillId="0" borderId="0" xfId="40" applyNumberFormat="1" applyFont="1" applyFill="1" applyBorder="1" applyAlignment="1">
      <alignment vertical="center"/>
    </xf>
    <xf numFmtId="0" fontId="7" fillId="0" borderId="0" xfId="40" applyFont="1" applyFill="1" applyBorder="1" applyAlignment="1">
      <alignment horizontal="right" vertical="center"/>
    </xf>
    <xf numFmtId="0" fontId="7" fillId="0" borderId="11" xfId="40" applyFont="1" applyFill="1" applyBorder="1" applyAlignment="1">
      <alignment horizontal="right" vertical="center"/>
    </xf>
    <xf numFmtId="0" fontId="7" fillId="0" borderId="9" xfId="40" applyFont="1" applyFill="1" applyBorder="1" applyAlignment="1">
      <alignment horizontal="left" vertical="center"/>
    </xf>
    <xf numFmtId="49" fontId="7" fillId="0" borderId="4" xfId="40" applyNumberFormat="1" applyFont="1" applyFill="1" applyBorder="1" applyAlignment="1">
      <alignment horizontal="left" vertical="center"/>
    </xf>
    <xf numFmtId="0" fontId="7" fillId="0" borderId="4" xfId="40" applyFont="1" applyFill="1" applyBorder="1" applyAlignment="1">
      <alignment horizontal="left" vertical="center"/>
    </xf>
    <xf numFmtId="174" fontId="7" fillId="0" borderId="4" xfId="40" applyNumberFormat="1" applyFont="1" applyFill="1" applyBorder="1" applyAlignment="1">
      <alignment vertical="center"/>
    </xf>
    <xf numFmtId="0" fontId="7" fillId="0" borderId="4" xfId="40" applyFont="1" applyFill="1" applyBorder="1" applyAlignment="1">
      <alignment vertical="center"/>
    </xf>
    <xf numFmtId="0" fontId="7" fillId="0" borderId="12" xfId="40" applyFont="1" applyFill="1" applyBorder="1" applyAlignment="1">
      <alignment horizontal="right" vertical="center"/>
    </xf>
    <xf numFmtId="0" fontId="15" fillId="0" borderId="23" xfId="66" applyFont="1" applyBorder="1" applyAlignment="1">
      <alignment horizontal="left" vertical="center"/>
    </xf>
    <xf numFmtId="0" fontId="7" fillId="0" borderId="50" xfId="66" applyFont="1" applyFill="1" applyBorder="1" applyAlignment="1">
      <alignment vertical="center"/>
    </xf>
    <xf numFmtId="0" fontId="7" fillId="0" borderId="7" xfId="66" applyFont="1" applyFill="1" applyBorder="1" applyAlignment="1">
      <alignment vertical="center"/>
    </xf>
    <xf numFmtId="0" fontId="7" fillId="0" borderId="0" xfId="66" applyFont="1" applyFill="1" applyBorder="1" applyAlignment="1">
      <alignment vertical="center"/>
    </xf>
    <xf numFmtId="0" fontId="7" fillId="0" borderId="0" xfId="66" applyFont="1" applyFill="1" applyBorder="1" applyAlignment="1">
      <alignment horizontal="right" vertical="center"/>
    </xf>
    <xf numFmtId="0" fontId="7" fillId="0" borderId="32" xfId="66" applyFont="1" applyFill="1" applyBorder="1" applyAlignment="1">
      <alignment vertical="center"/>
    </xf>
    <xf numFmtId="10" fontId="6" fillId="0" borderId="3" xfId="66" applyNumberFormat="1" applyFont="1" applyFill="1" applyBorder="1" applyAlignment="1">
      <alignment horizontal="left" vertical="center"/>
    </xf>
    <xf numFmtId="0" fontId="7" fillId="0" borderId="3" xfId="66" applyFont="1" applyFill="1" applyBorder="1" applyAlignment="1">
      <alignment horizontal="right" vertical="center"/>
    </xf>
    <xf numFmtId="10" fontId="6" fillId="0" borderId="0" xfId="66" applyNumberFormat="1" applyFont="1" applyFill="1" applyBorder="1" applyAlignment="1">
      <alignment horizontal="left" vertical="center"/>
    </xf>
    <xf numFmtId="0" fontId="3" fillId="0" borderId="10" xfId="66" applyFont="1" applyFill="1" applyBorder="1" applyAlignment="1">
      <alignment vertical="center"/>
    </xf>
    <xf numFmtId="10" fontId="4" fillId="0" borderId="64" xfId="66" applyNumberFormat="1" applyFont="1" applyFill="1" applyBorder="1" applyAlignment="1">
      <alignment horizontal="left" vertical="center"/>
    </xf>
    <xf numFmtId="0" fontId="7" fillId="0" borderId="20" xfId="31" applyFont="1" applyBorder="1" applyAlignment="1">
      <alignment vertical="center"/>
    </xf>
    <xf numFmtId="0" fontId="7" fillId="0" borderId="13" xfId="31" applyFont="1" applyBorder="1" applyAlignment="1">
      <alignment vertical="center"/>
    </xf>
    <xf numFmtId="0" fontId="7" fillId="0" borderId="19" xfId="31" applyFont="1" applyBorder="1" applyAlignment="1">
      <alignment horizontal="center" vertical="center"/>
    </xf>
    <xf numFmtId="4" fontId="7" fillId="0" borderId="58" xfId="31" applyNumberFormat="1" applyFont="1" applyBorder="1" applyAlignment="1">
      <alignment vertical="center"/>
    </xf>
    <xf numFmtId="10" fontId="7" fillId="0" borderId="42" xfId="31" applyNumberFormat="1" applyFont="1" applyBorder="1" applyAlignment="1">
      <alignment horizontal="center" vertical="center"/>
    </xf>
    <xf numFmtId="0" fontId="7" fillId="0" borderId="13" xfId="31" applyFont="1" applyBorder="1" applyAlignment="1">
      <alignment horizontal="center" vertical="center"/>
    </xf>
    <xf numFmtId="0" fontId="7" fillId="0" borderId="24" xfId="31" applyFont="1" applyBorder="1" applyAlignment="1">
      <alignment horizontal="center" vertical="center"/>
    </xf>
    <xf numFmtId="4" fontId="7" fillId="0" borderId="25" xfId="31" applyNumberFormat="1" applyFont="1" applyBorder="1" applyAlignment="1">
      <alignment vertical="center"/>
    </xf>
    <xf numFmtId="0" fontId="7" fillId="0" borderId="36" xfId="31" applyFont="1" applyBorder="1" applyAlignment="1">
      <alignment horizontal="center" vertical="center"/>
    </xf>
    <xf numFmtId="0" fontId="7" fillId="0" borderId="43" xfId="31" applyFont="1" applyBorder="1" applyAlignment="1">
      <alignment vertical="center"/>
    </xf>
    <xf numFmtId="0" fontId="7" fillId="0" borderId="36" xfId="31" applyFont="1" applyBorder="1" applyAlignment="1">
      <alignment vertical="center"/>
    </xf>
    <xf numFmtId="0" fontId="6" fillId="0" borderId="41" xfId="66" applyFont="1" applyBorder="1" applyAlignment="1">
      <alignment horizontal="center" vertical="center" wrapText="1"/>
    </xf>
    <xf numFmtId="0" fontId="7" fillId="0" borderId="25" xfId="31" applyFont="1" applyBorder="1" applyAlignment="1">
      <alignment vertical="center"/>
    </xf>
    <xf numFmtId="0" fontId="6" fillId="5" borderId="43" xfId="31" applyFont="1" applyFill="1" applyBorder="1" applyAlignment="1">
      <alignment vertical="center"/>
    </xf>
    <xf numFmtId="0" fontId="6" fillId="5" borderId="36" xfId="31" applyFont="1" applyFill="1" applyBorder="1" applyAlignment="1">
      <alignment vertical="center"/>
    </xf>
    <xf numFmtId="0" fontId="6" fillId="5" borderId="25" xfId="31" applyFont="1" applyFill="1" applyBorder="1" applyAlignment="1">
      <alignment vertical="center"/>
    </xf>
    <xf numFmtId="0" fontId="6" fillId="5" borderId="36" xfId="31" applyFont="1" applyFill="1" applyBorder="1" applyAlignment="1">
      <alignment horizontal="center" vertical="center"/>
    </xf>
    <xf numFmtId="4" fontId="6" fillId="5" borderId="25" xfId="31" applyNumberFormat="1" applyFont="1" applyFill="1" applyBorder="1" applyAlignment="1">
      <alignment vertical="center"/>
    </xf>
    <xf numFmtId="10" fontId="6" fillId="5" borderId="42" xfId="31" applyNumberFormat="1" applyFont="1" applyFill="1" applyBorder="1" applyAlignment="1">
      <alignment horizontal="center" vertical="center"/>
    </xf>
    <xf numFmtId="0" fontId="6" fillId="5" borderId="43" xfId="31" applyFont="1" applyFill="1" applyBorder="1" applyAlignment="1">
      <alignment horizontal="center" vertical="center"/>
    </xf>
    <xf numFmtId="0" fontId="6" fillId="5" borderId="44" xfId="31" applyFont="1" applyFill="1" applyBorder="1" applyAlignment="1">
      <alignment vertical="center"/>
    </xf>
    <xf numFmtId="0" fontId="6" fillId="5" borderId="45" xfId="31" applyFont="1" applyFill="1" applyBorder="1" applyAlignment="1">
      <alignment vertical="center"/>
    </xf>
    <xf numFmtId="0" fontId="6" fillId="5" borderId="65" xfId="31" applyFont="1" applyFill="1" applyBorder="1" applyAlignment="1">
      <alignment vertical="center"/>
    </xf>
    <xf numFmtId="0" fontId="6" fillId="5" borderId="66" xfId="31" applyFont="1" applyFill="1" applyBorder="1" applyAlignment="1">
      <alignment horizontal="center" vertical="center"/>
    </xf>
    <xf numFmtId="0" fontId="7" fillId="5" borderId="46" xfId="31" applyFont="1" applyFill="1" applyBorder="1" applyAlignment="1">
      <alignment vertical="center"/>
    </xf>
    <xf numFmtId="0" fontId="6" fillId="5" borderId="63" xfId="31" applyFont="1" applyFill="1" applyBorder="1" applyAlignment="1">
      <alignment horizontal="center" vertical="center"/>
    </xf>
    <xf numFmtId="0" fontId="6" fillId="0" borderId="59" xfId="66" applyFont="1" applyBorder="1" applyAlignment="1">
      <alignment vertical="center"/>
    </xf>
    <xf numFmtId="0" fontId="6" fillId="0" borderId="40" xfId="66" applyFont="1" applyBorder="1" applyAlignment="1">
      <alignment vertical="center"/>
    </xf>
    <xf numFmtId="0" fontId="6" fillId="0" borderId="39" xfId="66" applyFont="1" applyBorder="1" applyAlignment="1">
      <alignment horizontal="left" vertical="center"/>
    </xf>
    <xf numFmtId="17" fontId="6" fillId="0" borderId="59" xfId="66" applyNumberFormat="1" applyFont="1" applyBorder="1" applyAlignment="1">
      <alignment horizontal="center" vertical="center"/>
    </xf>
    <xf numFmtId="4" fontId="7" fillId="0" borderId="58" xfId="66" applyNumberFormat="1" applyFont="1" applyBorder="1" applyAlignment="1">
      <alignment vertical="center"/>
    </xf>
    <xf numFmtId="4" fontId="7" fillId="0" borderId="25" xfId="66" applyNumberFormat="1" applyFont="1" applyBorder="1" applyAlignment="1">
      <alignment vertical="center"/>
    </xf>
    <xf numFmtId="0" fontId="6" fillId="0" borderId="6" xfId="66" applyFont="1" applyBorder="1" applyAlignment="1">
      <alignment vertical="center"/>
    </xf>
    <xf numFmtId="0" fontId="7" fillId="0" borderId="0" xfId="66" applyFont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6" xfId="77" applyFont="1" applyFill="1" applyBorder="1" applyAlignment="1">
      <alignment horizontal="left" vertical="center"/>
    </xf>
    <xf numFmtId="167" fontId="15" fillId="0" borderId="26" xfId="0" quotePrefix="1" applyNumberFormat="1" applyFont="1" applyFill="1" applyBorder="1" applyAlignment="1">
      <alignment horizontal="center" vertical="center"/>
    </xf>
    <xf numFmtId="0" fontId="16" fillId="0" borderId="17" xfId="31" applyFont="1" applyBorder="1" applyAlignment="1">
      <alignment horizontal="center" vertical="center" wrapText="1"/>
    </xf>
    <xf numFmtId="0" fontId="16" fillId="0" borderId="21" xfId="31" applyFont="1" applyBorder="1" applyAlignment="1">
      <alignment horizontal="center" vertical="center" wrapText="1"/>
    </xf>
    <xf numFmtId="4" fontId="15" fillId="0" borderId="26" xfId="0" quotePrefix="1" applyNumberFormat="1" applyFont="1" applyFill="1" applyBorder="1" applyAlignment="1">
      <alignment horizontal="center" vertical="center"/>
    </xf>
    <xf numFmtId="174" fontId="34" fillId="0" borderId="23" xfId="0" applyNumberFormat="1" applyFont="1" applyFill="1" applyBorder="1" applyAlignment="1">
      <alignment horizontal="right" vertical="center"/>
    </xf>
    <xf numFmtId="174" fontId="34" fillId="0" borderId="23" xfId="0" applyNumberFormat="1" applyFont="1" applyBorder="1" applyAlignment="1">
      <alignment horizontal="right" vertical="center"/>
    </xf>
    <xf numFmtId="2" fontId="15" fillId="0" borderId="23" xfId="66" applyNumberFormat="1" applyFont="1" applyFill="1" applyBorder="1" applyAlignment="1">
      <alignment vertical="center" wrapText="1"/>
    </xf>
    <xf numFmtId="0" fontId="6" fillId="0" borderId="4" xfId="31" applyFont="1" applyFill="1" applyBorder="1" applyAlignment="1">
      <alignment horizontal="left" vertical="center" wrapText="1"/>
    </xf>
    <xf numFmtId="4" fontId="16" fillId="0" borderId="21" xfId="32" applyNumberFormat="1" applyFont="1" applyFill="1" applyBorder="1" applyAlignment="1">
      <alignment vertical="center" wrapText="1"/>
    </xf>
    <xf numFmtId="0" fontId="7" fillId="0" borderId="21" xfId="31" applyFont="1" applyBorder="1" applyAlignment="1">
      <alignment vertical="center"/>
    </xf>
    <xf numFmtId="0" fontId="7" fillId="0" borderId="12" xfId="31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0" fontId="15" fillId="0" borderId="23" xfId="31" quotePrefix="1" applyFont="1" applyFill="1" applyBorder="1" applyAlignment="1">
      <alignment horizontal="center" vertical="center"/>
    </xf>
    <xf numFmtId="0" fontId="35" fillId="0" borderId="26" xfId="31" applyFont="1" applyBorder="1" applyAlignment="1">
      <alignment horizontal="center" vertical="center"/>
    </xf>
    <xf numFmtId="2" fontId="35" fillId="0" borderId="26" xfId="31" applyNumberFormat="1" applyFont="1" applyBorder="1" applyAlignment="1">
      <alignment horizontal="left" vertical="center"/>
    </xf>
    <xf numFmtId="174" fontId="35" fillId="0" borderId="26" xfId="31" applyNumberFormat="1" applyFont="1" applyFill="1" applyBorder="1" applyAlignment="1" applyProtection="1">
      <alignment horizontal="right" vertical="center"/>
      <protection locked="0"/>
    </xf>
    <xf numFmtId="4" fontId="35" fillId="0" borderId="26" xfId="31" applyNumberFormat="1" applyFont="1" applyBorder="1" applyAlignment="1">
      <alignment vertical="center"/>
    </xf>
    <xf numFmtId="4" fontId="35" fillId="0" borderId="26" xfId="32" applyNumberFormat="1" applyFont="1" applyBorder="1" applyAlignment="1">
      <alignment vertical="center" wrapText="1"/>
    </xf>
    <xf numFmtId="10" fontId="35" fillId="0" borderId="26" xfId="31" applyNumberFormat="1" applyFont="1" applyBorder="1" applyAlignment="1">
      <alignment horizontal="center" vertical="center"/>
    </xf>
    <xf numFmtId="0" fontId="35" fillId="0" borderId="57" xfId="31" applyFont="1" applyBorder="1" applyAlignment="1">
      <alignment horizontal="center" vertical="center"/>
    </xf>
    <xf numFmtId="2" fontId="35" fillId="0" borderId="57" xfId="31" applyNumberFormat="1" applyFont="1" applyBorder="1" applyAlignment="1">
      <alignment horizontal="left" vertical="center"/>
    </xf>
    <xf numFmtId="174" fontId="35" fillId="0" borderId="57" xfId="31" applyNumberFormat="1" applyFont="1" applyFill="1" applyBorder="1" applyAlignment="1" applyProtection="1">
      <alignment horizontal="right" vertical="center"/>
      <protection locked="0"/>
    </xf>
    <xf numFmtId="4" fontId="35" fillId="0" borderId="57" xfId="31" applyNumberFormat="1" applyFont="1" applyBorder="1" applyAlignment="1">
      <alignment vertical="center"/>
    </xf>
    <xf numFmtId="4" fontId="35" fillId="0" borderId="57" xfId="32" applyNumberFormat="1" applyFont="1" applyBorder="1" applyAlignment="1">
      <alignment vertical="center" wrapText="1"/>
    </xf>
    <xf numFmtId="10" fontId="35" fillId="0" borderId="57" xfId="31" applyNumberFormat="1" applyFont="1" applyBorder="1" applyAlignment="1">
      <alignment horizontal="center" vertical="center"/>
    </xf>
    <xf numFmtId="174" fontId="15" fillId="0" borderId="28" xfId="31" applyNumberFormat="1" applyFont="1" applyFill="1" applyBorder="1" applyAlignment="1">
      <alignment horizontal="right" vertical="center"/>
    </xf>
    <xf numFmtId="0" fontId="15" fillId="0" borderId="23" xfId="66" quotePrefix="1" applyFont="1" applyFill="1" applyBorder="1" applyAlignment="1">
      <alignment horizontal="center" vertical="center"/>
    </xf>
    <xf numFmtId="0" fontId="15" fillId="0" borderId="23" xfId="66" applyFont="1" applyBorder="1" applyAlignment="1">
      <alignment horizontal="center" vertical="center"/>
    </xf>
    <xf numFmtId="0" fontId="16" fillId="0" borderId="23" xfId="66" applyFont="1" applyBorder="1" applyAlignment="1">
      <alignment horizontal="center" vertical="center"/>
    </xf>
    <xf numFmtId="0" fontId="14" fillId="0" borderId="6" xfId="31" applyFont="1" applyFill="1" applyBorder="1" applyAlignment="1">
      <alignment horizontal="center" vertical="center"/>
    </xf>
    <xf numFmtId="0" fontId="14" fillId="0" borderId="7" xfId="31" applyFont="1" applyFill="1" applyBorder="1" applyAlignment="1">
      <alignment horizontal="center" vertical="center"/>
    </xf>
    <xf numFmtId="0" fontId="14" fillId="0" borderId="51" xfId="31" applyFont="1" applyFill="1" applyBorder="1" applyAlignment="1">
      <alignment horizontal="center" vertical="center"/>
    </xf>
    <xf numFmtId="0" fontId="14" fillId="0" borderId="9" xfId="31" applyFont="1" applyFill="1" applyBorder="1" applyAlignment="1">
      <alignment horizontal="center" vertical="center"/>
    </xf>
    <xf numFmtId="0" fontId="14" fillId="0" borderId="4" xfId="31" applyFont="1" applyFill="1" applyBorder="1" applyAlignment="1">
      <alignment horizontal="center" vertical="center"/>
    </xf>
    <xf numFmtId="0" fontId="14" fillId="0" borderId="49" xfId="31" applyFont="1" applyFill="1" applyBorder="1" applyAlignment="1">
      <alignment horizontal="center" vertical="center"/>
    </xf>
    <xf numFmtId="0" fontId="3" fillId="0" borderId="6" xfId="66" applyFont="1" applyFill="1" applyBorder="1" applyAlignment="1">
      <alignment horizontal="center" vertical="center"/>
    </xf>
    <xf numFmtId="0" fontId="3" fillId="0" borderId="7" xfId="66" applyFont="1" applyFill="1" applyBorder="1" applyAlignment="1">
      <alignment horizontal="center" vertical="center"/>
    </xf>
    <xf numFmtId="0" fontId="3" fillId="0" borderId="51" xfId="66" applyFont="1" applyFill="1" applyBorder="1" applyAlignment="1">
      <alignment horizontal="center" vertical="center"/>
    </xf>
    <xf numFmtId="0" fontId="3" fillId="0" borderId="8" xfId="66" applyFont="1" applyFill="1" applyBorder="1" applyAlignment="1">
      <alignment horizontal="center" vertical="center"/>
    </xf>
    <xf numFmtId="0" fontId="3" fillId="0" borderId="0" xfId="66" applyFont="1" applyFill="1" applyBorder="1" applyAlignment="1">
      <alignment horizontal="center" vertical="center"/>
    </xf>
    <xf numFmtId="0" fontId="3" fillId="0" borderId="56" xfId="66" applyFont="1" applyFill="1" applyBorder="1" applyAlignment="1">
      <alignment horizontal="center" vertical="center"/>
    </xf>
    <xf numFmtId="0" fontId="3" fillId="0" borderId="31" xfId="66" applyFont="1" applyFill="1" applyBorder="1" applyAlignment="1">
      <alignment horizontal="center" vertical="center"/>
    </xf>
    <xf numFmtId="0" fontId="3" fillId="0" borderId="3" xfId="66" applyFont="1" applyFill="1" applyBorder="1" applyAlignment="1">
      <alignment horizontal="center" vertical="center"/>
    </xf>
    <xf numFmtId="0" fontId="3" fillId="0" borderId="52" xfId="66" applyFont="1" applyFill="1" applyBorder="1" applyAlignment="1">
      <alignment horizontal="center" vertical="center"/>
    </xf>
    <xf numFmtId="0" fontId="14" fillId="0" borderId="47" xfId="66" applyFont="1" applyBorder="1" applyAlignment="1">
      <alignment horizontal="center" vertical="center" wrapText="1"/>
    </xf>
    <xf numFmtId="0" fontId="14" fillId="0" borderId="2" xfId="66" applyFont="1" applyBorder="1" applyAlignment="1">
      <alignment horizontal="center" vertical="center" wrapText="1"/>
    </xf>
    <xf numFmtId="0" fontId="14" fillId="0" borderId="33" xfId="66" applyFont="1" applyBorder="1" applyAlignment="1">
      <alignment horizontal="center" vertical="center" wrapText="1"/>
    </xf>
    <xf numFmtId="0" fontId="14" fillId="0" borderId="22" xfId="66" applyFont="1" applyBorder="1" applyAlignment="1">
      <alignment horizontal="center" vertical="center" wrapText="1"/>
    </xf>
    <xf numFmtId="0" fontId="14" fillId="0" borderId="4" xfId="66" applyFont="1" applyBorder="1" applyAlignment="1">
      <alignment horizontal="center" vertical="center" wrapText="1"/>
    </xf>
    <xf numFmtId="0" fontId="14" fillId="0" borderId="12" xfId="66" applyFont="1" applyBorder="1" applyAlignment="1">
      <alignment horizontal="center" vertical="center" wrapText="1"/>
    </xf>
    <xf numFmtId="0" fontId="6" fillId="0" borderId="15" xfId="66" applyFont="1" applyBorder="1" applyAlignment="1">
      <alignment horizontal="center" vertical="center" wrapText="1"/>
    </xf>
    <xf numFmtId="0" fontId="6" fillId="0" borderId="16" xfId="66" applyFont="1" applyBorder="1" applyAlignment="1">
      <alignment horizontal="center" vertical="center" wrapText="1"/>
    </xf>
    <xf numFmtId="0" fontId="6" fillId="0" borderId="38" xfId="66" applyFont="1" applyBorder="1" applyAlignment="1">
      <alignment horizontal="center" vertical="center"/>
    </xf>
    <xf numFmtId="0" fontId="6" fillId="0" borderId="59" xfId="66" applyFont="1" applyBorder="1" applyAlignment="1">
      <alignment horizontal="center" vertical="center"/>
    </xf>
    <xf numFmtId="0" fontId="6" fillId="0" borderId="62" xfId="31" applyFont="1" applyBorder="1" applyAlignment="1">
      <alignment horizontal="center" vertical="center"/>
    </xf>
    <xf numFmtId="0" fontId="6" fillId="0" borderId="5" xfId="31" applyFont="1" applyBorder="1" applyAlignment="1">
      <alignment horizontal="center" vertical="center"/>
    </xf>
    <xf numFmtId="0" fontId="14" fillId="0" borderId="30" xfId="31" applyFont="1" applyBorder="1" applyAlignment="1">
      <alignment horizontal="center" vertical="center"/>
    </xf>
    <xf numFmtId="0" fontId="14" fillId="0" borderId="2" xfId="31" applyFont="1" applyBorder="1" applyAlignment="1">
      <alignment horizontal="center" vertical="center"/>
    </xf>
    <xf numFmtId="0" fontId="14" fillId="0" borderId="48" xfId="31" applyFont="1" applyBorder="1" applyAlignment="1">
      <alignment horizontal="center" vertical="center"/>
    </xf>
    <xf numFmtId="0" fontId="14" fillId="0" borderId="9" xfId="31" applyFont="1" applyBorder="1" applyAlignment="1">
      <alignment horizontal="center" vertical="center"/>
    </xf>
    <xf numFmtId="0" fontId="14" fillId="0" borderId="4" xfId="31" applyFont="1" applyBorder="1" applyAlignment="1">
      <alignment horizontal="center" vertical="center"/>
    </xf>
    <xf numFmtId="0" fontId="14" fillId="0" borderId="49" xfId="31" applyFont="1" applyBorder="1" applyAlignment="1">
      <alignment horizontal="center" vertical="center"/>
    </xf>
    <xf numFmtId="165" fontId="16" fillId="0" borderId="17" xfId="32" applyFont="1" applyBorder="1" applyAlignment="1">
      <alignment horizontal="center" vertical="center" wrapText="1"/>
    </xf>
    <xf numFmtId="165" fontId="16" fillId="0" borderId="21" xfId="32" applyFont="1" applyBorder="1" applyAlignment="1">
      <alignment horizontal="center" vertical="center" wrapText="1"/>
    </xf>
    <xf numFmtId="175" fontId="16" fillId="0" borderId="17" xfId="32" applyNumberFormat="1" applyFont="1" applyBorder="1" applyAlignment="1">
      <alignment horizontal="center" vertical="center" wrapText="1"/>
    </xf>
    <xf numFmtId="175" fontId="16" fillId="0" borderId="21" xfId="32" applyNumberFormat="1" applyFont="1" applyBorder="1" applyAlignment="1">
      <alignment horizontal="center" vertical="center" wrapText="1"/>
    </xf>
    <xf numFmtId="0" fontId="16" fillId="0" borderId="17" xfId="31" applyFont="1" applyBorder="1" applyAlignment="1">
      <alignment horizontal="center" vertical="center" wrapText="1"/>
    </xf>
    <xf numFmtId="0" fontId="16" fillId="0" borderId="21" xfId="31" applyFont="1" applyBorder="1" applyAlignment="1">
      <alignment horizontal="center" vertical="center" wrapText="1"/>
    </xf>
    <xf numFmtId="175" fontId="16" fillId="0" borderId="12" xfId="32" applyNumberFormat="1" applyFont="1" applyBorder="1" applyAlignment="1">
      <alignment horizontal="center" vertical="center" wrapText="1"/>
    </xf>
    <xf numFmtId="0" fontId="6" fillId="0" borderId="6" xfId="66" applyFont="1" applyBorder="1" applyAlignment="1">
      <alignment horizontal="center" vertical="center"/>
    </xf>
    <xf numFmtId="0" fontId="6" fillId="0" borderId="7" xfId="66" applyFont="1" applyBorder="1" applyAlignment="1">
      <alignment horizontal="center" vertical="center"/>
    </xf>
    <xf numFmtId="0" fontId="6" fillId="0" borderId="10" xfId="66" applyFont="1" applyBorder="1" applyAlignment="1">
      <alignment horizontal="center" vertical="center"/>
    </xf>
    <xf numFmtId="0" fontId="6" fillId="0" borderId="8" xfId="66" applyFont="1" applyBorder="1" applyAlignment="1">
      <alignment horizontal="center" vertical="center"/>
    </xf>
    <xf numFmtId="0" fontId="6" fillId="0" borderId="0" xfId="66" applyFont="1" applyBorder="1" applyAlignment="1">
      <alignment horizontal="center" vertical="center"/>
    </xf>
    <xf numFmtId="0" fontId="6" fillId="0" borderId="11" xfId="66" applyFont="1" applyBorder="1" applyAlignment="1">
      <alignment horizontal="center" vertical="center"/>
    </xf>
    <xf numFmtId="0" fontId="6" fillId="0" borderId="9" xfId="66" applyFont="1" applyBorder="1" applyAlignment="1">
      <alignment horizontal="center" vertical="center"/>
    </xf>
    <xf numFmtId="0" fontId="6" fillId="0" borderId="4" xfId="66" applyFont="1" applyBorder="1" applyAlignment="1">
      <alignment horizontal="center" vertical="center"/>
    </xf>
    <xf numFmtId="0" fontId="6" fillId="0" borderId="12" xfId="66" applyFont="1" applyBorder="1" applyAlignment="1">
      <alignment horizontal="center" vertical="center"/>
    </xf>
    <xf numFmtId="49" fontId="15" fillId="0" borderId="27" xfId="41" applyNumberFormat="1" applyFont="1" applyFill="1" applyBorder="1" applyAlignment="1">
      <alignment horizontal="right" vertical="center"/>
    </xf>
    <xf numFmtId="49" fontId="15" fillId="0" borderId="37" xfId="41" applyNumberFormat="1" applyFont="1" applyFill="1" applyBorder="1" applyAlignment="1">
      <alignment horizontal="right" vertical="center"/>
    </xf>
    <xf numFmtId="49" fontId="15" fillId="0" borderId="28" xfId="41" applyNumberFormat="1" applyFont="1" applyFill="1" applyBorder="1" applyAlignment="1">
      <alignment horizontal="right" vertical="center"/>
    </xf>
    <xf numFmtId="0" fontId="37" fillId="0" borderId="6" xfId="40" applyFont="1" applyFill="1" applyBorder="1" applyAlignment="1">
      <alignment horizontal="center" vertical="center" wrapText="1"/>
    </xf>
    <xf numFmtId="0" fontId="37" fillId="0" borderId="7" xfId="40" applyFont="1" applyFill="1" applyBorder="1" applyAlignment="1">
      <alignment horizontal="center" vertical="center" wrapText="1"/>
    </xf>
    <xf numFmtId="0" fontId="37" fillId="0" borderId="10" xfId="40" applyFont="1" applyFill="1" applyBorder="1" applyAlignment="1">
      <alignment horizontal="center" vertical="center" wrapText="1"/>
    </xf>
    <xf numFmtId="0" fontId="37" fillId="0" borderId="9" xfId="40" applyFont="1" applyFill="1" applyBorder="1" applyAlignment="1">
      <alignment horizontal="center" vertical="center" wrapText="1"/>
    </xf>
    <xf numFmtId="0" fontId="37" fillId="0" borderId="4" xfId="40" applyFont="1" applyFill="1" applyBorder="1" applyAlignment="1">
      <alignment horizontal="center" vertical="center" wrapText="1"/>
    </xf>
    <xf numFmtId="0" fontId="37" fillId="0" borderId="12" xfId="40" applyFont="1" applyFill="1" applyBorder="1" applyAlignment="1">
      <alignment horizontal="center" vertical="center" wrapText="1"/>
    </xf>
    <xf numFmtId="4" fontId="36" fillId="0" borderId="6" xfId="41" applyNumberFormat="1" applyFont="1" applyFill="1" applyBorder="1" applyAlignment="1">
      <alignment horizontal="center" vertical="center" wrapText="1"/>
    </xf>
    <xf numFmtId="4" fontId="36" fillId="0" borderId="7" xfId="41" applyNumberFormat="1" applyFont="1" applyFill="1" applyBorder="1" applyAlignment="1">
      <alignment horizontal="center" vertical="center" wrapText="1"/>
    </xf>
    <xf numFmtId="4" fontId="36" fillId="0" borderId="10" xfId="41" applyNumberFormat="1" applyFont="1" applyFill="1" applyBorder="1" applyAlignment="1">
      <alignment horizontal="center" vertical="center" wrapText="1"/>
    </xf>
    <xf numFmtId="4" fontId="36" fillId="0" borderId="9" xfId="41" applyNumberFormat="1" applyFont="1" applyFill="1" applyBorder="1" applyAlignment="1">
      <alignment horizontal="center" vertical="center" wrapText="1"/>
    </xf>
    <xf numFmtId="4" fontId="36" fillId="0" borderId="4" xfId="41" applyNumberFormat="1" applyFont="1" applyFill="1" applyBorder="1" applyAlignment="1">
      <alignment horizontal="center" vertical="center" wrapText="1"/>
    </xf>
    <xf numFmtId="4" fontId="36" fillId="0" borderId="12" xfId="41" applyNumberFormat="1" applyFont="1" applyFill="1" applyBorder="1" applyAlignment="1">
      <alignment horizontal="center" vertical="center" wrapText="1"/>
    </xf>
    <xf numFmtId="0" fontId="19" fillId="0" borderId="6" xfId="40" applyFont="1" applyFill="1" applyBorder="1" applyAlignment="1">
      <alignment horizontal="center" vertical="center"/>
    </xf>
    <xf numFmtId="0" fontId="19" fillId="0" borderId="7" xfId="40" applyFont="1" applyFill="1" applyBorder="1" applyAlignment="1">
      <alignment horizontal="center" vertical="center"/>
    </xf>
    <xf numFmtId="0" fontId="19" fillId="0" borderId="10" xfId="40" applyFont="1" applyFill="1" applyBorder="1" applyAlignment="1">
      <alignment horizontal="center" vertical="center"/>
    </xf>
    <xf numFmtId="0" fontId="19" fillId="0" borderId="8" xfId="40" applyFont="1" applyFill="1" applyBorder="1" applyAlignment="1">
      <alignment horizontal="center" vertical="center"/>
    </xf>
    <xf numFmtId="0" fontId="19" fillId="0" borderId="0" xfId="40" applyFont="1" applyFill="1" applyBorder="1" applyAlignment="1">
      <alignment horizontal="center" vertical="center"/>
    </xf>
    <xf numFmtId="0" fontId="19" fillId="0" borderId="11" xfId="40" applyFont="1" applyFill="1" applyBorder="1" applyAlignment="1">
      <alignment horizontal="center" vertical="center"/>
    </xf>
    <xf numFmtId="0" fontId="19" fillId="0" borderId="9" xfId="40" applyFont="1" applyFill="1" applyBorder="1" applyAlignment="1">
      <alignment horizontal="center" vertical="center"/>
    </xf>
    <xf numFmtId="0" fontId="19" fillId="0" borderId="4" xfId="40" applyFont="1" applyFill="1" applyBorder="1" applyAlignment="1">
      <alignment horizontal="center" vertical="center"/>
    </xf>
    <xf numFmtId="0" fontId="19" fillId="0" borderId="12" xfId="40" applyFont="1" applyFill="1" applyBorder="1" applyAlignment="1">
      <alignment horizontal="center" vertical="center"/>
    </xf>
    <xf numFmtId="49" fontId="6" fillId="0" borderId="17" xfId="41" applyNumberFormat="1" applyFont="1" applyFill="1" applyBorder="1" applyAlignment="1">
      <alignment horizontal="center" vertical="center"/>
    </xf>
    <xf numFmtId="49" fontId="6" fillId="0" borderId="18" xfId="41" applyNumberFormat="1" applyFont="1" applyFill="1" applyBorder="1" applyAlignment="1">
      <alignment horizontal="center" vertical="center"/>
    </xf>
    <xf numFmtId="49" fontId="6" fillId="0" borderId="21" xfId="41" applyNumberFormat="1" applyFont="1" applyFill="1" applyBorder="1" applyAlignment="1">
      <alignment horizontal="center" vertical="center"/>
    </xf>
    <xf numFmtId="0" fontId="6" fillId="0" borderId="6" xfId="41" applyFont="1" applyFill="1" applyBorder="1" applyAlignment="1">
      <alignment horizontal="center" vertical="center" wrapText="1"/>
    </xf>
    <xf numFmtId="0" fontId="6" fillId="0" borderId="7" xfId="41" applyFont="1" applyFill="1" applyBorder="1" applyAlignment="1">
      <alignment horizontal="center" vertical="center" wrapText="1"/>
    </xf>
    <xf numFmtId="0" fontId="6" fillId="0" borderId="10" xfId="41" applyFont="1" applyFill="1" applyBorder="1" applyAlignment="1">
      <alignment horizontal="center" vertical="center" wrapText="1"/>
    </xf>
    <xf numFmtId="0" fontId="6" fillId="0" borderId="9" xfId="41" applyFont="1" applyFill="1" applyBorder="1" applyAlignment="1">
      <alignment horizontal="center" vertical="center" wrapText="1"/>
    </xf>
    <xf numFmtId="0" fontId="6" fillId="0" borderId="4" xfId="41" applyFont="1" applyFill="1" applyBorder="1" applyAlignment="1">
      <alignment horizontal="center" vertical="center" wrapText="1"/>
    </xf>
    <xf numFmtId="0" fontId="6" fillId="0" borderId="12" xfId="41" applyFont="1" applyFill="1" applyBorder="1" applyAlignment="1">
      <alignment horizontal="center" vertical="center" wrapText="1"/>
    </xf>
    <xf numFmtId="4" fontId="6" fillId="2" borderId="15" xfId="41" applyNumberFormat="1" applyFont="1" applyFill="1" applyBorder="1" applyAlignment="1">
      <alignment horizontal="center" vertical="center"/>
    </xf>
    <xf numFmtId="4" fontId="6" fillId="2" borderId="5" xfId="41" applyNumberFormat="1" applyFont="1" applyFill="1" applyBorder="1" applyAlignment="1">
      <alignment horizontal="center" vertical="center"/>
    </xf>
    <xf numFmtId="4" fontId="6" fillId="2" borderId="16" xfId="41" applyNumberFormat="1" applyFont="1" applyFill="1" applyBorder="1" applyAlignment="1">
      <alignment horizontal="center" vertical="center"/>
    </xf>
    <xf numFmtId="4" fontId="6" fillId="0" borderId="8" xfId="41" applyNumberFormat="1" applyFont="1" applyFill="1" applyBorder="1" applyAlignment="1">
      <alignment horizontal="center" vertical="center"/>
    </xf>
    <xf numFmtId="4" fontId="6" fillId="0" borderId="0" xfId="41" applyNumberFormat="1" applyFont="1" applyFill="1" applyBorder="1" applyAlignment="1">
      <alignment horizontal="center" vertical="center"/>
    </xf>
    <xf numFmtId="4" fontId="6" fillId="0" borderId="4" xfId="41" applyNumberFormat="1" applyFont="1" applyFill="1" applyBorder="1" applyAlignment="1">
      <alignment horizontal="center" vertical="center"/>
    </xf>
    <xf numFmtId="4" fontId="6" fillId="0" borderId="12" xfId="41" applyNumberFormat="1" applyFont="1" applyFill="1" applyBorder="1" applyAlignment="1">
      <alignment horizontal="center" vertical="center"/>
    </xf>
    <xf numFmtId="49" fontId="6" fillId="0" borderId="15" xfId="41" applyNumberFormat="1" applyFont="1" applyFill="1" applyBorder="1" applyAlignment="1">
      <alignment horizontal="center" vertical="center"/>
    </xf>
    <xf numFmtId="49" fontId="6" fillId="0" borderId="16" xfId="41" applyNumberFormat="1" applyFont="1" applyFill="1" applyBorder="1" applyAlignment="1">
      <alignment horizontal="center" vertical="center"/>
    </xf>
    <xf numFmtId="3" fontId="6" fillId="0" borderId="15" xfId="41" applyNumberFormat="1" applyFont="1" applyFill="1" applyBorder="1" applyAlignment="1">
      <alignment horizontal="center" vertical="center"/>
    </xf>
    <xf numFmtId="3" fontId="6" fillId="0" borderId="16" xfId="41" applyNumberFormat="1" applyFont="1" applyFill="1" applyBorder="1" applyAlignment="1">
      <alignment horizontal="center" vertical="center"/>
    </xf>
    <xf numFmtId="49" fontId="15" fillId="0" borderId="34" xfId="41" applyNumberFormat="1" applyFont="1" applyFill="1" applyBorder="1" applyAlignment="1">
      <alignment horizontal="right" vertical="center"/>
    </xf>
    <xf numFmtId="49" fontId="15" fillId="0" borderId="14" xfId="41" applyNumberFormat="1" applyFont="1" applyFill="1" applyBorder="1" applyAlignment="1">
      <alignment horizontal="right" vertical="center"/>
    </xf>
    <xf numFmtId="49" fontId="15" fillId="0" borderId="53" xfId="41" applyNumberFormat="1" applyFont="1" applyFill="1" applyBorder="1" applyAlignment="1">
      <alignment horizontal="right" vertical="center"/>
    </xf>
    <xf numFmtId="165" fontId="6" fillId="0" borderId="17" xfId="32" applyFont="1" applyBorder="1" applyAlignment="1">
      <alignment horizontal="center" vertical="center" wrapText="1"/>
    </xf>
    <xf numFmtId="165" fontId="6" fillId="0" borderId="18" xfId="32" applyFont="1" applyBorder="1" applyAlignment="1">
      <alignment horizontal="center" vertical="center" wrapText="1"/>
    </xf>
    <xf numFmtId="165" fontId="6" fillId="0" borderId="21" xfId="32" applyFont="1" applyBorder="1" applyAlignment="1">
      <alignment horizontal="center" vertical="center" wrapText="1"/>
    </xf>
    <xf numFmtId="0" fontId="16" fillId="0" borderId="9" xfId="31" applyFont="1" applyFill="1" applyBorder="1" applyAlignment="1">
      <alignment horizontal="right" vertical="center" wrapText="1"/>
    </xf>
    <xf numFmtId="0" fontId="16" fillId="0" borderId="12" xfId="31" applyFont="1" applyFill="1" applyBorder="1" applyAlignment="1">
      <alignment horizontal="right" vertical="center" wrapText="1"/>
    </xf>
    <xf numFmtId="175" fontId="6" fillId="0" borderId="17" xfId="32" applyNumberFormat="1" applyFont="1" applyBorder="1" applyAlignment="1">
      <alignment horizontal="center" vertical="center" wrapText="1"/>
    </xf>
    <xf numFmtId="175" fontId="6" fillId="0" borderId="18" xfId="32" applyNumberFormat="1" applyFont="1" applyBorder="1" applyAlignment="1">
      <alignment horizontal="center" vertical="center" wrapText="1"/>
    </xf>
    <xf numFmtId="175" fontId="6" fillId="0" borderId="21" xfId="32" applyNumberFormat="1" applyFont="1" applyBorder="1" applyAlignment="1">
      <alignment horizontal="center" vertical="center" wrapText="1"/>
    </xf>
    <xf numFmtId="0" fontId="6" fillId="0" borderId="17" xfId="31" applyFont="1" applyBorder="1" applyAlignment="1">
      <alignment horizontal="center" vertical="center" wrapText="1"/>
    </xf>
    <xf numFmtId="0" fontId="6" fillId="0" borderId="18" xfId="31" applyFont="1" applyBorder="1" applyAlignment="1">
      <alignment horizontal="center" vertical="center" wrapText="1"/>
    </xf>
    <xf numFmtId="0" fontId="6" fillId="0" borderId="21" xfId="31" applyFont="1" applyBorder="1" applyAlignment="1">
      <alignment horizontal="center" vertical="center" wrapText="1"/>
    </xf>
  </cellXfs>
  <cellStyles count="113">
    <cellStyle name="12" xfId="34"/>
    <cellStyle name="CABEÇALHO" xfId="46"/>
    <cellStyle name="Cabeçalho 1" xfId="47"/>
    <cellStyle name="Cabeçalho 2" xfId="48"/>
    <cellStyle name="Comma" xfId="49"/>
    <cellStyle name="Comma0" xfId="50"/>
    <cellStyle name="Comma0 - Modelo1" xfId="1"/>
    <cellStyle name="Comma0 - Style1" xfId="2"/>
    <cellStyle name="Comma1 - Modelo2" xfId="3"/>
    <cellStyle name="Comma1 - Style2" xfId="4"/>
    <cellStyle name="Currency" xfId="51"/>
    <cellStyle name="Currency [0]_1995" xfId="5"/>
    <cellStyle name="Currency_1995" xfId="6"/>
    <cellStyle name="Currency0" xfId="52"/>
    <cellStyle name="Data" xfId="53"/>
    <cellStyle name="Date" xfId="54"/>
    <cellStyle name="Dia" xfId="7"/>
    <cellStyle name="Encabez1" xfId="8"/>
    <cellStyle name="Encabez2" xfId="9"/>
    <cellStyle name="Estilo 1" xfId="55"/>
    <cellStyle name="Euro" xfId="35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Fijo" xfId="17"/>
    <cellStyle name="Financiero" xfId="18"/>
    <cellStyle name="Fixed" xfId="56"/>
    <cellStyle name="Fixo" xfId="57"/>
    <cellStyle name="Heading 1" xfId="58"/>
    <cellStyle name="Heading 2" xfId="59"/>
    <cellStyle name="Hyperlink 2" xfId="60"/>
    <cellStyle name="Indefinido" xfId="36"/>
    <cellStyle name="Millares [0]_10 AVERIAS MASIVAS + ANT" xfId="19"/>
    <cellStyle name="Millares_10 AVERIAS MASIVAS + ANT" xfId="20"/>
    <cellStyle name="Moeda 2" xfId="61"/>
    <cellStyle name="Moeda 3" xfId="62"/>
    <cellStyle name="Moeda0" xfId="63"/>
    <cellStyle name="Moneda [0]_10 AVERIAS MASIVAS + ANT" xfId="21"/>
    <cellStyle name="Moneda_10 AVERIAS MASIVAS + ANT" xfId="22"/>
    <cellStyle name="Monetario" xfId="23"/>
    <cellStyle name="no dec" xfId="24"/>
    <cellStyle name="Normal" xfId="0" builtinId="0"/>
    <cellStyle name="Normal 10" xfId="64"/>
    <cellStyle name="Normal 11" xfId="65"/>
    <cellStyle name="Normal 12" xfId="110"/>
    <cellStyle name="Normal 13" xfId="112"/>
    <cellStyle name="Normal 2" xfId="29"/>
    <cellStyle name="Normal 2 2" xfId="31"/>
    <cellStyle name="Normal 2 2 2" xfId="66"/>
    <cellStyle name="Normal 2 3" xfId="67"/>
    <cellStyle name="Normal 2 4" xfId="68"/>
    <cellStyle name="Normal 2 5" xfId="69"/>
    <cellStyle name="Normal 3" xfId="33"/>
    <cellStyle name="Normal 3 2" xfId="70"/>
    <cellStyle name="Normal 3 2 2" xfId="71"/>
    <cellStyle name="Normal 3 3" xfId="72"/>
    <cellStyle name="Normal 3 4" xfId="73"/>
    <cellStyle name="Normal 3 4 2" xfId="74"/>
    <cellStyle name="Normal 3 5" xfId="111"/>
    <cellStyle name="Normal 4" xfId="37"/>
    <cellStyle name="Normal 4 2" xfId="75"/>
    <cellStyle name="Normal 5" xfId="45"/>
    <cellStyle name="Normal 6" xfId="76"/>
    <cellStyle name="Normal 7" xfId="77"/>
    <cellStyle name="Normal 7 2" xfId="78"/>
    <cellStyle name="Normal 8" xfId="79"/>
    <cellStyle name="Normal 9" xfId="80"/>
    <cellStyle name="Normal_Mirassol 2" xfId="40"/>
    <cellStyle name="Normal_PL. TRABALHO NOVA SAPEZAL-BR 364-2004 - (PREF.) 2" xfId="41"/>
    <cellStyle name="Percent" xfId="81"/>
    <cellStyle name="Percentual" xfId="82"/>
    <cellStyle name="Ponto" xfId="83"/>
    <cellStyle name="Porcentagem 2" xfId="30"/>
    <cellStyle name="Porcentagem 2 2" xfId="84"/>
    <cellStyle name="Porcentagem 2 3" xfId="85"/>
    <cellStyle name="Porcentagem 3" xfId="38"/>
    <cellStyle name="Porcentagem 3 2" xfId="86"/>
    <cellStyle name="Porcentagem 3 3" xfId="87"/>
    <cellStyle name="Porcentagem 4" xfId="43"/>
    <cellStyle name="Porcentagem 5" xfId="88"/>
    <cellStyle name="Porcentaje" xfId="25"/>
    <cellStyle name="RM" xfId="26"/>
    <cellStyle name="Sep. milhar [0]" xfId="89"/>
    <cellStyle name="Separador de m" xfId="90"/>
    <cellStyle name="Separador de milhares 2" xfId="28"/>
    <cellStyle name="Separador de milhares 2 2" xfId="91"/>
    <cellStyle name="Separador de milhares 2 2 2" xfId="92"/>
    <cellStyle name="Separador de milhares 2 2 2 2" xfId="93"/>
    <cellStyle name="Separador de milhares 2 3" xfId="94"/>
    <cellStyle name="Separador de milhares 2 4" xfId="95"/>
    <cellStyle name="Separador de milhares 3" xfId="32"/>
    <cellStyle name="Separador de milhares 3 2" xfId="96"/>
    <cellStyle name="Separador de milhares 4" xfId="39"/>
    <cellStyle name="Separador de milhares 4 2" xfId="97"/>
    <cellStyle name="Separador de milhares 4 2 2" xfId="98"/>
    <cellStyle name="Separador de milhares 5" xfId="99"/>
    <cellStyle name="Separador de milhares 6" xfId="100"/>
    <cellStyle name="Separador de milhares 7" xfId="101"/>
    <cellStyle name="Separador de milhares 8" xfId="102"/>
    <cellStyle name="Separador de milhares_PL. TRABALHO NOVA SAPEZAL-BR 364-2004 - (PREF.) 2" xfId="42"/>
    <cellStyle name="Separador de milhares_Proposta-Prodeagro 2" xfId="44"/>
    <cellStyle name="SUMA PARCIAL" xfId="103"/>
    <cellStyle name="Titulo1" xfId="104"/>
    <cellStyle name="Titulo2" xfId="105"/>
    <cellStyle name="Total" xfId="27" builtinId="25" customBuiltin="1"/>
    <cellStyle name="un" xfId="106"/>
    <cellStyle name="Vírgula 2" xfId="107"/>
    <cellStyle name="Vírgula0" xfId="108"/>
    <cellStyle name="Währung" xfId="109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29</xdr:row>
      <xdr:rowOff>238125</xdr:rowOff>
    </xdr:from>
    <xdr:to>
      <xdr:col>9</xdr:col>
      <xdr:colOff>334518</xdr:colOff>
      <xdr:row>32</xdr:row>
      <xdr:rowOff>66675</xdr:rowOff>
    </xdr:to>
    <xdr:pic>
      <xdr:nvPicPr>
        <xdr:cNvPr id="3" name="Imagem 2" descr="logo conectiva A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4" y="8715375"/>
          <a:ext cx="195376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3933825</xdr:colOff>
      <xdr:row>1</xdr:row>
      <xdr:rowOff>85725</xdr:rowOff>
    </xdr:from>
    <xdr:to>
      <xdr:col>3</xdr:col>
      <xdr:colOff>657225</xdr:colOff>
      <xdr:row>3</xdr:row>
      <xdr:rowOff>153752</xdr:rowOff>
    </xdr:to>
    <xdr:pic>
      <xdr:nvPicPr>
        <xdr:cNvPr id="2" name="Imagem 1" descr="logo conectiva A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285750"/>
          <a:ext cx="1333500" cy="468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0</xdr:row>
      <xdr:rowOff>28575</xdr:rowOff>
    </xdr:from>
    <xdr:to>
      <xdr:col>2</xdr:col>
      <xdr:colOff>4419600</xdr:colOff>
      <xdr:row>2</xdr:row>
      <xdr:rowOff>96602</xdr:rowOff>
    </xdr:to>
    <xdr:pic>
      <xdr:nvPicPr>
        <xdr:cNvPr id="4" name="Imagem 3" descr="logo conectiva A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28575"/>
          <a:ext cx="1333500" cy="468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3</xdr:row>
      <xdr:rowOff>38100</xdr:rowOff>
    </xdr:from>
    <xdr:to>
      <xdr:col>7</xdr:col>
      <xdr:colOff>765896</xdr:colOff>
      <xdr:row>4</xdr:row>
      <xdr:rowOff>157259</xdr:rowOff>
    </xdr:to>
    <xdr:pic>
      <xdr:nvPicPr>
        <xdr:cNvPr id="4" name="Imagem 3" descr="logo conectiva A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1475" y="571500"/>
          <a:ext cx="1099271" cy="3858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161925</xdr:rowOff>
    </xdr:from>
    <xdr:to>
      <xdr:col>3</xdr:col>
      <xdr:colOff>838200</xdr:colOff>
      <xdr:row>3</xdr:row>
      <xdr:rowOff>172802</xdr:rowOff>
    </xdr:to>
    <xdr:pic>
      <xdr:nvPicPr>
        <xdr:cNvPr id="2" name="Imagem 1" descr="logo conectiva A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29300" y="390525"/>
          <a:ext cx="1333500" cy="4680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.%20Equip.%20Mec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0.5\Users\ademars\Documents\Agesul%20-%20Ger&#234;ncia%20de%20Projetos%20e%20Or&#231;amentos\MS-165%20-%206,0%20km\MOBILIZA&#199;&#195;O%20E%20DESMOBILIZA&#199;&#195;O%20DE%20PESSOAL%20E%20EQUIPAMENTOS%20%20SEM%20DESONERA&#199;&#195;O_MS-165-lote-04%20%20%20Francis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,13"/>
      <sheetName val="1,14"/>
      <sheetName val="1.15"/>
      <sheetName val="1,16"/>
      <sheetName val="1,17"/>
      <sheetName val="aux1"/>
      <sheetName val="1,19"/>
      <sheetName val="1,20"/>
      <sheetName val="1,21"/>
      <sheetName val="1,22"/>
      <sheetName val="1,23"/>
      <sheetName val="1.24"/>
      <sheetName val="1.25"/>
      <sheetName val="1.26"/>
      <sheetName val="1.28"/>
      <sheetName val="1.29"/>
      <sheetName val="3.4"/>
      <sheetName val="D"/>
      <sheetName val="2.1"/>
      <sheetName val="H"/>
      <sheetName val="I"/>
      <sheetName val="J"/>
      <sheetName val="K"/>
      <sheetName val="L"/>
      <sheetName val="M"/>
      <sheetName val="N"/>
      <sheetName val="O"/>
      <sheetName val="aux. 2"/>
      <sheetName val="Q"/>
      <sheetName val="R"/>
      <sheetName val="S"/>
      <sheetName val="T"/>
      <sheetName val="U"/>
      <sheetName val="B"/>
      <sheetName val="G"/>
      <sheetName val="P"/>
      <sheetName val="RESUMO"/>
      <sheetName val="REAJU"/>
      <sheetName val="TSD-FOG"/>
      <sheetName val="Sub e base"/>
      <sheetName val="AGREGADOS"/>
      <sheetName val="DMT modelo"/>
      <sheetName val="Quadro Resumo"/>
      <sheetName val="RELATÓRIO"/>
      <sheetName val="aux"/>
      <sheetName val="Página 16"/>
      <sheetName val="Recuperação da Pista"/>
      <sheetName val="Anual"/>
      <sheetName val="estgg"/>
      <sheetName val="compos1"/>
      <sheetName val="orcID nº1"/>
      <sheetName val="orc ID nº 15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orc ID nº12"/>
      <sheetName val="orc ID nº13"/>
      <sheetName val="orc ID nº 14"/>
      <sheetName val="orc ID nº16"/>
      <sheetName val="Rel-15ª med."/>
      <sheetName val="PMF"/>
      <sheetName val="Regula"/>
      <sheetName val="serviços"/>
      <sheetName val="tlmb"/>
      <sheetName val="Orçamento"/>
      <sheetName val="Dados"/>
      <sheetName val="eq"/>
      <sheetName val="mo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4.0Acamp"/>
      <sheetName val=". Pes. veíc. equip. Onerado"/>
      <sheetName val="Mobil. Veíc. Equipam. desoner."/>
      <sheetName val="Mobil. pessoal  onerado"/>
      <sheetName val="Mobil. pessoal  desonerado "/>
      <sheetName val="Quantidades pessoal administ."/>
      <sheetName val="Equip"/>
      <sheetName val="Mater"/>
      <sheetName val="M Obra"/>
      <sheetName val="REAJUSTE DE PREÇO"/>
      <sheetName val="COMPARATIVO_MAT_BET"/>
      <sheetName val="MOBILIZAÇÃO E DESMOBILIZAÇÃO 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workbookViewId="0">
      <selection activeCell="I14" sqref="I14"/>
    </sheetView>
  </sheetViews>
  <sheetFormatPr defaultColWidth="8.85546875" defaultRowHeight="12.75"/>
  <cols>
    <col min="1" max="3" width="9.42578125" style="1" customWidth="1"/>
    <col min="4" max="4" width="9" style="1" customWidth="1"/>
    <col min="5" max="5" width="6.7109375" style="1" customWidth="1"/>
    <col min="6" max="6" width="12.7109375" style="1" customWidth="1"/>
    <col min="7" max="7" width="7.7109375" style="1" customWidth="1"/>
    <col min="8" max="8" width="6.7109375" style="1" customWidth="1"/>
    <col min="9" max="9" width="12.7109375" style="1" customWidth="1"/>
    <col min="10" max="10" width="7.7109375" style="1" customWidth="1"/>
    <col min="11" max="11" width="16.42578125" style="1" customWidth="1"/>
    <col min="12" max="12" width="21.42578125" style="1" customWidth="1"/>
    <col min="13" max="15" width="13.7109375" style="1" customWidth="1"/>
    <col min="16" max="16" width="16.42578125" style="1" customWidth="1"/>
    <col min="17" max="16384" width="8.85546875" style="1"/>
  </cols>
  <sheetData>
    <row r="1" spans="1:13" ht="30" customHeight="1" thickTop="1">
      <c r="A1" s="308" t="s">
        <v>7</v>
      </c>
      <c r="B1" s="309"/>
      <c r="C1" s="309"/>
      <c r="D1" s="309"/>
      <c r="E1" s="248"/>
      <c r="F1" s="249" t="s">
        <v>105</v>
      </c>
      <c r="G1" s="246"/>
      <c r="H1" s="246"/>
      <c r="I1" s="249" t="s">
        <v>133</v>
      </c>
      <c r="J1" s="247"/>
    </row>
    <row r="2" spans="1:13" ht="30" customHeight="1">
      <c r="A2" s="310" t="s">
        <v>9</v>
      </c>
      <c r="B2" s="311"/>
      <c r="C2" s="311"/>
      <c r="D2" s="311"/>
      <c r="E2" s="306" t="s">
        <v>103</v>
      </c>
      <c r="F2" s="307"/>
      <c r="G2" s="231" t="s">
        <v>102</v>
      </c>
      <c r="H2" s="306" t="s">
        <v>104</v>
      </c>
      <c r="I2" s="307"/>
      <c r="J2" s="231" t="s">
        <v>102</v>
      </c>
    </row>
    <row r="3" spans="1:13" ht="22.5" customHeight="1">
      <c r="A3" s="220" t="s">
        <v>10</v>
      </c>
      <c r="B3" s="221"/>
      <c r="C3" s="221"/>
      <c r="D3" s="221"/>
      <c r="E3" s="222" t="s">
        <v>8</v>
      </c>
      <c r="F3" s="223">
        <f>Orçamento!J19</f>
        <v>0</v>
      </c>
      <c r="G3" s="224" t="e">
        <f>F3/F$24</f>
        <v>#DIV/0!</v>
      </c>
      <c r="H3" s="225" t="s">
        <v>8</v>
      </c>
      <c r="I3" s="250"/>
      <c r="J3" s="224" t="e">
        <f>I3/I$24</f>
        <v>#DIV/0!</v>
      </c>
    </row>
    <row r="4" spans="1:13" ht="22.5" customHeight="1">
      <c r="A4" s="229" t="s">
        <v>93</v>
      </c>
      <c r="B4" s="230"/>
      <c r="C4" s="230"/>
      <c r="D4" s="230"/>
      <c r="E4" s="226" t="s">
        <v>8</v>
      </c>
      <c r="F4" s="227">
        <f>Orçamento!J39</f>
        <v>0</v>
      </c>
      <c r="G4" s="224" t="e">
        <f>F4/F$24</f>
        <v>#DIV/0!</v>
      </c>
      <c r="H4" s="228" t="s">
        <v>8</v>
      </c>
      <c r="I4" s="251"/>
      <c r="J4" s="224" t="e">
        <f>I4/I$24</f>
        <v>#DIV/0!</v>
      </c>
    </row>
    <row r="5" spans="1:13" ht="22.5" customHeight="1">
      <c r="A5" s="229" t="s">
        <v>90</v>
      </c>
      <c r="B5" s="230"/>
      <c r="C5" s="230"/>
      <c r="D5" s="230"/>
      <c r="E5" s="226" t="s">
        <v>8</v>
      </c>
      <c r="F5" s="227">
        <f>Orçamento!J43</f>
        <v>0</v>
      </c>
      <c r="G5" s="224" t="e">
        <f>F5/F$24</f>
        <v>#DIV/0!</v>
      </c>
      <c r="H5" s="228" t="s">
        <v>8</v>
      </c>
      <c r="I5" s="251"/>
      <c r="J5" s="224" t="e">
        <f>I5/I$24</f>
        <v>#DIV/0!</v>
      </c>
    </row>
    <row r="6" spans="1:13" ht="22.5" customHeight="1">
      <c r="A6" s="229" t="s">
        <v>66</v>
      </c>
      <c r="B6" s="230"/>
      <c r="C6" s="230"/>
      <c r="D6" s="230"/>
      <c r="E6" s="226" t="s">
        <v>8</v>
      </c>
      <c r="F6" s="227">
        <f>Orçamento!J47</f>
        <v>0</v>
      </c>
      <c r="G6" s="224" t="e">
        <f>F6/F$24</f>
        <v>#DIV/0!</v>
      </c>
      <c r="H6" s="228" t="s">
        <v>8</v>
      </c>
      <c r="I6" s="251"/>
      <c r="J6" s="224" t="e">
        <f>I6/I$24</f>
        <v>#DIV/0!</v>
      </c>
    </row>
    <row r="7" spans="1:13" ht="22.5" customHeight="1">
      <c r="A7" s="229"/>
      <c r="B7" s="230"/>
      <c r="C7" s="230"/>
      <c r="D7" s="230"/>
      <c r="E7" s="226"/>
      <c r="F7" s="227"/>
      <c r="G7" s="224"/>
      <c r="H7" s="228"/>
      <c r="I7" s="251"/>
      <c r="J7" s="224"/>
    </row>
    <row r="8" spans="1:13" ht="22.5" customHeight="1">
      <c r="A8" s="229"/>
      <c r="B8" s="230"/>
      <c r="C8" s="230"/>
      <c r="D8" s="230"/>
      <c r="E8" s="226"/>
      <c r="F8" s="227"/>
      <c r="G8" s="224"/>
      <c r="H8" s="228"/>
      <c r="I8" s="251"/>
      <c r="J8" s="224"/>
    </row>
    <row r="9" spans="1:13" ht="22.5" customHeight="1">
      <c r="A9" s="229"/>
      <c r="B9" s="230"/>
      <c r="C9" s="230"/>
      <c r="D9" s="230"/>
      <c r="E9" s="226"/>
      <c r="F9" s="227"/>
      <c r="G9" s="224"/>
      <c r="H9" s="228"/>
      <c r="I9" s="251"/>
      <c r="J9" s="224"/>
    </row>
    <row r="10" spans="1:13" ht="22.5" customHeight="1">
      <c r="A10" s="229"/>
      <c r="B10" s="230"/>
      <c r="C10" s="230"/>
      <c r="D10" s="230"/>
      <c r="E10" s="226"/>
      <c r="F10" s="227"/>
      <c r="G10" s="224"/>
      <c r="H10" s="228"/>
      <c r="I10" s="251"/>
      <c r="J10" s="224"/>
    </row>
    <row r="11" spans="1:13" ht="22.5" customHeight="1">
      <c r="A11" s="229"/>
      <c r="B11" s="230"/>
      <c r="C11" s="230"/>
      <c r="D11" s="230"/>
      <c r="E11" s="226"/>
      <c r="F11" s="227"/>
      <c r="G11" s="224"/>
      <c r="H11" s="228"/>
      <c r="I11" s="251"/>
      <c r="J11" s="224"/>
    </row>
    <row r="12" spans="1:13" ht="22.5" customHeight="1">
      <c r="A12" s="229"/>
      <c r="B12" s="230"/>
      <c r="C12" s="230"/>
      <c r="D12" s="230"/>
      <c r="E12" s="226"/>
      <c r="F12" s="227"/>
      <c r="G12" s="224"/>
      <c r="H12" s="228"/>
      <c r="I12" s="251"/>
      <c r="J12" s="224"/>
    </row>
    <row r="13" spans="1:13" ht="22.5" customHeight="1">
      <c r="A13" s="229"/>
      <c r="B13" s="230"/>
      <c r="C13" s="230"/>
      <c r="D13" s="230"/>
      <c r="E13" s="226"/>
      <c r="F13" s="227"/>
      <c r="G13" s="224"/>
      <c r="H13" s="228"/>
      <c r="I13" s="251"/>
      <c r="J13" s="224"/>
    </row>
    <row r="14" spans="1:13" ht="22.5" customHeight="1">
      <c r="A14" s="229"/>
      <c r="B14" s="230"/>
      <c r="C14" s="230"/>
      <c r="D14" s="230"/>
      <c r="E14" s="226"/>
      <c r="F14" s="227"/>
      <c r="G14" s="224"/>
      <c r="H14" s="228"/>
      <c r="I14" s="251"/>
      <c r="J14" s="224"/>
    </row>
    <row r="15" spans="1:13" ht="22.5" customHeight="1">
      <c r="A15" s="229"/>
      <c r="B15" s="230"/>
      <c r="C15" s="230"/>
      <c r="D15" s="230"/>
      <c r="E15" s="226"/>
      <c r="F15" s="227"/>
      <c r="G15" s="224"/>
      <c r="H15" s="228"/>
      <c r="I15" s="251"/>
      <c r="J15" s="224"/>
    </row>
    <row r="16" spans="1:13" ht="22.5" customHeight="1">
      <c r="A16" s="229"/>
      <c r="B16" s="230"/>
      <c r="C16" s="230"/>
      <c r="D16" s="230"/>
      <c r="E16" s="226"/>
      <c r="F16" s="227"/>
      <c r="G16" s="224"/>
      <c r="H16" s="228"/>
      <c r="I16" s="251"/>
      <c r="J16" s="224"/>
      <c r="M16" s="187"/>
    </row>
    <row r="17" spans="1:22" ht="22.5" customHeight="1">
      <c r="A17" s="229"/>
      <c r="B17" s="230"/>
      <c r="C17" s="230"/>
      <c r="D17" s="230"/>
      <c r="E17" s="226"/>
      <c r="F17" s="227"/>
      <c r="G17" s="224"/>
      <c r="H17" s="228"/>
      <c r="I17" s="251"/>
      <c r="J17" s="224"/>
      <c r="M17" s="187"/>
    </row>
    <row r="18" spans="1:22" ht="22.5" customHeight="1">
      <c r="A18" s="229"/>
      <c r="B18" s="230"/>
      <c r="C18" s="230"/>
      <c r="D18" s="230"/>
      <c r="E18" s="226"/>
      <c r="F18" s="227"/>
      <c r="G18" s="224"/>
      <c r="H18" s="228"/>
      <c r="I18" s="251"/>
      <c r="J18" s="224"/>
      <c r="M18" s="187"/>
    </row>
    <row r="19" spans="1:22" ht="22.5" customHeight="1">
      <c r="A19" s="229"/>
      <c r="B19" s="230"/>
      <c r="C19" s="230"/>
      <c r="D19" s="230"/>
      <c r="E19" s="226"/>
      <c r="F19" s="227"/>
      <c r="G19" s="224"/>
      <c r="H19" s="228"/>
      <c r="I19" s="251"/>
      <c r="J19" s="224"/>
      <c r="M19" s="187"/>
    </row>
    <row r="20" spans="1:22" ht="22.5" customHeight="1">
      <c r="A20" s="229"/>
      <c r="B20" s="230"/>
      <c r="C20" s="230"/>
      <c r="D20" s="230"/>
      <c r="E20" s="226"/>
      <c r="F20" s="227"/>
      <c r="G20" s="224"/>
      <c r="H20" s="228"/>
      <c r="I20" s="251"/>
      <c r="J20" s="224"/>
      <c r="M20" s="187"/>
    </row>
    <row r="21" spans="1:22" ht="22.5" customHeight="1">
      <c r="A21" s="229"/>
      <c r="B21" s="230"/>
      <c r="C21" s="230"/>
      <c r="D21" s="230"/>
      <c r="E21" s="226"/>
      <c r="F21" s="227"/>
      <c r="G21" s="224"/>
      <c r="H21" s="228"/>
      <c r="I21" s="251"/>
      <c r="J21" s="224"/>
      <c r="M21" s="187"/>
    </row>
    <row r="22" spans="1:22" ht="22.5" customHeight="1">
      <c r="A22" s="229"/>
      <c r="B22" s="230"/>
      <c r="C22" s="230"/>
      <c r="D22" s="230"/>
      <c r="E22" s="226"/>
      <c r="F22" s="227"/>
      <c r="G22" s="224"/>
      <c r="H22" s="228"/>
      <c r="I22" s="251"/>
      <c r="J22" s="224"/>
      <c r="M22" s="187"/>
    </row>
    <row r="23" spans="1:22" ht="22.5" customHeight="1">
      <c r="A23" s="229"/>
      <c r="B23" s="230"/>
      <c r="C23" s="230"/>
      <c r="D23" s="230"/>
      <c r="E23" s="226"/>
      <c r="F23" s="232"/>
      <c r="G23" s="224"/>
      <c r="H23" s="228"/>
      <c r="I23" s="227"/>
      <c r="J23" s="224"/>
      <c r="M23" s="187"/>
      <c r="P23" s="17"/>
      <c r="Q23" s="17"/>
      <c r="R23" s="17"/>
      <c r="S23" s="17"/>
      <c r="T23" s="17"/>
      <c r="U23" s="17"/>
      <c r="V23" s="17"/>
    </row>
    <row r="24" spans="1:22" ht="22.5" customHeight="1">
      <c r="A24" s="233" t="s">
        <v>11</v>
      </c>
      <c r="B24" s="234"/>
      <c r="C24" s="234"/>
      <c r="D24" s="235"/>
      <c r="E24" s="236" t="s">
        <v>8</v>
      </c>
      <c r="F24" s="237">
        <f>SUM(F3:F23)</f>
        <v>0</v>
      </c>
      <c r="G24" s="238" t="e">
        <f>F24/F$24</f>
        <v>#DIV/0!</v>
      </c>
      <c r="H24" s="239" t="s">
        <v>8</v>
      </c>
      <c r="I24" s="237">
        <f>SUM(I3:I23)</f>
        <v>0</v>
      </c>
      <c r="J24" s="238" t="e">
        <f>I24/I$24</f>
        <v>#DIV/0!</v>
      </c>
      <c r="M24" s="187"/>
      <c r="P24" s="188"/>
    </row>
    <row r="25" spans="1:22" ht="22.5" customHeight="1" thickBot="1">
      <c r="A25" s="240" t="s">
        <v>47</v>
      </c>
      <c r="B25" s="241"/>
      <c r="C25" s="241"/>
      <c r="D25" s="242"/>
      <c r="E25" s="243" t="s">
        <v>8</v>
      </c>
      <c r="F25" s="237">
        <f>F24/2.66</f>
        <v>0</v>
      </c>
      <c r="G25" s="244"/>
      <c r="H25" s="245" t="s">
        <v>8</v>
      </c>
      <c r="I25" s="237">
        <f>I24/2.66</f>
        <v>0</v>
      </c>
      <c r="J25" s="244"/>
      <c r="M25" s="187"/>
      <c r="P25" s="188"/>
    </row>
    <row r="26" spans="1:22" ht="22.5" customHeight="1" thickTop="1">
      <c r="A26" s="300" t="s">
        <v>170</v>
      </c>
      <c r="B26" s="301"/>
      <c r="C26" s="301"/>
      <c r="D26" s="301"/>
      <c r="E26" s="301"/>
      <c r="F26" s="302"/>
      <c r="G26" s="312" t="s">
        <v>12</v>
      </c>
      <c r="H26" s="313"/>
      <c r="I26" s="313"/>
      <c r="J26" s="314"/>
    </row>
    <row r="27" spans="1:22" ht="22.5" customHeight="1">
      <c r="A27" s="303"/>
      <c r="B27" s="304"/>
      <c r="C27" s="304"/>
      <c r="D27" s="304"/>
      <c r="E27" s="304"/>
      <c r="F27" s="305"/>
      <c r="G27" s="315"/>
      <c r="H27" s="316"/>
      <c r="I27" s="316"/>
      <c r="J27" s="317"/>
      <c r="M27" s="187"/>
    </row>
    <row r="28" spans="1:22" ht="22.5" customHeight="1">
      <c r="A28" s="210" t="s">
        <v>3</v>
      </c>
      <c r="B28" s="211" t="s">
        <v>13</v>
      </c>
      <c r="C28" s="212"/>
      <c r="D28" s="212"/>
      <c r="E28" s="212"/>
      <c r="F28" s="218"/>
      <c r="G28" s="285" t="s">
        <v>14</v>
      </c>
      <c r="H28" s="286"/>
      <c r="I28" s="286"/>
      <c r="J28" s="287"/>
    </row>
    <row r="29" spans="1:22" ht="22.5" customHeight="1">
      <c r="A29" s="210" t="s">
        <v>15</v>
      </c>
      <c r="B29" s="212" t="s">
        <v>134</v>
      </c>
      <c r="C29" s="212"/>
      <c r="D29" s="212"/>
      <c r="E29" s="212"/>
      <c r="F29" s="189"/>
      <c r="G29" s="288"/>
      <c r="H29" s="289"/>
      <c r="I29" s="289"/>
      <c r="J29" s="290"/>
    </row>
    <row r="30" spans="1:22" ht="22.5" customHeight="1">
      <c r="A30" s="210" t="s">
        <v>16</v>
      </c>
      <c r="B30" s="212" t="s">
        <v>135</v>
      </c>
      <c r="C30" s="212"/>
      <c r="D30" s="212"/>
      <c r="E30" s="212"/>
      <c r="F30" s="189"/>
      <c r="G30" s="291"/>
      <c r="H30" s="292"/>
      <c r="I30" s="292"/>
      <c r="J30" s="293"/>
    </row>
    <row r="31" spans="1:22" ht="22.5" customHeight="1">
      <c r="A31" s="210" t="s">
        <v>97</v>
      </c>
      <c r="B31" s="212" t="s">
        <v>136</v>
      </c>
      <c r="C31" s="212"/>
      <c r="D31" s="212"/>
      <c r="E31" s="212"/>
      <c r="F31" s="189"/>
      <c r="G31" s="294"/>
      <c r="H31" s="295"/>
      <c r="I31" s="295"/>
      <c r="J31" s="296"/>
    </row>
    <row r="32" spans="1:22" ht="22.5" customHeight="1">
      <c r="A32" s="210" t="s">
        <v>48</v>
      </c>
      <c r="B32" s="212" t="s">
        <v>137</v>
      </c>
      <c r="C32" s="212"/>
      <c r="D32" s="213" t="s">
        <v>98</v>
      </c>
      <c r="E32" s="217">
        <v>0.15</v>
      </c>
      <c r="F32" s="190"/>
      <c r="G32" s="294"/>
      <c r="H32" s="295"/>
      <c r="I32" s="295"/>
      <c r="J32" s="296"/>
    </row>
    <row r="33" spans="1:10" ht="22.5" customHeight="1" thickBot="1">
      <c r="A33" s="214" t="s">
        <v>56</v>
      </c>
      <c r="B33" s="215">
        <v>0.24840000000000001</v>
      </c>
      <c r="C33" s="216"/>
      <c r="D33" s="216" t="s">
        <v>61</v>
      </c>
      <c r="E33" s="215">
        <v>0.15</v>
      </c>
      <c r="F33" s="219"/>
      <c r="G33" s="297"/>
      <c r="H33" s="298"/>
      <c r="I33" s="298"/>
      <c r="J33" s="299"/>
    </row>
    <row r="34" spans="1:10" ht="13.5" thickTop="1"/>
  </sheetData>
  <mergeCells count="8">
    <mergeCell ref="G28:J29"/>
    <mergeCell ref="G30:J33"/>
    <mergeCell ref="A26:F27"/>
    <mergeCell ref="H2:I2"/>
    <mergeCell ref="A1:D1"/>
    <mergeCell ref="A2:D2"/>
    <mergeCell ref="E2:F2"/>
    <mergeCell ref="G26:J27"/>
  </mergeCells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opLeftCell="A13" workbookViewId="0">
      <selection activeCell="C15" sqref="C15"/>
    </sheetView>
  </sheetViews>
  <sheetFormatPr defaultColWidth="8.85546875" defaultRowHeight="12.75"/>
  <cols>
    <col min="1" max="1" width="8.7109375" style="1" customWidth="1"/>
    <col min="2" max="2" width="14.7109375" style="1" customWidth="1"/>
    <col min="3" max="3" width="69.140625" style="1" customWidth="1"/>
    <col min="4" max="4" width="14.7109375" style="1" customWidth="1"/>
    <col min="5" max="6" width="9.7109375" style="1" customWidth="1"/>
    <col min="7" max="7" width="16.7109375" style="1" customWidth="1"/>
    <col min="8" max="8" width="6.28515625" style="1" customWidth="1"/>
    <col min="9" max="16384" width="8.85546875" style="1"/>
  </cols>
  <sheetData>
    <row r="1" spans="1:7" ht="15.75" customHeight="1">
      <c r="A1" s="252" t="s">
        <v>142</v>
      </c>
      <c r="B1" s="19"/>
      <c r="C1" s="19"/>
      <c r="D1" s="135"/>
      <c r="E1" s="135"/>
      <c r="F1" s="135"/>
      <c r="G1" s="136" t="s">
        <v>170</v>
      </c>
    </row>
    <row r="2" spans="1:7" ht="15.75" customHeight="1">
      <c r="A2" s="24" t="s">
        <v>143</v>
      </c>
      <c r="B2" s="20"/>
      <c r="C2" s="20"/>
      <c r="D2" s="32"/>
      <c r="E2" s="32"/>
      <c r="F2" s="32"/>
      <c r="G2" s="137" t="s">
        <v>17</v>
      </c>
    </row>
    <row r="3" spans="1:7" ht="15.75" customHeight="1">
      <c r="A3" s="24" t="s">
        <v>144</v>
      </c>
      <c r="B3" s="20"/>
      <c r="C3" s="253"/>
      <c r="D3" s="138"/>
      <c r="E3" s="138"/>
      <c r="F3" s="22"/>
      <c r="G3" s="137" t="s">
        <v>82</v>
      </c>
    </row>
    <row r="4" spans="1:7" ht="15.75" customHeight="1">
      <c r="A4" s="25" t="s">
        <v>145</v>
      </c>
      <c r="B4" s="26"/>
      <c r="C4" s="26"/>
      <c r="D4" s="139"/>
      <c r="E4" s="139"/>
      <c r="F4" s="28"/>
      <c r="G4" s="140" t="s">
        <v>146</v>
      </c>
    </row>
    <row r="5" spans="1:7" ht="12" customHeight="1">
      <c r="A5" s="320" t="s">
        <v>21</v>
      </c>
      <c r="B5" s="320" t="s">
        <v>49</v>
      </c>
      <c r="C5" s="322" t="s">
        <v>18</v>
      </c>
      <c r="D5" s="322" t="s">
        <v>33</v>
      </c>
      <c r="E5" s="257"/>
      <c r="F5" s="322" t="s">
        <v>19</v>
      </c>
      <c r="G5" s="318" t="s">
        <v>171</v>
      </c>
    </row>
    <row r="6" spans="1:7" ht="12" customHeight="1">
      <c r="A6" s="321"/>
      <c r="B6" s="321"/>
      <c r="C6" s="323"/>
      <c r="D6" s="323"/>
      <c r="E6" s="258"/>
      <c r="F6" s="323"/>
      <c r="G6" s="319"/>
    </row>
    <row r="7" spans="1:7" ht="15.75" customHeight="1">
      <c r="A7" s="95" t="s">
        <v>27</v>
      </c>
      <c r="B7" s="95"/>
      <c r="C7" s="96" t="s">
        <v>89</v>
      </c>
      <c r="D7" s="42"/>
      <c r="E7" s="97"/>
      <c r="F7" s="98"/>
      <c r="G7" s="99"/>
    </row>
    <row r="8" spans="1:7" ht="15.75" customHeight="1">
      <c r="A8" s="44" t="s">
        <v>50</v>
      </c>
      <c r="B8" s="88" t="s">
        <v>189</v>
      </c>
      <c r="C8" s="103" t="s">
        <v>80</v>
      </c>
      <c r="D8" s="43"/>
      <c r="E8" s="104"/>
      <c r="F8" s="43" t="s">
        <v>5</v>
      </c>
      <c r="G8" s="105">
        <f>Orçamento!G8</f>
        <v>1</v>
      </c>
    </row>
    <row r="9" spans="1:7" ht="15.75" customHeight="1">
      <c r="A9" s="44" t="s">
        <v>51</v>
      </c>
      <c r="B9" s="282" t="s">
        <v>169</v>
      </c>
      <c r="C9" s="103" t="s">
        <v>168</v>
      </c>
      <c r="D9" s="43"/>
      <c r="E9" s="104"/>
      <c r="F9" s="43" t="s">
        <v>5</v>
      </c>
      <c r="G9" s="105">
        <f>Orçamento!G9</f>
        <v>1</v>
      </c>
    </row>
    <row r="10" spans="1:7" ht="15.75" customHeight="1">
      <c r="A10" s="44" t="s">
        <v>52</v>
      </c>
      <c r="B10" s="88" t="s">
        <v>182</v>
      </c>
      <c r="C10" s="107" t="s">
        <v>57</v>
      </c>
      <c r="D10" s="44"/>
      <c r="E10" s="77"/>
      <c r="F10" s="43" t="s">
        <v>5</v>
      </c>
      <c r="G10" s="105">
        <f>Orçamento!G10</f>
        <v>1</v>
      </c>
    </row>
    <row r="11" spans="1:7" ht="15.75" customHeight="1">
      <c r="A11" s="44" t="s">
        <v>53</v>
      </c>
      <c r="B11" s="88" t="s">
        <v>183</v>
      </c>
      <c r="C11" s="107" t="s">
        <v>107</v>
      </c>
      <c r="D11" s="44"/>
      <c r="E11" s="77"/>
      <c r="F11" s="43" t="s">
        <v>5</v>
      </c>
      <c r="G11" s="105">
        <f>Orçamento!G11</f>
        <v>1</v>
      </c>
    </row>
    <row r="12" spans="1:7" ht="15.75" customHeight="1">
      <c r="A12" s="44" t="s">
        <v>54</v>
      </c>
      <c r="B12" s="88" t="s">
        <v>184</v>
      </c>
      <c r="C12" s="107" t="s">
        <v>106</v>
      </c>
      <c r="D12" s="44"/>
      <c r="E12" s="77"/>
      <c r="F12" s="43" t="s">
        <v>5</v>
      </c>
      <c r="G12" s="105">
        <f>Orçamento!G12</f>
        <v>2</v>
      </c>
    </row>
    <row r="13" spans="1:7" ht="15.75" customHeight="1">
      <c r="A13" s="44" t="s">
        <v>65</v>
      </c>
      <c r="B13" s="88" t="s">
        <v>185</v>
      </c>
      <c r="C13" s="107" t="s">
        <v>58</v>
      </c>
      <c r="D13" s="44"/>
      <c r="E13" s="77"/>
      <c r="F13" s="43" t="s">
        <v>5</v>
      </c>
      <c r="G13" s="105">
        <f>Orçamento!G13</f>
        <v>1</v>
      </c>
    </row>
    <row r="14" spans="1:7" ht="15.75" customHeight="1">
      <c r="A14" s="44" t="s">
        <v>55</v>
      </c>
      <c r="B14" s="88" t="s">
        <v>186</v>
      </c>
      <c r="C14" s="107" t="s">
        <v>74</v>
      </c>
      <c r="D14" s="44"/>
      <c r="E14" s="77"/>
      <c r="F14" s="43" t="s">
        <v>5</v>
      </c>
      <c r="G14" s="105">
        <f>Orçamento!G14</f>
        <v>1</v>
      </c>
    </row>
    <row r="15" spans="1:7" ht="15.75" customHeight="1">
      <c r="A15" s="43" t="s">
        <v>73</v>
      </c>
      <c r="B15" s="88" t="s">
        <v>187</v>
      </c>
      <c r="C15" s="107" t="s">
        <v>59</v>
      </c>
      <c r="D15" s="44"/>
      <c r="E15" s="77"/>
      <c r="F15" s="43" t="s">
        <v>5</v>
      </c>
      <c r="G15" s="105">
        <f>Orçamento!G15</f>
        <v>1</v>
      </c>
    </row>
    <row r="16" spans="1:7" ht="15.75" customHeight="1">
      <c r="A16" s="43" t="s">
        <v>92</v>
      </c>
      <c r="B16" s="88" t="s">
        <v>188</v>
      </c>
      <c r="C16" s="107" t="s">
        <v>60</v>
      </c>
      <c r="D16" s="44"/>
      <c r="E16" s="77"/>
      <c r="F16" s="43" t="s">
        <v>5</v>
      </c>
      <c r="G16" s="105">
        <f>Orçamento!G16</f>
        <v>1</v>
      </c>
    </row>
    <row r="17" spans="1:8" ht="15.75" customHeight="1">
      <c r="A17" s="43" t="s">
        <v>117</v>
      </c>
      <c r="B17" s="88">
        <v>5213570</v>
      </c>
      <c r="C17" s="170" t="s">
        <v>118</v>
      </c>
      <c r="D17" s="46" t="s">
        <v>42</v>
      </c>
      <c r="E17" s="77"/>
      <c r="F17" s="43" t="s">
        <v>6</v>
      </c>
      <c r="G17" s="105">
        <f>Orçamento!G17</f>
        <v>25</v>
      </c>
    </row>
    <row r="18" spans="1:8" ht="15.75" customHeight="1">
      <c r="A18" s="43" t="s">
        <v>132</v>
      </c>
      <c r="B18" s="88">
        <v>5216111</v>
      </c>
      <c r="C18" s="103" t="s">
        <v>119</v>
      </c>
      <c r="D18" s="46" t="s">
        <v>42</v>
      </c>
      <c r="E18" s="104"/>
      <c r="F18" s="43" t="s">
        <v>5</v>
      </c>
      <c r="G18" s="105">
        <f>Orçamento!G18</f>
        <v>6</v>
      </c>
    </row>
    <row r="19" spans="1:8" ht="15.75" customHeight="1">
      <c r="A19" s="44"/>
      <c r="B19" s="283"/>
      <c r="C19" s="108"/>
      <c r="D19" s="44"/>
      <c r="E19" s="77"/>
      <c r="F19" s="44"/>
      <c r="G19" s="105"/>
      <c r="H19" s="18"/>
    </row>
    <row r="20" spans="1:8" ht="15.75" customHeight="1">
      <c r="A20" s="75" t="s">
        <v>40</v>
      </c>
      <c r="B20" s="284"/>
      <c r="C20" s="76" t="s">
        <v>167</v>
      </c>
      <c r="D20" s="46"/>
      <c r="E20" s="44"/>
      <c r="F20" s="44"/>
      <c r="G20" s="105"/>
    </row>
    <row r="21" spans="1:8" ht="15.75" customHeight="1">
      <c r="A21" s="44" t="s">
        <v>46</v>
      </c>
      <c r="B21" s="113" t="s">
        <v>78</v>
      </c>
      <c r="C21" s="117" t="s">
        <v>81</v>
      </c>
      <c r="D21" s="44"/>
      <c r="E21" s="113"/>
      <c r="F21" s="113" t="s">
        <v>0</v>
      </c>
      <c r="G21" s="105">
        <f>Orçamento!G22</f>
        <v>22625.4</v>
      </c>
    </row>
    <row r="22" spans="1:8" ht="15.75" customHeight="1">
      <c r="A22" s="44" t="s">
        <v>108</v>
      </c>
      <c r="B22" s="129" t="s">
        <v>120</v>
      </c>
      <c r="C22" s="114" t="s">
        <v>76</v>
      </c>
      <c r="D22" s="47"/>
      <c r="E22" s="113"/>
      <c r="F22" s="113" t="s">
        <v>0</v>
      </c>
      <c r="G22" s="105">
        <f>Orçamento!G23</f>
        <v>4768</v>
      </c>
    </row>
    <row r="23" spans="1:8" ht="15.75" customHeight="1">
      <c r="A23" s="44" t="s">
        <v>109</v>
      </c>
      <c r="B23" s="113" t="s">
        <v>87</v>
      </c>
      <c r="C23" s="117" t="s">
        <v>121</v>
      </c>
      <c r="D23" s="46" t="s">
        <v>41</v>
      </c>
      <c r="E23" s="113"/>
      <c r="F23" s="113" t="s">
        <v>2</v>
      </c>
      <c r="G23" s="105">
        <f>Orçamento!G24</f>
        <v>15</v>
      </c>
    </row>
    <row r="24" spans="1:8" ht="15.75" customHeight="1">
      <c r="A24" s="44" t="s">
        <v>110</v>
      </c>
      <c r="B24" s="113" t="s">
        <v>156</v>
      </c>
      <c r="C24" s="117" t="s">
        <v>149</v>
      </c>
      <c r="D24" s="46" t="s">
        <v>41</v>
      </c>
      <c r="E24" s="113"/>
      <c r="F24" s="113" t="s">
        <v>2</v>
      </c>
      <c r="G24" s="105">
        <f>Orçamento!G25</f>
        <v>9</v>
      </c>
    </row>
    <row r="25" spans="1:8" ht="15.75" customHeight="1">
      <c r="A25" s="44" t="s">
        <v>111</v>
      </c>
      <c r="B25" s="141" t="s">
        <v>155</v>
      </c>
      <c r="C25" s="117" t="s">
        <v>154</v>
      </c>
      <c r="D25" s="45" t="s">
        <v>83</v>
      </c>
      <c r="E25" s="113"/>
      <c r="F25" s="113" t="s">
        <v>2</v>
      </c>
      <c r="G25" s="105">
        <f>Orçamento!G26</f>
        <v>2517</v>
      </c>
      <c r="H25" s="17"/>
    </row>
    <row r="26" spans="1:8" ht="22.5" customHeight="1">
      <c r="A26" s="44" t="s">
        <v>112</v>
      </c>
      <c r="B26" s="141" t="s">
        <v>165</v>
      </c>
      <c r="C26" s="267" t="s">
        <v>164</v>
      </c>
      <c r="D26" s="45" t="s">
        <v>83</v>
      </c>
      <c r="E26" s="113"/>
      <c r="F26" s="113" t="s">
        <v>2</v>
      </c>
      <c r="G26" s="105">
        <f>Orçamento!G27</f>
        <v>16</v>
      </c>
      <c r="H26" s="17"/>
    </row>
    <row r="27" spans="1:8" ht="22.5" customHeight="1">
      <c r="A27" s="44" t="s">
        <v>113</v>
      </c>
      <c r="B27" s="141" t="s">
        <v>172</v>
      </c>
      <c r="C27" s="267" t="s">
        <v>157</v>
      </c>
      <c r="D27" s="45" t="s">
        <v>83</v>
      </c>
      <c r="E27" s="80" t="s">
        <v>75</v>
      </c>
      <c r="F27" s="113" t="s">
        <v>2</v>
      </c>
      <c r="G27" s="105">
        <f>Orçamento!G28</f>
        <v>45</v>
      </c>
    </row>
    <row r="28" spans="1:8" ht="15.75" customHeight="1">
      <c r="A28" s="44" t="s">
        <v>114</v>
      </c>
      <c r="B28" s="141" t="s">
        <v>173</v>
      </c>
      <c r="C28" s="117" t="s">
        <v>158</v>
      </c>
      <c r="D28" s="45"/>
      <c r="E28" s="80" t="s">
        <v>75</v>
      </c>
      <c r="F28" s="113" t="s">
        <v>5</v>
      </c>
      <c r="G28" s="105">
        <f>Orçamento!G29</f>
        <v>31</v>
      </c>
    </row>
    <row r="29" spans="1:8" ht="15.75" customHeight="1">
      <c r="A29" s="44" t="s">
        <v>115</v>
      </c>
      <c r="B29" s="141" t="s">
        <v>174</v>
      </c>
      <c r="C29" s="117" t="s">
        <v>159</v>
      </c>
      <c r="D29" s="45"/>
      <c r="E29" s="80" t="s">
        <v>75</v>
      </c>
      <c r="F29" s="113" t="s">
        <v>5</v>
      </c>
      <c r="G29" s="105">
        <f>Orçamento!G30</f>
        <v>9</v>
      </c>
    </row>
    <row r="30" spans="1:8" ht="15.75" customHeight="1">
      <c r="A30" s="44" t="s">
        <v>116</v>
      </c>
      <c r="B30" s="141" t="s">
        <v>175</v>
      </c>
      <c r="C30" s="117" t="s">
        <v>160</v>
      </c>
      <c r="D30" s="45"/>
      <c r="E30" s="80" t="s">
        <v>75</v>
      </c>
      <c r="F30" s="113" t="s">
        <v>5</v>
      </c>
      <c r="G30" s="105">
        <f>Orçamento!G31</f>
        <v>33</v>
      </c>
    </row>
    <row r="31" spans="1:8" ht="15.75" customHeight="1">
      <c r="A31" s="44" t="s">
        <v>124</v>
      </c>
      <c r="B31" s="141" t="s">
        <v>176</v>
      </c>
      <c r="C31" s="117" t="s">
        <v>161</v>
      </c>
      <c r="D31" s="45"/>
      <c r="E31" s="80" t="s">
        <v>75</v>
      </c>
      <c r="F31" s="113" t="s">
        <v>5</v>
      </c>
      <c r="G31" s="105">
        <f>Orçamento!G32</f>
        <v>16</v>
      </c>
    </row>
    <row r="32" spans="1:8" ht="15.75" customHeight="1">
      <c r="A32" s="44" t="s">
        <v>125</v>
      </c>
      <c r="B32" s="141" t="s">
        <v>177</v>
      </c>
      <c r="C32" s="117" t="s">
        <v>162</v>
      </c>
      <c r="D32" s="45"/>
      <c r="E32" s="80" t="s">
        <v>75</v>
      </c>
      <c r="F32" s="113" t="s">
        <v>5</v>
      </c>
      <c r="G32" s="105">
        <f>Orçamento!G33</f>
        <v>15</v>
      </c>
    </row>
    <row r="33" spans="1:7" ht="15.75" customHeight="1">
      <c r="A33" s="44" t="s">
        <v>126</v>
      </c>
      <c r="B33" s="141" t="s">
        <v>178</v>
      </c>
      <c r="C33" s="117" t="s">
        <v>163</v>
      </c>
      <c r="D33" s="45"/>
      <c r="E33" s="80" t="s">
        <v>75</v>
      </c>
      <c r="F33" s="113" t="s">
        <v>5</v>
      </c>
      <c r="G33" s="105">
        <f>Orçamento!G34</f>
        <v>16</v>
      </c>
    </row>
    <row r="34" spans="1:7" ht="22.5" customHeight="1">
      <c r="A34" s="44" t="s">
        <v>127</v>
      </c>
      <c r="B34" s="141" t="s">
        <v>179</v>
      </c>
      <c r="C34" s="262" t="s">
        <v>166</v>
      </c>
      <c r="D34" s="45"/>
      <c r="E34" s="80"/>
      <c r="F34" s="113" t="s">
        <v>5</v>
      </c>
      <c r="G34" s="105">
        <f>Orçamento!G35</f>
        <v>5034</v>
      </c>
    </row>
    <row r="35" spans="1:7" ht="15.75" customHeight="1">
      <c r="A35" s="44" t="s">
        <v>128</v>
      </c>
      <c r="B35" s="141" t="s">
        <v>180</v>
      </c>
      <c r="C35" s="86" t="s">
        <v>131</v>
      </c>
      <c r="D35" s="45"/>
      <c r="E35" s="80"/>
      <c r="F35" s="113" t="s">
        <v>0</v>
      </c>
      <c r="G35" s="105">
        <f>Orçamento!G36</f>
        <v>291</v>
      </c>
    </row>
    <row r="36" spans="1:7" ht="15.75" customHeight="1">
      <c r="A36" s="44" t="s">
        <v>129</v>
      </c>
      <c r="B36" s="113" t="s">
        <v>123</v>
      </c>
      <c r="C36" s="133" t="s">
        <v>96</v>
      </c>
      <c r="D36" s="45" t="s">
        <v>122</v>
      </c>
      <c r="E36" s="80"/>
      <c r="F36" s="113" t="s">
        <v>0</v>
      </c>
      <c r="G36" s="105">
        <f>Orçamento!G37</f>
        <v>1765.4</v>
      </c>
    </row>
    <row r="37" spans="1:7" ht="15.75" customHeight="1">
      <c r="A37" s="44" t="s">
        <v>130</v>
      </c>
      <c r="B37" s="113" t="s">
        <v>152</v>
      </c>
      <c r="C37" s="117" t="s">
        <v>153</v>
      </c>
      <c r="D37" s="45"/>
      <c r="E37" s="85"/>
      <c r="F37" s="85" t="s">
        <v>2</v>
      </c>
      <c r="G37" s="105">
        <f>Orçamento!G38</f>
        <v>100.6</v>
      </c>
    </row>
    <row r="38" spans="1:7" ht="15.75" customHeight="1">
      <c r="A38" s="44"/>
      <c r="B38" s="283"/>
      <c r="C38" s="107"/>
      <c r="D38" s="44"/>
      <c r="E38" s="77"/>
      <c r="F38" s="44"/>
      <c r="G38" s="105"/>
    </row>
    <row r="39" spans="1:7" ht="15.75" customHeight="1">
      <c r="A39" s="75" t="s">
        <v>29</v>
      </c>
      <c r="B39" s="284"/>
      <c r="C39" s="111" t="s">
        <v>77</v>
      </c>
      <c r="D39" s="44"/>
      <c r="E39" s="77"/>
      <c r="F39" s="44"/>
      <c r="G39" s="105"/>
    </row>
    <row r="40" spans="1:7" ht="15.75" customHeight="1">
      <c r="A40" s="44" t="s">
        <v>39</v>
      </c>
      <c r="B40" s="159" t="s">
        <v>151</v>
      </c>
      <c r="C40" s="209" t="s">
        <v>150</v>
      </c>
      <c r="D40" s="47" t="s">
        <v>43</v>
      </c>
      <c r="E40" s="87"/>
      <c r="F40" s="141" t="s">
        <v>6</v>
      </c>
      <c r="G40" s="105">
        <f>Orçamento!G42</f>
        <v>15102</v>
      </c>
    </row>
    <row r="41" spans="1:7" ht="15.75" customHeight="1">
      <c r="A41" s="43"/>
      <c r="B41" s="88"/>
      <c r="C41" s="122"/>
      <c r="D41" s="43"/>
      <c r="E41" s="123"/>
      <c r="F41" s="124"/>
      <c r="G41" s="105"/>
    </row>
    <row r="42" spans="1:7" ht="15.75" customHeight="1">
      <c r="A42" s="160" t="s">
        <v>30</v>
      </c>
      <c r="B42" s="88"/>
      <c r="C42" s="161" t="s">
        <v>68</v>
      </c>
      <c r="D42" s="88"/>
      <c r="E42" s="162"/>
      <c r="F42" s="163"/>
      <c r="G42" s="105"/>
    </row>
    <row r="43" spans="1:7" ht="15.75" customHeight="1">
      <c r="A43" s="178" t="s">
        <v>38</v>
      </c>
      <c r="B43" s="254" t="s">
        <v>181</v>
      </c>
      <c r="C43" s="255" t="s">
        <v>69</v>
      </c>
      <c r="D43" s="256"/>
      <c r="E43" s="259"/>
      <c r="F43" s="181" t="s">
        <v>5</v>
      </c>
      <c r="G43" s="281">
        <f>Orçamento!G46</f>
        <v>1</v>
      </c>
    </row>
    <row r="44" spans="1:7" ht="15" customHeight="1">
      <c r="B44" s="2"/>
    </row>
    <row r="45" spans="1:7" ht="15" customHeight="1">
      <c r="B45" s="2"/>
    </row>
    <row r="46" spans="1:7" ht="15" customHeight="1">
      <c r="B46" s="2"/>
    </row>
    <row r="47" spans="1:7" ht="15" customHeight="1">
      <c r="B47" s="2"/>
    </row>
    <row r="48" spans="1:7" ht="15" customHeight="1">
      <c r="B48" s="2"/>
    </row>
    <row r="49" spans="2:2" ht="15" customHeight="1">
      <c r="B49" s="2"/>
    </row>
    <row r="50" spans="2:2" ht="15" customHeight="1">
      <c r="B50" s="2"/>
    </row>
    <row r="51" spans="2:2" ht="15" customHeight="1">
      <c r="B51" s="2"/>
    </row>
    <row r="52" spans="2:2" ht="15" customHeight="1">
      <c r="B52" s="2"/>
    </row>
    <row r="53" spans="2:2" ht="15" customHeight="1">
      <c r="B53" s="2"/>
    </row>
  </sheetData>
  <mergeCells count="6">
    <mergeCell ref="G5:G6"/>
    <mergeCell ref="A5:A6"/>
    <mergeCell ref="B5:B6"/>
    <mergeCell ref="C5:C6"/>
    <mergeCell ref="D5:D6"/>
    <mergeCell ref="F5:F6"/>
  </mergeCells>
  <conditionalFormatting sqref="E43:F43 F32:F43 E22:F26">
    <cfRule type="cellIs" priority="18" stopIfTrue="1" operator="equal">
      <formula>"04.999.02"</formula>
    </cfRule>
  </conditionalFormatting>
  <printOptions horizontalCentered="1"/>
  <pageMargins left="0.39370078740157483" right="0.39370078740157483" top="0.78740157480314965" bottom="0.39370078740157483" header="0.27559055118110237" footer="0.27559055118110237"/>
  <pageSetup paperSize="9" scale="9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4"/>
  <sheetViews>
    <sheetView showGridLines="0" topLeftCell="A7" workbookViewId="0">
      <selection activeCell="J12" sqref="J12"/>
    </sheetView>
  </sheetViews>
  <sheetFormatPr defaultColWidth="8.85546875" defaultRowHeight="12.75"/>
  <cols>
    <col min="1" max="2" width="7.7109375" style="1" customWidth="1"/>
    <col min="3" max="3" width="66.7109375" style="1" customWidth="1"/>
    <col min="4" max="4" width="11.7109375" style="1" customWidth="1"/>
    <col min="5" max="6" width="7.7109375" style="1" customWidth="1"/>
    <col min="7" max="7" width="12.7109375" style="1" customWidth="1"/>
    <col min="8" max="9" width="11.7109375" style="1" customWidth="1"/>
    <col min="10" max="10" width="12.7109375" style="1" customWidth="1"/>
    <col min="11" max="11" width="4.85546875" style="1" customWidth="1"/>
    <col min="12" max="12" width="10.5703125" style="1" customWidth="1"/>
    <col min="13" max="13" width="11.7109375" style="1" customWidth="1"/>
    <col min="14" max="14" width="11" style="1" customWidth="1"/>
    <col min="15" max="15" width="11.140625" style="1" customWidth="1"/>
    <col min="16" max="20" width="9.7109375" style="1" customWidth="1"/>
    <col min="21" max="23" width="12.7109375" style="1" customWidth="1"/>
    <col min="24" max="26" width="11.7109375" style="1" customWidth="1"/>
    <col min="27" max="16384" width="8.85546875" style="1"/>
  </cols>
  <sheetData>
    <row r="1" spans="1:12" ht="15.75" customHeight="1">
      <c r="A1" s="252" t="s">
        <v>142</v>
      </c>
      <c r="B1" s="19"/>
      <c r="C1" s="19"/>
      <c r="D1" s="325" t="s">
        <v>99</v>
      </c>
      <c r="E1" s="326"/>
      <c r="F1" s="327"/>
      <c r="G1" s="325" t="s">
        <v>170</v>
      </c>
      <c r="H1" s="326"/>
      <c r="I1" s="326"/>
      <c r="J1" s="327"/>
    </row>
    <row r="2" spans="1:12" ht="15.75" customHeight="1">
      <c r="A2" s="24" t="s">
        <v>143</v>
      </c>
      <c r="B2" s="20"/>
      <c r="C2" s="253"/>
      <c r="D2" s="21" t="s">
        <v>62</v>
      </c>
      <c r="E2" s="22"/>
      <c r="F2" s="23">
        <f>'Resumo Orçam'!B33</f>
        <v>0.24840000000000001</v>
      </c>
      <c r="G2" s="328" t="s">
        <v>63</v>
      </c>
      <c r="H2" s="329"/>
      <c r="I2" s="329"/>
      <c r="J2" s="330"/>
    </row>
    <row r="3" spans="1:12" ht="15.75" customHeight="1">
      <c r="A3" s="24" t="s">
        <v>144</v>
      </c>
      <c r="B3" s="20"/>
      <c r="C3" s="20"/>
      <c r="D3" s="21" t="s">
        <v>100</v>
      </c>
      <c r="E3" s="22"/>
      <c r="F3" s="23">
        <f>'Resumo Orçam'!E32</f>
        <v>0.15</v>
      </c>
      <c r="G3" s="328" t="s">
        <v>91</v>
      </c>
      <c r="H3" s="329"/>
      <c r="I3" s="329"/>
      <c r="J3" s="330"/>
    </row>
    <row r="4" spans="1:12" ht="15.75" customHeight="1">
      <c r="A4" s="25" t="s">
        <v>145</v>
      </c>
      <c r="B4" s="26"/>
      <c r="C4" s="26"/>
      <c r="D4" s="27" t="s">
        <v>64</v>
      </c>
      <c r="E4" s="28"/>
      <c r="F4" s="29">
        <f>'Resumo Orçam'!E33</f>
        <v>0.15</v>
      </c>
      <c r="G4" s="331" t="s">
        <v>147</v>
      </c>
      <c r="H4" s="332"/>
      <c r="I4" s="332"/>
      <c r="J4" s="333"/>
    </row>
    <row r="5" spans="1:12" ht="12" customHeight="1">
      <c r="A5" s="320" t="s">
        <v>21</v>
      </c>
      <c r="B5" s="320" t="s">
        <v>49</v>
      </c>
      <c r="C5" s="322" t="s">
        <v>18</v>
      </c>
      <c r="D5" s="322" t="s">
        <v>33</v>
      </c>
      <c r="E5" s="322" t="s">
        <v>1</v>
      </c>
      <c r="F5" s="322" t="s">
        <v>19</v>
      </c>
      <c r="G5" s="318" t="s">
        <v>34</v>
      </c>
      <c r="H5" s="320" t="s">
        <v>85</v>
      </c>
      <c r="I5" s="320" t="s">
        <v>84</v>
      </c>
      <c r="J5" s="318" t="s">
        <v>35</v>
      </c>
    </row>
    <row r="6" spans="1:12" ht="12" customHeight="1">
      <c r="A6" s="321"/>
      <c r="B6" s="321"/>
      <c r="C6" s="323"/>
      <c r="D6" s="323"/>
      <c r="E6" s="323"/>
      <c r="F6" s="323"/>
      <c r="G6" s="319"/>
      <c r="H6" s="324"/>
      <c r="I6" s="324"/>
      <c r="J6" s="319"/>
    </row>
    <row r="7" spans="1:12" ht="15.75" customHeight="1">
      <c r="A7" s="95" t="s">
        <v>27</v>
      </c>
      <c r="B7" s="95"/>
      <c r="C7" s="96" t="s">
        <v>89</v>
      </c>
      <c r="D7" s="42"/>
      <c r="E7" s="97"/>
      <c r="F7" s="98"/>
      <c r="G7" s="99"/>
      <c r="H7" s="100"/>
      <c r="I7" s="101"/>
      <c r="J7" s="102"/>
    </row>
    <row r="8" spans="1:12" ht="15.75" customHeight="1">
      <c r="A8" s="44" t="s">
        <v>50</v>
      </c>
      <c r="B8" s="88" t="s">
        <v>189</v>
      </c>
      <c r="C8" s="103" t="s">
        <v>80</v>
      </c>
      <c r="D8" s="43"/>
      <c r="E8" s="104"/>
      <c r="F8" s="43" t="s">
        <v>5</v>
      </c>
      <c r="G8" s="105">
        <v>1</v>
      </c>
      <c r="H8" s="106"/>
      <c r="I8" s="82"/>
      <c r="J8" s="83">
        <f>TRUNC(G8*I8,2)</f>
        <v>0</v>
      </c>
      <c r="L8" s="142"/>
    </row>
    <row r="9" spans="1:12" ht="15.75" customHeight="1">
      <c r="A9" s="44" t="s">
        <v>51</v>
      </c>
      <c r="B9" s="268" t="s">
        <v>169</v>
      </c>
      <c r="C9" s="103" t="s">
        <v>168</v>
      </c>
      <c r="D9" s="43"/>
      <c r="E9" s="104"/>
      <c r="F9" s="43" t="s">
        <v>5</v>
      </c>
      <c r="G9" s="105">
        <v>1</v>
      </c>
      <c r="H9" s="106"/>
      <c r="I9" s="82"/>
      <c r="J9" s="83">
        <f t="shared" ref="J9" si="0">TRUNC(G9*I9,2)</f>
        <v>0</v>
      </c>
      <c r="L9" s="142"/>
    </row>
    <row r="10" spans="1:12" ht="15.75" customHeight="1">
      <c r="A10" s="44" t="s">
        <v>52</v>
      </c>
      <c r="B10" s="88" t="s">
        <v>182</v>
      </c>
      <c r="C10" s="107" t="s">
        <v>57</v>
      </c>
      <c r="D10" s="44"/>
      <c r="E10" s="77"/>
      <c r="F10" s="43" t="s">
        <v>5</v>
      </c>
      <c r="G10" s="105">
        <v>1</v>
      </c>
      <c r="H10" s="106"/>
      <c r="I10" s="82"/>
      <c r="J10" s="83">
        <f t="shared" ref="J10:J17" si="1">TRUNC(G10*I10,2)</f>
        <v>0</v>
      </c>
      <c r="L10" s="142"/>
    </row>
    <row r="11" spans="1:12" ht="15.75" customHeight="1">
      <c r="A11" s="44" t="s">
        <v>53</v>
      </c>
      <c r="B11" s="88" t="s">
        <v>183</v>
      </c>
      <c r="C11" s="107" t="s">
        <v>107</v>
      </c>
      <c r="D11" s="44"/>
      <c r="E11" s="77"/>
      <c r="F11" s="43" t="s">
        <v>5</v>
      </c>
      <c r="G11" s="105">
        <v>1</v>
      </c>
      <c r="H11" s="106"/>
      <c r="I11" s="82"/>
      <c r="J11" s="83">
        <f t="shared" si="1"/>
        <v>0</v>
      </c>
      <c r="L11" s="142"/>
    </row>
    <row r="12" spans="1:12" ht="15.75" customHeight="1">
      <c r="A12" s="44" t="s">
        <v>54</v>
      </c>
      <c r="B12" s="88" t="s">
        <v>184</v>
      </c>
      <c r="C12" s="107" t="s">
        <v>106</v>
      </c>
      <c r="D12" s="44"/>
      <c r="E12" s="77"/>
      <c r="F12" s="43" t="s">
        <v>5</v>
      </c>
      <c r="G12" s="105">
        <v>2</v>
      </c>
      <c r="H12" s="106"/>
      <c r="I12" s="82"/>
      <c r="J12" s="83">
        <f t="shared" ref="J12" si="2">TRUNC(G12*I12,2)</f>
        <v>0</v>
      </c>
      <c r="L12" s="142"/>
    </row>
    <row r="13" spans="1:12" ht="15.75" customHeight="1">
      <c r="A13" s="44" t="s">
        <v>65</v>
      </c>
      <c r="B13" s="88" t="s">
        <v>185</v>
      </c>
      <c r="C13" s="107" t="s">
        <v>58</v>
      </c>
      <c r="D13" s="44"/>
      <c r="E13" s="77"/>
      <c r="F13" s="43" t="s">
        <v>5</v>
      </c>
      <c r="G13" s="105">
        <v>1</v>
      </c>
      <c r="H13" s="106"/>
      <c r="I13" s="82"/>
      <c r="J13" s="83">
        <f t="shared" si="1"/>
        <v>0</v>
      </c>
      <c r="L13" s="142"/>
    </row>
    <row r="14" spans="1:12" ht="15.75" customHeight="1">
      <c r="A14" s="44" t="s">
        <v>55</v>
      </c>
      <c r="B14" s="88" t="s">
        <v>186</v>
      </c>
      <c r="C14" s="107" t="s">
        <v>74</v>
      </c>
      <c r="D14" s="44"/>
      <c r="E14" s="77"/>
      <c r="F14" s="43" t="s">
        <v>5</v>
      </c>
      <c r="G14" s="105">
        <v>1</v>
      </c>
      <c r="H14" s="106"/>
      <c r="I14" s="82"/>
      <c r="J14" s="83">
        <f t="shared" si="1"/>
        <v>0</v>
      </c>
      <c r="L14" s="142"/>
    </row>
    <row r="15" spans="1:12" ht="15.75" customHeight="1">
      <c r="A15" s="43" t="s">
        <v>73</v>
      </c>
      <c r="B15" s="88" t="s">
        <v>187</v>
      </c>
      <c r="C15" s="107" t="s">
        <v>59</v>
      </c>
      <c r="D15" s="44"/>
      <c r="E15" s="77"/>
      <c r="F15" s="43" t="s">
        <v>5</v>
      </c>
      <c r="G15" s="105">
        <v>1</v>
      </c>
      <c r="H15" s="106"/>
      <c r="I15" s="82"/>
      <c r="J15" s="83">
        <f t="shared" si="1"/>
        <v>0</v>
      </c>
      <c r="L15" s="142"/>
    </row>
    <row r="16" spans="1:12" ht="15.75" customHeight="1">
      <c r="A16" s="43" t="s">
        <v>92</v>
      </c>
      <c r="B16" s="88" t="s">
        <v>188</v>
      </c>
      <c r="C16" s="107" t="s">
        <v>60</v>
      </c>
      <c r="D16" s="44"/>
      <c r="E16" s="77"/>
      <c r="F16" s="43" t="s">
        <v>5</v>
      </c>
      <c r="G16" s="105">
        <v>1</v>
      </c>
      <c r="H16" s="106"/>
      <c r="I16" s="82"/>
      <c r="J16" s="83">
        <f t="shared" si="1"/>
        <v>0</v>
      </c>
      <c r="L16" s="142"/>
    </row>
    <row r="17" spans="1:23" ht="15.75" customHeight="1">
      <c r="A17" s="43" t="s">
        <v>117</v>
      </c>
      <c r="B17" s="88">
        <v>5213570</v>
      </c>
      <c r="C17" s="170" t="s">
        <v>118</v>
      </c>
      <c r="D17" s="46" t="s">
        <v>42</v>
      </c>
      <c r="E17" s="77"/>
      <c r="F17" s="43" t="s">
        <v>6</v>
      </c>
      <c r="G17" s="105">
        <v>25</v>
      </c>
      <c r="H17" s="106"/>
      <c r="I17" s="82"/>
      <c r="J17" s="83">
        <f t="shared" si="1"/>
        <v>0</v>
      </c>
      <c r="L17" s="142"/>
    </row>
    <row r="18" spans="1:23" ht="15.6" customHeight="1">
      <c r="A18" s="43" t="s">
        <v>132</v>
      </c>
      <c r="B18" s="43">
        <v>5216111</v>
      </c>
      <c r="C18" s="103" t="s">
        <v>119</v>
      </c>
      <c r="D18" s="46" t="s">
        <v>42</v>
      </c>
      <c r="E18" s="104"/>
      <c r="F18" s="43" t="s">
        <v>5</v>
      </c>
      <c r="G18" s="105">
        <v>6</v>
      </c>
      <c r="H18" s="106"/>
      <c r="I18" s="82"/>
      <c r="J18" s="83">
        <f t="shared" ref="J18" si="3">TRUNC(G18*I18,2)</f>
        <v>0</v>
      </c>
      <c r="L18" s="142"/>
    </row>
    <row r="19" spans="1:23" ht="15.75" customHeight="1">
      <c r="A19" s="48"/>
      <c r="B19" s="48"/>
      <c r="C19" s="89" t="s">
        <v>36</v>
      </c>
      <c r="D19" s="48"/>
      <c r="E19" s="90"/>
      <c r="F19" s="48"/>
      <c r="G19" s="91"/>
      <c r="H19" s="92"/>
      <c r="I19" s="93"/>
      <c r="J19" s="94">
        <f>SUM(J8:J18)</f>
        <v>0</v>
      </c>
      <c r="L19" s="142"/>
    </row>
    <row r="20" spans="1:23" ht="15.75" customHeight="1">
      <c r="A20" s="44"/>
      <c r="B20" s="44"/>
      <c r="C20" s="108"/>
      <c r="D20" s="44"/>
      <c r="E20" s="77"/>
      <c r="F20" s="44"/>
      <c r="G20" s="78"/>
      <c r="H20" s="79"/>
      <c r="I20" s="109"/>
      <c r="J20" s="110"/>
      <c r="L20" s="142"/>
    </row>
    <row r="21" spans="1:23" ht="15.75" customHeight="1">
      <c r="A21" s="75" t="s">
        <v>40</v>
      </c>
      <c r="B21" s="75"/>
      <c r="C21" s="76" t="s">
        <v>167</v>
      </c>
      <c r="D21" s="46"/>
      <c r="E21" s="44"/>
      <c r="F21" s="44"/>
      <c r="G21" s="78"/>
      <c r="H21" s="130"/>
      <c r="I21" s="131"/>
      <c r="J21" s="132"/>
      <c r="L21" s="142"/>
      <c r="U21" s="158"/>
      <c r="V21" s="158"/>
      <c r="W21" s="158"/>
    </row>
    <row r="22" spans="1:23" ht="15.75" customHeight="1">
      <c r="A22" s="44" t="s">
        <v>46</v>
      </c>
      <c r="B22" s="113" t="s">
        <v>78</v>
      </c>
      <c r="C22" s="117" t="s">
        <v>81</v>
      </c>
      <c r="D22" s="44"/>
      <c r="E22" s="113"/>
      <c r="F22" s="113" t="s">
        <v>0</v>
      </c>
      <c r="G22" s="115">
        <v>22625.4</v>
      </c>
      <c r="H22" s="116"/>
      <c r="I22" s="82"/>
      <c r="J22" s="83">
        <f t="shared" ref="J22:J38" si="4">TRUNC(G22*I22,2)</f>
        <v>0</v>
      </c>
      <c r="L22" s="142"/>
      <c r="U22" s="158"/>
      <c r="V22" s="158"/>
      <c r="W22" s="158"/>
    </row>
    <row r="23" spans="1:23" ht="15.75" customHeight="1">
      <c r="A23" s="44" t="s">
        <v>108</v>
      </c>
      <c r="B23" s="129" t="s">
        <v>120</v>
      </c>
      <c r="C23" s="114" t="s">
        <v>76</v>
      </c>
      <c r="D23" s="47"/>
      <c r="E23" s="113"/>
      <c r="F23" s="113" t="s">
        <v>0</v>
      </c>
      <c r="G23" s="81">
        <v>4768</v>
      </c>
      <c r="H23" s="116"/>
      <c r="I23" s="84"/>
      <c r="J23" s="83">
        <f t="shared" si="4"/>
        <v>0</v>
      </c>
      <c r="L23" s="142"/>
      <c r="U23" s="158"/>
      <c r="V23" s="158"/>
      <c r="W23" s="158"/>
    </row>
    <row r="24" spans="1:23" ht="15.75" customHeight="1">
      <c r="A24" s="44" t="s">
        <v>109</v>
      </c>
      <c r="B24" s="113" t="s">
        <v>87</v>
      </c>
      <c r="C24" s="117" t="s">
        <v>121</v>
      </c>
      <c r="D24" s="46" t="s">
        <v>41</v>
      </c>
      <c r="E24" s="113"/>
      <c r="F24" s="113" t="s">
        <v>2</v>
      </c>
      <c r="G24" s="81">
        <v>15</v>
      </c>
      <c r="H24" s="116"/>
      <c r="I24" s="84"/>
      <c r="J24" s="83">
        <f t="shared" si="4"/>
        <v>0</v>
      </c>
      <c r="L24" s="142"/>
      <c r="U24" s="158"/>
      <c r="V24" s="158"/>
      <c r="W24" s="158"/>
    </row>
    <row r="25" spans="1:23" ht="15.75" customHeight="1">
      <c r="A25" s="44" t="s">
        <v>110</v>
      </c>
      <c r="B25" s="113" t="s">
        <v>156</v>
      </c>
      <c r="C25" s="117" t="s">
        <v>149</v>
      </c>
      <c r="D25" s="46" t="s">
        <v>41</v>
      </c>
      <c r="E25" s="113"/>
      <c r="F25" s="113" t="s">
        <v>2</v>
      </c>
      <c r="G25" s="81">
        <v>9</v>
      </c>
      <c r="H25" s="116"/>
      <c r="I25" s="84"/>
      <c r="J25" s="83">
        <f t="shared" si="4"/>
        <v>0</v>
      </c>
      <c r="L25" s="142"/>
      <c r="U25" s="158"/>
      <c r="V25" s="158"/>
      <c r="W25" s="158"/>
    </row>
    <row r="26" spans="1:23" ht="15.75" customHeight="1">
      <c r="A26" s="44" t="s">
        <v>111</v>
      </c>
      <c r="B26" s="141" t="s">
        <v>155</v>
      </c>
      <c r="C26" s="117" t="s">
        <v>154</v>
      </c>
      <c r="D26" s="45" t="s">
        <v>83</v>
      </c>
      <c r="E26" s="113"/>
      <c r="F26" s="113" t="s">
        <v>2</v>
      </c>
      <c r="G26" s="261">
        <v>2517</v>
      </c>
      <c r="H26" s="116"/>
      <c r="I26" s="82"/>
      <c r="J26" s="83">
        <f t="shared" ref="J26:J27" si="5">TRUNC(G26*I26,2)</f>
        <v>0</v>
      </c>
      <c r="L26" s="142"/>
      <c r="U26" s="158"/>
      <c r="V26" s="158"/>
      <c r="W26" s="158"/>
    </row>
    <row r="27" spans="1:23" ht="22.5" customHeight="1">
      <c r="A27" s="44" t="s">
        <v>112</v>
      </c>
      <c r="B27" s="141" t="s">
        <v>165</v>
      </c>
      <c r="C27" s="267" t="s">
        <v>164</v>
      </c>
      <c r="D27" s="45" t="s">
        <v>83</v>
      </c>
      <c r="E27" s="113"/>
      <c r="F27" s="113" t="s">
        <v>2</v>
      </c>
      <c r="G27" s="261">
        <v>16</v>
      </c>
      <c r="H27" s="116"/>
      <c r="I27" s="82"/>
      <c r="J27" s="83">
        <f t="shared" si="5"/>
        <v>0</v>
      </c>
      <c r="L27" s="142"/>
      <c r="U27" s="158"/>
      <c r="V27" s="158"/>
      <c r="W27" s="158"/>
    </row>
    <row r="28" spans="1:23" ht="22.5" customHeight="1">
      <c r="A28" s="44" t="s">
        <v>113</v>
      </c>
      <c r="B28" s="141" t="s">
        <v>172</v>
      </c>
      <c r="C28" s="267" t="s">
        <v>157</v>
      </c>
      <c r="D28" s="45" t="s">
        <v>83</v>
      </c>
      <c r="E28" s="80" t="s">
        <v>75</v>
      </c>
      <c r="F28" s="113" t="s">
        <v>2</v>
      </c>
      <c r="G28" s="261">
        <v>45</v>
      </c>
      <c r="H28" s="116"/>
      <c r="I28" s="82"/>
      <c r="J28" s="83">
        <f t="shared" si="4"/>
        <v>0</v>
      </c>
      <c r="L28" s="142"/>
      <c r="U28" s="158"/>
      <c r="V28" s="158"/>
      <c r="W28" s="158"/>
    </row>
    <row r="29" spans="1:23" ht="15.75" customHeight="1">
      <c r="A29" s="44" t="s">
        <v>114</v>
      </c>
      <c r="B29" s="141" t="s">
        <v>173</v>
      </c>
      <c r="C29" s="117" t="s">
        <v>158</v>
      </c>
      <c r="D29" s="45"/>
      <c r="E29" s="80" t="s">
        <v>75</v>
      </c>
      <c r="F29" s="113" t="s">
        <v>5</v>
      </c>
      <c r="G29" s="261">
        <v>31</v>
      </c>
      <c r="H29" s="116"/>
      <c r="I29" s="82"/>
      <c r="J29" s="83">
        <f t="shared" si="4"/>
        <v>0</v>
      </c>
      <c r="L29" s="142"/>
      <c r="U29" s="158"/>
      <c r="V29" s="158"/>
      <c r="W29" s="158"/>
    </row>
    <row r="30" spans="1:23" ht="15.75" customHeight="1">
      <c r="A30" s="44" t="s">
        <v>115</v>
      </c>
      <c r="B30" s="141" t="s">
        <v>174</v>
      </c>
      <c r="C30" s="117" t="s">
        <v>159</v>
      </c>
      <c r="D30" s="45"/>
      <c r="E30" s="80" t="s">
        <v>75</v>
      </c>
      <c r="F30" s="113" t="s">
        <v>5</v>
      </c>
      <c r="G30" s="261">
        <v>9</v>
      </c>
      <c r="H30" s="116"/>
      <c r="I30" s="82"/>
      <c r="J30" s="83">
        <f t="shared" si="4"/>
        <v>0</v>
      </c>
      <c r="L30" s="142"/>
      <c r="U30" s="158"/>
      <c r="V30" s="158"/>
      <c r="W30" s="158"/>
    </row>
    <row r="31" spans="1:23" ht="15.75" customHeight="1">
      <c r="A31" s="44" t="s">
        <v>116</v>
      </c>
      <c r="B31" s="141" t="s">
        <v>175</v>
      </c>
      <c r="C31" s="117" t="s">
        <v>160</v>
      </c>
      <c r="D31" s="45"/>
      <c r="E31" s="80" t="s">
        <v>75</v>
      </c>
      <c r="F31" s="113" t="s">
        <v>5</v>
      </c>
      <c r="G31" s="261">
        <v>33</v>
      </c>
      <c r="H31" s="116"/>
      <c r="I31" s="82"/>
      <c r="J31" s="83">
        <f t="shared" si="4"/>
        <v>0</v>
      </c>
      <c r="L31" s="142"/>
      <c r="U31" s="158"/>
      <c r="V31" s="158"/>
      <c r="W31" s="158"/>
    </row>
    <row r="32" spans="1:23" ht="15.75" customHeight="1">
      <c r="A32" s="44" t="s">
        <v>124</v>
      </c>
      <c r="B32" s="141" t="s">
        <v>176</v>
      </c>
      <c r="C32" s="117" t="s">
        <v>161</v>
      </c>
      <c r="D32" s="45"/>
      <c r="E32" s="80" t="s">
        <v>75</v>
      </c>
      <c r="F32" s="113" t="s">
        <v>5</v>
      </c>
      <c r="G32" s="261">
        <v>16</v>
      </c>
      <c r="H32" s="116"/>
      <c r="I32" s="82"/>
      <c r="J32" s="83">
        <f t="shared" si="4"/>
        <v>0</v>
      </c>
      <c r="L32" s="142"/>
      <c r="U32" s="158"/>
      <c r="V32" s="158"/>
      <c r="W32" s="158"/>
    </row>
    <row r="33" spans="1:23" ht="15.75" customHeight="1">
      <c r="A33" s="44" t="s">
        <v>125</v>
      </c>
      <c r="B33" s="141" t="s">
        <v>177</v>
      </c>
      <c r="C33" s="117" t="s">
        <v>162</v>
      </c>
      <c r="D33" s="45"/>
      <c r="E33" s="80" t="s">
        <v>75</v>
      </c>
      <c r="F33" s="113" t="s">
        <v>5</v>
      </c>
      <c r="G33" s="261">
        <v>15</v>
      </c>
      <c r="H33" s="116"/>
      <c r="I33" s="82"/>
      <c r="J33" s="83">
        <f t="shared" si="4"/>
        <v>0</v>
      </c>
      <c r="L33" s="142"/>
      <c r="U33" s="158"/>
      <c r="V33" s="158"/>
      <c r="W33" s="158"/>
    </row>
    <row r="34" spans="1:23" ht="15.75" customHeight="1">
      <c r="A34" s="44" t="s">
        <v>126</v>
      </c>
      <c r="B34" s="141" t="s">
        <v>178</v>
      </c>
      <c r="C34" s="117" t="s">
        <v>163</v>
      </c>
      <c r="D34" s="45"/>
      <c r="E34" s="80" t="s">
        <v>75</v>
      </c>
      <c r="F34" s="113" t="s">
        <v>5</v>
      </c>
      <c r="G34" s="261">
        <v>16</v>
      </c>
      <c r="H34" s="116"/>
      <c r="I34" s="82"/>
      <c r="J34" s="83">
        <f t="shared" si="4"/>
        <v>0</v>
      </c>
      <c r="L34" s="142"/>
      <c r="U34" s="158"/>
      <c r="V34" s="158"/>
      <c r="W34" s="158"/>
    </row>
    <row r="35" spans="1:23" ht="22.5" customHeight="1">
      <c r="A35" s="44" t="s">
        <v>127</v>
      </c>
      <c r="B35" s="141" t="s">
        <v>179</v>
      </c>
      <c r="C35" s="262" t="s">
        <v>166</v>
      </c>
      <c r="D35" s="45"/>
      <c r="E35" s="80"/>
      <c r="F35" s="113" t="s">
        <v>5</v>
      </c>
      <c r="G35" s="261">
        <v>5034</v>
      </c>
      <c r="H35" s="116"/>
      <c r="I35" s="82"/>
      <c r="J35" s="83">
        <f t="shared" si="4"/>
        <v>0</v>
      </c>
      <c r="L35" s="142"/>
      <c r="U35" s="158"/>
      <c r="V35" s="158"/>
      <c r="W35" s="158"/>
    </row>
    <row r="36" spans="1:23" ht="15.75" customHeight="1">
      <c r="A36" s="44" t="s">
        <v>128</v>
      </c>
      <c r="B36" s="141" t="s">
        <v>180</v>
      </c>
      <c r="C36" s="86" t="s">
        <v>131</v>
      </c>
      <c r="D36" s="45"/>
      <c r="E36" s="80"/>
      <c r="F36" s="113" t="s">
        <v>0</v>
      </c>
      <c r="G36" s="261">
        <v>291</v>
      </c>
      <c r="H36" s="116"/>
      <c r="I36" s="82"/>
      <c r="J36" s="83">
        <f t="shared" si="4"/>
        <v>0</v>
      </c>
      <c r="L36" s="142"/>
      <c r="U36" s="158"/>
      <c r="V36" s="158"/>
      <c r="W36" s="158"/>
    </row>
    <row r="37" spans="1:23" ht="15.75" customHeight="1">
      <c r="A37" s="44" t="s">
        <v>129</v>
      </c>
      <c r="B37" s="113" t="s">
        <v>123</v>
      </c>
      <c r="C37" s="133" t="s">
        <v>96</v>
      </c>
      <c r="D37" s="45" t="s">
        <v>122</v>
      </c>
      <c r="E37" s="80"/>
      <c r="F37" s="113" t="s">
        <v>0</v>
      </c>
      <c r="G37" s="260">
        <v>1765.4</v>
      </c>
      <c r="H37" s="116"/>
      <c r="I37" s="82"/>
      <c r="J37" s="83">
        <f t="shared" si="4"/>
        <v>0</v>
      </c>
      <c r="L37" s="142"/>
      <c r="U37" s="158"/>
      <c r="V37" s="158"/>
      <c r="W37" s="158"/>
    </row>
    <row r="38" spans="1:23" ht="15.75" customHeight="1">
      <c r="A38" s="44" t="s">
        <v>130</v>
      </c>
      <c r="B38" s="113" t="s">
        <v>152</v>
      </c>
      <c r="C38" s="117" t="s">
        <v>153</v>
      </c>
      <c r="D38" s="45"/>
      <c r="E38" s="85"/>
      <c r="F38" s="85" t="s">
        <v>2</v>
      </c>
      <c r="G38" s="260">
        <v>100.6</v>
      </c>
      <c r="H38" s="116"/>
      <c r="I38" s="82"/>
      <c r="J38" s="83">
        <f t="shared" si="4"/>
        <v>0</v>
      </c>
      <c r="L38" s="142"/>
      <c r="U38" s="158"/>
      <c r="V38" s="158"/>
      <c r="W38" s="158"/>
    </row>
    <row r="39" spans="1:23" ht="15.75" customHeight="1">
      <c r="A39" s="48"/>
      <c r="B39" s="48"/>
      <c r="C39" s="89" t="s">
        <v>88</v>
      </c>
      <c r="D39" s="48"/>
      <c r="E39" s="90"/>
      <c r="F39" s="48"/>
      <c r="G39" s="91"/>
      <c r="H39" s="92"/>
      <c r="I39" s="112"/>
      <c r="J39" s="94">
        <f>SUM(J22:J38)</f>
        <v>0</v>
      </c>
      <c r="L39" s="142"/>
      <c r="U39" s="158"/>
      <c r="V39" s="158"/>
      <c r="W39" s="158"/>
    </row>
    <row r="40" spans="1:23" ht="15.75" customHeight="1">
      <c r="A40" s="44"/>
      <c r="B40" s="44"/>
      <c r="C40" s="107"/>
      <c r="D40" s="44"/>
      <c r="E40" s="77"/>
      <c r="F40" s="44"/>
      <c r="G40" s="78"/>
      <c r="H40" s="79"/>
      <c r="I40" s="149"/>
      <c r="J40" s="110"/>
      <c r="L40" s="142"/>
      <c r="U40" s="158"/>
      <c r="V40" s="158"/>
      <c r="W40" s="158"/>
    </row>
    <row r="41" spans="1:23" ht="15.75" customHeight="1">
      <c r="A41" s="75" t="s">
        <v>29</v>
      </c>
      <c r="B41" s="75"/>
      <c r="C41" s="111" t="s">
        <v>77</v>
      </c>
      <c r="D41" s="44"/>
      <c r="E41" s="77"/>
      <c r="F41" s="44"/>
      <c r="G41" s="78"/>
      <c r="H41" s="79"/>
      <c r="I41" s="84"/>
      <c r="J41" s="148"/>
      <c r="L41" s="142"/>
      <c r="U41" s="158"/>
      <c r="V41" s="158"/>
      <c r="W41" s="158"/>
    </row>
    <row r="42" spans="1:23" ht="15.75" customHeight="1">
      <c r="A42" s="44" t="s">
        <v>39</v>
      </c>
      <c r="B42" s="159" t="s">
        <v>151</v>
      </c>
      <c r="C42" s="209" t="s">
        <v>150</v>
      </c>
      <c r="D42" s="47" t="s">
        <v>43</v>
      </c>
      <c r="E42" s="87"/>
      <c r="F42" s="141" t="s">
        <v>6</v>
      </c>
      <c r="G42" s="118">
        <v>15102</v>
      </c>
      <c r="H42" s="116"/>
      <c r="I42" s="82"/>
      <c r="J42" s="83">
        <f t="shared" ref="J42" si="6">TRUNC(G42*I42,2)</f>
        <v>0</v>
      </c>
      <c r="L42" s="142"/>
      <c r="U42" s="158"/>
      <c r="V42" s="158"/>
      <c r="W42" s="158"/>
    </row>
    <row r="43" spans="1:23" ht="15.75" customHeight="1">
      <c r="A43" s="48"/>
      <c r="B43" s="48"/>
      <c r="C43" s="89" t="s">
        <v>79</v>
      </c>
      <c r="D43" s="48"/>
      <c r="E43" s="90"/>
      <c r="F43" s="48"/>
      <c r="G43" s="120"/>
      <c r="H43" s="121"/>
      <c r="I43" s="112"/>
      <c r="J43" s="94">
        <f>SUM(J42:J42)</f>
        <v>0</v>
      </c>
      <c r="K43" s="16"/>
      <c r="L43" s="142"/>
      <c r="U43" s="158"/>
      <c r="V43" s="158"/>
      <c r="W43" s="158"/>
    </row>
    <row r="44" spans="1:23" ht="15.75" customHeight="1">
      <c r="A44" s="43"/>
      <c r="B44" s="43"/>
      <c r="C44" s="122"/>
      <c r="D44" s="43"/>
      <c r="E44" s="123"/>
      <c r="F44" s="124"/>
      <c r="G44" s="118"/>
      <c r="H44" s="119"/>
      <c r="I44" s="82"/>
      <c r="J44" s="125"/>
      <c r="K44" s="16"/>
      <c r="L44" s="142"/>
      <c r="U44" s="158"/>
      <c r="V44" s="158"/>
      <c r="W44" s="158"/>
    </row>
    <row r="45" spans="1:23" ht="15.75" customHeight="1">
      <c r="A45" s="160" t="s">
        <v>30</v>
      </c>
      <c r="B45" s="88"/>
      <c r="C45" s="161" t="s">
        <v>68</v>
      </c>
      <c r="D45" s="88"/>
      <c r="E45" s="162"/>
      <c r="F45" s="163"/>
      <c r="G45" s="118"/>
      <c r="H45" s="119"/>
      <c r="I45" s="164"/>
      <c r="J45" s="165"/>
      <c r="K45" s="16"/>
      <c r="L45" s="142"/>
      <c r="U45" s="158"/>
      <c r="V45" s="158"/>
      <c r="W45" s="158"/>
    </row>
    <row r="46" spans="1:23" ht="15.75" customHeight="1">
      <c r="A46" s="88" t="s">
        <v>38</v>
      </c>
      <c r="B46" s="143" t="s">
        <v>181</v>
      </c>
      <c r="C46" s="134" t="s">
        <v>69</v>
      </c>
      <c r="D46" s="167"/>
      <c r="E46" s="168"/>
      <c r="F46" s="163" t="s">
        <v>5</v>
      </c>
      <c r="G46" s="118">
        <v>1</v>
      </c>
      <c r="H46" s="169"/>
      <c r="I46" s="82"/>
      <c r="J46" s="166">
        <f t="shared" ref="J46" si="7">TRUNC(G46*I46,2)</f>
        <v>0</v>
      </c>
      <c r="K46" s="16"/>
      <c r="L46" s="186"/>
      <c r="P46" s="156"/>
      <c r="U46" s="158"/>
      <c r="V46" s="158"/>
      <c r="W46" s="158"/>
    </row>
    <row r="47" spans="1:23" ht="15.75" customHeight="1">
      <c r="A47" s="171"/>
      <c r="B47" s="171"/>
      <c r="C47" s="172" t="s">
        <v>67</v>
      </c>
      <c r="D47" s="171"/>
      <c r="E47" s="173"/>
      <c r="F47" s="171"/>
      <c r="G47" s="174"/>
      <c r="H47" s="175"/>
      <c r="I47" s="176"/>
      <c r="J47" s="177">
        <f>SUM(J46)</f>
        <v>0</v>
      </c>
      <c r="K47" s="16"/>
      <c r="L47" s="142"/>
      <c r="P47" s="156"/>
      <c r="U47" s="158"/>
      <c r="V47" s="158"/>
      <c r="W47" s="158"/>
    </row>
    <row r="48" spans="1:23" ht="15.75" customHeight="1">
      <c r="A48" s="178"/>
      <c r="B48" s="178"/>
      <c r="C48" s="179"/>
      <c r="D48" s="178"/>
      <c r="E48" s="180"/>
      <c r="F48" s="181"/>
      <c r="G48" s="182"/>
      <c r="H48" s="183"/>
      <c r="I48" s="184"/>
      <c r="J48" s="185"/>
      <c r="K48" s="16"/>
      <c r="L48" s="142"/>
      <c r="P48" s="156"/>
      <c r="U48" s="158"/>
      <c r="V48" s="158"/>
      <c r="W48" s="158"/>
    </row>
    <row r="49" spans="1:23" ht="15.75" customHeight="1">
      <c r="A49" s="126"/>
      <c r="B49" s="144"/>
      <c r="C49" s="145" t="s">
        <v>95</v>
      </c>
      <c r="D49" s="127"/>
      <c r="E49" s="127"/>
      <c r="F49" s="127"/>
      <c r="G49" s="127"/>
      <c r="H49" s="127"/>
      <c r="I49" s="127"/>
      <c r="J49" s="128">
        <f>J19+J39+J43+J47</f>
        <v>0</v>
      </c>
      <c r="P49"/>
      <c r="U49" s="158"/>
      <c r="V49" s="158"/>
      <c r="W49" s="158"/>
    </row>
    <row r="50" spans="1:23" ht="15" customHeight="1">
      <c r="P50"/>
      <c r="U50" s="158"/>
      <c r="V50" s="158"/>
      <c r="W50" s="158"/>
    </row>
    <row r="51" spans="1:23" ht="15" customHeight="1">
      <c r="B51" s="5"/>
      <c r="P51"/>
      <c r="U51" s="158"/>
      <c r="V51" s="158"/>
      <c r="W51" s="158"/>
    </row>
    <row r="52" spans="1:23" ht="15" customHeight="1">
      <c r="B52" s="2"/>
      <c r="P52"/>
      <c r="U52" s="158"/>
      <c r="V52" s="158"/>
      <c r="W52" s="158"/>
    </row>
    <row r="53" spans="1:23" ht="15" customHeight="1">
      <c r="B53" s="2"/>
      <c r="P53" s="156"/>
      <c r="U53" s="158"/>
      <c r="V53" s="158"/>
      <c r="W53" s="158"/>
    </row>
    <row r="54" spans="1:23" ht="15" customHeight="1">
      <c r="B54" s="2"/>
      <c r="U54" s="158"/>
      <c r="V54" s="158"/>
      <c r="W54" s="158"/>
    </row>
    <row r="55" spans="1:23" ht="15" customHeight="1">
      <c r="B55" s="2"/>
      <c r="U55" s="158"/>
      <c r="V55" s="158"/>
      <c r="W55" s="158"/>
    </row>
    <row r="56" spans="1:23" ht="15" customHeight="1">
      <c r="B56" s="2"/>
      <c r="U56" s="158"/>
      <c r="V56" s="158"/>
      <c r="W56" s="158"/>
    </row>
    <row r="57" spans="1:23" ht="15" customHeight="1">
      <c r="B57" s="2"/>
      <c r="U57" s="158"/>
      <c r="V57" s="158"/>
      <c r="W57" s="158"/>
    </row>
    <row r="58" spans="1:23" ht="15" customHeight="1">
      <c r="B58" s="2"/>
      <c r="U58" s="158"/>
      <c r="V58" s="158"/>
      <c r="W58" s="158"/>
    </row>
    <row r="59" spans="1:23" ht="15" customHeight="1">
      <c r="B59" s="2"/>
      <c r="U59" s="158"/>
      <c r="V59" s="158"/>
      <c r="W59" s="158"/>
    </row>
    <row r="60" spans="1:23" ht="15" customHeight="1">
      <c r="B60" s="2"/>
      <c r="U60" s="158"/>
      <c r="V60" s="158"/>
      <c r="W60" s="158"/>
    </row>
    <row r="61" spans="1:23" ht="15" customHeight="1">
      <c r="B61" s="2"/>
      <c r="U61" s="158"/>
      <c r="V61" s="158"/>
      <c r="W61" s="158"/>
    </row>
    <row r="62" spans="1:23" ht="15" customHeight="1">
      <c r="B62" s="2"/>
      <c r="U62" s="158"/>
      <c r="V62" s="158"/>
      <c r="W62" s="158"/>
    </row>
    <row r="63" spans="1:23" ht="15" customHeight="1">
      <c r="B63" s="2"/>
      <c r="U63" s="158"/>
      <c r="V63" s="158"/>
      <c r="W63" s="158"/>
    </row>
    <row r="64" spans="1:23" ht="15" customHeight="1">
      <c r="B64" s="2"/>
      <c r="U64" s="158"/>
      <c r="V64" s="158"/>
      <c r="W64" s="158"/>
    </row>
    <row r="65" spans="2:23" ht="15" customHeight="1">
      <c r="B65" s="2"/>
      <c r="U65" s="158"/>
      <c r="V65" s="158"/>
      <c r="W65" s="158"/>
    </row>
    <row r="66" spans="2:23" ht="15" customHeight="1">
      <c r="B66" s="2"/>
      <c r="U66" s="158"/>
      <c r="V66" s="158"/>
      <c r="W66" s="158"/>
    </row>
    <row r="67" spans="2:23" ht="15" customHeight="1">
      <c r="B67" s="2"/>
      <c r="U67" s="158"/>
      <c r="V67" s="158"/>
      <c r="W67" s="158"/>
    </row>
    <row r="68" spans="2:23">
      <c r="U68" s="158"/>
      <c r="V68" s="158"/>
      <c r="W68" s="158"/>
    </row>
    <row r="69" spans="2:23">
      <c r="U69" s="158"/>
      <c r="V69" s="158"/>
      <c r="W69" s="158"/>
    </row>
    <row r="70" spans="2:23">
      <c r="U70" s="158"/>
      <c r="V70" s="158"/>
      <c r="W70" s="158"/>
    </row>
    <row r="71" spans="2:23">
      <c r="U71" s="158"/>
      <c r="V71" s="158"/>
      <c r="W71" s="158"/>
    </row>
    <row r="72" spans="2:23">
      <c r="U72" s="158"/>
      <c r="V72" s="158"/>
      <c r="W72" s="158"/>
    </row>
    <row r="73" spans="2:23">
      <c r="U73" s="157"/>
      <c r="V73" s="157"/>
      <c r="W73" s="157"/>
    </row>
    <row r="74" spans="2:23">
      <c r="U74" s="157"/>
      <c r="V74" s="157"/>
      <c r="W74" s="157"/>
    </row>
    <row r="75" spans="2:23">
      <c r="U75" s="157"/>
      <c r="V75" s="157"/>
      <c r="W75" s="157"/>
    </row>
    <row r="76" spans="2:23">
      <c r="U76" s="157"/>
      <c r="V76" s="157"/>
      <c r="W76" s="157"/>
    </row>
    <row r="77" spans="2:23">
      <c r="U77" s="157"/>
      <c r="V77" s="157"/>
      <c r="W77" s="157"/>
    </row>
    <row r="78" spans="2:23">
      <c r="U78" s="157"/>
      <c r="V78" s="157"/>
      <c r="W78" s="157"/>
    </row>
    <row r="79" spans="2:23">
      <c r="U79" s="157"/>
      <c r="V79" s="157"/>
      <c r="W79" s="157"/>
    </row>
    <row r="80" spans="2:23">
      <c r="U80" s="157"/>
      <c r="V80" s="157"/>
      <c r="W80" s="157"/>
    </row>
    <row r="81" spans="21:23">
      <c r="U81" s="157"/>
      <c r="V81" s="157"/>
      <c r="W81" s="157"/>
    </row>
    <row r="82" spans="21:23">
      <c r="U82" s="157"/>
      <c r="V82" s="157"/>
      <c r="W82" s="157"/>
    </row>
    <row r="83" spans="21:23">
      <c r="U83" s="157"/>
      <c r="V83" s="157"/>
      <c r="W83" s="157"/>
    </row>
    <row r="84" spans="21:23">
      <c r="U84" s="157"/>
      <c r="V84" s="157"/>
      <c r="W84" s="157"/>
    </row>
    <row r="85" spans="21:23">
      <c r="U85" s="157"/>
      <c r="V85" s="157"/>
      <c r="W85" s="157"/>
    </row>
    <row r="86" spans="21:23">
      <c r="U86" s="157"/>
      <c r="V86" s="157"/>
      <c r="W86" s="157"/>
    </row>
    <row r="87" spans="21:23">
      <c r="U87" s="157"/>
      <c r="V87" s="157"/>
      <c r="W87" s="157"/>
    </row>
    <row r="88" spans="21:23">
      <c r="U88" s="157"/>
      <c r="V88" s="157"/>
      <c r="W88" s="157"/>
    </row>
    <row r="89" spans="21:23">
      <c r="U89" s="157"/>
      <c r="V89" s="157"/>
      <c r="W89" s="157"/>
    </row>
    <row r="90" spans="21:23">
      <c r="U90" s="157"/>
      <c r="V90" s="157"/>
      <c r="W90" s="157"/>
    </row>
    <row r="91" spans="21:23">
      <c r="U91" s="157"/>
      <c r="V91" s="157"/>
      <c r="W91" s="157"/>
    </row>
    <row r="92" spans="21:23">
      <c r="U92" s="157"/>
      <c r="V92" s="157"/>
      <c r="W92" s="157"/>
    </row>
    <row r="93" spans="21:23">
      <c r="U93" s="157"/>
      <c r="V93" s="157"/>
      <c r="W93" s="157"/>
    </row>
    <row r="94" spans="21:23">
      <c r="U94" s="157"/>
      <c r="V94" s="157"/>
      <c r="W94" s="157"/>
    </row>
    <row r="95" spans="21:23">
      <c r="U95" s="157"/>
      <c r="V95" s="157"/>
      <c r="W95" s="157"/>
    </row>
    <row r="96" spans="21:23">
      <c r="U96" s="157"/>
      <c r="V96" s="157"/>
      <c r="W96" s="157"/>
    </row>
    <row r="97" spans="21:23">
      <c r="U97" s="157"/>
      <c r="V97" s="157"/>
      <c r="W97" s="157"/>
    </row>
    <row r="98" spans="21:23">
      <c r="U98" s="157"/>
      <c r="V98" s="157"/>
      <c r="W98" s="157"/>
    </row>
    <row r="99" spans="21:23">
      <c r="U99" s="157"/>
      <c r="V99" s="157"/>
      <c r="W99" s="157"/>
    </row>
    <row r="100" spans="21:23">
      <c r="U100" s="157"/>
      <c r="V100" s="157"/>
      <c r="W100" s="157"/>
    </row>
    <row r="101" spans="21:23">
      <c r="U101" s="157"/>
      <c r="V101" s="157"/>
      <c r="W101" s="157"/>
    </row>
    <row r="102" spans="21:23">
      <c r="U102" s="157"/>
      <c r="V102" s="157"/>
      <c r="W102" s="157"/>
    </row>
    <row r="103" spans="21:23">
      <c r="U103" s="157"/>
      <c r="V103" s="157"/>
      <c r="W103" s="157"/>
    </row>
    <row r="104" spans="21:23">
      <c r="U104" s="157"/>
      <c r="V104" s="157"/>
      <c r="W104" s="157"/>
    </row>
    <row r="105" spans="21:23">
      <c r="U105" s="157"/>
      <c r="V105" s="157"/>
      <c r="W105" s="157"/>
    </row>
    <row r="106" spans="21:23">
      <c r="U106" s="157"/>
      <c r="V106" s="157"/>
      <c r="W106" s="157"/>
    </row>
    <row r="107" spans="21:23">
      <c r="U107" s="157"/>
      <c r="V107" s="157"/>
      <c r="W107" s="157"/>
    </row>
    <row r="108" spans="21:23">
      <c r="U108" s="157"/>
      <c r="V108" s="157"/>
      <c r="W108" s="157"/>
    </row>
    <row r="109" spans="21:23">
      <c r="U109" s="157"/>
      <c r="V109" s="157"/>
      <c r="W109" s="157"/>
    </row>
    <row r="110" spans="21:23">
      <c r="U110" s="157"/>
      <c r="V110" s="157"/>
      <c r="W110" s="157"/>
    </row>
    <row r="111" spans="21:23">
      <c r="U111" s="157"/>
      <c r="V111" s="157"/>
      <c r="W111" s="157"/>
    </row>
    <row r="112" spans="21:23">
      <c r="U112" s="157"/>
      <c r="V112" s="157"/>
      <c r="W112" s="157"/>
    </row>
    <row r="113" spans="21:23">
      <c r="U113" s="157"/>
      <c r="V113" s="157"/>
      <c r="W113" s="157"/>
    </row>
    <row r="114" spans="21:23">
      <c r="U114" s="157"/>
      <c r="V114" s="157"/>
      <c r="W114" s="157"/>
    </row>
    <row r="115" spans="21:23">
      <c r="U115" s="157"/>
      <c r="V115" s="157"/>
      <c r="W115" s="157"/>
    </row>
    <row r="116" spans="21:23">
      <c r="U116" s="157"/>
      <c r="V116" s="157"/>
      <c r="W116" s="157"/>
    </row>
    <row r="117" spans="21:23">
      <c r="U117" s="157"/>
      <c r="V117" s="157"/>
      <c r="W117" s="157"/>
    </row>
    <row r="118" spans="21:23">
      <c r="U118" s="157"/>
      <c r="V118" s="157"/>
      <c r="W118" s="157"/>
    </row>
    <row r="119" spans="21:23">
      <c r="U119" s="157"/>
      <c r="V119" s="157"/>
      <c r="W119" s="157"/>
    </row>
    <row r="120" spans="21:23">
      <c r="U120" s="157"/>
      <c r="V120" s="157"/>
      <c r="W120" s="157"/>
    </row>
    <row r="121" spans="21:23">
      <c r="U121" s="157"/>
      <c r="V121" s="157"/>
      <c r="W121" s="157"/>
    </row>
    <row r="122" spans="21:23">
      <c r="U122" s="157"/>
      <c r="V122" s="157"/>
      <c r="W122" s="157"/>
    </row>
    <row r="123" spans="21:23">
      <c r="U123" s="157"/>
      <c r="V123" s="157"/>
      <c r="W123" s="157"/>
    </row>
    <row r="124" spans="21:23">
      <c r="U124" s="157"/>
      <c r="V124" s="157"/>
      <c r="W124" s="157"/>
    </row>
    <row r="125" spans="21:23">
      <c r="U125" s="157"/>
      <c r="V125" s="157"/>
      <c r="W125" s="157"/>
    </row>
    <row r="126" spans="21:23">
      <c r="U126" s="157"/>
      <c r="V126" s="157"/>
      <c r="W126" s="157"/>
    </row>
    <row r="127" spans="21:23">
      <c r="U127" s="157"/>
      <c r="V127" s="157"/>
      <c r="W127" s="157"/>
    </row>
    <row r="128" spans="21:23">
      <c r="U128" s="157"/>
      <c r="V128" s="157"/>
      <c r="W128" s="157"/>
    </row>
    <row r="129" spans="21:23">
      <c r="U129" s="157"/>
      <c r="V129" s="157"/>
      <c r="W129" s="157"/>
    </row>
    <row r="130" spans="21:23">
      <c r="U130" s="157"/>
      <c r="V130" s="157"/>
      <c r="W130" s="157"/>
    </row>
    <row r="131" spans="21:23">
      <c r="U131" s="157"/>
      <c r="V131" s="157"/>
      <c r="W131" s="157"/>
    </row>
    <row r="132" spans="21:23">
      <c r="U132" s="157"/>
      <c r="V132" s="157"/>
      <c r="W132" s="157"/>
    </row>
    <row r="133" spans="21:23">
      <c r="U133" s="157"/>
      <c r="V133" s="157"/>
      <c r="W133" s="157"/>
    </row>
    <row r="134" spans="21:23">
      <c r="U134" s="157"/>
      <c r="V134" s="157"/>
      <c r="W134" s="157"/>
    </row>
    <row r="135" spans="21:23">
      <c r="U135" s="157"/>
      <c r="V135" s="157"/>
      <c r="W135" s="157"/>
    </row>
    <row r="136" spans="21:23">
      <c r="U136" s="157"/>
      <c r="V136" s="157"/>
      <c r="W136" s="157"/>
    </row>
    <row r="137" spans="21:23">
      <c r="U137" s="157"/>
      <c r="V137" s="157"/>
      <c r="W137" s="157"/>
    </row>
    <row r="138" spans="21:23">
      <c r="U138" s="157"/>
      <c r="V138" s="157"/>
      <c r="W138" s="157"/>
    </row>
    <row r="139" spans="21:23">
      <c r="U139" s="157"/>
      <c r="V139" s="157"/>
      <c r="W139" s="157"/>
    </row>
    <row r="140" spans="21:23">
      <c r="U140" s="157"/>
      <c r="V140" s="157"/>
      <c r="W140" s="157"/>
    </row>
    <row r="141" spans="21:23">
      <c r="U141" s="157"/>
      <c r="V141" s="157"/>
      <c r="W141" s="157"/>
    </row>
    <row r="142" spans="21:23">
      <c r="U142" s="157"/>
      <c r="V142" s="157"/>
      <c r="W142" s="157"/>
    </row>
    <row r="143" spans="21:23">
      <c r="U143" s="157"/>
      <c r="V143" s="157"/>
      <c r="W143" s="157"/>
    </row>
    <row r="144" spans="21:23">
      <c r="U144" s="157"/>
      <c r="V144" s="157"/>
      <c r="W144" s="157"/>
    </row>
    <row r="145" spans="21:23">
      <c r="U145" s="157"/>
      <c r="V145" s="157"/>
      <c r="W145" s="157"/>
    </row>
    <row r="146" spans="21:23">
      <c r="U146" s="157"/>
      <c r="V146" s="157"/>
      <c r="W146" s="157"/>
    </row>
    <row r="147" spans="21:23">
      <c r="U147" s="157"/>
      <c r="V147" s="157"/>
      <c r="W147" s="157"/>
    </row>
    <row r="148" spans="21:23">
      <c r="U148" s="157"/>
      <c r="V148" s="157"/>
      <c r="W148" s="157"/>
    </row>
    <row r="149" spans="21:23">
      <c r="U149" s="157"/>
      <c r="V149" s="157"/>
      <c r="W149" s="157"/>
    </row>
    <row r="150" spans="21:23">
      <c r="U150" s="157"/>
      <c r="V150" s="157"/>
      <c r="W150" s="157"/>
    </row>
    <row r="151" spans="21:23">
      <c r="U151" s="157"/>
      <c r="V151" s="157"/>
      <c r="W151" s="157"/>
    </row>
    <row r="152" spans="21:23">
      <c r="U152" s="157"/>
      <c r="V152" s="157"/>
      <c r="W152" s="157"/>
    </row>
    <row r="153" spans="21:23">
      <c r="U153" s="157"/>
      <c r="V153" s="157"/>
      <c r="W153" s="157"/>
    </row>
    <row r="154" spans="21:23">
      <c r="U154" s="157"/>
      <c r="V154" s="157"/>
      <c r="W154" s="157"/>
    </row>
    <row r="155" spans="21:23">
      <c r="U155" s="157"/>
      <c r="V155" s="157"/>
      <c r="W155" s="157"/>
    </row>
    <row r="156" spans="21:23">
      <c r="U156" s="157"/>
      <c r="V156" s="157"/>
      <c r="W156" s="157"/>
    </row>
    <row r="157" spans="21:23">
      <c r="U157" s="157"/>
      <c r="V157" s="157"/>
      <c r="W157" s="157"/>
    </row>
    <row r="158" spans="21:23">
      <c r="U158" s="157"/>
      <c r="V158" s="157"/>
      <c r="W158" s="157"/>
    </row>
    <row r="159" spans="21:23">
      <c r="U159" s="157"/>
      <c r="V159" s="157"/>
      <c r="W159" s="157"/>
    </row>
    <row r="160" spans="21:23">
      <c r="U160" s="157"/>
      <c r="V160" s="157"/>
      <c r="W160" s="157"/>
    </row>
    <row r="161" spans="21:23">
      <c r="U161" s="157"/>
      <c r="V161" s="157"/>
      <c r="W161" s="157"/>
    </row>
    <row r="162" spans="21:23">
      <c r="U162" s="157"/>
      <c r="V162" s="157"/>
      <c r="W162" s="157"/>
    </row>
    <row r="163" spans="21:23">
      <c r="U163" s="157"/>
      <c r="V163" s="157"/>
      <c r="W163" s="157"/>
    </row>
    <row r="164" spans="21:23">
      <c r="U164" s="157"/>
      <c r="V164" s="157"/>
      <c r="W164" s="157"/>
    </row>
    <row r="165" spans="21:23">
      <c r="U165" s="157"/>
      <c r="V165" s="157"/>
      <c r="W165" s="157"/>
    </row>
    <row r="166" spans="21:23">
      <c r="U166" s="157"/>
      <c r="V166" s="157"/>
      <c r="W166" s="157"/>
    </row>
    <row r="167" spans="21:23">
      <c r="U167" s="157"/>
      <c r="V167" s="157"/>
      <c r="W167" s="157"/>
    </row>
    <row r="168" spans="21:23">
      <c r="U168" s="157"/>
      <c r="V168" s="157"/>
      <c r="W168" s="157"/>
    </row>
    <row r="169" spans="21:23">
      <c r="U169" s="157"/>
      <c r="V169" s="157"/>
      <c r="W169" s="157"/>
    </row>
    <row r="170" spans="21:23">
      <c r="U170" s="157"/>
      <c r="V170" s="157"/>
      <c r="W170" s="157"/>
    </row>
    <row r="171" spans="21:23">
      <c r="U171" s="157"/>
      <c r="V171" s="157"/>
      <c r="W171" s="157"/>
    </row>
    <row r="172" spans="21:23">
      <c r="U172" s="157"/>
      <c r="V172" s="157"/>
      <c r="W172" s="157"/>
    </row>
    <row r="173" spans="21:23">
      <c r="U173" s="157"/>
      <c r="V173" s="157"/>
      <c r="W173" s="157"/>
    </row>
    <row r="174" spans="21:23">
      <c r="U174" s="157"/>
      <c r="V174" s="157"/>
      <c r="W174" s="157"/>
    </row>
    <row r="175" spans="21:23">
      <c r="U175" s="157"/>
      <c r="V175" s="157"/>
      <c r="W175" s="157"/>
    </row>
    <row r="176" spans="21:23">
      <c r="U176" s="157"/>
      <c r="V176" s="157"/>
      <c r="W176" s="157"/>
    </row>
    <row r="177" spans="21:23">
      <c r="U177" s="157"/>
      <c r="V177" s="157"/>
      <c r="W177" s="157"/>
    </row>
    <row r="178" spans="21:23">
      <c r="U178" s="157"/>
      <c r="V178" s="157"/>
      <c r="W178" s="157"/>
    </row>
    <row r="179" spans="21:23">
      <c r="U179" s="157"/>
      <c r="V179" s="157"/>
      <c r="W179" s="157"/>
    </row>
    <row r="180" spans="21:23">
      <c r="U180" s="157"/>
      <c r="V180" s="157"/>
      <c r="W180" s="157"/>
    </row>
    <row r="181" spans="21:23">
      <c r="U181" s="157"/>
      <c r="V181" s="157"/>
      <c r="W181" s="157"/>
    </row>
    <row r="182" spans="21:23">
      <c r="U182" s="157"/>
      <c r="V182" s="157"/>
      <c r="W182" s="157"/>
    </row>
    <row r="183" spans="21:23">
      <c r="U183" s="157"/>
      <c r="V183" s="157"/>
      <c r="W183" s="157"/>
    </row>
    <row r="184" spans="21:23">
      <c r="U184" s="157"/>
      <c r="V184" s="157"/>
      <c r="W184" s="157"/>
    </row>
    <row r="185" spans="21:23">
      <c r="U185" s="157"/>
      <c r="V185" s="157"/>
      <c r="W185" s="157"/>
    </row>
    <row r="186" spans="21:23">
      <c r="U186" s="157"/>
      <c r="V186" s="157"/>
      <c r="W186" s="157"/>
    </row>
    <row r="187" spans="21:23">
      <c r="U187" s="157"/>
      <c r="V187" s="157"/>
      <c r="W187" s="157"/>
    </row>
    <row r="188" spans="21:23">
      <c r="U188" s="157"/>
      <c r="V188" s="157"/>
      <c r="W188" s="157"/>
    </row>
    <row r="189" spans="21:23">
      <c r="U189" s="157"/>
      <c r="V189" s="157"/>
      <c r="W189" s="157"/>
    </row>
    <row r="190" spans="21:23">
      <c r="U190" s="157"/>
      <c r="V190" s="157"/>
      <c r="W190" s="157"/>
    </row>
    <row r="191" spans="21:23">
      <c r="U191" s="157"/>
      <c r="V191" s="157"/>
      <c r="W191" s="157"/>
    </row>
    <row r="192" spans="21:23">
      <c r="U192" s="157"/>
      <c r="V192" s="157"/>
      <c r="W192" s="157"/>
    </row>
    <row r="193" spans="21:23">
      <c r="U193" s="157"/>
      <c r="V193" s="157"/>
      <c r="W193" s="157"/>
    </row>
    <row r="194" spans="21:23">
      <c r="U194" s="157"/>
      <c r="V194" s="157"/>
      <c r="W194" s="157"/>
    </row>
    <row r="195" spans="21:23">
      <c r="U195" s="157"/>
      <c r="V195" s="157"/>
      <c r="W195" s="157"/>
    </row>
    <row r="196" spans="21:23">
      <c r="U196" s="157"/>
      <c r="V196" s="157"/>
      <c r="W196" s="157"/>
    </row>
    <row r="197" spans="21:23">
      <c r="U197" s="157"/>
      <c r="V197" s="157"/>
      <c r="W197" s="157"/>
    </row>
    <row r="198" spans="21:23">
      <c r="U198" s="157"/>
      <c r="V198" s="157"/>
      <c r="W198" s="157"/>
    </row>
    <row r="199" spans="21:23">
      <c r="U199" s="157"/>
      <c r="V199" s="157"/>
      <c r="W199" s="157"/>
    </row>
    <row r="200" spans="21:23">
      <c r="U200" s="157"/>
      <c r="V200" s="157"/>
      <c r="W200" s="157"/>
    </row>
    <row r="201" spans="21:23">
      <c r="U201" s="157"/>
      <c r="V201" s="157"/>
      <c r="W201" s="157"/>
    </row>
    <row r="202" spans="21:23">
      <c r="U202" s="157"/>
      <c r="V202" s="157"/>
      <c r="W202" s="157"/>
    </row>
    <row r="203" spans="21:23">
      <c r="U203" s="157"/>
      <c r="V203" s="157"/>
      <c r="W203" s="157"/>
    </row>
    <row r="204" spans="21:23">
      <c r="U204" s="157"/>
      <c r="V204" s="157"/>
      <c r="W204" s="157"/>
    </row>
    <row r="205" spans="21:23">
      <c r="U205" s="157"/>
      <c r="V205" s="157"/>
      <c r="W205" s="157"/>
    </row>
    <row r="206" spans="21:23">
      <c r="U206" s="157"/>
      <c r="V206" s="157"/>
      <c r="W206" s="157"/>
    </row>
    <row r="207" spans="21:23">
      <c r="U207" s="157"/>
      <c r="V207" s="157"/>
      <c r="W207" s="157"/>
    </row>
    <row r="208" spans="21:23">
      <c r="U208" s="157"/>
      <c r="V208" s="157"/>
      <c r="W208" s="157"/>
    </row>
    <row r="209" spans="21:23">
      <c r="U209" s="157"/>
      <c r="V209" s="157"/>
      <c r="W209" s="157"/>
    </row>
    <row r="210" spans="21:23">
      <c r="U210" s="157"/>
      <c r="V210" s="157"/>
      <c r="W210" s="157"/>
    </row>
    <row r="211" spans="21:23">
      <c r="U211" s="157"/>
      <c r="V211" s="157"/>
      <c r="W211" s="157"/>
    </row>
    <row r="212" spans="21:23">
      <c r="U212" s="157"/>
      <c r="V212" s="157"/>
      <c r="W212" s="157"/>
    </row>
    <row r="213" spans="21:23">
      <c r="U213" s="157"/>
      <c r="V213" s="157"/>
      <c r="W213" s="157"/>
    </row>
    <row r="214" spans="21:23">
      <c r="U214" s="157"/>
      <c r="V214" s="157"/>
      <c r="W214" s="157"/>
    </row>
    <row r="215" spans="21:23">
      <c r="U215" s="157"/>
      <c r="V215" s="157"/>
      <c r="W215" s="157"/>
    </row>
    <row r="216" spans="21:23">
      <c r="U216" s="157"/>
      <c r="V216" s="157"/>
      <c r="W216" s="157"/>
    </row>
    <row r="217" spans="21:23">
      <c r="U217" s="157"/>
      <c r="V217" s="157"/>
      <c r="W217" s="157"/>
    </row>
    <row r="218" spans="21:23">
      <c r="U218" s="157"/>
      <c r="V218" s="157"/>
      <c r="W218" s="157"/>
    </row>
    <row r="219" spans="21:23">
      <c r="U219" s="157"/>
      <c r="V219" s="157"/>
      <c r="W219" s="157"/>
    </row>
    <row r="220" spans="21:23">
      <c r="U220" s="157"/>
      <c r="V220" s="157"/>
      <c r="W220" s="157"/>
    </row>
    <row r="221" spans="21:23">
      <c r="U221" s="157"/>
      <c r="V221" s="157"/>
      <c r="W221" s="157"/>
    </row>
    <row r="222" spans="21:23">
      <c r="U222" s="157"/>
      <c r="V222" s="157"/>
      <c r="W222" s="157"/>
    </row>
    <row r="223" spans="21:23">
      <c r="U223" s="157"/>
      <c r="V223" s="157"/>
      <c r="W223" s="157"/>
    </row>
    <row r="224" spans="21:23">
      <c r="U224" s="157"/>
      <c r="V224" s="157"/>
      <c r="W224" s="157"/>
    </row>
    <row r="225" spans="21:23">
      <c r="U225" s="157"/>
      <c r="V225" s="157"/>
      <c r="W225" s="157"/>
    </row>
    <row r="226" spans="21:23">
      <c r="U226" s="157"/>
      <c r="V226" s="157"/>
      <c r="W226" s="157"/>
    </row>
    <row r="227" spans="21:23">
      <c r="U227" s="157"/>
      <c r="V227" s="157"/>
      <c r="W227" s="157"/>
    </row>
    <row r="228" spans="21:23">
      <c r="U228" s="157"/>
      <c r="V228" s="157"/>
      <c r="W228" s="157"/>
    </row>
    <row r="229" spans="21:23">
      <c r="U229" s="157"/>
      <c r="V229" s="157"/>
      <c r="W229" s="157"/>
    </row>
    <row r="230" spans="21:23">
      <c r="U230" s="157"/>
      <c r="V230" s="157"/>
      <c r="W230" s="157"/>
    </row>
    <row r="231" spans="21:23">
      <c r="U231" s="157"/>
      <c r="V231" s="157"/>
      <c r="W231" s="157"/>
    </row>
    <row r="232" spans="21:23">
      <c r="U232" s="157"/>
      <c r="V232" s="157"/>
      <c r="W232" s="157"/>
    </row>
    <row r="233" spans="21:23">
      <c r="U233" s="157"/>
      <c r="V233" s="157"/>
      <c r="W233" s="157"/>
    </row>
    <row r="234" spans="21:23">
      <c r="U234" s="157"/>
      <c r="V234" s="157"/>
      <c r="W234" s="157"/>
    </row>
    <row r="235" spans="21:23">
      <c r="U235" s="157"/>
      <c r="V235" s="157"/>
      <c r="W235" s="157"/>
    </row>
    <row r="236" spans="21:23">
      <c r="U236" s="157"/>
      <c r="V236" s="157"/>
      <c r="W236" s="157"/>
    </row>
    <row r="237" spans="21:23">
      <c r="U237" s="157"/>
      <c r="V237" s="157"/>
      <c r="W237" s="157"/>
    </row>
    <row r="238" spans="21:23">
      <c r="U238" s="157"/>
      <c r="V238" s="157"/>
      <c r="W238" s="157"/>
    </row>
    <row r="239" spans="21:23">
      <c r="U239" s="157"/>
      <c r="V239" s="157"/>
      <c r="W239" s="157"/>
    </row>
    <row r="240" spans="21:23">
      <c r="U240" s="157"/>
      <c r="V240" s="157"/>
      <c r="W240" s="157"/>
    </row>
    <row r="241" spans="21:23">
      <c r="U241" s="157"/>
      <c r="V241" s="157"/>
      <c r="W241" s="157"/>
    </row>
    <row r="242" spans="21:23">
      <c r="U242" s="157"/>
      <c r="V242" s="157"/>
      <c r="W242" s="157"/>
    </row>
    <row r="243" spans="21:23">
      <c r="U243" s="157"/>
      <c r="V243" s="157"/>
      <c r="W243" s="157"/>
    </row>
    <row r="244" spans="21:23">
      <c r="U244" s="157"/>
      <c r="V244" s="157"/>
      <c r="W244" s="157"/>
    </row>
    <row r="245" spans="21:23">
      <c r="U245" s="157"/>
      <c r="V245" s="157"/>
      <c r="W245" s="157"/>
    </row>
    <row r="246" spans="21:23">
      <c r="U246" s="157"/>
      <c r="V246" s="157"/>
      <c r="W246" s="157"/>
    </row>
    <row r="247" spans="21:23">
      <c r="U247" s="157"/>
      <c r="V247" s="157"/>
      <c r="W247" s="157"/>
    </row>
    <row r="248" spans="21:23">
      <c r="U248" s="157"/>
      <c r="V248" s="157"/>
      <c r="W248" s="157"/>
    </row>
    <row r="249" spans="21:23">
      <c r="U249" s="157"/>
      <c r="V249" s="157"/>
      <c r="W249" s="157"/>
    </row>
    <row r="250" spans="21:23">
      <c r="U250" s="157"/>
      <c r="V250" s="157"/>
      <c r="W250" s="157"/>
    </row>
    <row r="251" spans="21:23">
      <c r="U251" s="157"/>
      <c r="V251" s="157"/>
      <c r="W251" s="157"/>
    </row>
    <row r="252" spans="21:23">
      <c r="U252" s="157"/>
      <c r="V252" s="157"/>
      <c r="W252" s="157"/>
    </row>
    <row r="253" spans="21:23">
      <c r="U253" s="157"/>
      <c r="V253" s="157"/>
      <c r="W253" s="157"/>
    </row>
    <row r="254" spans="21:23">
      <c r="U254" s="157"/>
      <c r="V254" s="157"/>
      <c r="W254" s="157"/>
    </row>
    <row r="255" spans="21:23">
      <c r="U255" s="157"/>
      <c r="V255" s="157"/>
      <c r="W255" s="157"/>
    </row>
    <row r="256" spans="21:23">
      <c r="U256" s="157"/>
      <c r="V256" s="157"/>
      <c r="W256" s="157"/>
    </row>
    <row r="257" spans="21:23">
      <c r="U257" s="157"/>
      <c r="V257" s="157"/>
      <c r="W257" s="157"/>
    </row>
    <row r="258" spans="21:23">
      <c r="U258" s="157"/>
      <c r="V258" s="157"/>
      <c r="W258" s="157"/>
    </row>
    <row r="259" spans="21:23">
      <c r="U259" s="157"/>
      <c r="V259" s="157"/>
      <c r="W259" s="157"/>
    </row>
    <row r="260" spans="21:23">
      <c r="U260" s="157"/>
      <c r="V260" s="157"/>
      <c r="W260" s="157"/>
    </row>
    <row r="261" spans="21:23">
      <c r="U261" s="157"/>
      <c r="V261" s="157"/>
      <c r="W261" s="157"/>
    </row>
    <row r="262" spans="21:23">
      <c r="U262" s="157"/>
      <c r="V262" s="157"/>
      <c r="W262" s="157"/>
    </row>
    <row r="263" spans="21:23">
      <c r="U263" s="157"/>
      <c r="V263" s="157"/>
      <c r="W263" s="157"/>
    </row>
    <row r="264" spans="21:23">
      <c r="U264" s="157"/>
      <c r="V264" s="157"/>
      <c r="W264" s="157"/>
    </row>
    <row r="265" spans="21:23">
      <c r="U265" s="157"/>
      <c r="V265" s="157"/>
      <c r="W265" s="157"/>
    </row>
    <row r="266" spans="21:23">
      <c r="U266" s="157"/>
      <c r="V266" s="157"/>
      <c r="W266" s="157"/>
    </row>
    <row r="267" spans="21:23">
      <c r="U267" s="157"/>
      <c r="V267" s="157"/>
      <c r="W267" s="157"/>
    </row>
    <row r="268" spans="21:23">
      <c r="U268" s="157"/>
      <c r="V268" s="157"/>
      <c r="W268" s="157"/>
    </row>
    <row r="269" spans="21:23">
      <c r="U269" s="157"/>
      <c r="V269" s="157"/>
      <c r="W269" s="157"/>
    </row>
    <row r="270" spans="21:23">
      <c r="U270" s="157"/>
      <c r="V270" s="157"/>
      <c r="W270" s="157"/>
    </row>
    <row r="271" spans="21:23">
      <c r="U271" s="157"/>
      <c r="V271" s="157"/>
      <c r="W271" s="157"/>
    </row>
    <row r="272" spans="21:23">
      <c r="U272" s="157"/>
      <c r="V272" s="157"/>
      <c r="W272" s="157"/>
    </row>
    <row r="273" spans="21:23">
      <c r="U273" s="157"/>
      <c r="V273" s="157"/>
      <c r="W273" s="157"/>
    </row>
    <row r="274" spans="21:23">
      <c r="U274" s="157"/>
      <c r="V274" s="157"/>
      <c r="W274" s="157"/>
    </row>
    <row r="275" spans="21:23">
      <c r="U275" s="157"/>
      <c r="V275" s="157"/>
      <c r="W275" s="157"/>
    </row>
    <row r="276" spans="21:23">
      <c r="U276" s="157"/>
      <c r="V276" s="157"/>
      <c r="W276" s="157"/>
    </row>
    <row r="277" spans="21:23">
      <c r="U277" s="157"/>
      <c r="V277" s="157"/>
      <c r="W277" s="157"/>
    </row>
    <row r="278" spans="21:23">
      <c r="U278" s="157"/>
      <c r="V278" s="157"/>
      <c r="W278" s="157"/>
    </row>
    <row r="279" spans="21:23">
      <c r="U279" s="157"/>
      <c r="V279" s="157"/>
      <c r="W279" s="157"/>
    </row>
    <row r="280" spans="21:23">
      <c r="U280" s="157"/>
      <c r="V280" s="157"/>
      <c r="W280" s="157"/>
    </row>
    <row r="281" spans="21:23">
      <c r="U281" s="157"/>
      <c r="V281" s="157"/>
      <c r="W281" s="157"/>
    </row>
    <row r="282" spans="21:23">
      <c r="U282" s="157"/>
      <c r="V282" s="157"/>
      <c r="W282" s="157"/>
    </row>
    <row r="283" spans="21:23">
      <c r="U283" s="157"/>
      <c r="V283" s="157"/>
      <c r="W283" s="157"/>
    </row>
    <row r="284" spans="21:23">
      <c r="U284" s="157"/>
      <c r="V284" s="157"/>
      <c r="W284" s="157"/>
    </row>
    <row r="285" spans="21:23">
      <c r="U285" s="157"/>
      <c r="V285" s="157"/>
      <c r="W285" s="157"/>
    </row>
    <row r="286" spans="21:23">
      <c r="U286" s="157"/>
      <c r="V286" s="157"/>
      <c r="W286" s="157"/>
    </row>
    <row r="287" spans="21:23">
      <c r="U287" s="157"/>
      <c r="V287" s="157"/>
      <c r="W287" s="157"/>
    </row>
    <row r="288" spans="21:23">
      <c r="U288" s="157"/>
      <c r="V288" s="157"/>
      <c r="W288" s="157"/>
    </row>
    <row r="289" spans="21:23">
      <c r="U289" s="157"/>
      <c r="V289" s="157"/>
      <c r="W289" s="157"/>
    </row>
    <row r="290" spans="21:23">
      <c r="U290" s="157"/>
      <c r="V290" s="157"/>
      <c r="W290" s="157"/>
    </row>
    <row r="291" spans="21:23">
      <c r="U291" s="157"/>
      <c r="V291" s="157"/>
      <c r="W291" s="157"/>
    </row>
    <row r="292" spans="21:23">
      <c r="U292" s="157"/>
      <c r="V292" s="157"/>
      <c r="W292" s="157"/>
    </row>
    <row r="293" spans="21:23">
      <c r="U293" s="157"/>
      <c r="V293" s="157"/>
      <c r="W293" s="157"/>
    </row>
    <row r="294" spans="21:23">
      <c r="U294" s="157"/>
      <c r="V294" s="157"/>
      <c r="W294" s="157"/>
    </row>
    <row r="295" spans="21:23">
      <c r="U295" s="157"/>
      <c r="V295" s="157"/>
      <c r="W295" s="157"/>
    </row>
    <row r="296" spans="21:23">
      <c r="U296" s="157"/>
      <c r="V296" s="157"/>
      <c r="W296" s="157"/>
    </row>
    <row r="297" spans="21:23">
      <c r="U297" s="157"/>
      <c r="V297" s="157"/>
      <c r="W297" s="157"/>
    </row>
    <row r="298" spans="21:23">
      <c r="U298" s="157"/>
      <c r="V298" s="157"/>
      <c r="W298" s="157"/>
    </row>
    <row r="299" spans="21:23">
      <c r="U299" s="157"/>
      <c r="V299" s="157"/>
      <c r="W299" s="157"/>
    </row>
    <row r="300" spans="21:23">
      <c r="U300" s="157"/>
      <c r="V300" s="157"/>
      <c r="W300" s="157"/>
    </row>
    <row r="301" spans="21:23">
      <c r="U301" s="157"/>
      <c r="V301" s="157"/>
      <c r="W301" s="157"/>
    </row>
    <row r="302" spans="21:23">
      <c r="U302" s="157"/>
      <c r="V302" s="157"/>
      <c r="W302" s="157"/>
    </row>
    <row r="303" spans="21:23">
      <c r="U303" s="157"/>
      <c r="V303" s="157"/>
      <c r="W303" s="157"/>
    </row>
    <row r="304" spans="21:23">
      <c r="U304" s="157"/>
      <c r="V304" s="157"/>
      <c r="W304" s="157"/>
    </row>
    <row r="305" spans="21:23">
      <c r="U305" s="157"/>
      <c r="V305" s="157"/>
      <c r="W305" s="157"/>
    </row>
    <row r="306" spans="21:23">
      <c r="U306" s="157"/>
      <c r="V306" s="157"/>
      <c r="W306" s="157"/>
    </row>
    <row r="307" spans="21:23">
      <c r="U307" s="157"/>
      <c r="V307" s="157"/>
      <c r="W307" s="157"/>
    </row>
    <row r="308" spans="21:23">
      <c r="U308" s="157"/>
      <c r="V308" s="157"/>
      <c r="W308" s="157"/>
    </row>
    <row r="309" spans="21:23">
      <c r="U309" s="157"/>
      <c r="V309" s="157"/>
      <c r="W309" s="157"/>
    </row>
    <row r="310" spans="21:23">
      <c r="U310" s="157"/>
      <c r="V310" s="157"/>
      <c r="W310" s="157"/>
    </row>
    <row r="311" spans="21:23">
      <c r="U311" s="157"/>
      <c r="V311" s="157"/>
      <c r="W311" s="157"/>
    </row>
    <row r="312" spans="21:23">
      <c r="U312" s="157"/>
      <c r="V312" s="157"/>
      <c r="W312" s="157"/>
    </row>
    <row r="313" spans="21:23">
      <c r="U313" s="157"/>
      <c r="V313" s="157"/>
      <c r="W313" s="157"/>
    </row>
    <row r="314" spans="21:23">
      <c r="U314" s="157"/>
      <c r="V314" s="157"/>
      <c r="W314" s="157"/>
    </row>
    <row r="315" spans="21:23">
      <c r="U315" s="157"/>
      <c r="V315" s="157"/>
      <c r="W315" s="157"/>
    </row>
    <row r="316" spans="21:23">
      <c r="U316" s="157"/>
      <c r="V316" s="157"/>
      <c r="W316" s="157"/>
    </row>
    <row r="317" spans="21:23">
      <c r="U317" s="157"/>
      <c r="V317" s="157"/>
      <c r="W317" s="157"/>
    </row>
    <row r="318" spans="21:23">
      <c r="U318" s="157"/>
      <c r="V318" s="157"/>
      <c r="W318" s="157"/>
    </row>
    <row r="319" spans="21:23">
      <c r="U319" s="157"/>
      <c r="V319" s="157"/>
      <c r="W319" s="157"/>
    </row>
    <row r="320" spans="21:23">
      <c r="U320" s="157"/>
      <c r="V320" s="157"/>
      <c r="W320" s="157"/>
    </row>
    <row r="321" spans="21:23">
      <c r="U321" s="157"/>
      <c r="V321" s="157"/>
      <c r="W321" s="157"/>
    </row>
    <row r="322" spans="21:23">
      <c r="U322" s="157"/>
      <c r="V322" s="157"/>
      <c r="W322" s="157"/>
    </row>
    <row r="323" spans="21:23">
      <c r="U323" s="157"/>
      <c r="V323" s="157"/>
      <c r="W323" s="157"/>
    </row>
    <row r="324" spans="21:23">
      <c r="U324" s="157"/>
      <c r="V324" s="157"/>
      <c r="W324" s="157"/>
    </row>
    <row r="325" spans="21:23">
      <c r="U325" s="157"/>
      <c r="V325" s="157"/>
      <c r="W325" s="157"/>
    </row>
    <row r="326" spans="21:23">
      <c r="U326" s="157"/>
      <c r="V326" s="157"/>
      <c r="W326" s="157"/>
    </row>
    <row r="327" spans="21:23">
      <c r="U327" s="157"/>
      <c r="V327" s="157"/>
      <c r="W327" s="157"/>
    </row>
    <row r="328" spans="21:23">
      <c r="U328" s="157"/>
      <c r="V328" s="157"/>
      <c r="W328" s="157"/>
    </row>
    <row r="329" spans="21:23">
      <c r="U329" s="157"/>
      <c r="V329" s="157"/>
      <c r="W329" s="157"/>
    </row>
    <row r="330" spans="21:23">
      <c r="U330" s="157"/>
      <c r="V330" s="157"/>
      <c r="W330" s="157"/>
    </row>
    <row r="331" spans="21:23">
      <c r="U331" s="157"/>
      <c r="V331" s="157"/>
      <c r="W331" s="157"/>
    </row>
    <row r="332" spans="21:23">
      <c r="U332" s="157"/>
      <c r="V332" s="157"/>
      <c r="W332" s="157"/>
    </row>
    <row r="333" spans="21:23">
      <c r="U333" s="157"/>
      <c r="V333" s="157"/>
      <c r="W333" s="157"/>
    </row>
    <row r="334" spans="21:23">
      <c r="U334" s="157"/>
      <c r="V334" s="157"/>
      <c r="W334" s="157"/>
    </row>
    <row r="335" spans="21:23">
      <c r="U335" s="157"/>
      <c r="V335" s="157"/>
      <c r="W335" s="157"/>
    </row>
    <row r="336" spans="21:23">
      <c r="U336" s="157"/>
      <c r="V336" s="157"/>
      <c r="W336" s="157"/>
    </row>
    <row r="337" spans="21:23">
      <c r="U337" s="157"/>
      <c r="V337" s="157"/>
      <c r="W337" s="157"/>
    </row>
    <row r="338" spans="21:23">
      <c r="U338" s="157"/>
      <c r="V338" s="157"/>
      <c r="W338" s="157"/>
    </row>
    <row r="339" spans="21:23">
      <c r="U339" s="157"/>
      <c r="V339" s="157"/>
      <c r="W339" s="157"/>
    </row>
    <row r="340" spans="21:23">
      <c r="U340" s="157"/>
      <c r="V340" s="157"/>
      <c r="W340" s="157"/>
    </row>
    <row r="341" spans="21:23">
      <c r="U341" s="157"/>
      <c r="V341" s="157"/>
      <c r="W341" s="157"/>
    </row>
    <row r="342" spans="21:23">
      <c r="U342" s="157"/>
      <c r="V342" s="157"/>
      <c r="W342" s="157"/>
    </row>
    <row r="343" spans="21:23">
      <c r="U343" s="157"/>
      <c r="V343" s="157"/>
      <c r="W343" s="157"/>
    </row>
    <row r="344" spans="21:23">
      <c r="U344" s="157"/>
      <c r="V344" s="157"/>
      <c r="W344" s="157"/>
    </row>
    <row r="345" spans="21:23">
      <c r="U345" s="157"/>
      <c r="V345" s="157"/>
      <c r="W345" s="157"/>
    </row>
    <row r="346" spans="21:23">
      <c r="U346" s="157"/>
      <c r="V346" s="157"/>
      <c r="W346" s="157"/>
    </row>
    <row r="347" spans="21:23">
      <c r="U347" s="157"/>
      <c r="V347" s="157"/>
      <c r="W347" s="157"/>
    </row>
    <row r="348" spans="21:23">
      <c r="U348" s="157"/>
      <c r="V348" s="157"/>
      <c r="W348" s="157"/>
    </row>
    <row r="349" spans="21:23">
      <c r="U349" s="157"/>
      <c r="V349" s="157"/>
      <c r="W349" s="157"/>
    </row>
    <row r="350" spans="21:23">
      <c r="U350" s="157"/>
      <c r="V350" s="157"/>
      <c r="W350" s="157"/>
    </row>
    <row r="351" spans="21:23">
      <c r="U351" s="157"/>
      <c r="V351" s="157"/>
      <c r="W351" s="157"/>
    </row>
    <row r="352" spans="21:23">
      <c r="U352" s="157"/>
      <c r="V352" s="157"/>
      <c r="W352" s="157"/>
    </row>
    <row r="353" spans="21:23">
      <c r="U353" s="157"/>
      <c r="V353" s="157"/>
      <c r="W353" s="157"/>
    </row>
    <row r="354" spans="21:23">
      <c r="U354" s="157"/>
      <c r="V354" s="157"/>
      <c r="W354" s="157"/>
    </row>
    <row r="355" spans="21:23">
      <c r="U355" s="157"/>
      <c r="V355" s="157"/>
      <c r="W355" s="157"/>
    </row>
    <row r="356" spans="21:23">
      <c r="U356" s="157"/>
      <c r="V356" s="157"/>
      <c r="W356" s="157"/>
    </row>
    <row r="357" spans="21:23">
      <c r="U357" s="157"/>
      <c r="V357" s="157"/>
      <c r="W357" s="157"/>
    </row>
    <row r="358" spans="21:23">
      <c r="U358" s="157"/>
      <c r="V358" s="157"/>
      <c r="W358" s="157"/>
    </row>
    <row r="359" spans="21:23">
      <c r="U359" s="157"/>
      <c r="V359" s="157"/>
      <c r="W359" s="157"/>
    </row>
    <row r="360" spans="21:23">
      <c r="U360" s="157"/>
      <c r="V360" s="157"/>
      <c r="W360" s="157"/>
    </row>
    <row r="361" spans="21:23">
      <c r="U361" s="157"/>
      <c r="V361" s="157"/>
      <c r="W361" s="157"/>
    </row>
    <row r="362" spans="21:23">
      <c r="U362" s="157"/>
      <c r="V362" s="157"/>
      <c r="W362" s="157"/>
    </row>
    <row r="363" spans="21:23">
      <c r="U363" s="157"/>
      <c r="V363" s="157"/>
      <c r="W363" s="157"/>
    </row>
    <row r="364" spans="21:23">
      <c r="U364" s="157"/>
      <c r="V364" s="157"/>
      <c r="W364" s="157"/>
    </row>
    <row r="365" spans="21:23">
      <c r="U365" s="157"/>
      <c r="V365" s="157"/>
      <c r="W365" s="157"/>
    </row>
    <row r="366" spans="21:23">
      <c r="U366" s="157"/>
      <c r="V366" s="157"/>
      <c r="W366" s="157"/>
    </row>
    <row r="367" spans="21:23">
      <c r="U367" s="157"/>
      <c r="V367" s="157"/>
      <c r="W367" s="157"/>
    </row>
    <row r="368" spans="21:23">
      <c r="U368" s="157"/>
      <c r="V368" s="157"/>
      <c r="W368" s="157"/>
    </row>
    <row r="369" spans="21:23">
      <c r="U369" s="157"/>
      <c r="V369" s="157"/>
      <c r="W369" s="157"/>
    </row>
    <row r="370" spans="21:23">
      <c r="U370" s="157"/>
      <c r="V370" s="157"/>
      <c r="W370" s="157"/>
    </row>
    <row r="371" spans="21:23">
      <c r="U371" s="157"/>
      <c r="V371" s="157"/>
      <c r="W371" s="157"/>
    </row>
    <row r="372" spans="21:23">
      <c r="U372" s="157"/>
      <c r="V372" s="157"/>
      <c r="W372" s="157"/>
    </row>
    <row r="373" spans="21:23">
      <c r="U373" s="157"/>
      <c r="V373" s="157"/>
      <c r="W373" s="157"/>
    </row>
    <row r="374" spans="21:23">
      <c r="U374" s="157"/>
      <c r="V374" s="157"/>
      <c r="W374" s="157"/>
    </row>
  </sheetData>
  <mergeCells count="15">
    <mergeCell ref="D1:F1"/>
    <mergeCell ref="G1:J1"/>
    <mergeCell ref="G2:J2"/>
    <mergeCell ref="G3:J3"/>
    <mergeCell ref="G4:J4"/>
    <mergeCell ref="A5:A6"/>
    <mergeCell ref="E5:E6"/>
    <mergeCell ref="J5:J6"/>
    <mergeCell ref="G5:G6"/>
    <mergeCell ref="I5:I6"/>
    <mergeCell ref="H5:H6"/>
    <mergeCell ref="B5:B6"/>
    <mergeCell ref="C5:C6"/>
    <mergeCell ref="D5:D6"/>
    <mergeCell ref="F5:F6"/>
  </mergeCells>
  <conditionalFormatting sqref="H42 G22 E23:F27 H22:H38">
    <cfRule type="cellIs" priority="167" stopIfTrue="1" operator="equal">
      <formula>"04.999.02"</formula>
    </cfRule>
  </conditionalFormatting>
  <printOptions horizontalCentered="1"/>
  <pageMargins left="0.31496062992125984" right="0.31496062992125984" top="0.78740157480314965" bottom="0.39370078740157483" header="0.27559055118110237" footer="0.27559055118110237"/>
  <pageSetup paperSize="9" scale="87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showGridLines="0" topLeftCell="A7" workbookViewId="0">
      <selection activeCell="P18" sqref="P18"/>
    </sheetView>
  </sheetViews>
  <sheetFormatPr defaultColWidth="9.140625" defaultRowHeight="12.75"/>
  <cols>
    <col min="1" max="1" width="4.5703125" style="6" customWidth="1"/>
    <col min="2" max="2" width="8.7109375" style="6" customWidth="1"/>
    <col min="3" max="3" width="14.7109375" style="6" customWidth="1"/>
    <col min="4" max="4" width="13.7109375" style="6" customWidth="1"/>
    <col min="5" max="5" width="7" style="6" customWidth="1"/>
    <col min="6" max="6" width="12" style="6" customWidth="1"/>
    <col min="7" max="7" width="7" style="6" customWidth="1"/>
    <col min="8" max="8" width="12" style="6" customWidth="1"/>
    <col min="9" max="9" width="7" style="6" customWidth="1"/>
    <col min="10" max="10" width="12" style="6" customWidth="1"/>
    <col min="11" max="11" width="7" style="6" customWidth="1"/>
    <col min="12" max="12" width="12" style="6" customWidth="1"/>
    <col min="13" max="13" width="7" style="6" customWidth="1"/>
    <col min="14" max="14" width="12" style="6" customWidth="1"/>
    <col min="15" max="15" width="7" style="6" customWidth="1"/>
    <col min="16" max="16" width="12" style="6" customWidth="1"/>
    <col min="17" max="17" width="9.140625" style="6"/>
    <col min="18" max="18" width="3.85546875" style="6" customWidth="1"/>
    <col min="19" max="22" width="12.7109375" style="6" customWidth="1"/>
    <col min="23" max="258" width="9.140625" style="6"/>
    <col min="259" max="259" width="6.7109375" style="6" customWidth="1"/>
    <col min="260" max="260" width="8.7109375" style="6" customWidth="1"/>
    <col min="261" max="261" width="15.28515625" style="6" customWidth="1"/>
    <col min="262" max="262" width="12" style="6" customWidth="1"/>
    <col min="263" max="263" width="7" style="6" customWidth="1"/>
    <col min="264" max="264" width="12" style="6" customWidth="1"/>
    <col min="265" max="265" width="7" style="6" customWidth="1"/>
    <col min="266" max="266" width="12" style="6" customWidth="1"/>
    <col min="267" max="267" width="7" style="6" customWidth="1"/>
    <col min="268" max="268" width="12" style="6" customWidth="1"/>
    <col min="269" max="269" width="7" style="6" customWidth="1"/>
    <col min="270" max="270" width="12" style="6" customWidth="1"/>
    <col min="271" max="271" width="7" style="6" customWidth="1"/>
    <col min="272" max="272" width="12" style="6" customWidth="1"/>
    <col min="273" max="273" width="7" style="6" customWidth="1"/>
    <col min="274" max="274" width="12" style="6" customWidth="1"/>
    <col min="275" max="275" width="9.140625" style="6"/>
    <col min="276" max="278" width="12.7109375" style="6" customWidth="1"/>
    <col min="279" max="514" width="9.140625" style="6"/>
    <col min="515" max="515" width="6.7109375" style="6" customWidth="1"/>
    <col min="516" max="516" width="8.7109375" style="6" customWidth="1"/>
    <col min="517" max="517" width="15.28515625" style="6" customWidth="1"/>
    <col min="518" max="518" width="12" style="6" customWidth="1"/>
    <col min="519" max="519" width="7" style="6" customWidth="1"/>
    <col min="520" max="520" width="12" style="6" customWidth="1"/>
    <col min="521" max="521" width="7" style="6" customWidth="1"/>
    <col min="522" max="522" width="12" style="6" customWidth="1"/>
    <col min="523" max="523" width="7" style="6" customWidth="1"/>
    <col min="524" max="524" width="12" style="6" customWidth="1"/>
    <col min="525" max="525" width="7" style="6" customWidth="1"/>
    <col min="526" max="526" width="12" style="6" customWidth="1"/>
    <col min="527" max="527" width="7" style="6" customWidth="1"/>
    <col min="528" max="528" width="12" style="6" customWidth="1"/>
    <col min="529" max="529" width="7" style="6" customWidth="1"/>
    <col min="530" max="530" width="12" style="6" customWidth="1"/>
    <col min="531" max="531" width="9.140625" style="6"/>
    <col min="532" max="534" width="12.7109375" style="6" customWidth="1"/>
    <col min="535" max="770" width="9.140625" style="6"/>
    <col min="771" max="771" width="6.7109375" style="6" customWidth="1"/>
    <col min="772" max="772" width="8.7109375" style="6" customWidth="1"/>
    <col min="773" max="773" width="15.28515625" style="6" customWidth="1"/>
    <col min="774" max="774" width="12" style="6" customWidth="1"/>
    <col min="775" max="775" width="7" style="6" customWidth="1"/>
    <col min="776" max="776" width="12" style="6" customWidth="1"/>
    <col min="777" max="777" width="7" style="6" customWidth="1"/>
    <col min="778" max="778" width="12" style="6" customWidth="1"/>
    <col min="779" max="779" width="7" style="6" customWidth="1"/>
    <col min="780" max="780" width="12" style="6" customWidth="1"/>
    <col min="781" max="781" width="7" style="6" customWidth="1"/>
    <col min="782" max="782" width="12" style="6" customWidth="1"/>
    <col min="783" max="783" width="7" style="6" customWidth="1"/>
    <col min="784" max="784" width="12" style="6" customWidth="1"/>
    <col min="785" max="785" width="7" style="6" customWidth="1"/>
    <col min="786" max="786" width="12" style="6" customWidth="1"/>
    <col min="787" max="787" width="9.140625" style="6"/>
    <col min="788" max="790" width="12.7109375" style="6" customWidth="1"/>
    <col min="791" max="1026" width="9.140625" style="6"/>
    <col min="1027" max="1027" width="6.7109375" style="6" customWidth="1"/>
    <col min="1028" max="1028" width="8.7109375" style="6" customWidth="1"/>
    <col min="1029" max="1029" width="15.28515625" style="6" customWidth="1"/>
    <col min="1030" max="1030" width="12" style="6" customWidth="1"/>
    <col min="1031" max="1031" width="7" style="6" customWidth="1"/>
    <col min="1032" max="1032" width="12" style="6" customWidth="1"/>
    <col min="1033" max="1033" width="7" style="6" customWidth="1"/>
    <col min="1034" max="1034" width="12" style="6" customWidth="1"/>
    <col min="1035" max="1035" width="7" style="6" customWidth="1"/>
    <col min="1036" max="1036" width="12" style="6" customWidth="1"/>
    <col min="1037" max="1037" width="7" style="6" customWidth="1"/>
    <col min="1038" max="1038" width="12" style="6" customWidth="1"/>
    <col min="1039" max="1039" width="7" style="6" customWidth="1"/>
    <col min="1040" max="1040" width="12" style="6" customWidth="1"/>
    <col min="1041" max="1041" width="7" style="6" customWidth="1"/>
    <col min="1042" max="1042" width="12" style="6" customWidth="1"/>
    <col min="1043" max="1043" width="9.140625" style="6"/>
    <col min="1044" max="1046" width="12.7109375" style="6" customWidth="1"/>
    <col min="1047" max="1282" width="9.140625" style="6"/>
    <col min="1283" max="1283" width="6.7109375" style="6" customWidth="1"/>
    <col min="1284" max="1284" width="8.7109375" style="6" customWidth="1"/>
    <col min="1285" max="1285" width="15.28515625" style="6" customWidth="1"/>
    <col min="1286" max="1286" width="12" style="6" customWidth="1"/>
    <col min="1287" max="1287" width="7" style="6" customWidth="1"/>
    <col min="1288" max="1288" width="12" style="6" customWidth="1"/>
    <col min="1289" max="1289" width="7" style="6" customWidth="1"/>
    <col min="1290" max="1290" width="12" style="6" customWidth="1"/>
    <col min="1291" max="1291" width="7" style="6" customWidth="1"/>
    <col min="1292" max="1292" width="12" style="6" customWidth="1"/>
    <col min="1293" max="1293" width="7" style="6" customWidth="1"/>
    <col min="1294" max="1294" width="12" style="6" customWidth="1"/>
    <col min="1295" max="1295" width="7" style="6" customWidth="1"/>
    <col min="1296" max="1296" width="12" style="6" customWidth="1"/>
    <col min="1297" max="1297" width="7" style="6" customWidth="1"/>
    <col min="1298" max="1298" width="12" style="6" customWidth="1"/>
    <col min="1299" max="1299" width="9.140625" style="6"/>
    <col min="1300" max="1302" width="12.7109375" style="6" customWidth="1"/>
    <col min="1303" max="1538" width="9.140625" style="6"/>
    <col min="1539" max="1539" width="6.7109375" style="6" customWidth="1"/>
    <col min="1540" max="1540" width="8.7109375" style="6" customWidth="1"/>
    <col min="1541" max="1541" width="15.28515625" style="6" customWidth="1"/>
    <col min="1542" max="1542" width="12" style="6" customWidth="1"/>
    <col min="1543" max="1543" width="7" style="6" customWidth="1"/>
    <col min="1544" max="1544" width="12" style="6" customWidth="1"/>
    <col min="1545" max="1545" width="7" style="6" customWidth="1"/>
    <col min="1546" max="1546" width="12" style="6" customWidth="1"/>
    <col min="1547" max="1547" width="7" style="6" customWidth="1"/>
    <col min="1548" max="1548" width="12" style="6" customWidth="1"/>
    <col min="1549" max="1549" width="7" style="6" customWidth="1"/>
    <col min="1550" max="1550" width="12" style="6" customWidth="1"/>
    <col min="1551" max="1551" width="7" style="6" customWidth="1"/>
    <col min="1552" max="1552" width="12" style="6" customWidth="1"/>
    <col min="1553" max="1553" width="7" style="6" customWidth="1"/>
    <col min="1554" max="1554" width="12" style="6" customWidth="1"/>
    <col min="1555" max="1555" width="9.140625" style="6"/>
    <col min="1556" max="1558" width="12.7109375" style="6" customWidth="1"/>
    <col min="1559" max="1794" width="9.140625" style="6"/>
    <col min="1795" max="1795" width="6.7109375" style="6" customWidth="1"/>
    <col min="1796" max="1796" width="8.7109375" style="6" customWidth="1"/>
    <col min="1797" max="1797" width="15.28515625" style="6" customWidth="1"/>
    <col min="1798" max="1798" width="12" style="6" customWidth="1"/>
    <col min="1799" max="1799" width="7" style="6" customWidth="1"/>
    <col min="1800" max="1800" width="12" style="6" customWidth="1"/>
    <col min="1801" max="1801" width="7" style="6" customWidth="1"/>
    <col min="1802" max="1802" width="12" style="6" customWidth="1"/>
    <col min="1803" max="1803" width="7" style="6" customWidth="1"/>
    <col min="1804" max="1804" width="12" style="6" customWidth="1"/>
    <col min="1805" max="1805" width="7" style="6" customWidth="1"/>
    <col min="1806" max="1806" width="12" style="6" customWidth="1"/>
    <col min="1807" max="1807" width="7" style="6" customWidth="1"/>
    <col min="1808" max="1808" width="12" style="6" customWidth="1"/>
    <col min="1809" max="1809" width="7" style="6" customWidth="1"/>
    <col min="1810" max="1810" width="12" style="6" customWidth="1"/>
    <col min="1811" max="1811" width="9.140625" style="6"/>
    <col min="1812" max="1814" width="12.7109375" style="6" customWidth="1"/>
    <col min="1815" max="2050" width="9.140625" style="6"/>
    <col min="2051" max="2051" width="6.7109375" style="6" customWidth="1"/>
    <col min="2052" max="2052" width="8.7109375" style="6" customWidth="1"/>
    <col min="2053" max="2053" width="15.28515625" style="6" customWidth="1"/>
    <col min="2054" max="2054" width="12" style="6" customWidth="1"/>
    <col min="2055" max="2055" width="7" style="6" customWidth="1"/>
    <col min="2056" max="2056" width="12" style="6" customWidth="1"/>
    <col min="2057" max="2057" width="7" style="6" customWidth="1"/>
    <col min="2058" max="2058" width="12" style="6" customWidth="1"/>
    <col min="2059" max="2059" width="7" style="6" customWidth="1"/>
    <col min="2060" max="2060" width="12" style="6" customWidth="1"/>
    <col min="2061" max="2061" width="7" style="6" customWidth="1"/>
    <col min="2062" max="2062" width="12" style="6" customWidth="1"/>
    <col min="2063" max="2063" width="7" style="6" customWidth="1"/>
    <col min="2064" max="2064" width="12" style="6" customWidth="1"/>
    <col min="2065" max="2065" width="7" style="6" customWidth="1"/>
    <col min="2066" max="2066" width="12" style="6" customWidth="1"/>
    <col min="2067" max="2067" width="9.140625" style="6"/>
    <col min="2068" max="2070" width="12.7109375" style="6" customWidth="1"/>
    <col min="2071" max="2306" width="9.140625" style="6"/>
    <col min="2307" max="2307" width="6.7109375" style="6" customWidth="1"/>
    <col min="2308" max="2308" width="8.7109375" style="6" customWidth="1"/>
    <col min="2309" max="2309" width="15.28515625" style="6" customWidth="1"/>
    <col min="2310" max="2310" width="12" style="6" customWidth="1"/>
    <col min="2311" max="2311" width="7" style="6" customWidth="1"/>
    <col min="2312" max="2312" width="12" style="6" customWidth="1"/>
    <col min="2313" max="2313" width="7" style="6" customWidth="1"/>
    <col min="2314" max="2314" width="12" style="6" customWidth="1"/>
    <col min="2315" max="2315" width="7" style="6" customWidth="1"/>
    <col min="2316" max="2316" width="12" style="6" customWidth="1"/>
    <col min="2317" max="2317" width="7" style="6" customWidth="1"/>
    <col min="2318" max="2318" width="12" style="6" customWidth="1"/>
    <col min="2319" max="2319" width="7" style="6" customWidth="1"/>
    <col min="2320" max="2320" width="12" style="6" customWidth="1"/>
    <col min="2321" max="2321" width="7" style="6" customWidth="1"/>
    <col min="2322" max="2322" width="12" style="6" customWidth="1"/>
    <col min="2323" max="2323" width="9.140625" style="6"/>
    <col min="2324" max="2326" width="12.7109375" style="6" customWidth="1"/>
    <col min="2327" max="2562" width="9.140625" style="6"/>
    <col min="2563" max="2563" width="6.7109375" style="6" customWidth="1"/>
    <col min="2564" max="2564" width="8.7109375" style="6" customWidth="1"/>
    <col min="2565" max="2565" width="15.28515625" style="6" customWidth="1"/>
    <col min="2566" max="2566" width="12" style="6" customWidth="1"/>
    <col min="2567" max="2567" width="7" style="6" customWidth="1"/>
    <col min="2568" max="2568" width="12" style="6" customWidth="1"/>
    <col min="2569" max="2569" width="7" style="6" customWidth="1"/>
    <col min="2570" max="2570" width="12" style="6" customWidth="1"/>
    <col min="2571" max="2571" width="7" style="6" customWidth="1"/>
    <col min="2572" max="2572" width="12" style="6" customWidth="1"/>
    <col min="2573" max="2573" width="7" style="6" customWidth="1"/>
    <col min="2574" max="2574" width="12" style="6" customWidth="1"/>
    <col min="2575" max="2575" width="7" style="6" customWidth="1"/>
    <col min="2576" max="2576" width="12" style="6" customWidth="1"/>
    <col min="2577" max="2577" width="7" style="6" customWidth="1"/>
    <col min="2578" max="2578" width="12" style="6" customWidth="1"/>
    <col min="2579" max="2579" width="9.140625" style="6"/>
    <col min="2580" max="2582" width="12.7109375" style="6" customWidth="1"/>
    <col min="2583" max="2818" width="9.140625" style="6"/>
    <col min="2819" max="2819" width="6.7109375" style="6" customWidth="1"/>
    <col min="2820" max="2820" width="8.7109375" style="6" customWidth="1"/>
    <col min="2821" max="2821" width="15.28515625" style="6" customWidth="1"/>
    <col min="2822" max="2822" width="12" style="6" customWidth="1"/>
    <col min="2823" max="2823" width="7" style="6" customWidth="1"/>
    <col min="2824" max="2824" width="12" style="6" customWidth="1"/>
    <col min="2825" max="2825" width="7" style="6" customWidth="1"/>
    <col min="2826" max="2826" width="12" style="6" customWidth="1"/>
    <col min="2827" max="2827" width="7" style="6" customWidth="1"/>
    <col min="2828" max="2828" width="12" style="6" customWidth="1"/>
    <col min="2829" max="2829" width="7" style="6" customWidth="1"/>
    <col min="2830" max="2830" width="12" style="6" customWidth="1"/>
    <col min="2831" max="2831" width="7" style="6" customWidth="1"/>
    <col min="2832" max="2832" width="12" style="6" customWidth="1"/>
    <col min="2833" max="2833" width="7" style="6" customWidth="1"/>
    <col min="2834" max="2834" width="12" style="6" customWidth="1"/>
    <col min="2835" max="2835" width="9.140625" style="6"/>
    <col min="2836" max="2838" width="12.7109375" style="6" customWidth="1"/>
    <col min="2839" max="3074" width="9.140625" style="6"/>
    <col min="3075" max="3075" width="6.7109375" style="6" customWidth="1"/>
    <col min="3076" max="3076" width="8.7109375" style="6" customWidth="1"/>
    <col min="3077" max="3077" width="15.28515625" style="6" customWidth="1"/>
    <col min="3078" max="3078" width="12" style="6" customWidth="1"/>
    <col min="3079" max="3079" width="7" style="6" customWidth="1"/>
    <col min="3080" max="3080" width="12" style="6" customWidth="1"/>
    <col min="3081" max="3081" width="7" style="6" customWidth="1"/>
    <col min="3082" max="3082" width="12" style="6" customWidth="1"/>
    <col min="3083" max="3083" width="7" style="6" customWidth="1"/>
    <col min="3084" max="3084" width="12" style="6" customWidth="1"/>
    <col min="3085" max="3085" width="7" style="6" customWidth="1"/>
    <col min="3086" max="3086" width="12" style="6" customWidth="1"/>
    <col min="3087" max="3087" width="7" style="6" customWidth="1"/>
    <col min="3088" max="3088" width="12" style="6" customWidth="1"/>
    <col min="3089" max="3089" width="7" style="6" customWidth="1"/>
    <col min="3090" max="3090" width="12" style="6" customWidth="1"/>
    <col min="3091" max="3091" width="9.140625" style="6"/>
    <col min="3092" max="3094" width="12.7109375" style="6" customWidth="1"/>
    <col min="3095" max="3330" width="9.140625" style="6"/>
    <col min="3331" max="3331" width="6.7109375" style="6" customWidth="1"/>
    <col min="3332" max="3332" width="8.7109375" style="6" customWidth="1"/>
    <col min="3333" max="3333" width="15.28515625" style="6" customWidth="1"/>
    <col min="3334" max="3334" width="12" style="6" customWidth="1"/>
    <col min="3335" max="3335" width="7" style="6" customWidth="1"/>
    <col min="3336" max="3336" width="12" style="6" customWidth="1"/>
    <col min="3337" max="3337" width="7" style="6" customWidth="1"/>
    <col min="3338" max="3338" width="12" style="6" customWidth="1"/>
    <col min="3339" max="3339" width="7" style="6" customWidth="1"/>
    <col min="3340" max="3340" width="12" style="6" customWidth="1"/>
    <col min="3341" max="3341" width="7" style="6" customWidth="1"/>
    <col min="3342" max="3342" width="12" style="6" customWidth="1"/>
    <col min="3343" max="3343" width="7" style="6" customWidth="1"/>
    <col min="3344" max="3344" width="12" style="6" customWidth="1"/>
    <col min="3345" max="3345" width="7" style="6" customWidth="1"/>
    <col min="3346" max="3346" width="12" style="6" customWidth="1"/>
    <col min="3347" max="3347" width="9.140625" style="6"/>
    <col min="3348" max="3350" width="12.7109375" style="6" customWidth="1"/>
    <col min="3351" max="3586" width="9.140625" style="6"/>
    <col min="3587" max="3587" width="6.7109375" style="6" customWidth="1"/>
    <col min="3588" max="3588" width="8.7109375" style="6" customWidth="1"/>
    <col min="3589" max="3589" width="15.28515625" style="6" customWidth="1"/>
    <col min="3590" max="3590" width="12" style="6" customWidth="1"/>
    <col min="3591" max="3591" width="7" style="6" customWidth="1"/>
    <col min="3592" max="3592" width="12" style="6" customWidth="1"/>
    <col min="3593" max="3593" width="7" style="6" customWidth="1"/>
    <col min="3594" max="3594" width="12" style="6" customWidth="1"/>
    <col min="3595" max="3595" width="7" style="6" customWidth="1"/>
    <col min="3596" max="3596" width="12" style="6" customWidth="1"/>
    <col min="3597" max="3597" width="7" style="6" customWidth="1"/>
    <col min="3598" max="3598" width="12" style="6" customWidth="1"/>
    <col min="3599" max="3599" width="7" style="6" customWidth="1"/>
    <col min="3600" max="3600" width="12" style="6" customWidth="1"/>
    <col min="3601" max="3601" width="7" style="6" customWidth="1"/>
    <col min="3602" max="3602" width="12" style="6" customWidth="1"/>
    <col min="3603" max="3603" width="9.140625" style="6"/>
    <col min="3604" max="3606" width="12.7109375" style="6" customWidth="1"/>
    <col min="3607" max="3842" width="9.140625" style="6"/>
    <col min="3843" max="3843" width="6.7109375" style="6" customWidth="1"/>
    <col min="3844" max="3844" width="8.7109375" style="6" customWidth="1"/>
    <col min="3845" max="3845" width="15.28515625" style="6" customWidth="1"/>
    <col min="3846" max="3846" width="12" style="6" customWidth="1"/>
    <col min="3847" max="3847" width="7" style="6" customWidth="1"/>
    <col min="3848" max="3848" width="12" style="6" customWidth="1"/>
    <col min="3849" max="3849" width="7" style="6" customWidth="1"/>
    <col min="3850" max="3850" width="12" style="6" customWidth="1"/>
    <col min="3851" max="3851" width="7" style="6" customWidth="1"/>
    <col min="3852" max="3852" width="12" style="6" customWidth="1"/>
    <col min="3853" max="3853" width="7" style="6" customWidth="1"/>
    <col min="3854" max="3854" width="12" style="6" customWidth="1"/>
    <col min="3855" max="3855" width="7" style="6" customWidth="1"/>
    <col min="3856" max="3856" width="12" style="6" customWidth="1"/>
    <col min="3857" max="3857" width="7" style="6" customWidth="1"/>
    <col min="3858" max="3858" width="12" style="6" customWidth="1"/>
    <col min="3859" max="3859" width="9.140625" style="6"/>
    <col min="3860" max="3862" width="12.7109375" style="6" customWidth="1"/>
    <col min="3863" max="4098" width="9.140625" style="6"/>
    <col min="4099" max="4099" width="6.7109375" style="6" customWidth="1"/>
    <col min="4100" max="4100" width="8.7109375" style="6" customWidth="1"/>
    <col min="4101" max="4101" width="15.28515625" style="6" customWidth="1"/>
    <col min="4102" max="4102" width="12" style="6" customWidth="1"/>
    <col min="4103" max="4103" width="7" style="6" customWidth="1"/>
    <col min="4104" max="4104" width="12" style="6" customWidth="1"/>
    <col min="4105" max="4105" width="7" style="6" customWidth="1"/>
    <col min="4106" max="4106" width="12" style="6" customWidth="1"/>
    <col min="4107" max="4107" width="7" style="6" customWidth="1"/>
    <col min="4108" max="4108" width="12" style="6" customWidth="1"/>
    <col min="4109" max="4109" width="7" style="6" customWidth="1"/>
    <col min="4110" max="4110" width="12" style="6" customWidth="1"/>
    <col min="4111" max="4111" width="7" style="6" customWidth="1"/>
    <col min="4112" max="4112" width="12" style="6" customWidth="1"/>
    <col min="4113" max="4113" width="7" style="6" customWidth="1"/>
    <col min="4114" max="4114" width="12" style="6" customWidth="1"/>
    <col min="4115" max="4115" width="9.140625" style="6"/>
    <col min="4116" max="4118" width="12.7109375" style="6" customWidth="1"/>
    <col min="4119" max="4354" width="9.140625" style="6"/>
    <col min="4355" max="4355" width="6.7109375" style="6" customWidth="1"/>
    <col min="4356" max="4356" width="8.7109375" style="6" customWidth="1"/>
    <col min="4357" max="4357" width="15.28515625" style="6" customWidth="1"/>
    <col min="4358" max="4358" width="12" style="6" customWidth="1"/>
    <col min="4359" max="4359" width="7" style="6" customWidth="1"/>
    <col min="4360" max="4360" width="12" style="6" customWidth="1"/>
    <col min="4361" max="4361" width="7" style="6" customWidth="1"/>
    <col min="4362" max="4362" width="12" style="6" customWidth="1"/>
    <col min="4363" max="4363" width="7" style="6" customWidth="1"/>
    <col min="4364" max="4364" width="12" style="6" customWidth="1"/>
    <col min="4365" max="4365" width="7" style="6" customWidth="1"/>
    <col min="4366" max="4366" width="12" style="6" customWidth="1"/>
    <col min="4367" max="4367" width="7" style="6" customWidth="1"/>
    <col min="4368" max="4368" width="12" style="6" customWidth="1"/>
    <col min="4369" max="4369" width="7" style="6" customWidth="1"/>
    <col min="4370" max="4370" width="12" style="6" customWidth="1"/>
    <col min="4371" max="4371" width="9.140625" style="6"/>
    <col min="4372" max="4374" width="12.7109375" style="6" customWidth="1"/>
    <col min="4375" max="4610" width="9.140625" style="6"/>
    <col min="4611" max="4611" width="6.7109375" style="6" customWidth="1"/>
    <col min="4612" max="4612" width="8.7109375" style="6" customWidth="1"/>
    <col min="4613" max="4613" width="15.28515625" style="6" customWidth="1"/>
    <col min="4614" max="4614" width="12" style="6" customWidth="1"/>
    <col min="4615" max="4615" width="7" style="6" customWidth="1"/>
    <col min="4616" max="4616" width="12" style="6" customWidth="1"/>
    <col min="4617" max="4617" width="7" style="6" customWidth="1"/>
    <col min="4618" max="4618" width="12" style="6" customWidth="1"/>
    <col min="4619" max="4619" width="7" style="6" customWidth="1"/>
    <col min="4620" max="4620" width="12" style="6" customWidth="1"/>
    <col min="4621" max="4621" width="7" style="6" customWidth="1"/>
    <col min="4622" max="4622" width="12" style="6" customWidth="1"/>
    <col min="4623" max="4623" width="7" style="6" customWidth="1"/>
    <col min="4624" max="4624" width="12" style="6" customWidth="1"/>
    <col min="4625" max="4625" width="7" style="6" customWidth="1"/>
    <col min="4626" max="4626" width="12" style="6" customWidth="1"/>
    <col min="4627" max="4627" width="9.140625" style="6"/>
    <col min="4628" max="4630" width="12.7109375" style="6" customWidth="1"/>
    <col min="4631" max="4866" width="9.140625" style="6"/>
    <col min="4867" max="4867" width="6.7109375" style="6" customWidth="1"/>
    <col min="4868" max="4868" width="8.7109375" style="6" customWidth="1"/>
    <col min="4869" max="4869" width="15.28515625" style="6" customWidth="1"/>
    <col min="4870" max="4870" width="12" style="6" customWidth="1"/>
    <col min="4871" max="4871" width="7" style="6" customWidth="1"/>
    <col min="4872" max="4872" width="12" style="6" customWidth="1"/>
    <col min="4873" max="4873" width="7" style="6" customWidth="1"/>
    <col min="4874" max="4874" width="12" style="6" customWidth="1"/>
    <col min="4875" max="4875" width="7" style="6" customWidth="1"/>
    <col min="4876" max="4876" width="12" style="6" customWidth="1"/>
    <col min="4877" max="4877" width="7" style="6" customWidth="1"/>
    <col min="4878" max="4878" width="12" style="6" customWidth="1"/>
    <col min="4879" max="4879" width="7" style="6" customWidth="1"/>
    <col min="4880" max="4880" width="12" style="6" customWidth="1"/>
    <col min="4881" max="4881" width="7" style="6" customWidth="1"/>
    <col min="4882" max="4882" width="12" style="6" customWidth="1"/>
    <col min="4883" max="4883" width="9.140625" style="6"/>
    <col min="4884" max="4886" width="12.7109375" style="6" customWidth="1"/>
    <col min="4887" max="5122" width="9.140625" style="6"/>
    <col min="5123" max="5123" width="6.7109375" style="6" customWidth="1"/>
    <col min="5124" max="5124" width="8.7109375" style="6" customWidth="1"/>
    <col min="5125" max="5125" width="15.28515625" style="6" customWidth="1"/>
    <col min="5126" max="5126" width="12" style="6" customWidth="1"/>
    <col min="5127" max="5127" width="7" style="6" customWidth="1"/>
    <col min="5128" max="5128" width="12" style="6" customWidth="1"/>
    <col min="5129" max="5129" width="7" style="6" customWidth="1"/>
    <col min="5130" max="5130" width="12" style="6" customWidth="1"/>
    <col min="5131" max="5131" width="7" style="6" customWidth="1"/>
    <col min="5132" max="5132" width="12" style="6" customWidth="1"/>
    <col min="5133" max="5133" width="7" style="6" customWidth="1"/>
    <col min="5134" max="5134" width="12" style="6" customWidth="1"/>
    <col min="5135" max="5135" width="7" style="6" customWidth="1"/>
    <col min="5136" max="5136" width="12" style="6" customWidth="1"/>
    <col min="5137" max="5137" width="7" style="6" customWidth="1"/>
    <col min="5138" max="5138" width="12" style="6" customWidth="1"/>
    <col min="5139" max="5139" width="9.140625" style="6"/>
    <col min="5140" max="5142" width="12.7109375" style="6" customWidth="1"/>
    <col min="5143" max="5378" width="9.140625" style="6"/>
    <col min="5379" max="5379" width="6.7109375" style="6" customWidth="1"/>
    <col min="5380" max="5380" width="8.7109375" style="6" customWidth="1"/>
    <col min="5381" max="5381" width="15.28515625" style="6" customWidth="1"/>
    <col min="5382" max="5382" width="12" style="6" customWidth="1"/>
    <col min="5383" max="5383" width="7" style="6" customWidth="1"/>
    <col min="5384" max="5384" width="12" style="6" customWidth="1"/>
    <col min="5385" max="5385" width="7" style="6" customWidth="1"/>
    <col min="5386" max="5386" width="12" style="6" customWidth="1"/>
    <col min="5387" max="5387" width="7" style="6" customWidth="1"/>
    <col min="5388" max="5388" width="12" style="6" customWidth="1"/>
    <col min="5389" max="5389" width="7" style="6" customWidth="1"/>
    <col min="5390" max="5390" width="12" style="6" customWidth="1"/>
    <col min="5391" max="5391" width="7" style="6" customWidth="1"/>
    <col min="5392" max="5392" width="12" style="6" customWidth="1"/>
    <col min="5393" max="5393" width="7" style="6" customWidth="1"/>
    <col min="5394" max="5394" width="12" style="6" customWidth="1"/>
    <col min="5395" max="5395" width="9.140625" style="6"/>
    <col min="5396" max="5398" width="12.7109375" style="6" customWidth="1"/>
    <col min="5399" max="5634" width="9.140625" style="6"/>
    <col min="5635" max="5635" width="6.7109375" style="6" customWidth="1"/>
    <col min="5636" max="5636" width="8.7109375" style="6" customWidth="1"/>
    <col min="5637" max="5637" width="15.28515625" style="6" customWidth="1"/>
    <col min="5638" max="5638" width="12" style="6" customWidth="1"/>
    <col min="5639" max="5639" width="7" style="6" customWidth="1"/>
    <col min="5640" max="5640" width="12" style="6" customWidth="1"/>
    <col min="5641" max="5641" width="7" style="6" customWidth="1"/>
    <col min="5642" max="5642" width="12" style="6" customWidth="1"/>
    <col min="5643" max="5643" width="7" style="6" customWidth="1"/>
    <col min="5644" max="5644" width="12" style="6" customWidth="1"/>
    <col min="5645" max="5645" width="7" style="6" customWidth="1"/>
    <col min="5646" max="5646" width="12" style="6" customWidth="1"/>
    <col min="5647" max="5647" width="7" style="6" customWidth="1"/>
    <col min="5648" max="5648" width="12" style="6" customWidth="1"/>
    <col min="5649" max="5649" width="7" style="6" customWidth="1"/>
    <col min="5650" max="5650" width="12" style="6" customWidth="1"/>
    <col min="5651" max="5651" width="9.140625" style="6"/>
    <col min="5652" max="5654" width="12.7109375" style="6" customWidth="1"/>
    <col min="5655" max="5890" width="9.140625" style="6"/>
    <col min="5891" max="5891" width="6.7109375" style="6" customWidth="1"/>
    <col min="5892" max="5892" width="8.7109375" style="6" customWidth="1"/>
    <col min="5893" max="5893" width="15.28515625" style="6" customWidth="1"/>
    <col min="5894" max="5894" width="12" style="6" customWidth="1"/>
    <col min="5895" max="5895" width="7" style="6" customWidth="1"/>
    <col min="5896" max="5896" width="12" style="6" customWidth="1"/>
    <col min="5897" max="5897" width="7" style="6" customWidth="1"/>
    <col min="5898" max="5898" width="12" style="6" customWidth="1"/>
    <col min="5899" max="5899" width="7" style="6" customWidth="1"/>
    <col min="5900" max="5900" width="12" style="6" customWidth="1"/>
    <col min="5901" max="5901" width="7" style="6" customWidth="1"/>
    <col min="5902" max="5902" width="12" style="6" customWidth="1"/>
    <col min="5903" max="5903" width="7" style="6" customWidth="1"/>
    <col min="5904" max="5904" width="12" style="6" customWidth="1"/>
    <col min="5905" max="5905" width="7" style="6" customWidth="1"/>
    <col min="5906" max="5906" width="12" style="6" customWidth="1"/>
    <col min="5907" max="5907" width="9.140625" style="6"/>
    <col min="5908" max="5910" width="12.7109375" style="6" customWidth="1"/>
    <col min="5911" max="6146" width="9.140625" style="6"/>
    <col min="6147" max="6147" width="6.7109375" style="6" customWidth="1"/>
    <col min="6148" max="6148" width="8.7109375" style="6" customWidth="1"/>
    <col min="6149" max="6149" width="15.28515625" style="6" customWidth="1"/>
    <col min="6150" max="6150" width="12" style="6" customWidth="1"/>
    <col min="6151" max="6151" width="7" style="6" customWidth="1"/>
    <col min="6152" max="6152" width="12" style="6" customWidth="1"/>
    <col min="6153" max="6153" width="7" style="6" customWidth="1"/>
    <col min="6154" max="6154" width="12" style="6" customWidth="1"/>
    <col min="6155" max="6155" width="7" style="6" customWidth="1"/>
    <col min="6156" max="6156" width="12" style="6" customWidth="1"/>
    <col min="6157" max="6157" width="7" style="6" customWidth="1"/>
    <col min="6158" max="6158" width="12" style="6" customWidth="1"/>
    <col min="6159" max="6159" width="7" style="6" customWidth="1"/>
    <col min="6160" max="6160" width="12" style="6" customWidth="1"/>
    <col min="6161" max="6161" width="7" style="6" customWidth="1"/>
    <col min="6162" max="6162" width="12" style="6" customWidth="1"/>
    <col min="6163" max="6163" width="9.140625" style="6"/>
    <col min="6164" max="6166" width="12.7109375" style="6" customWidth="1"/>
    <col min="6167" max="6402" width="9.140625" style="6"/>
    <col min="6403" max="6403" width="6.7109375" style="6" customWidth="1"/>
    <col min="6404" max="6404" width="8.7109375" style="6" customWidth="1"/>
    <col min="6405" max="6405" width="15.28515625" style="6" customWidth="1"/>
    <col min="6406" max="6406" width="12" style="6" customWidth="1"/>
    <col min="6407" max="6407" width="7" style="6" customWidth="1"/>
    <col min="6408" max="6408" width="12" style="6" customWidth="1"/>
    <col min="6409" max="6409" width="7" style="6" customWidth="1"/>
    <col min="6410" max="6410" width="12" style="6" customWidth="1"/>
    <col min="6411" max="6411" width="7" style="6" customWidth="1"/>
    <col min="6412" max="6412" width="12" style="6" customWidth="1"/>
    <col min="6413" max="6413" width="7" style="6" customWidth="1"/>
    <col min="6414" max="6414" width="12" style="6" customWidth="1"/>
    <col min="6415" max="6415" width="7" style="6" customWidth="1"/>
    <col min="6416" max="6416" width="12" style="6" customWidth="1"/>
    <col min="6417" max="6417" width="7" style="6" customWidth="1"/>
    <col min="6418" max="6418" width="12" style="6" customWidth="1"/>
    <col min="6419" max="6419" width="9.140625" style="6"/>
    <col min="6420" max="6422" width="12.7109375" style="6" customWidth="1"/>
    <col min="6423" max="6658" width="9.140625" style="6"/>
    <col min="6659" max="6659" width="6.7109375" style="6" customWidth="1"/>
    <col min="6660" max="6660" width="8.7109375" style="6" customWidth="1"/>
    <col min="6661" max="6661" width="15.28515625" style="6" customWidth="1"/>
    <col min="6662" max="6662" width="12" style="6" customWidth="1"/>
    <col min="6663" max="6663" width="7" style="6" customWidth="1"/>
    <col min="6664" max="6664" width="12" style="6" customWidth="1"/>
    <col min="6665" max="6665" width="7" style="6" customWidth="1"/>
    <col min="6666" max="6666" width="12" style="6" customWidth="1"/>
    <col min="6667" max="6667" width="7" style="6" customWidth="1"/>
    <col min="6668" max="6668" width="12" style="6" customWidth="1"/>
    <col min="6669" max="6669" width="7" style="6" customWidth="1"/>
    <col min="6670" max="6670" width="12" style="6" customWidth="1"/>
    <col min="6671" max="6671" width="7" style="6" customWidth="1"/>
    <col min="6672" max="6672" width="12" style="6" customWidth="1"/>
    <col min="6673" max="6673" width="7" style="6" customWidth="1"/>
    <col min="6674" max="6674" width="12" style="6" customWidth="1"/>
    <col min="6675" max="6675" width="9.140625" style="6"/>
    <col min="6676" max="6678" width="12.7109375" style="6" customWidth="1"/>
    <col min="6679" max="6914" width="9.140625" style="6"/>
    <col min="6915" max="6915" width="6.7109375" style="6" customWidth="1"/>
    <col min="6916" max="6916" width="8.7109375" style="6" customWidth="1"/>
    <col min="6917" max="6917" width="15.28515625" style="6" customWidth="1"/>
    <col min="6918" max="6918" width="12" style="6" customWidth="1"/>
    <col min="6919" max="6919" width="7" style="6" customWidth="1"/>
    <col min="6920" max="6920" width="12" style="6" customWidth="1"/>
    <col min="6921" max="6921" width="7" style="6" customWidth="1"/>
    <col min="6922" max="6922" width="12" style="6" customWidth="1"/>
    <col min="6923" max="6923" width="7" style="6" customWidth="1"/>
    <col min="6924" max="6924" width="12" style="6" customWidth="1"/>
    <col min="6925" max="6925" width="7" style="6" customWidth="1"/>
    <col min="6926" max="6926" width="12" style="6" customWidth="1"/>
    <col min="6927" max="6927" width="7" style="6" customWidth="1"/>
    <col min="6928" max="6928" width="12" style="6" customWidth="1"/>
    <col min="6929" max="6929" width="7" style="6" customWidth="1"/>
    <col min="6930" max="6930" width="12" style="6" customWidth="1"/>
    <col min="6931" max="6931" width="9.140625" style="6"/>
    <col min="6932" max="6934" width="12.7109375" style="6" customWidth="1"/>
    <col min="6935" max="7170" width="9.140625" style="6"/>
    <col min="7171" max="7171" width="6.7109375" style="6" customWidth="1"/>
    <col min="7172" max="7172" width="8.7109375" style="6" customWidth="1"/>
    <col min="7173" max="7173" width="15.28515625" style="6" customWidth="1"/>
    <col min="7174" max="7174" width="12" style="6" customWidth="1"/>
    <col min="7175" max="7175" width="7" style="6" customWidth="1"/>
    <col min="7176" max="7176" width="12" style="6" customWidth="1"/>
    <col min="7177" max="7177" width="7" style="6" customWidth="1"/>
    <col min="7178" max="7178" width="12" style="6" customWidth="1"/>
    <col min="7179" max="7179" width="7" style="6" customWidth="1"/>
    <col min="7180" max="7180" width="12" style="6" customWidth="1"/>
    <col min="7181" max="7181" width="7" style="6" customWidth="1"/>
    <col min="7182" max="7182" width="12" style="6" customWidth="1"/>
    <col min="7183" max="7183" width="7" style="6" customWidth="1"/>
    <col min="7184" max="7184" width="12" style="6" customWidth="1"/>
    <col min="7185" max="7185" width="7" style="6" customWidth="1"/>
    <col min="7186" max="7186" width="12" style="6" customWidth="1"/>
    <col min="7187" max="7187" width="9.140625" style="6"/>
    <col min="7188" max="7190" width="12.7109375" style="6" customWidth="1"/>
    <col min="7191" max="7426" width="9.140625" style="6"/>
    <col min="7427" max="7427" width="6.7109375" style="6" customWidth="1"/>
    <col min="7428" max="7428" width="8.7109375" style="6" customWidth="1"/>
    <col min="7429" max="7429" width="15.28515625" style="6" customWidth="1"/>
    <col min="7430" max="7430" width="12" style="6" customWidth="1"/>
    <col min="7431" max="7431" width="7" style="6" customWidth="1"/>
    <col min="7432" max="7432" width="12" style="6" customWidth="1"/>
    <col min="7433" max="7433" width="7" style="6" customWidth="1"/>
    <col min="7434" max="7434" width="12" style="6" customWidth="1"/>
    <col min="7435" max="7435" width="7" style="6" customWidth="1"/>
    <col min="7436" max="7436" width="12" style="6" customWidth="1"/>
    <col min="7437" max="7437" width="7" style="6" customWidth="1"/>
    <col min="7438" max="7438" width="12" style="6" customWidth="1"/>
    <col min="7439" max="7439" width="7" style="6" customWidth="1"/>
    <col min="7440" max="7440" width="12" style="6" customWidth="1"/>
    <col min="7441" max="7441" width="7" style="6" customWidth="1"/>
    <col min="7442" max="7442" width="12" style="6" customWidth="1"/>
    <col min="7443" max="7443" width="9.140625" style="6"/>
    <col min="7444" max="7446" width="12.7109375" style="6" customWidth="1"/>
    <col min="7447" max="7682" width="9.140625" style="6"/>
    <col min="7683" max="7683" width="6.7109375" style="6" customWidth="1"/>
    <col min="7684" max="7684" width="8.7109375" style="6" customWidth="1"/>
    <col min="7685" max="7685" width="15.28515625" style="6" customWidth="1"/>
    <col min="7686" max="7686" width="12" style="6" customWidth="1"/>
    <col min="7687" max="7687" width="7" style="6" customWidth="1"/>
    <col min="7688" max="7688" width="12" style="6" customWidth="1"/>
    <col min="7689" max="7689" width="7" style="6" customWidth="1"/>
    <col min="7690" max="7690" width="12" style="6" customWidth="1"/>
    <col min="7691" max="7691" width="7" style="6" customWidth="1"/>
    <col min="7692" max="7692" width="12" style="6" customWidth="1"/>
    <col min="7693" max="7693" width="7" style="6" customWidth="1"/>
    <col min="7694" max="7694" width="12" style="6" customWidth="1"/>
    <col min="7695" max="7695" width="7" style="6" customWidth="1"/>
    <col min="7696" max="7696" width="12" style="6" customWidth="1"/>
    <col min="7697" max="7697" width="7" style="6" customWidth="1"/>
    <col min="7698" max="7698" width="12" style="6" customWidth="1"/>
    <col min="7699" max="7699" width="9.140625" style="6"/>
    <col min="7700" max="7702" width="12.7109375" style="6" customWidth="1"/>
    <col min="7703" max="7938" width="9.140625" style="6"/>
    <col min="7939" max="7939" width="6.7109375" style="6" customWidth="1"/>
    <col min="7940" max="7940" width="8.7109375" style="6" customWidth="1"/>
    <col min="7941" max="7941" width="15.28515625" style="6" customWidth="1"/>
    <col min="7942" max="7942" width="12" style="6" customWidth="1"/>
    <col min="7943" max="7943" width="7" style="6" customWidth="1"/>
    <col min="7944" max="7944" width="12" style="6" customWidth="1"/>
    <col min="7945" max="7945" width="7" style="6" customWidth="1"/>
    <col min="7946" max="7946" width="12" style="6" customWidth="1"/>
    <col min="7947" max="7947" width="7" style="6" customWidth="1"/>
    <col min="7948" max="7948" width="12" style="6" customWidth="1"/>
    <col min="7949" max="7949" width="7" style="6" customWidth="1"/>
    <col min="7950" max="7950" width="12" style="6" customWidth="1"/>
    <col min="7951" max="7951" width="7" style="6" customWidth="1"/>
    <col min="7952" max="7952" width="12" style="6" customWidth="1"/>
    <col min="7953" max="7953" width="7" style="6" customWidth="1"/>
    <col min="7954" max="7954" width="12" style="6" customWidth="1"/>
    <col min="7955" max="7955" width="9.140625" style="6"/>
    <col min="7956" max="7958" width="12.7109375" style="6" customWidth="1"/>
    <col min="7959" max="8194" width="9.140625" style="6"/>
    <col min="8195" max="8195" width="6.7109375" style="6" customWidth="1"/>
    <col min="8196" max="8196" width="8.7109375" style="6" customWidth="1"/>
    <col min="8197" max="8197" width="15.28515625" style="6" customWidth="1"/>
    <col min="8198" max="8198" width="12" style="6" customWidth="1"/>
    <col min="8199" max="8199" width="7" style="6" customWidth="1"/>
    <col min="8200" max="8200" width="12" style="6" customWidth="1"/>
    <col min="8201" max="8201" width="7" style="6" customWidth="1"/>
    <col min="8202" max="8202" width="12" style="6" customWidth="1"/>
    <col min="8203" max="8203" width="7" style="6" customWidth="1"/>
    <col min="8204" max="8204" width="12" style="6" customWidth="1"/>
    <col min="8205" max="8205" width="7" style="6" customWidth="1"/>
    <col min="8206" max="8206" width="12" style="6" customWidth="1"/>
    <col min="8207" max="8207" width="7" style="6" customWidth="1"/>
    <col min="8208" max="8208" width="12" style="6" customWidth="1"/>
    <col min="8209" max="8209" width="7" style="6" customWidth="1"/>
    <col min="8210" max="8210" width="12" style="6" customWidth="1"/>
    <col min="8211" max="8211" width="9.140625" style="6"/>
    <col min="8212" max="8214" width="12.7109375" style="6" customWidth="1"/>
    <col min="8215" max="8450" width="9.140625" style="6"/>
    <col min="8451" max="8451" width="6.7109375" style="6" customWidth="1"/>
    <col min="8452" max="8452" width="8.7109375" style="6" customWidth="1"/>
    <col min="8453" max="8453" width="15.28515625" style="6" customWidth="1"/>
    <col min="8454" max="8454" width="12" style="6" customWidth="1"/>
    <col min="8455" max="8455" width="7" style="6" customWidth="1"/>
    <col min="8456" max="8456" width="12" style="6" customWidth="1"/>
    <col min="8457" max="8457" width="7" style="6" customWidth="1"/>
    <col min="8458" max="8458" width="12" style="6" customWidth="1"/>
    <col min="8459" max="8459" width="7" style="6" customWidth="1"/>
    <col min="8460" max="8460" width="12" style="6" customWidth="1"/>
    <col min="8461" max="8461" width="7" style="6" customWidth="1"/>
    <col min="8462" max="8462" width="12" style="6" customWidth="1"/>
    <col min="8463" max="8463" width="7" style="6" customWidth="1"/>
    <col min="8464" max="8464" width="12" style="6" customWidth="1"/>
    <col min="8465" max="8465" width="7" style="6" customWidth="1"/>
    <col min="8466" max="8466" width="12" style="6" customWidth="1"/>
    <col min="8467" max="8467" width="9.140625" style="6"/>
    <col min="8468" max="8470" width="12.7109375" style="6" customWidth="1"/>
    <col min="8471" max="8706" width="9.140625" style="6"/>
    <col min="8707" max="8707" width="6.7109375" style="6" customWidth="1"/>
    <col min="8708" max="8708" width="8.7109375" style="6" customWidth="1"/>
    <col min="8709" max="8709" width="15.28515625" style="6" customWidth="1"/>
    <col min="8710" max="8710" width="12" style="6" customWidth="1"/>
    <col min="8711" max="8711" width="7" style="6" customWidth="1"/>
    <col min="8712" max="8712" width="12" style="6" customWidth="1"/>
    <col min="8713" max="8713" width="7" style="6" customWidth="1"/>
    <col min="8714" max="8714" width="12" style="6" customWidth="1"/>
    <col min="8715" max="8715" width="7" style="6" customWidth="1"/>
    <col min="8716" max="8716" width="12" style="6" customWidth="1"/>
    <col min="8717" max="8717" width="7" style="6" customWidth="1"/>
    <col min="8718" max="8718" width="12" style="6" customWidth="1"/>
    <col min="8719" max="8719" width="7" style="6" customWidth="1"/>
    <col min="8720" max="8720" width="12" style="6" customWidth="1"/>
    <col min="8721" max="8721" width="7" style="6" customWidth="1"/>
    <col min="8722" max="8722" width="12" style="6" customWidth="1"/>
    <col min="8723" max="8723" width="9.140625" style="6"/>
    <col min="8724" max="8726" width="12.7109375" style="6" customWidth="1"/>
    <col min="8727" max="8962" width="9.140625" style="6"/>
    <col min="8963" max="8963" width="6.7109375" style="6" customWidth="1"/>
    <col min="8964" max="8964" width="8.7109375" style="6" customWidth="1"/>
    <col min="8965" max="8965" width="15.28515625" style="6" customWidth="1"/>
    <col min="8966" max="8966" width="12" style="6" customWidth="1"/>
    <col min="8967" max="8967" width="7" style="6" customWidth="1"/>
    <col min="8968" max="8968" width="12" style="6" customWidth="1"/>
    <col min="8969" max="8969" width="7" style="6" customWidth="1"/>
    <col min="8970" max="8970" width="12" style="6" customWidth="1"/>
    <col min="8971" max="8971" width="7" style="6" customWidth="1"/>
    <col min="8972" max="8972" width="12" style="6" customWidth="1"/>
    <col min="8973" max="8973" width="7" style="6" customWidth="1"/>
    <col min="8974" max="8974" width="12" style="6" customWidth="1"/>
    <col min="8975" max="8975" width="7" style="6" customWidth="1"/>
    <col min="8976" max="8976" width="12" style="6" customWidth="1"/>
    <col min="8977" max="8977" width="7" style="6" customWidth="1"/>
    <col min="8978" max="8978" width="12" style="6" customWidth="1"/>
    <col min="8979" max="8979" width="9.140625" style="6"/>
    <col min="8980" max="8982" width="12.7109375" style="6" customWidth="1"/>
    <col min="8983" max="9218" width="9.140625" style="6"/>
    <col min="9219" max="9219" width="6.7109375" style="6" customWidth="1"/>
    <col min="9220" max="9220" width="8.7109375" style="6" customWidth="1"/>
    <col min="9221" max="9221" width="15.28515625" style="6" customWidth="1"/>
    <col min="9222" max="9222" width="12" style="6" customWidth="1"/>
    <col min="9223" max="9223" width="7" style="6" customWidth="1"/>
    <col min="9224" max="9224" width="12" style="6" customWidth="1"/>
    <col min="9225" max="9225" width="7" style="6" customWidth="1"/>
    <col min="9226" max="9226" width="12" style="6" customWidth="1"/>
    <col min="9227" max="9227" width="7" style="6" customWidth="1"/>
    <col min="9228" max="9228" width="12" style="6" customWidth="1"/>
    <col min="9229" max="9229" width="7" style="6" customWidth="1"/>
    <col min="9230" max="9230" width="12" style="6" customWidth="1"/>
    <col min="9231" max="9231" width="7" style="6" customWidth="1"/>
    <col min="9232" max="9232" width="12" style="6" customWidth="1"/>
    <col min="9233" max="9233" width="7" style="6" customWidth="1"/>
    <col min="9234" max="9234" width="12" style="6" customWidth="1"/>
    <col min="9235" max="9235" width="9.140625" style="6"/>
    <col min="9236" max="9238" width="12.7109375" style="6" customWidth="1"/>
    <col min="9239" max="9474" width="9.140625" style="6"/>
    <col min="9475" max="9475" width="6.7109375" style="6" customWidth="1"/>
    <col min="9476" max="9476" width="8.7109375" style="6" customWidth="1"/>
    <col min="9477" max="9477" width="15.28515625" style="6" customWidth="1"/>
    <col min="9478" max="9478" width="12" style="6" customWidth="1"/>
    <col min="9479" max="9479" width="7" style="6" customWidth="1"/>
    <col min="9480" max="9480" width="12" style="6" customWidth="1"/>
    <col min="9481" max="9481" width="7" style="6" customWidth="1"/>
    <col min="9482" max="9482" width="12" style="6" customWidth="1"/>
    <col min="9483" max="9483" width="7" style="6" customWidth="1"/>
    <col min="9484" max="9484" width="12" style="6" customWidth="1"/>
    <col min="9485" max="9485" width="7" style="6" customWidth="1"/>
    <col min="9486" max="9486" width="12" style="6" customWidth="1"/>
    <col min="9487" max="9487" width="7" style="6" customWidth="1"/>
    <col min="9488" max="9488" width="12" style="6" customWidth="1"/>
    <col min="9489" max="9489" width="7" style="6" customWidth="1"/>
    <col min="9490" max="9490" width="12" style="6" customWidth="1"/>
    <col min="9491" max="9491" width="9.140625" style="6"/>
    <col min="9492" max="9494" width="12.7109375" style="6" customWidth="1"/>
    <col min="9495" max="9730" width="9.140625" style="6"/>
    <col min="9731" max="9731" width="6.7109375" style="6" customWidth="1"/>
    <col min="9732" max="9732" width="8.7109375" style="6" customWidth="1"/>
    <col min="9733" max="9733" width="15.28515625" style="6" customWidth="1"/>
    <col min="9734" max="9734" width="12" style="6" customWidth="1"/>
    <col min="9735" max="9735" width="7" style="6" customWidth="1"/>
    <col min="9736" max="9736" width="12" style="6" customWidth="1"/>
    <col min="9737" max="9737" width="7" style="6" customWidth="1"/>
    <col min="9738" max="9738" width="12" style="6" customWidth="1"/>
    <col min="9739" max="9739" width="7" style="6" customWidth="1"/>
    <col min="9740" max="9740" width="12" style="6" customWidth="1"/>
    <col min="9741" max="9741" width="7" style="6" customWidth="1"/>
    <col min="9742" max="9742" width="12" style="6" customWidth="1"/>
    <col min="9743" max="9743" width="7" style="6" customWidth="1"/>
    <col min="9744" max="9744" width="12" style="6" customWidth="1"/>
    <col min="9745" max="9745" width="7" style="6" customWidth="1"/>
    <col min="9746" max="9746" width="12" style="6" customWidth="1"/>
    <col min="9747" max="9747" width="9.140625" style="6"/>
    <col min="9748" max="9750" width="12.7109375" style="6" customWidth="1"/>
    <col min="9751" max="9986" width="9.140625" style="6"/>
    <col min="9987" max="9987" width="6.7109375" style="6" customWidth="1"/>
    <col min="9988" max="9988" width="8.7109375" style="6" customWidth="1"/>
    <col min="9989" max="9989" width="15.28515625" style="6" customWidth="1"/>
    <col min="9990" max="9990" width="12" style="6" customWidth="1"/>
    <col min="9991" max="9991" width="7" style="6" customWidth="1"/>
    <col min="9992" max="9992" width="12" style="6" customWidth="1"/>
    <col min="9993" max="9993" width="7" style="6" customWidth="1"/>
    <col min="9994" max="9994" width="12" style="6" customWidth="1"/>
    <col min="9995" max="9995" width="7" style="6" customWidth="1"/>
    <col min="9996" max="9996" width="12" style="6" customWidth="1"/>
    <col min="9997" max="9997" width="7" style="6" customWidth="1"/>
    <col min="9998" max="9998" width="12" style="6" customWidth="1"/>
    <col min="9999" max="9999" width="7" style="6" customWidth="1"/>
    <col min="10000" max="10000" width="12" style="6" customWidth="1"/>
    <col min="10001" max="10001" width="7" style="6" customWidth="1"/>
    <col min="10002" max="10002" width="12" style="6" customWidth="1"/>
    <col min="10003" max="10003" width="9.140625" style="6"/>
    <col min="10004" max="10006" width="12.7109375" style="6" customWidth="1"/>
    <col min="10007" max="10242" width="9.140625" style="6"/>
    <col min="10243" max="10243" width="6.7109375" style="6" customWidth="1"/>
    <col min="10244" max="10244" width="8.7109375" style="6" customWidth="1"/>
    <col min="10245" max="10245" width="15.28515625" style="6" customWidth="1"/>
    <col min="10246" max="10246" width="12" style="6" customWidth="1"/>
    <col min="10247" max="10247" width="7" style="6" customWidth="1"/>
    <col min="10248" max="10248" width="12" style="6" customWidth="1"/>
    <col min="10249" max="10249" width="7" style="6" customWidth="1"/>
    <col min="10250" max="10250" width="12" style="6" customWidth="1"/>
    <col min="10251" max="10251" width="7" style="6" customWidth="1"/>
    <col min="10252" max="10252" width="12" style="6" customWidth="1"/>
    <col min="10253" max="10253" width="7" style="6" customWidth="1"/>
    <col min="10254" max="10254" width="12" style="6" customWidth="1"/>
    <col min="10255" max="10255" width="7" style="6" customWidth="1"/>
    <col min="10256" max="10256" width="12" style="6" customWidth="1"/>
    <col min="10257" max="10257" width="7" style="6" customWidth="1"/>
    <col min="10258" max="10258" width="12" style="6" customWidth="1"/>
    <col min="10259" max="10259" width="9.140625" style="6"/>
    <col min="10260" max="10262" width="12.7109375" style="6" customWidth="1"/>
    <col min="10263" max="10498" width="9.140625" style="6"/>
    <col min="10499" max="10499" width="6.7109375" style="6" customWidth="1"/>
    <col min="10500" max="10500" width="8.7109375" style="6" customWidth="1"/>
    <col min="10501" max="10501" width="15.28515625" style="6" customWidth="1"/>
    <col min="10502" max="10502" width="12" style="6" customWidth="1"/>
    <col min="10503" max="10503" width="7" style="6" customWidth="1"/>
    <col min="10504" max="10504" width="12" style="6" customWidth="1"/>
    <col min="10505" max="10505" width="7" style="6" customWidth="1"/>
    <col min="10506" max="10506" width="12" style="6" customWidth="1"/>
    <col min="10507" max="10507" width="7" style="6" customWidth="1"/>
    <col min="10508" max="10508" width="12" style="6" customWidth="1"/>
    <col min="10509" max="10509" width="7" style="6" customWidth="1"/>
    <col min="10510" max="10510" width="12" style="6" customWidth="1"/>
    <col min="10511" max="10511" width="7" style="6" customWidth="1"/>
    <col min="10512" max="10512" width="12" style="6" customWidth="1"/>
    <col min="10513" max="10513" width="7" style="6" customWidth="1"/>
    <col min="10514" max="10514" width="12" style="6" customWidth="1"/>
    <col min="10515" max="10515" width="9.140625" style="6"/>
    <col min="10516" max="10518" width="12.7109375" style="6" customWidth="1"/>
    <col min="10519" max="10754" width="9.140625" style="6"/>
    <col min="10755" max="10755" width="6.7109375" style="6" customWidth="1"/>
    <col min="10756" max="10756" width="8.7109375" style="6" customWidth="1"/>
    <col min="10757" max="10757" width="15.28515625" style="6" customWidth="1"/>
    <col min="10758" max="10758" width="12" style="6" customWidth="1"/>
    <col min="10759" max="10759" width="7" style="6" customWidth="1"/>
    <col min="10760" max="10760" width="12" style="6" customWidth="1"/>
    <col min="10761" max="10761" width="7" style="6" customWidth="1"/>
    <col min="10762" max="10762" width="12" style="6" customWidth="1"/>
    <col min="10763" max="10763" width="7" style="6" customWidth="1"/>
    <col min="10764" max="10764" width="12" style="6" customWidth="1"/>
    <col min="10765" max="10765" width="7" style="6" customWidth="1"/>
    <col min="10766" max="10766" width="12" style="6" customWidth="1"/>
    <col min="10767" max="10767" width="7" style="6" customWidth="1"/>
    <col min="10768" max="10768" width="12" style="6" customWidth="1"/>
    <col min="10769" max="10769" width="7" style="6" customWidth="1"/>
    <col min="10770" max="10770" width="12" style="6" customWidth="1"/>
    <col min="10771" max="10771" width="9.140625" style="6"/>
    <col min="10772" max="10774" width="12.7109375" style="6" customWidth="1"/>
    <col min="10775" max="11010" width="9.140625" style="6"/>
    <col min="11011" max="11011" width="6.7109375" style="6" customWidth="1"/>
    <col min="11012" max="11012" width="8.7109375" style="6" customWidth="1"/>
    <col min="11013" max="11013" width="15.28515625" style="6" customWidth="1"/>
    <col min="11014" max="11014" width="12" style="6" customWidth="1"/>
    <col min="11015" max="11015" width="7" style="6" customWidth="1"/>
    <col min="11016" max="11016" width="12" style="6" customWidth="1"/>
    <col min="11017" max="11017" width="7" style="6" customWidth="1"/>
    <col min="11018" max="11018" width="12" style="6" customWidth="1"/>
    <col min="11019" max="11019" width="7" style="6" customWidth="1"/>
    <col min="11020" max="11020" width="12" style="6" customWidth="1"/>
    <col min="11021" max="11021" width="7" style="6" customWidth="1"/>
    <col min="11022" max="11022" width="12" style="6" customWidth="1"/>
    <col min="11023" max="11023" width="7" style="6" customWidth="1"/>
    <col min="11024" max="11024" width="12" style="6" customWidth="1"/>
    <col min="11025" max="11025" width="7" style="6" customWidth="1"/>
    <col min="11026" max="11026" width="12" style="6" customWidth="1"/>
    <col min="11027" max="11027" width="9.140625" style="6"/>
    <col min="11028" max="11030" width="12.7109375" style="6" customWidth="1"/>
    <col min="11031" max="11266" width="9.140625" style="6"/>
    <col min="11267" max="11267" width="6.7109375" style="6" customWidth="1"/>
    <col min="11268" max="11268" width="8.7109375" style="6" customWidth="1"/>
    <col min="11269" max="11269" width="15.28515625" style="6" customWidth="1"/>
    <col min="11270" max="11270" width="12" style="6" customWidth="1"/>
    <col min="11271" max="11271" width="7" style="6" customWidth="1"/>
    <col min="11272" max="11272" width="12" style="6" customWidth="1"/>
    <col min="11273" max="11273" width="7" style="6" customWidth="1"/>
    <col min="11274" max="11274" width="12" style="6" customWidth="1"/>
    <col min="11275" max="11275" width="7" style="6" customWidth="1"/>
    <col min="11276" max="11276" width="12" style="6" customWidth="1"/>
    <col min="11277" max="11277" width="7" style="6" customWidth="1"/>
    <col min="11278" max="11278" width="12" style="6" customWidth="1"/>
    <col min="11279" max="11279" width="7" style="6" customWidth="1"/>
    <col min="11280" max="11280" width="12" style="6" customWidth="1"/>
    <col min="11281" max="11281" width="7" style="6" customWidth="1"/>
    <col min="11282" max="11282" width="12" style="6" customWidth="1"/>
    <col min="11283" max="11283" width="9.140625" style="6"/>
    <col min="11284" max="11286" width="12.7109375" style="6" customWidth="1"/>
    <col min="11287" max="11522" width="9.140625" style="6"/>
    <col min="11523" max="11523" width="6.7109375" style="6" customWidth="1"/>
    <col min="11524" max="11524" width="8.7109375" style="6" customWidth="1"/>
    <col min="11525" max="11525" width="15.28515625" style="6" customWidth="1"/>
    <col min="11526" max="11526" width="12" style="6" customWidth="1"/>
    <col min="11527" max="11527" width="7" style="6" customWidth="1"/>
    <col min="11528" max="11528" width="12" style="6" customWidth="1"/>
    <col min="11529" max="11529" width="7" style="6" customWidth="1"/>
    <col min="11530" max="11530" width="12" style="6" customWidth="1"/>
    <col min="11531" max="11531" width="7" style="6" customWidth="1"/>
    <col min="11532" max="11532" width="12" style="6" customWidth="1"/>
    <col min="11533" max="11533" width="7" style="6" customWidth="1"/>
    <col min="11534" max="11534" width="12" style="6" customWidth="1"/>
    <col min="11535" max="11535" width="7" style="6" customWidth="1"/>
    <col min="11536" max="11536" width="12" style="6" customWidth="1"/>
    <col min="11537" max="11537" width="7" style="6" customWidth="1"/>
    <col min="11538" max="11538" width="12" style="6" customWidth="1"/>
    <col min="11539" max="11539" width="9.140625" style="6"/>
    <col min="11540" max="11542" width="12.7109375" style="6" customWidth="1"/>
    <col min="11543" max="11778" width="9.140625" style="6"/>
    <col min="11779" max="11779" width="6.7109375" style="6" customWidth="1"/>
    <col min="11780" max="11780" width="8.7109375" style="6" customWidth="1"/>
    <col min="11781" max="11781" width="15.28515625" style="6" customWidth="1"/>
    <col min="11782" max="11782" width="12" style="6" customWidth="1"/>
    <col min="11783" max="11783" width="7" style="6" customWidth="1"/>
    <col min="11784" max="11784" width="12" style="6" customWidth="1"/>
    <col min="11785" max="11785" width="7" style="6" customWidth="1"/>
    <col min="11786" max="11786" width="12" style="6" customWidth="1"/>
    <col min="11787" max="11787" width="7" style="6" customWidth="1"/>
    <col min="11788" max="11788" width="12" style="6" customWidth="1"/>
    <col min="11789" max="11789" width="7" style="6" customWidth="1"/>
    <col min="11790" max="11790" width="12" style="6" customWidth="1"/>
    <col min="11791" max="11791" width="7" style="6" customWidth="1"/>
    <col min="11792" max="11792" width="12" style="6" customWidth="1"/>
    <col min="11793" max="11793" width="7" style="6" customWidth="1"/>
    <col min="11794" max="11794" width="12" style="6" customWidth="1"/>
    <col min="11795" max="11795" width="9.140625" style="6"/>
    <col min="11796" max="11798" width="12.7109375" style="6" customWidth="1"/>
    <col min="11799" max="12034" width="9.140625" style="6"/>
    <col min="12035" max="12035" width="6.7109375" style="6" customWidth="1"/>
    <col min="12036" max="12036" width="8.7109375" style="6" customWidth="1"/>
    <col min="12037" max="12037" width="15.28515625" style="6" customWidth="1"/>
    <col min="12038" max="12038" width="12" style="6" customWidth="1"/>
    <col min="12039" max="12039" width="7" style="6" customWidth="1"/>
    <col min="12040" max="12040" width="12" style="6" customWidth="1"/>
    <col min="12041" max="12041" width="7" style="6" customWidth="1"/>
    <col min="12042" max="12042" width="12" style="6" customWidth="1"/>
    <col min="12043" max="12043" width="7" style="6" customWidth="1"/>
    <col min="12044" max="12044" width="12" style="6" customWidth="1"/>
    <col min="12045" max="12045" width="7" style="6" customWidth="1"/>
    <col min="12046" max="12046" width="12" style="6" customWidth="1"/>
    <col min="12047" max="12047" width="7" style="6" customWidth="1"/>
    <col min="12048" max="12048" width="12" style="6" customWidth="1"/>
    <col min="12049" max="12049" width="7" style="6" customWidth="1"/>
    <col min="12050" max="12050" width="12" style="6" customWidth="1"/>
    <col min="12051" max="12051" width="9.140625" style="6"/>
    <col min="12052" max="12054" width="12.7109375" style="6" customWidth="1"/>
    <col min="12055" max="12290" width="9.140625" style="6"/>
    <col min="12291" max="12291" width="6.7109375" style="6" customWidth="1"/>
    <col min="12292" max="12292" width="8.7109375" style="6" customWidth="1"/>
    <col min="12293" max="12293" width="15.28515625" style="6" customWidth="1"/>
    <col min="12294" max="12294" width="12" style="6" customWidth="1"/>
    <col min="12295" max="12295" width="7" style="6" customWidth="1"/>
    <col min="12296" max="12296" width="12" style="6" customWidth="1"/>
    <col min="12297" max="12297" width="7" style="6" customWidth="1"/>
    <col min="12298" max="12298" width="12" style="6" customWidth="1"/>
    <col min="12299" max="12299" width="7" style="6" customWidth="1"/>
    <col min="12300" max="12300" width="12" style="6" customWidth="1"/>
    <col min="12301" max="12301" width="7" style="6" customWidth="1"/>
    <col min="12302" max="12302" width="12" style="6" customWidth="1"/>
    <col min="12303" max="12303" width="7" style="6" customWidth="1"/>
    <col min="12304" max="12304" width="12" style="6" customWidth="1"/>
    <col min="12305" max="12305" width="7" style="6" customWidth="1"/>
    <col min="12306" max="12306" width="12" style="6" customWidth="1"/>
    <col min="12307" max="12307" width="9.140625" style="6"/>
    <col min="12308" max="12310" width="12.7109375" style="6" customWidth="1"/>
    <col min="12311" max="12546" width="9.140625" style="6"/>
    <col min="12547" max="12547" width="6.7109375" style="6" customWidth="1"/>
    <col min="12548" max="12548" width="8.7109375" style="6" customWidth="1"/>
    <col min="12549" max="12549" width="15.28515625" style="6" customWidth="1"/>
    <col min="12550" max="12550" width="12" style="6" customWidth="1"/>
    <col min="12551" max="12551" width="7" style="6" customWidth="1"/>
    <col min="12552" max="12552" width="12" style="6" customWidth="1"/>
    <col min="12553" max="12553" width="7" style="6" customWidth="1"/>
    <col min="12554" max="12554" width="12" style="6" customWidth="1"/>
    <col min="12555" max="12555" width="7" style="6" customWidth="1"/>
    <col min="12556" max="12556" width="12" style="6" customWidth="1"/>
    <col min="12557" max="12557" width="7" style="6" customWidth="1"/>
    <col min="12558" max="12558" width="12" style="6" customWidth="1"/>
    <col min="12559" max="12559" width="7" style="6" customWidth="1"/>
    <col min="12560" max="12560" width="12" style="6" customWidth="1"/>
    <col min="12561" max="12561" width="7" style="6" customWidth="1"/>
    <col min="12562" max="12562" width="12" style="6" customWidth="1"/>
    <col min="12563" max="12563" width="9.140625" style="6"/>
    <col min="12564" max="12566" width="12.7109375" style="6" customWidth="1"/>
    <col min="12567" max="12802" width="9.140625" style="6"/>
    <col min="12803" max="12803" width="6.7109375" style="6" customWidth="1"/>
    <col min="12804" max="12804" width="8.7109375" style="6" customWidth="1"/>
    <col min="12805" max="12805" width="15.28515625" style="6" customWidth="1"/>
    <col min="12806" max="12806" width="12" style="6" customWidth="1"/>
    <col min="12807" max="12807" width="7" style="6" customWidth="1"/>
    <col min="12808" max="12808" width="12" style="6" customWidth="1"/>
    <col min="12809" max="12809" width="7" style="6" customWidth="1"/>
    <col min="12810" max="12810" width="12" style="6" customWidth="1"/>
    <col min="12811" max="12811" width="7" style="6" customWidth="1"/>
    <col min="12812" max="12812" width="12" style="6" customWidth="1"/>
    <col min="12813" max="12813" width="7" style="6" customWidth="1"/>
    <col min="12814" max="12814" width="12" style="6" customWidth="1"/>
    <col min="12815" max="12815" width="7" style="6" customWidth="1"/>
    <col min="12816" max="12816" width="12" style="6" customWidth="1"/>
    <col min="12817" max="12817" width="7" style="6" customWidth="1"/>
    <col min="12818" max="12818" width="12" style="6" customWidth="1"/>
    <col min="12819" max="12819" width="9.140625" style="6"/>
    <col min="12820" max="12822" width="12.7109375" style="6" customWidth="1"/>
    <col min="12823" max="13058" width="9.140625" style="6"/>
    <col min="13059" max="13059" width="6.7109375" style="6" customWidth="1"/>
    <col min="13060" max="13060" width="8.7109375" style="6" customWidth="1"/>
    <col min="13061" max="13061" width="15.28515625" style="6" customWidth="1"/>
    <col min="13062" max="13062" width="12" style="6" customWidth="1"/>
    <col min="13063" max="13063" width="7" style="6" customWidth="1"/>
    <col min="13064" max="13064" width="12" style="6" customWidth="1"/>
    <col min="13065" max="13065" width="7" style="6" customWidth="1"/>
    <col min="13066" max="13066" width="12" style="6" customWidth="1"/>
    <col min="13067" max="13067" width="7" style="6" customWidth="1"/>
    <col min="13068" max="13068" width="12" style="6" customWidth="1"/>
    <col min="13069" max="13069" width="7" style="6" customWidth="1"/>
    <col min="13070" max="13070" width="12" style="6" customWidth="1"/>
    <col min="13071" max="13071" width="7" style="6" customWidth="1"/>
    <col min="13072" max="13072" width="12" style="6" customWidth="1"/>
    <col min="13073" max="13073" width="7" style="6" customWidth="1"/>
    <col min="13074" max="13074" width="12" style="6" customWidth="1"/>
    <col min="13075" max="13075" width="9.140625" style="6"/>
    <col min="13076" max="13078" width="12.7109375" style="6" customWidth="1"/>
    <col min="13079" max="13314" width="9.140625" style="6"/>
    <col min="13315" max="13315" width="6.7109375" style="6" customWidth="1"/>
    <col min="13316" max="13316" width="8.7109375" style="6" customWidth="1"/>
    <col min="13317" max="13317" width="15.28515625" style="6" customWidth="1"/>
    <col min="13318" max="13318" width="12" style="6" customWidth="1"/>
    <col min="13319" max="13319" width="7" style="6" customWidth="1"/>
    <col min="13320" max="13320" width="12" style="6" customWidth="1"/>
    <col min="13321" max="13321" width="7" style="6" customWidth="1"/>
    <col min="13322" max="13322" width="12" style="6" customWidth="1"/>
    <col min="13323" max="13323" width="7" style="6" customWidth="1"/>
    <col min="13324" max="13324" width="12" style="6" customWidth="1"/>
    <col min="13325" max="13325" width="7" style="6" customWidth="1"/>
    <col min="13326" max="13326" width="12" style="6" customWidth="1"/>
    <col min="13327" max="13327" width="7" style="6" customWidth="1"/>
    <col min="13328" max="13328" width="12" style="6" customWidth="1"/>
    <col min="13329" max="13329" width="7" style="6" customWidth="1"/>
    <col min="13330" max="13330" width="12" style="6" customWidth="1"/>
    <col min="13331" max="13331" width="9.140625" style="6"/>
    <col min="13332" max="13334" width="12.7109375" style="6" customWidth="1"/>
    <col min="13335" max="13570" width="9.140625" style="6"/>
    <col min="13571" max="13571" width="6.7109375" style="6" customWidth="1"/>
    <col min="13572" max="13572" width="8.7109375" style="6" customWidth="1"/>
    <col min="13573" max="13573" width="15.28515625" style="6" customWidth="1"/>
    <col min="13574" max="13574" width="12" style="6" customWidth="1"/>
    <col min="13575" max="13575" width="7" style="6" customWidth="1"/>
    <col min="13576" max="13576" width="12" style="6" customWidth="1"/>
    <col min="13577" max="13577" width="7" style="6" customWidth="1"/>
    <col min="13578" max="13578" width="12" style="6" customWidth="1"/>
    <col min="13579" max="13579" width="7" style="6" customWidth="1"/>
    <col min="13580" max="13580" width="12" style="6" customWidth="1"/>
    <col min="13581" max="13581" width="7" style="6" customWidth="1"/>
    <col min="13582" max="13582" width="12" style="6" customWidth="1"/>
    <col min="13583" max="13583" width="7" style="6" customWidth="1"/>
    <col min="13584" max="13584" width="12" style="6" customWidth="1"/>
    <col min="13585" max="13585" width="7" style="6" customWidth="1"/>
    <col min="13586" max="13586" width="12" style="6" customWidth="1"/>
    <col min="13587" max="13587" width="9.140625" style="6"/>
    <col min="13588" max="13590" width="12.7109375" style="6" customWidth="1"/>
    <col min="13591" max="13826" width="9.140625" style="6"/>
    <col min="13827" max="13827" width="6.7109375" style="6" customWidth="1"/>
    <col min="13828" max="13828" width="8.7109375" style="6" customWidth="1"/>
    <col min="13829" max="13829" width="15.28515625" style="6" customWidth="1"/>
    <col min="13830" max="13830" width="12" style="6" customWidth="1"/>
    <col min="13831" max="13831" width="7" style="6" customWidth="1"/>
    <col min="13832" max="13832" width="12" style="6" customWidth="1"/>
    <col min="13833" max="13833" width="7" style="6" customWidth="1"/>
    <col min="13834" max="13834" width="12" style="6" customWidth="1"/>
    <col min="13835" max="13835" width="7" style="6" customWidth="1"/>
    <col min="13836" max="13836" width="12" style="6" customWidth="1"/>
    <col min="13837" max="13837" width="7" style="6" customWidth="1"/>
    <col min="13838" max="13838" width="12" style="6" customWidth="1"/>
    <col min="13839" max="13839" width="7" style="6" customWidth="1"/>
    <col min="13840" max="13840" width="12" style="6" customWidth="1"/>
    <col min="13841" max="13841" width="7" style="6" customWidth="1"/>
    <col min="13842" max="13842" width="12" style="6" customWidth="1"/>
    <col min="13843" max="13843" width="9.140625" style="6"/>
    <col min="13844" max="13846" width="12.7109375" style="6" customWidth="1"/>
    <col min="13847" max="14082" width="9.140625" style="6"/>
    <col min="14083" max="14083" width="6.7109375" style="6" customWidth="1"/>
    <col min="14084" max="14084" width="8.7109375" style="6" customWidth="1"/>
    <col min="14085" max="14085" width="15.28515625" style="6" customWidth="1"/>
    <col min="14086" max="14086" width="12" style="6" customWidth="1"/>
    <col min="14087" max="14087" width="7" style="6" customWidth="1"/>
    <col min="14088" max="14088" width="12" style="6" customWidth="1"/>
    <col min="14089" max="14089" width="7" style="6" customWidth="1"/>
    <col min="14090" max="14090" width="12" style="6" customWidth="1"/>
    <col min="14091" max="14091" width="7" style="6" customWidth="1"/>
    <col min="14092" max="14092" width="12" style="6" customWidth="1"/>
    <col min="14093" max="14093" width="7" style="6" customWidth="1"/>
    <col min="14094" max="14094" width="12" style="6" customWidth="1"/>
    <col min="14095" max="14095" width="7" style="6" customWidth="1"/>
    <col min="14096" max="14096" width="12" style="6" customWidth="1"/>
    <col min="14097" max="14097" width="7" style="6" customWidth="1"/>
    <col min="14098" max="14098" width="12" style="6" customWidth="1"/>
    <col min="14099" max="14099" width="9.140625" style="6"/>
    <col min="14100" max="14102" width="12.7109375" style="6" customWidth="1"/>
    <col min="14103" max="14338" width="9.140625" style="6"/>
    <col min="14339" max="14339" width="6.7109375" style="6" customWidth="1"/>
    <col min="14340" max="14340" width="8.7109375" style="6" customWidth="1"/>
    <col min="14341" max="14341" width="15.28515625" style="6" customWidth="1"/>
    <col min="14342" max="14342" width="12" style="6" customWidth="1"/>
    <col min="14343" max="14343" width="7" style="6" customWidth="1"/>
    <col min="14344" max="14344" width="12" style="6" customWidth="1"/>
    <col min="14345" max="14345" width="7" style="6" customWidth="1"/>
    <col min="14346" max="14346" width="12" style="6" customWidth="1"/>
    <col min="14347" max="14347" width="7" style="6" customWidth="1"/>
    <col min="14348" max="14348" width="12" style="6" customWidth="1"/>
    <col min="14349" max="14349" width="7" style="6" customWidth="1"/>
    <col min="14350" max="14350" width="12" style="6" customWidth="1"/>
    <col min="14351" max="14351" width="7" style="6" customWidth="1"/>
    <col min="14352" max="14352" width="12" style="6" customWidth="1"/>
    <col min="14353" max="14353" width="7" style="6" customWidth="1"/>
    <col min="14354" max="14354" width="12" style="6" customWidth="1"/>
    <col min="14355" max="14355" width="9.140625" style="6"/>
    <col min="14356" max="14358" width="12.7109375" style="6" customWidth="1"/>
    <col min="14359" max="14594" width="9.140625" style="6"/>
    <col min="14595" max="14595" width="6.7109375" style="6" customWidth="1"/>
    <col min="14596" max="14596" width="8.7109375" style="6" customWidth="1"/>
    <col min="14597" max="14597" width="15.28515625" style="6" customWidth="1"/>
    <col min="14598" max="14598" width="12" style="6" customWidth="1"/>
    <col min="14599" max="14599" width="7" style="6" customWidth="1"/>
    <col min="14600" max="14600" width="12" style="6" customWidth="1"/>
    <col min="14601" max="14601" width="7" style="6" customWidth="1"/>
    <col min="14602" max="14602" width="12" style="6" customWidth="1"/>
    <col min="14603" max="14603" width="7" style="6" customWidth="1"/>
    <col min="14604" max="14604" width="12" style="6" customWidth="1"/>
    <col min="14605" max="14605" width="7" style="6" customWidth="1"/>
    <col min="14606" max="14606" width="12" style="6" customWidth="1"/>
    <col min="14607" max="14607" width="7" style="6" customWidth="1"/>
    <col min="14608" max="14608" width="12" style="6" customWidth="1"/>
    <col min="14609" max="14609" width="7" style="6" customWidth="1"/>
    <col min="14610" max="14610" width="12" style="6" customWidth="1"/>
    <col min="14611" max="14611" width="9.140625" style="6"/>
    <col min="14612" max="14614" width="12.7109375" style="6" customWidth="1"/>
    <col min="14615" max="14850" width="9.140625" style="6"/>
    <col min="14851" max="14851" width="6.7109375" style="6" customWidth="1"/>
    <col min="14852" max="14852" width="8.7109375" style="6" customWidth="1"/>
    <col min="14853" max="14853" width="15.28515625" style="6" customWidth="1"/>
    <col min="14854" max="14854" width="12" style="6" customWidth="1"/>
    <col min="14855" max="14855" width="7" style="6" customWidth="1"/>
    <col min="14856" max="14856" width="12" style="6" customWidth="1"/>
    <col min="14857" max="14857" width="7" style="6" customWidth="1"/>
    <col min="14858" max="14858" width="12" style="6" customWidth="1"/>
    <col min="14859" max="14859" width="7" style="6" customWidth="1"/>
    <col min="14860" max="14860" width="12" style="6" customWidth="1"/>
    <col min="14861" max="14861" width="7" style="6" customWidth="1"/>
    <col min="14862" max="14862" width="12" style="6" customWidth="1"/>
    <col min="14863" max="14863" width="7" style="6" customWidth="1"/>
    <col min="14864" max="14864" width="12" style="6" customWidth="1"/>
    <col min="14865" max="14865" width="7" style="6" customWidth="1"/>
    <col min="14866" max="14866" width="12" style="6" customWidth="1"/>
    <col min="14867" max="14867" width="9.140625" style="6"/>
    <col min="14868" max="14870" width="12.7109375" style="6" customWidth="1"/>
    <col min="14871" max="15106" width="9.140625" style="6"/>
    <col min="15107" max="15107" width="6.7109375" style="6" customWidth="1"/>
    <col min="15108" max="15108" width="8.7109375" style="6" customWidth="1"/>
    <col min="15109" max="15109" width="15.28515625" style="6" customWidth="1"/>
    <col min="15110" max="15110" width="12" style="6" customWidth="1"/>
    <col min="15111" max="15111" width="7" style="6" customWidth="1"/>
    <col min="15112" max="15112" width="12" style="6" customWidth="1"/>
    <col min="15113" max="15113" width="7" style="6" customWidth="1"/>
    <col min="15114" max="15114" width="12" style="6" customWidth="1"/>
    <col min="15115" max="15115" width="7" style="6" customWidth="1"/>
    <col min="15116" max="15116" width="12" style="6" customWidth="1"/>
    <col min="15117" max="15117" width="7" style="6" customWidth="1"/>
    <col min="15118" max="15118" width="12" style="6" customWidth="1"/>
    <col min="15119" max="15119" width="7" style="6" customWidth="1"/>
    <col min="15120" max="15120" width="12" style="6" customWidth="1"/>
    <col min="15121" max="15121" width="7" style="6" customWidth="1"/>
    <col min="15122" max="15122" width="12" style="6" customWidth="1"/>
    <col min="15123" max="15123" width="9.140625" style="6"/>
    <col min="15124" max="15126" width="12.7109375" style="6" customWidth="1"/>
    <col min="15127" max="15362" width="9.140625" style="6"/>
    <col min="15363" max="15363" width="6.7109375" style="6" customWidth="1"/>
    <col min="15364" max="15364" width="8.7109375" style="6" customWidth="1"/>
    <col min="15365" max="15365" width="15.28515625" style="6" customWidth="1"/>
    <col min="15366" max="15366" width="12" style="6" customWidth="1"/>
    <col min="15367" max="15367" width="7" style="6" customWidth="1"/>
    <col min="15368" max="15368" width="12" style="6" customWidth="1"/>
    <col min="15369" max="15369" width="7" style="6" customWidth="1"/>
    <col min="15370" max="15370" width="12" style="6" customWidth="1"/>
    <col min="15371" max="15371" width="7" style="6" customWidth="1"/>
    <col min="15372" max="15372" width="12" style="6" customWidth="1"/>
    <col min="15373" max="15373" width="7" style="6" customWidth="1"/>
    <col min="15374" max="15374" width="12" style="6" customWidth="1"/>
    <col min="15375" max="15375" width="7" style="6" customWidth="1"/>
    <col min="15376" max="15376" width="12" style="6" customWidth="1"/>
    <col min="15377" max="15377" width="7" style="6" customWidth="1"/>
    <col min="15378" max="15378" width="12" style="6" customWidth="1"/>
    <col min="15379" max="15379" width="9.140625" style="6"/>
    <col min="15380" max="15382" width="12.7109375" style="6" customWidth="1"/>
    <col min="15383" max="15618" width="9.140625" style="6"/>
    <col min="15619" max="15619" width="6.7109375" style="6" customWidth="1"/>
    <col min="15620" max="15620" width="8.7109375" style="6" customWidth="1"/>
    <col min="15621" max="15621" width="15.28515625" style="6" customWidth="1"/>
    <col min="15622" max="15622" width="12" style="6" customWidth="1"/>
    <col min="15623" max="15623" width="7" style="6" customWidth="1"/>
    <col min="15624" max="15624" width="12" style="6" customWidth="1"/>
    <col min="15625" max="15625" width="7" style="6" customWidth="1"/>
    <col min="15626" max="15626" width="12" style="6" customWidth="1"/>
    <col min="15627" max="15627" width="7" style="6" customWidth="1"/>
    <col min="15628" max="15628" width="12" style="6" customWidth="1"/>
    <col min="15629" max="15629" width="7" style="6" customWidth="1"/>
    <col min="15630" max="15630" width="12" style="6" customWidth="1"/>
    <col min="15631" max="15631" width="7" style="6" customWidth="1"/>
    <col min="15632" max="15632" width="12" style="6" customWidth="1"/>
    <col min="15633" max="15633" width="7" style="6" customWidth="1"/>
    <col min="15634" max="15634" width="12" style="6" customWidth="1"/>
    <col min="15635" max="15635" width="9.140625" style="6"/>
    <col min="15636" max="15638" width="12.7109375" style="6" customWidth="1"/>
    <col min="15639" max="15874" width="9.140625" style="6"/>
    <col min="15875" max="15875" width="6.7109375" style="6" customWidth="1"/>
    <col min="15876" max="15876" width="8.7109375" style="6" customWidth="1"/>
    <col min="15877" max="15877" width="15.28515625" style="6" customWidth="1"/>
    <col min="15878" max="15878" width="12" style="6" customWidth="1"/>
    <col min="15879" max="15879" width="7" style="6" customWidth="1"/>
    <col min="15880" max="15880" width="12" style="6" customWidth="1"/>
    <col min="15881" max="15881" width="7" style="6" customWidth="1"/>
    <col min="15882" max="15882" width="12" style="6" customWidth="1"/>
    <col min="15883" max="15883" width="7" style="6" customWidth="1"/>
    <col min="15884" max="15884" width="12" style="6" customWidth="1"/>
    <col min="15885" max="15885" width="7" style="6" customWidth="1"/>
    <col min="15886" max="15886" width="12" style="6" customWidth="1"/>
    <col min="15887" max="15887" width="7" style="6" customWidth="1"/>
    <col min="15888" max="15888" width="12" style="6" customWidth="1"/>
    <col min="15889" max="15889" width="7" style="6" customWidth="1"/>
    <col min="15890" max="15890" width="12" style="6" customWidth="1"/>
    <col min="15891" max="15891" width="9.140625" style="6"/>
    <col min="15892" max="15894" width="12.7109375" style="6" customWidth="1"/>
    <col min="15895" max="16130" width="9.140625" style="6"/>
    <col min="16131" max="16131" width="6.7109375" style="6" customWidth="1"/>
    <col min="16132" max="16132" width="8.7109375" style="6" customWidth="1"/>
    <col min="16133" max="16133" width="15.28515625" style="6" customWidth="1"/>
    <col min="16134" max="16134" width="12" style="6" customWidth="1"/>
    <col min="16135" max="16135" width="7" style="6" customWidth="1"/>
    <col min="16136" max="16136" width="12" style="6" customWidth="1"/>
    <col min="16137" max="16137" width="7" style="6" customWidth="1"/>
    <col min="16138" max="16138" width="12" style="6" customWidth="1"/>
    <col min="16139" max="16139" width="7" style="6" customWidth="1"/>
    <col min="16140" max="16140" width="12" style="6" customWidth="1"/>
    <col min="16141" max="16141" width="7" style="6" customWidth="1"/>
    <col min="16142" max="16142" width="12" style="6" customWidth="1"/>
    <col min="16143" max="16143" width="7" style="6" customWidth="1"/>
    <col min="16144" max="16144" width="12" style="6" customWidth="1"/>
    <col min="16145" max="16145" width="7" style="6" customWidth="1"/>
    <col min="16146" max="16146" width="12" style="6" customWidth="1"/>
    <col min="16147" max="16147" width="9.140625" style="6"/>
    <col min="16148" max="16150" width="12.7109375" style="6" customWidth="1"/>
    <col min="16151" max="16384" width="9.140625" style="6"/>
  </cols>
  <sheetData>
    <row r="1" spans="1:23" ht="21" customHeight="1">
      <c r="A1" s="337" t="s">
        <v>170</v>
      </c>
      <c r="B1" s="338"/>
      <c r="C1" s="338"/>
      <c r="D1" s="338"/>
      <c r="E1" s="338"/>
      <c r="F1" s="338"/>
      <c r="G1" s="338"/>
      <c r="H1" s="339"/>
      <c r="I1" s="343" t="s">
        <v>101</v>
      </c>
      <c r="J1" s="344"/>
      <c r="K1" s="344"/>
      <c r="L1" s="344"/>
      <c r="M1" s="344"/>
      <c r="N1" s="344"/>
      <c r="O1" s="344"/>
      <c r="P1" s="345"/>
    </row>
    <row r="2" spans="1:23" ht="21" customHeight="1">
      <c r="A2" s="340"/>
      <c r="B2" s="341"/>
      <c r="C2" s="341"/>
      <c r="D2" s="341"/>
      <c r="E2" s="341"/>
      <c r="F2" s="341"/>
      <c r="G2" s="341"/>
      <c r="H2" s="342"/>
      <c r="I2" s="346"/>
      <c r="J2" s="347"/>
      <c r="K2" s="347"/>
      <c r="L2" s="347"/>
      <c r="M2" s="347"/>
      <c r="N2" s="347"/>
      <c r="O2" s="347"/>
      <c r="P2" s="348"/>
    </row>
    <row r="3" spans="1:23" ht="6" customHeight="1">
      <c r="A3" s="7"/>
      <c r="B3" s="7"/>
      <c r="C3" s="8"/>
      <c r="D3" s="8"/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3" ht="21" customHeight="1">
      <c r="A4" s="191" t="s">
        <v>138</v>
      </c>
      <c r="B4" s="192"/>
      <c r="C4" s="193"/>
      <c r="D4" s="193"/>
      <c r="E4" s="193"/>
      <c r="F4" s="194"/>
      <c r="G4" s="195"/>
      <c r="H4" s="196"/>
      <c r="I4" s="349" t="s">
        <v>20</v>
      </c>
      <c r="J4" s="350"/>
      <c r="K4" s="350"/>
      <c r="L4" s="350"/>
      <c r="M4" s="350"/>
      <c r="N4" s="350"/>
      <c r="O4" s="350"/>
      <c r="P4" s="351"/>
    </row>
    <row r="5" spans="1:23" ht="21" customHeight="1">
      <c r="A5" s="197" t="s">
        <v>139</v>
      </c>
      <c r="B5" s="198"/>
      <c r="C5" s="199"/>
      <c r="D5" s="199"/>
      <c r="E5" s="199"/>
      <c r="F5" s="200"/>
      <c r="G5" s="201"/>
      <c r="H5" s="202"/>
      <c r="I5" s="352"/>
      <c r="J5" s="353"/>
      <c r="K5" s="353"/>
      <c r="L5" s="353"/>
      <c r="M5" s="353"/>
      <c r="N5" s="353"/>
      <c r="O5" s="353"/>
      <c r="P5" s="354"/>
    </row>
    <row r="6" spans="1:23" ht="21" customHeight="1">
      <c r="A6" s="197" t="s">
        <v>140</v>
      </c>
      <c r="B6" s="198"/>
      <c r="C6" s="199"/>
      <c r="D6" s="199"/>
      <c r="E6" s="199"/>
      <c r="F6" s="200"/>
      <c r="G6" s="201"/>
      <c r="H6" s="202" t="s">
        <v>148</v>
      </c>
      <c r="I6" s="352"/>
      <c r="J6" s="353"/>
      <c r="K6" s="353"/>
      <c r="L6" s="353"/>
      <c r="M6" s="353"/>
      <c r="N6" s="353"/>
      <c r="O6" s="353"/>
      <c r="P6" s="354"/>
    </row>
    <row r="7" spans="1:23" ht="21" customHeight="1">
      <c r="A7" s="203" t="s">
        <v>141</v>
      </c>
      <c r="B7" s="204"/>
      <c r="C7" s="205"/>
      <c r="D7" s="205"/>
      <c r="E7" s="205"/>
      <c r="F7" s="206"/>
      <c r="G7" s="207"/>
      <c r="H7" s="208"/>
      <c r="I7" s="355"/>
      <c r="J7" s="356"/>
      <c r="K7" s="356"/>
      <c r="L7" s="356"/>
      <c r="M7" s="356"/>
      <c r="N7" s="356"/>
      <c r="O7" s="356"/>
      <c r="P7" s="357"/>
    </row>
    <row r="8" spans="1:23" ht="6" customHeight="1">
      <c r="A8" s="12"/>
      <c r="B8" s="12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1"/>
    </row>
    <row r="9" spans="1:23" ht="21" customHeight="1">
      <c r="A9" s="358" t="s">
        <v>21</v>
      </c>
      <c r="B9" s="361" t="s">
        <v>22</v>
      </c>
      <c r="C9" s="362"/>
      <c r="D9" s="363"/>
      <c r="E9" s="367" t="s">
        <v>20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4"/>
      <c r="R9" s="34"/>
    </row>
    <row r="10" spans="1:23" ht="21" customHeight="1">
      <c r="A10" s="359"/>
      <c r="B10" s="364"/>
      <c r="C10" s="365"/>
      <c r="D10" s="366"/>
      <c r="E10" s="370" t="s">
        <v>71</v>
      </c>
      <c r="F10" s="371"/>
      <c r="G10" s="372"/>
      <c r="H10" s="372"/>
      <c r="I10" s="372"/>
      <c r="J10" s="372"/>
      <c r="K10" s="372"/>
      <c r="L10" s="372"/>
      <c r="M10" s="372"/>
      <c r="N10" s="372"/>
      <c r="O10" s="372"/>
      <c r="P10" s="373"/>
      <c r="Q10" s="34"/>
      <c r="R10" s="34"/>
    </row>
    <row r="11" spans="1:23" ht="21" customHeight="1">
      <c r="A11" s="359"/>
      <c r="B11" s="361" t="s">
        <v>7</v>
      </c>
      <c r="C11" s="363"/>
      <c r="D11" s="35" t="s">
        <v>23</v>
      </c>
      <c r="E11" s="374" t="s">
        <v>72</v>
      </c>
      <c r="F11" s="375"/>
      <c r="G11" s="376">
        <f>E11+1</f>
        <v>2</v>
      </c>
      <c r="H11" s="377"/>
      <c r="I11" s="376">
        <f>G11+1</f>
        <v>3</v>
      </c>
      <c r="J11" s="377"/>
      <c r="K11" s="376">
        <f>I11+1</f>
        <v>4</v>
      </c>
      <c r="L11" s="377"/>
      <c r="M11" s="376">
        <f>K11+1</f>
        <v>5</v>
      </c>
      <c r="N11" s="377"/>
      <c r="O11" s="376">
        <f>M11+1</f>
        <v>6</v>
      </c>
      <c r="P11" s="377"/>
      <c r="Q11" s="34"/>
      <c r="R11" s="34"/>
    </row>
    <row r="12" spans="1:23" ht="21" customHeight="1">
      <c r="A12" s="360"/>
      <c r="B12" s="364"/>
      <c r="C12" s="366"/>
      <c r="D12" s="36" t="s">
        <v>24</v>
      </c>
      <c r="E12" s="37" t="s">
        <v>25</v>
      </c>
      <c r="F12" s="49" t="s">
        <v>26</v>
      </c>
      <c r="G12" s="37" t="s">
        <v>25</v>
      </c>
      <c r="H12" s="49" t="s">
        <v>26</v>
      </c>
      <c r="I12" s="37" t="s">
        <v>25</v>
      </c>
      <c r="J12" s="49" t="s">
        <v>26</v>
      </c>
      <c r="K12" s="37" t="s">
        <v>25</v>
      </c>
      <c r="L12" s="49" t="s">
        <v>26</v>
      </c>
      <c r="M12" s="37" t="s">
        <v>25</v>
      </c>
      <c r="N12" s="49" t="s">
        <v>26</v>
      </c>
      <c r="O12" s="38" t="s">
        <v>25</v>
      </c>
      <c r="P12" s="50" t="s">
        <v>26</v>
      </c>
      <c r="Q12" s="34"/>
      <c r="R12" s="34"/>
      <c r="S12" s="146"/>
      <c r="T12" s="146"/>
      <c r="U12" s="146"/>
      <c r="V12" s="146"/>
      <c r="W12" s="146"/>
    </row>
    <row r="13" spans="1:23" ht="21" customHeight="1">
      <c r="A13" s="67" t="s">
        <v>27</v>
      </c>
      <c r="B13" s="68" t="s">
        <v>28</v>
      </c>
      <c r="C13" s="69"/>
      <c r="D13" s="70">
        <f>'Resumo Orçam'!F3</f>
        <v>0</v>
      </c>
      <c r="E13" s="71">
        <v>0.9</v>
      </c>
      <c r="F13" s="72">
        <f>E13*$D13</f>
        <v>0</v>
      </c>
      <c r="G13" s="71">
        <v>0</v>
      </c>
      <c r="H13" s="72">
        <f>G13*$D13</f>
        <v>0</v>
      </c>
      <c r="I13" s="71">
        <v>0</v>
      </c>
      <c r="J13" s="72">
        <f>I13*$D13</f>
        <v>0</v>
      </c>
      <c r="K13" s="71">
        <v>0</v>
      </c>
      <c r="L13" s="72">
        <f>K13*$D13</f>
        <v>0</v>
      </c>
      <c r="M13" s="71">
        <v>0</v>
      </c>
      <c r="N13" s="72">
        <f>M13*$D13</f>
        <v>0</v>
      </c>
      <c r="O13" s="71">
        <v>0.1</v>
      </c>
      <c r="P13" s="72">
        <f t="shared" ref="P13" si="0">O13*$D13</f>
        <v>0</v>
      </c>
      <c r="Q13" s="73">
        <f t="shared" ref="Q13:Q15" si="1">E13+G13+I13+K13+M13+O13</f>
        <v>1</v>
      </c>
      <c r="R13" s="73"/>
      <c r="S13" s="146"/>
      <c r="T13" s="146"/>
      <c r="U13" s="146"/>
      <c r="V13" s="146"/>
      <c r="W13" s="146"/>
    </row>
    <row r="14" spans="1:23" ht="21" customHeight="1">
      <c r="A14" s="51" t="s">
        <v>40</v>
      </c>
      <c r="B14" s="52" t="s">
        <v>94</v>
      </c>
      <c r="C14" s="53"/>
      <c r="D14" s="54">
        <f>'Resumo Orçam'!F4</f>
        <v>0</v>
      </c>
      <c r="E14" s="55">
        <v>0</v>
      </c>
      <c r="F14" s="56">
        <f t="shared" ref="F14" si="2">E14*$D14</f>
        <v>0</v>
      </c>
      <c r="G14" s="55">
        <v>0.2</v>
      </c>
      <c r="H14" s="56">
        <f t="shared" ref="H14" si="3">G14*$D14</f>
        <v>0</v>
      </c>
      <c r="I14" s="55">
        <v>0.3</v>
      </c>
      <c r="J14" s="56">
        <f t="shared" ref="J14" si="4">I14*$D14</f>
        <v>0</v>
      </c>
      <c r="K14" s="55">
        <v>0.3</v>
      </c>
      <c r="L14" s="56">
        <f t="shared" ref="L14" si="5">K14*$D14</f>
        <v>0</v>
      </c>
      <c r="M14" s="55">
        <v>0.2</v>
      </c>
      <c r="N14" s="56">
        <f t="shared" ref="N14" si="6">M14*$D14</f>
        <v>0</v>
      </c>
      <c r="O14" s="55">
        <v>0</v>
      </c>
      <c r="P14" s="56">
        <f t="shared" ref="P14" si="7">O14*$D14</f>
        <v>0</v>
      </c>
      <c r="Q14" s="73">
        <f t="shared" si="1"/>
        <v>1</v>
      </c>
      <c r="R14" s="73"/>
      <c r="S14" s="74"/>
      <c r="T14" s="146"/>
      <c r="U14" s="146"/>
      <c r="V14" s="146"/>
      <c r="W14" s="146"/>
    </row>
    <row r="15" spans="1:23" ht="21" customHeight="1">
      <c r="A15" s="51" t="s">
        <v>29</v>
      </c>
      <c r="B15" s="52" t="s">
        <v>70</v>
      </c>
      <c r="C15" s="53"/>
      <c r="D15" s="54">
        <f>'Resumo Orçam'!F5</f>
        <v>0</v>
      </c>
      <c r="E15" s="55">
        <v>0</v>
      </c>
      <c r="F15" s="56">
        <f t="shared" ref="F15" si="8">E15*$D15</f>
        <v>0</v>
      </c>
      <c r="G15" s="55">
        <v>0</v>
      </c>
      <c r="H15" s="56">
        <f t="shared" ref="H15" si="9">G15*$D15</f>
        <v>0</v>
      </c>
      <c r="I15" s="55">
        <v>0.2</v>
      </c>
      <c r="J15" s="56">
        <f t="shared" ref="J15" si="10">I15*$D15</f>
        <v>0</v>
      </c>
      <c r="K15" s="55">
        <v>0.2</v>
      </c>
      <c r="L15" s="56">
        <f t="shared" ref="L15" si="11">K15*$D15</f>
        <v>0</v>
      </c>
      <c r="M15" s="55">
        <v>0.6</v>
      </c>
      <c r="N15" s="56">
        <f t="shared" ref="N15" si="12">M15*$D15</f>
        <v>0</v>
      </c>
      <c r="O15" s="55">
        <v>0</v>
      </c>
      <c r="P15" s="56">
        <f t="shared" ref="P15" si="13">O15*$D15</f>
        <v>0</v>
      </c>
      <c r="Q15" s="73">
        <f t="shared" si="1"/>
        <v>1</v>
      </c>
      <c r="R15" s="73"/>
      <c r="S15" s="74"/>
      <c r="T15" s="74"/>
    </row>
    <row r="16" spans="1:23" ht="21" customHeight="1">
      <c r="A16" s="51" t="s">
        <v>30</v>
      </c>
      <c r="B16" s="52" t="s">
        <v>69</v>
      </c>
      <c r="C16" s="53"/>
      <c r="D16" s="54">
        <f>'Resumo Orçam'!F6</f>
        <v>0</v>
      </c>
      <c r="E16" s="55" t="e">
        <f>E21</f>
        <v>#DIV/0!</v>
      </c>
      <c r="F16" s="56" t="e">
        <f t="shared" ref="F16" si="14">E16*$D16</f>
        <v>#DIV/0!</v>
      </c>
      <c r="G16" s="55" t="e">
        <f>G21</f>
        <v>#DIV/0!</v>
      </c>
      <c r="H16" s="56" t="e">
        <f t="shared" ref="H16" si="15">G16*$D16</f>
        <v>#DIV/0!</v>
      </c>
      <c r="I16" s="55" t="e">
        <f>I21</f>
        <v>#DIV/0!</v>
      </c>
      <c r="J16" s="56" t="e">
        <f t="shared" ref="J16" si="16">I16*$D16</f>
        <v>#DIV/0!</v>
      </c>
      <c r="K16" s="55" t="e">
        <f>K21</f>
        <v>#DIV/0!</v>
      </c>
      <c r="L16" s="56" t="e">
        <f t="shared" ref="L16" si="17">K16*$D16</f>
        <v>#DIV/0!</v>
      </c>
      <c r="M16" s="55" t="e">
        <f>M21</f>
        <v>#DIV/0!</v>
      </c>
      <c r="N16" s="56" t="e">
        <f t="shared" ref="N16" si="18">M16*$D16</f>
        <v>#DIV/0!</v>
      </c>
      <c r="O16" s="55" t="e">
        <f>O21</f>
        <v>#DIV/0!</v>
      </c>
      <c r="P16" s="56" t="e">
        <f t="shared" ref="P16" si="19">O16*$D16</f>
        <v>#DIV/0!</v>
      </c>
      <c r="Q16" s="73" t="e">
        <f>E16+G16+I16+K16+M16+O16</f>
        <v>#DIV/0!</v>
      </c>
      <c r="R16" s="73"/>
      <c r="S16" s="74"/>
      <c r="T16" s="74"/>
    </row>
    <row r="17" spans="1:20" ht="21" customHeight="1">
      <c r="A17" s="378" t="s">
        <v>31</v>
      </c>
      <c r="B17" s="379"/>
      <c r="C17" s="380"/>
      <c r="D17" s="57">
        <f>SUM(D13:D16)</f>
        <v>0</v>
      </c>
      <c r="E17" s="58" t="e">
        <f>ROUND(F17/$D$18,4)</f>
        <v>#DIV/0!</v>
      </c>
      <c r="F17" s="59" t="e">
        <f>SUM(F13:F16)</f>
        <v>#DIV/0!</v>
      </c>
      <c r="G17" s="58" t="e">
        <f>ROUND(H17/$D$18,4)</f>
        <v>#DIV/0!</v>
      </c>
      <c r="H17" s="59" t="e">
        <f>SUM(H13:H16)</f>
        <v>#DIV/0!</v>
      </c>
      <c r="I17" s="58" t="e">
        <f>ROUND(J17/$D$18,4)</f>
        <v>#DIV/0!</v>
      </c>
      <c r="J17" s="59" t="e">
        <f>SUM(J13:J16)</f>
        <v>#DIV/0!</v>
      </c>
      <c r="K17" s="58" t="e">
        <f>ROUND(L17/$D$18,4)</f>
        <v>#DIV/0!</v>
      </c>
      <c r="L17" s="59" t="e">
        <f>SUM(L13:L16)</f>
        <v>#DIV/0!</v>
      </c>
      <c r="M17" s="58" t="e">
        <f>ROUND(N17/$D$18,4)</f>
        <v>#DIV/0!</v>
      </c>
      <c r="N17" s="59" t="e">
        <f>SUM(N13:N16)</f>
        <v>#DIV/0!</v>
      </c>
      <c r="O17" s="58" t="e">
        <f>ROUND(P17/$D$18,4)</f>
        <v>#DIV/0!</v>
      </c>
      <c r="P17" s="60" t="e">
        <f>SUM(P13:P16)</f>
        <v>#DIV/0!</v>
      </c>
      <c r="Q17" s="34"/>
      <c r="R17" s="34"/>
      <c r="S17" s="15"/>
      <c r="T17" s="15"/>
    </row>
    <row r="18" spans="1:20" ht="21" customHeight="1">
      <c r="A18" s="334" t="s">
        <v>32</v>
      </c>
      <c r="B18" s="335"/>
      <c r="C18" s="336"/>
      <c r="D18" s="61">
        <f>D17</f>
        <v>0</v>
      </c>
      <c r="E18" s="62" t="e">
        <f>ROUND(F18/$D$18,4)</f>
        <v>#DIV/0!</v>
      </c>
      <c r="F18" s="63" t="e">
        <f>F17</f>
        <v>#DIV/0!</v>
      </c>
      <c r="G18" s="62" t="e">
        <f>ROUND(H18/$D$18,4)</f>
        <v>#DIV/0!</v>
      </c>
      <c r="H18" s="64" t="e">
        <f>SUM(F18+H17)</f>
        <v>#DIV/0!</v>
      </c>
      <c r="I18" s="62" t="e">
        <f>ROUND(J18/$D$18,4)</f>
        <v>#DIV/0!</v>
      </c>
      <c r="J18" s="64" t="e">
        <f>SUM(H18+J17)</f>
        <v>#DIV/0!</v>
      </c>
      <c r="K18" s="62" t="e">
        <f>ROUND(L18/$D$18,4)</f>
        <v>#DIV/0!</v>
      </c>
      <c r="L18" s="64" t="e">
        <f>SUM(J18+L17)</f>
        <v>#DIV/0!</v>
      </c>
      <c r="M18" s="62" t="e">
        <f>ROUND(N18/$D$18,4)</f>
        <v>#DIV/0!</v>
      </c>
      <c r="N18" s="64" t="e">
        <f>SUM(L18+N17)</f>
        <v>#DIV/0!</v>
      </c>
      <c r="O18" s="62" t="e">
        <f>ROUND(P18/$D$18,4)</f>
        <v>#DIV/0!</v>
      </c>
      <c r="P18" s="64" t="e">
        <f>SUM(N18+P17)</f>
        <v>#DIV/0!</v>
      </c>
      <c r="Q18" s="34"/>
      <c r="R18" s="34"/>
    </row>
    <row r="19" spans="1:20" ht="18" customHeight="1">
      <c r="R19" s="147"/>
    </row>
    <row r="20" spans="1:20" ht="21" customHeight="1">
      <c r="D20" s="65">
        <f>SUM(D14:D15)</f>
        <v>0</v>
      </c>
      <c r="E20" s="66"/>
      <c r="F20" s="65">
        <f>SUM(F14:F15)</f>
        <v>0</v>
      </c>
      <c r="G20" s="66"/>
      <c r="H20" s="65">
        <f>SUM(H14:H15)</f>
        <v>0</v>
      </c>
      <c r="I20" s="66"/>
      <c r="J20" s="65">
        <f>SUM(J14:J15)</f>
        <v>0</v>
      </c>
      <c r="K20" s="66"/>
      <c r="L20" s="65">
        <f>SUM(L14:L15)</f>
        <v>0</v>
      </c>
      <c r="M20" s="66"/>
      <c r="N20" s="65">
        <f>SUM(N14:N15)</f>
        <v>0</v>
      </c>
      <c r="O20" s="66"/>
      <c r="P20" s="65">
        <f>SUM(P14:P15)</f>
        <v>0</v>
      </c>
    </row>
    <row r="21" spans="1:20" ht="21" customHeight="1">
      <c r="D21" s="65"/>
      <c r="E21" s="66" t="e">
        <f>ROUND(F21/$D16,3)</f>
        <v>#DIV/0!</v>
      </c>
      <c r="F21" s="65" t="e">
        <f>F20/$D20*$D16</f>
        <v>#DIV/0!</v>
      </c>
      <c r="G21" s="66" t="e">
        <f>ROUND(H21/$D16,3)</f>
        <v>#DIV/0!</v>
      </c>
      <c r="H21" s="65" t="e">
        <f>H20/$D20*$D16</f>
        <v>#DIV/0!</v>
      </c>
      <c r="I21" s="66" t="e">
        <f>ROUND(J21/$D16,3)</f>
        <v>#DIV/0!</v>
      </c>
      <c r="J21" s="65" t="e">
        <f>J20/$D20*$D16</f>
        <v>#DIV/0!</v>
      </c>
      <c r="K21" s="66" t="e">
        <f>ROUND(L21/$D16,3)</f>
        <v>#DIV/0!</v>
      </c>
      <c r="L21" s="65" t="e">
        <f>L20/$D20*$D16</f>
        <v>#DIV/0!</v>
      </c>
      <c r="M21" s="66" t="e">
        <f>ROUND(N21/$D16,3)</f>
        <v>#DIV/0!</v>
      </c>
      <c r="N21" s="65" t="e">
        <f>N20/$D20*$D16</f>
        <v>#DIV/0!</v>
      </c>
      <c r="O21" s="66" t="e">
        <f>ROUND(P21/$D16,3)</f>
        <v>#DIV/0!</v>
      </c>
      <c r="P21" s="65" t="e">
        <f>P20/$D20*$D16</f>
        <v>#DIV/0!</v>
      </c>
    </row>
  </sheetData>
  <mergeCells count="16">
    <mergeCell ref="A18:C18"/>
    <mergeCell ref="A1:H2"/>
    <mergeCell ref="I1:P2"/>
    <mergeCell ref="I4:P7"/>
    <mergeCell ref="A9:A12"/>
    <mergeCell ref="B9:D10"/>
    <mergeCell ref="E9:P9"/>
    <mergeCell ref="E10:P10"/>
    <mergeCell ref="B11:C12"/>
    <mergeCell ref="E11:F11"/>
    <mergeCell ref="G11:H11"/>
    <mergeCell ref="I11:J11"/>
    <mergeCell ref="K11:L11"/>
    <mergeCell ref="M11:N11"/>
    <mergeCell ref="O11:P11"/>
    <mergeCell ref="A17:C17"/>
  </mergeCells>
  <printOptions horizontalCentered="1"/>
  <pageMargins left="0.31496062992125984" right="0.31496062992125984" top="0.70866141732283472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SheetLayoutView="100" workbookViewId="0">
      <selection activeCell="B35" sqref="B35"/>
    </sheetView>
  </sheetViews>
  <sheetFormatPr defaultColWidth="8.85546875" defaultRowHeight="12.75"/>
  <cols>
    <col min="1" max="1" width="12.7109375" style="1" customWidth="1"/>
    <col min="2" max="2" width="61.28515625" style="1" customWidth="1"/>
    <col min="3" max="3" width="7.7109375" style="1" customWidth="1"/>
    <col min="4" max="4" width="13.7109375" style="1" customWidth="1"/>
    <col min="5" max="5" width="11.5703125" style="1" customWidth="1"/>
    <col min="6" max="6" width="13.7109375" style="1" customWidth="1"/>
    <col min="7" max="7" width="7.28515625" style="1" customWidth="1"/>
    <col min="8" max="8" width="8.42578125" style="1" customWidth="1"/>
    <col min="9" max="9" width="13.42578125" style="1" bestFit="1" customWidth="1"/>
    <col min="10" max="10" width="11" style="1" bestFit="1" customWidth="1"/>
    <col min="11" max="16384" width="8.85546875" style="1"/>
  </cols>
  <sheetData>
    <row r="1" spans="1:11" ht="18" customHeight="1">
      <c r="A1" s="252" t="s">
        <v>142</v>
      </c>
      <c r="B1" s="19"/>
      <c r="C1" s="19"/>
      <c r="D1" s="19"/>
      <c r="E1" s="39"/>
      <c r="F1" s="30"/>
      <c r="G1" s="19"/>
      <c r="H1" s="136" t="s">
        <v>170</v>
      </c>
    </row>
    <row r="2" spans="1:11" ht="18" customHeight="1">
      <c r="A2" s="24" t="s">
        <v>143</v>
      </c>
      <c r="B2" s="20"/>
      <c r="C2" s="20"/>
      <c r="D2" s="20"/>
      <c r="E2" s="40"/>
      <c r="F2" s="31"/>
      <c r="G2" s="20"/>
      <c r="H2" s="31" t="s">
        <v>45</v>
      </c>
    </row>
    <row r="3" spans="1:11" ht="18" customHeight="1">
      <c r="A3" s="24" t="s">
        <v>144</v>
      </c>
      <c r="B3" s="20"/>
      <c r="C3" s="253"/>
      <c r="D3" s="253"/>
      <c r="E3" s="40"/>
      <c r="F3" s="31"/>
      <c r="G3" s="20"/>
      <c r="H3" s="31" t="s">
        <v>86</v>
      </c>
    </row>
    <row r="4" spans="1:11" ht="18" customHeight="1">
      <c r="A4" s="25" t="s">
        <v>145</v>
      </c>
      <c r="B4" s="26"/>
      <c r="C4" s="26"/>
      <c r="D4" s="26"/>
      <c r="E4" s="41"/>
      <c r="F4" s="33"/>
      <c r="G4" s="26"/>
      <c r="H4" s="140" t="s">
        <v>146</v>
      </c>
    </row>
    <row r="5" spans="1:11" ht="10.9" customHeight="1">
      <c r="A5" s="386" t="s">
        <v>49</v>
      </c>
      <c r="B5" s="389" t="s">
        <v>18</v>
      </c>
      <c r="C5" s="389" t="s">
        <v>19</v>
      </c>
      <c r="D5" s="381" t="s">
        <v>34</v>
      </c>
      <c r="E5" s="386" t="s">
        <v>4</v>
      </c>
      <c r="F5" s="381" t="s">
        <v>35</v>
      </c>
      <c r="G5" s="381" t="s">
        <v>25</v>
      </c>
      <c r="H5" s="381" t="s">
        <v>44</v>
      </c>
    </row>
    <row r="6" spans="1:11" ht="10.9" customHeight="1">
      <c r="A6" s="387"/>
      <c r="B6" s="390"/>
      <c r="C6" s="390"/>
      <c r="D6" s="382"/>
      <c r="E6" s="387"/>
      <c r="F6" s="382"/>
      <c r="G6" s="382"/>
      <c r="H6" s="382"/>
    </row>
    <row r="7" spans="1:11" ht="10.9" customHeight="1">
      <c r="A7" s="388"/>
      <c r="B7" s="391"/>
      <c r="C7" s="391"/>
      <c r="D7" s="383"/>
      <c r="E7" s="388"/>
      <c r="F7" s="383"/>
      <c r="G7" s="383"/>
      <c r="H7" s="383"/>
    </row>
    <row r="8" spans="1:11" ht="16.149999999999999" customHeight="1">
      <c r="A8" s="275" t="str">
        <f>Orçamento!B26</f>
        <v>6817901</v>
      </c>
      <c r="B8" s="276" t="str">
        <f>Orçamento!C26</f>
        <v>Corpo de BSCC - seção canal de 3,0 x 2,0 m - pré-moldado - tipo I - areia e brita comerciais</v>
      </c>
      <c r="C8" s="275" t="str">
        <f>Orçamento!F26</f>
        <v>m</v>
      </c>
      <c r="D8" s="277">
        <f>Orçamento!G26</f>
        <v>2517</v>
      </c>
      <c r="E8" s="278">
        <f>Orçamento!I26</f>
        <v>0</v>
      </c>
      <c r="F8" s="279">
        <f t="shared" ref="F8:F37" si="0">TRUNC(D8*E8,2)</f>
        <v>0</v>
      </c>
      <c r="G8" s="280" t="e">
        <f t="shared" ref="G8:G37" si="1">F8/F$38</f>
        <v>#DIV/0!</v>
      </c>
      <c r="H8" s="280" t="e">
        <f t="shared" ref="H8:H37" si="2">G8+H7</f>
        <v>#DIV/0!</v>
      </c>
      <c r="I8" s="3"/>
      <c r="J8" s="4"/>
      <c r="K8" s="2"/>
    </row>
    <row r="9" spans="1:11" ht="16.149999999999999" customHeight="1">
      <c r="A9" s="150" t="str">
        <f>Orçamento!B35</f>
        <v>DREN07</v>
      </c>
      <c r="B9" s="153" t="str">
        <f>Orçamento!C35</f>
        <v>Placa de concreto armado pré-moldada (fck de 25 MPa) com 1,68 m x 1,00 m x 0,12 m - fabricação e assentamento</v>
      </c>
      <c r="C9" s="150" t="str">
        <f>Orçamento!F35</f>
        <v>unid</v>
      </c>
      <c r="D9" s="154">
        <f>Orçamento!G35</f>
        <v>5034</v>
      </c>
      <c r="E9" s="155">
        <f>Orçamento!I35</f>
        <v>0</v>
      </c>
      <c r="F9" s="151">
        <f t="shared" si="0"/>
        <v>0</v>
      </c>
      <c r="G9" s="152" t="e">
        <f t="shared" si="1"/>
        <v>#DIV/0!</v>
      </c>
      <c r="H9" s="152" t="e">
        <f t="shared" si="2"/>
        <v>#DIV/0!</v>
      </c>
      <c r="I9" s="3"/>
      <c r="J9" s="4"/>
      <c r="K9" s="2"/>
    </row>
    <row r="10" spans="1:11" ht="16.149999999999999" customHeight="1">
      <c r="A10" s="150" t="str">
        <f>Orçamento!B46</f>
        <v>ADM01</v>
      </c>
      <c r="B10" s="153" t="str">
        <f>Orçamento!C46</f>
        <v>Administração local</v>
      </c>
      <c r="C10" s="150" t="str">
        <f>Orçamento!F46</f>
        <v>unid</v>
      </c>
      <c r="D10" s="154">
        <f>Orçamento!G46</f>
        <v>1</v>
      </c>
      <c r="E10" s="155">
        <f>Orçamento!I46</f>
        <v>0</v>
      </c>
      <c r="F10" s="151">
        <f t="shared" si="0"/>
        <v>0</v>
      </c>
      <c r="G10" s="152" t="e">
        <f t="shared" si="1"/>
        <v>#DIV/0!</v>
      </c>
      <c r="H10" s="152" t="e">
        <f t="shared" si="2"/>
        <v>#DIV/0!</v>
      </c>
      <c r="I10" s="3"/>
      <c r="J10" s="4"/>
      <c r="K10" s="2"/>
    </row>
    <row r="11" spans="1:11" ht="16.149999999999999" customHeight="1">
      <c r="A11" s="150" t="str">
        <f>Orçamento!B37</f>
        <v>1505860</v>
      </c>
      <c r="B11" s="153" t="str">
        <f>Orçamento!C37</f>
        <v>Enrocamento de pedra jogada - pedra de mão comercial - fornecimento e assentamento</v>
      </c>
      <c r="C11" s="150" t="str">
        <f>Orçamento!F37</f>
        <v>m³</v>
      </c>
      <c r="D11" s="154">
        <f>Orçamento!G37</f>
        <v>1765.4</v>
      </c>
      <c r="E11" s="155">
        <f>Orçamento!I37</f>
        <v>0</v>
      </c>
      <c r="F11" s="151">
        <f t="shared" si="0"/>
        <v>0</v>
      </c>
      <c r="G11" s="152" t="e">
        <f t="shared" si="1"/>
        <v>#DIV/0!</v>
      </c>
      <c r="H11" s="152" t="e">
        <f t="shared" si="2"/>
        <v>#DIV/0!</v>
      </c>
      <c r="I11" s="3"/>
      <c r="J11" s="4"/>
      <c r="K11" s="2"/>
    </row>
    <row r="12" spans="1:11" ht="16.149999999999999" customHeight="1">
      <c r="A12" s="150" t="str">
        <f>Orçamento!B8</f>
        <v>PREL01</v>
      </c>
      <c r="B12" s="153" t="str">
        <f>Orçamento!C8</f>
        <v>Instalação de canteiro de obras e alojamentos</v>
      </c>
      <c r="C12" s="150" t="str">
        <f>Orçamento!F8</f>
        <v>unid</v>
      </c>
      <c r="D12" s="154">
        <f>Orçamento!G8</f>
        <v>1</v>
      </c>
      <c r="E12" s="155">
        <f>Orçamento!I8</f>
        <v>0</v>
      </c>
      <c r="F12" s="151">
        <f t="shared" si="0"/>
        <v>0</v>
      </c>
      <c r="G12" s="152" t="e">
        <f t="shared" si="1"/>
        <v>#DIV/0!</v>
      </c>
      <c r="H12" s="152" t="e">
        <f t="shared" si="2"/>
        <v>#DIV/0!</v>
      </c>
      <c r="I12" s="3"/>
      <c r="J12" s="4"/>
      <c r="K12" s="2"/>
    </row>
    <row r="13" spans="1:11" ht="16.149999999999999" customHeight="1">
      <c r="A13" s="150" t="str">
        <f>Orçamento!B28</f>
        <v>6817873</v>
      </c>
      <c r="B13" s="153" t="str">
        <f>Orçamento!C28</f>
        <v>Corpo de BSCC - seção fechada de 3,0 x 3,0 m - pré-moldado - altura do aterro de 1,00 a 2,50 m - areia e brita comerciais</v>
      </c>
      <c r="C13" s="150" t="str">
        <f>Orçamento!F28</f>
        <v>m</v>
      </c>
      <c r="D13" s="154">
        <f>Orçamento!G28</f>
        <v>45</v>
      </c>
      <c r="E13" s="155">
        <f>Orçamento!I28</f>
        <v>0</v>
      </c>
      <c r="F13" s="151">
        <f t="shared" si="0"/>
        <v>0</v>
      </c>
      <c r="G13" s="152" t="e">
        <f t="shared" si="1"/>
        <v>#DIV/0!</v>
      </c>
      <c r="H13" s="152" t="e">
        <f t="shared" si="2"/>
        <v>#DIV/0!</v>
      </c>
      <c r="I13" s="3"/>
      <c r="J13" s="4"/>
      <c r="K13" s="2"/>
    </row>
    <row r="14" spans="1:11" ht="16.149999999999999" customHeight="1">
      <c r="A14" s="150" t="str">
        <f>Orçamento!B42</f>
        <v>4413200</v>
      </c>
      <c r="B14" s="153" t="str">
        <f>Orçamento!C42</f>
        <v>Plantio de grama comercial em placas</v>
      </c>
      <c r="C14" s="150" t="str">
        <f>Orçamento!F42</f>
        <v>m²</v>
      </c>
      <c r="D14" s="154">
        <f>Orçamento!G42</f>
        <v>15102</v>
      </c>
      <c r="E14" s="155">
        <f>Orçamento!I42</f>
        <v>0</v>
      </c>
      <c r="F14" s="151">
        <f t="shared" si="0"/>
        <v>0</v>
      </c>
      <c r="G14" s="152" t="e">
        <f t="shared" si="1"/>
        <v>#DIV/0!</v>
      </c>
      <c r="H14" s="152" t="e">
        <f t="shared" si="2"/>
        <v>#DIV/0!</v>
      </c>
      <c r="I14" s="3"/>
      <c r="J14" s="4"/>
      <c r="K14" s="2"/>
    </row>
    <row r="15" spans="1:11" ht="16.149999999999999" customHeight="1">
      <c r="A15" s="150" t="str">
        <f>Orçamento!B22</f>
        <v>4805757</v>
      </c>
      <c r="B15" s="153" t="str">
        <f>Orçamento!C22</f>
        <v>Escavação mecânica de vala em material de 1ª categoria</v>
      </c>
      <c r="C15" s="150" t="str">
        <f>Orçamento!F22</f>
        <v>m³</v>
      </c>
      <c r="D15" s="154">
        <f>Orçamento!G22</f>
        <v>22625.4</v>
      </c>
      <c r="E15" s="155">
        <f>Orçamento!I22</f>
        <v>0</v>
      </c>
      <c r="F15" s="151">
        <f t="shared" si="0"/>
        <v>0</v>
      </c>
      <c r="G15" s="152" t="e">
        <f t="shared" si="1"/>
        <v>#DIV/0!</v>
      </c>
      <c r="H15" s="152" t="e">
        <f t="shared" si="2"/>
        <v>#DIV/0!</v>
      </c>
      <c r="I15" s="3"/>
      <c r="J15" s="4"/>
      <c r="K15" s="2"/>
    </row>
    <row r="16" spans="1:11" ht="16.149999999999999" customHeight="1">
      <c r="A16" s="150" t="str">
        <f>Orçamento!B27</f>
        <v>0705211</v>
      </c>
      <c r="B16" s="153" t="str">
        <f>Orçamento!C27</f>
        <v>Corpo de BSCC 3,00 x 3,00 m - moldado no local - altura do aterro 0,00 a 1,00 m - areia e brita comerciais</v>
      </c>
      <c r="C16" s="150" t="str">
        <f>Orçamento!F27</f>
        <v>m</v>
      </c>
      <c r="D16" s="154">
        <f>Orçamento!G27</f>
        <v>16</v>
      </c>
      <c r="E16" s="155">
        <f>Orçamento!I27</f>
        <v>0</v>
      </c>
      <c r="F16" s="151">
        <f t="shared" si="0"/>
        <v>0</v>
      </c>
      <c r="G16" s="152" t="e">
        <f t="shared" si="1"/>
        <v>#DIV/0!</v>
      </c>
      <c r="H16" s="152" t="e">
        <f t="shared" si="2"/>
        <v>#DIV/0!</v>
      </c>
      <c r="I16" s="3"/>
      <c r="J16" s="4"/>
      <c r="K16" s="2"/>
    </row>
    <row r="17" spans="1:11" ht="16.149999999999999" customHeight="1">
      <c r="A17" s="150" t="str">
        <f>Orçamento!B23</f>
        <v>4815671</v>
      </c>
      <c r="B17" s="153" t="str">
        <f>Orçamento!C23</f>
        <v>Reaterro e compactação com soquete vibratório</v>
      </c>
      <c r="C17" s="150" t="str">
        <f>Orçamento!F23</f>
        <v>m³</v>
      </c>
      <c r="D17" s="154">
        <f>Orçamento!G23</f>
        <v>4768</v>
      </c>
      <c r="E17" s="155">
        <f>Orçamento!I23</f>
        <v>0</v>
      </c>
      <c r="F17" s="151">
        <f t="shared" si="0"/>
        <v>0</v>
      </c>
      <c r="G17" s="152" t="e">
        <f t="shared" si="1"/>
        <v>#DIV/0!</v>
      </c>
      <c r="H17" s="152" t="e">
        <f t="shared" si="2"/>
        <v>#DIV/0!</v>
      </c>
      <c r="I17" s="3"/>
      <c r="J17" s="4"/>
      <c r="K17" s="2"/>
    </row>
    <row r="18" spans="1:11" ht="16.149999999999999" customHeight="1">
      <c r="A18" s="150" t="str">
        <f>Orçamento!B9</f>
        <v>0903804</v>
      </c>
      <c r="B18" s="153" t="str">
        <f>Orçamento!C9</f>
        <v>Instalação da central de concreto com capacidade de 30m³/h</v>
      </c>
      <c r="C18" s="150" t="str">
        <f>Orçamento!F9</f>
        <v>unid</v>
      </c>
      <c r="D18" s="154">
        <f>Orçamento!G9</f>
        <v>1</v>
      </c>
      <c r="E18" s="155">
        <f>Orçamento!I9</f>
        <v>0</v>
      </c>
      <c r="F18" s="151">
        <f t="shared" si="0"/>
        <v>0</v>
      </c>
      <c r="G18" s="152" t="e">
        <f t="shared" si="1"/>
        <v>#DIV/0!</v>
      </c>
      <c r="H18" s="152" t="e">
        <f t="shared" si="2"/>
        <v>#DIV/0!</v>
      </c>
      <c r="I18" s="3"/>
      <c r="J18" s="4"/>
      <c r="K18" s="2"/>
    </row>
    <row r="19" spans="1:11" ht="16.149999999999999" customHeight="1">
      <c r="A19" s="150" t="str">
        <f>Orçamento!B36</f>
        <v>DREN08</v>
      </c>
      <c r="B19" s="153" t="str">
        <f>Orçamento!C36</f>
        <v>Colchão drenante com espalhamento e compactação mecânicos - brita comercial</v>
      </c>
      <c r="C19" s="150" t="str">
        <f>Orçamento!F36</f>
        <v>m³</v>
      </c>
      <c r="D19" s="154">
        <f>Orçamento!G36</f>
        <v>291</v>
      </c>
      <c r="E19" s="155">
        <f>Orçamento!I36</f>
        <v>0</v>
      </c>
      <c r="F19" s="151">
        <f t="shared" si="0"/>
        <v>0</v>
      </c>
      <c r="G19" s="152" t="e">
        <f t="shared" si="1"/>
        <v>#DIV/0!</v>
      </c>
      <c r="H19" s="152" t="e">
        <f t="shared" si="2"/>
        <v>#DIV/0!</v>
      </c>
      <c r="I19" s="3"/>
      <c r="J19" s="4"/>
      <c r="K19" s="2"/>
    </row>
    <row r="20" spans="1:11" ht="16.149999999999999" customHeight="1">
      <c r="A20" s="150" t="str">
        <f>Orçamento!B25</f>
        <v>0804311</v>
      </c>
      <c r="B20" s="153" t="str">
        <f>Orçamento!C25</f>
        <v>Corpo BTTC D=1,50m PA-2 - areia, brita e pedra de mão comercais</v>
      </c>
      <c r="C20" s="150" t="str">
        <f>Orçamento!F25</f>
        <v>m</v>
      </c>
      <c r="D20" s="154">
        <f>Orçamento!G25</f>
        <v>9</v>
      </c>
      <c r="E20" s="155">
        <f>Orçamento!I25</f>
        <v>0</v>
      </c>
      <c r="F20" s="151">
        <f t="shared" si="0"/>
        <v>0</v>
      </c>
      <c r="G20" s="152" t="e">
        <f t="shared" si="1"/>
        <v>#DIV/0!</v>
      </c>
      <c r="H20" s="152" t="e">
        <f t="shared" si="2"/>
        <v>#DIV/0!</v>
      </c>
      <c r="I20" s="3"/>
      <c r="J20" s="4"/>
      <c r="K20" s="2"/>
    </row>
    <row r="21" spans="1:11" ht="16.149999999999999" customHeight="1">
      <c r="A21" s="150" t="str">
        <f>Orçamento!B15</f>
        <v>PREL07</v>
      </c>
      <c r="B21" s="153" t="str">
        <f>Orçamento!C15</f>
        <v>Mobilização de equipamento pesado</v>
      </c>
      <c r="C21" s="150" t="str">
        <f>Orçamento!F15</f>
        <v>unid</v>
      </c>
      <c r="D21" s="154">
        <f>Orçamento!G15</f>
        <v>1</v>
      </c>
      <c r="E21" s="155">
        <f>Orçamento!I15</f>
        <v>0</v>
      </c>
      <c r="F21" s="151">
        <f t="shared" si="0"/>
        <v>0</v>
      </c>
      <c r="G21" s="152" t="e">
        <f t="shared" si="1"/>
        <v>#DIV/0!</v>
      </c>
      <c r="H21" s="152" t="e">
        <f t="shared" si="2"/>
        <v>#DIV/0!</v>
      </c>
      <c r="I21" s="3"/>
      <c r="J21" s="4"/>
      <c r="K21" s="2"/>
    </row>
    <row r="22" spans="1:11" ht="16.149999999999999" customHeight="1">
      <c r="A22" s="150" t="str">
        <f>Orçamento!B16</f>
        <v>PREL08</v>
      </c>
      <c r="B22" s="153" t="str">
        <f>Orçamento!C16</f>
        <v>Desmobilização de equipamento pesado</v>
      </c>
      <c r="C22" s="150" t="str">
        <f>Orçamento!F16</f>
        <v>unid</v>
      </c>
      <c r="D22" s="154">
        <f>Orçamento!G16</f>
        <v>1</v>
      </c>
      <c r="E22" s="155">
        <f>Orçamento!I16</f>
        <v>0</v>
      </c>
      <c r="F22" s="151">
        <f t="shared" si="0"/>
        <v>0</v>
      </c>
      <c r="G22" s="152" t="e">
        <f t="shared" si="1"/>
        <v>#DIV/0!</v>
      </c>
      <c r="H22" s="152" t="e">
        <f t="shared" si="2"/>
        <v>#DIV/0!</v>
      </c>
      <c r="I22" s="3"/>
      <c r="J22" s="4"/>
      <c r="K22" s="2"/>
    </row>
    <row r="23" spans="1:11" ht="16.149999999999999" customHeight="1">
      <c r="A23" s="150" t="str">
        <f>Orçamento!B24</f>
        <v>0804199</v>
      </c>
      <c r="B23" s="153" t="str">
        <f>Orçamento!C24</f>
        <v>Corpo BDTC D=1,20m PA-2 - areia, brita e pedra de mão comercais</v>
      </c>
      <c r="C23" s="150" t="str">
        <f>Orçamento!F24</f>
        <v>m</v>
      </c>
      <c r="D23" s="154">
        <f>Orçamento!G24</f>
        <v>15</v>
      </c>
      <c r="E23" s="155">
        <f>Orçamento!I24</f>
        <v>0</v>
      </c>
      <c r="F23" s="151">
        <f t="shared" si="0"/>
        <v>0</v>
      </c>
      <c r="G23" s="152" t="e">
        <f t="shared" si="1"/>
        <v>#DIV/0!</v>
      </c>
      <c r="H23" s="152" t="e">
        <f t="shared" si="2"/>
        <v>#DIV/0!</v>
      </c>
      <c r="I23" s="3"/>
      <c r="J23" s="4"/>
      <c r="K23" s="2"/>
    </row>
    <row r="24" spans="1:11" ht="16.149999999999999" customHeight="1">
      <c r="A24" s="150" t="str">
        <f>Orçamento!B31</f>
        <v>DREN03</v>
      </c>
      <c r="B24" s="153" t="str">
        <f>Orçamento!C31</f>
        <v>Degrau de 30 cm com estaca e viga de concreto armado com fck 25 MPa</v>
      </c>
      <c r="C24" s="150" t="str">
        <f>Orçamento!F31</f>
        <v>unid</v>
      </c>
      <c r="D24" s="154">
        <f>Orçamento!G31</f>
        <v>33</v>
      </c>
      <c r="E24" s="155">
        <f>Orçamento!I31</f>
        <v>0</v>
      </c>
      <c r="F24" s="151">
        <f t="shared" si="0"/>
        <v>0</v>
      </c>
      <c r="G24" s="152" t="e">
        <f t="shared" si="1"/>
        <v>#DIV/0!</v>
      </c>
      <c r="H24" s="152" t="e">
        <f t="shared" si="2"/>
        <v>#DIV/0!</v>
      </c>
      <c r="I24" s="3"/>
      <c r="J24" s="4"/>
      <c r="K24" s="2"/>
    </row>
    <row r="25" spans="1:11" ht="16.149999999999999" customHeight="1">
      <c r="A25" s="150" t="str">
        <f>Orçamento!B29</f>
        <v>DREN01</v>
      </c>
      <c r="B25" s="153" t="str">
        <f>Orçamento!C29</f>
        <v>Degrau de 20 cm com estaca e viga de concreto armado com fck 25 MPa</v>
      </c>
      <c r="C25" s="150" t="str">
        <f>Orçamento!F29</f>
        <v>unid</v>
      </c>
      <c r="D25" s="154">
        <f>Orçamento!G29</f>
        <v>31</v>
      </c>
      <c r="E25" s="155">
        <f>Orçamento!I29</f>
        <v>0</v>
      </c>
      <c r="F25" s="151">
        <f t="shared" si="0"/>
        <v>0</v>
      </c>
      <c r="G25" s="152" t="e">
        <f t="shared" si="1"/>
        <v>#DIV/0!</v>
      </c>
      <c r="H25" s="152" t="e">
        <f t="shared" si="2"/>
        <v>#DIV/0!</v>
      </c>
      <c r="I25" s="3"/>
      <c r="J25" s="4"/>
      <c r="K25" s="2"/>
    </row>
    <row r="26" spans="1:11" ht="16.149999999999999" customHeight="1">
      <c r="A26" s="150" t="str">
        <f>Orçamento!B34</f>
        <v>DREN06</v>
      </c>
      <c r="B26" s="153" t="str">
        <f>Orçamento!C34</f>
        <v>Degrau de 45 cm com estaca e viga de concreto armado com fck 25 MPa</v>
      </c>
      <c r="C26" s="150" t="str">
        <f>Orçamento!F34</f>
        <v>unid</v>
      </c>
      <c r="D26" s="154">
        <f>Orçamento!G34</f>
        <v>16</v>
      </c>
      <c r="E26" s="155">
        <f>Orçamento!I34</f>
        <v>0</v>
      </c>
      <c r="F26" s="151">
        <f t="shared" si="0"/>
        <v>0</v>
      </c>
      <c r="G26" s="152" t="e">
        <f t="shared" si="1"/>
        <v>#DIV/0!</v>
      </c>
      <c r="H26" s="152" t="e">
        <f t="shared" si="2"/>
        <v>#DIV/0!</v>
      </c>
      <c r="I26" s="3"/>
      <c r="J26" s="4"/>
      <c r="K26" s="2"/>
    </row>
    <row r="27" spans="1:11" ht="16.149999999999999" customHeight="1">
      <c r="A27" s="150" t="str">
        <f>Orçamento!B12</f>
        <v>PREL04</v>
      </c>
      <c r="B27" s="153" t="str">
        <f>Orçamento!C12</f>
        <v>Baixadas de pessoal</v>
      </c>
      <c r="C27" s="150" t="str">
        <f>Orçamento!F12</f>
        <v>unid</v>
      </c>
      <c r="D27" s="154">
        <f>Orçamento!G12</f>
        <v>2</v>
      </c>
      <c r="E27" s="155">
        <f>Orçamento!I12</f>
        <v>0</v>
      </c>
      <c r="F27" s="151">
        <f t="shared" si="0"/>
        <v>0</v>
      </c>
      <c r="G27" s="152" t="e">
        <f t="shared" si="1"/>
        <v>#DIV/0!</v>
      </c>
      <c r="H27" s="152" t="e">
        <f t="shared" si="2"/>
        <v>#DIV/0!</v>
      </c>
      <c r="I27" s="3"/>
      <c r="J27" s="4"/>
      <c r="K27" s="2"/>
    </row>
    <row r="28" spans="1:11" ht="16.149999999999999" customHeight="1">
      <c r="A28" s="150" t="str">
        <f>Orçamento!B13</f>
        <v>PREL05</v>
      </c>
      <c r="B28" s="153" t="str">
        <f>Orçamento!C13</f>
        <v>Mobilização de equipamento rodante</v>
      </c>
      <c r="C28" s="150" t="str">
        <f>Orçamento!F13</f>
        <v>unid</v>
      </c>
      <c r="D28" s="154">
        <f>Orçamento!G13</f>
        <v>1</v>
      </c>
      <c r="E28" s="155">
        <f>Orçamento!I13</f>
        <v>0</v>
      </c>
      <c r="F28" s="151">
        <f t="shared" si="0"/>
        <v>0</v>
      </c>
      <c r="G28" s="152" t="e">
        <f t="shared" si="1"/>
        <v>#DIV/0!</v>
      </c>
      <c r="H28" s="152" t="e">
        <f t="shared" si="2"/>
        <v>#DIV/0!</v>
      </c>
      <c r="I28" s="3"/>
      <c r="J28" s="4"/>
      <c r="K28" s="2"/>
    </row>
    <row r="29" spans="1:11" ht="16.149999999999999" customHeight="1">
      <c r="A29" s="150" t="str">
        <f>Orçamento!B14</f>
        <v>PREL06</v>
      </c>
      <c r="B29" s="153" t="str">
        <f>Orçamento!C14</f>
        <v>Desmobilização de equipamento rodante</v>
      </c>
      <c r="C29" s="150" t="str">
        <f>Orçamento!F14</f>
        <v>unid</v>
      </c>
      <c r="D29" s="154">
        <f>Orçamento!G14</f>
        <v>1</v>
      </c>
      <c r="E29" s="155">
        <f>Orçamento!I14</f>
        <v>0</v>
      </c>
      <c r="F29" s="151">
        <f t="shared" si="0"/>
        <v>0</v>
      </c>
      <c r="G29" s="152" t="e">
        <f t="shared" si="1"/>
        <v>#DIV/0!</v>
      </c>
      <c r="H29" s="152" t="e">
        <f t="shared" si="2"/>
        <v>#DIV/0!</v>
      </c>
      <c r="I29" s="3"/>
      <c r="J29" s="4"/>
      <c r="K29" s="2"/>
    </row>
    <row r="30" spans="1:11" ht="16.149999999999999" customHeight="1">
      <c r="A30" s="150" t="str">
        <f>Orçamento!B32</f>
        <v>DREN04</v>
      </c>
      <c r="B30" s="153" t="str">
        <f>Orçamento!C32</f>
        <v>Degrau de 35 cm com estaca e viga de concreto armado com fck 25 MPa</v>
      </c>
      <c r="C30" s="150" t="str">
        <f>Orçamento!F32</f>
        <v>unid</v>
      </c>
      <c r="D30" s="154">
        <f>Orçamento!G32</f>
        <v>16</v>
      </c>
      <c r="E30" s="155">
        <f>Orçamento!I32</f>
        <v>0</v>
      </c>
      <c r="F30" s="151">
        <f t="shared" si="0"/>
        <v>0</v>
      </c>
      <c r="G30" s="152" t="e">
        <f t="shared" si="1"/>
        <v>#DIV/0!</v>
      </c>
      <c r="H30" s="152" t="e">
        <f t="shared" si="2"/>
        <v>#DIV/0!</v>
      </c>
      <c r="I30" s="3"/>
      <c r="J30" s="4"/>
      <c r="K30" s="2"/>
    </row>
    <row r="31" spans="1:11" ht="16.149999999999999" customHeight="1">
      <c r="A31" s="150" t="str">
        <f>Orçamento!B33</f>
        <v>DREN05</v>
      </c>
      <c r="B31" s="153" t="str">
        <f>Orçamento!C33</f>
        <v>Degrau de 40 cm com estaca e viga de concreto armado com fck 25 MPa</v>
      </c>
      <c r="C31" s="150" t="str">
        <f>Orçamento!F33</f>
        <v>unid</v>
      </c>
      <c r="D31" s="154">
        <f>Orçamento!G33</f>
        <v>15</v>
      </c>
      <c r="E31" s="155">
        <f>Orçamento!I33</f>
        <v>0</v>
      </c>
      <c r="F31" s="151">
        <f t="shared" si="0"/>
        <v>0</v>
      </c>
      <c r="G31" s="152" t="e">
        <f t="shared" si="1"/>
        <v>#DIV/0!</v>
      </c>
      <c r="H31" s="152" t="e">
        <f t="shared" si="2"/>
        <v>#DIV/0!</v>
      </c>
      <c r="I31" s="3"/>
      <c r="J31" s="4"/>
      <c r="K31" s="2"/>
    </row>
    <row r="32" spans="1:11" ht="16.149999999999999" customHeight="1">
      <c r="A32" s="150">
        <f>Orçamento!B17</f>
        <v>5213570</v>
      </c>
      <c r="B32" s="153" t="str">
        <f>Orçamento!C17</f>
        <v>Placa em aço - película I + I - fornecimento e implantação</v>
      </c>
      <c r="C32" s="150" t="str">
        <f>Orçamento!F17</f>
        <v>m²</v>
      </c>
      <c r="D32" s="154">
        <f>Orçamento!G17</f>
        <v>25</v>
      </c>
      <c r="E32" s="155">
        <f>Orçamento!I17</f>
        <v>0</v>
      </c>
      <c r="F32" s="151">
        <f t="shared" si="0"/>
        <v>0</v>
      </c>
      <c r="G32" s="152" t="e">
        <f t="shared" si="1"/>
        <v>#DIV/0!</v>
      </c>
      <c r="H32" s="152" t="e">
        <f t="shared" si="2"/>
        <v>#DIV/0!</v>
      </c>
      <c r="I32" s="3"/>
      <c r="J32" s="4"/>
      <c r="K32" s="2"/>
    </row>
    <row r="33" spans="1:11" ht="16.149999999999999" customHeight="1">
      <c r="A33" s="150" t="str">
        <f>Orçamento!B30</f>
        <v>DREN02</v>
      </c>
      <c r="B33" s="153" t="str">
        <f>Orçamento!C30</f>
        <v>Degrau de 25 cm com estaca e viga de concreto armado com fck 25 MPa</v>
      </c>
      <c r="C33" s="150" t="str">
        <f>Orçamento!F30</f>
        <v>unid</v>
      </c>
      <c r="D33" s="154">
        <f>Orçamento!G30</f>
        <v>9</v>
      </c>
      <c r="E33" s="155">
        <f>Orçamento!I30</f>
        <v>0</v>
      </c>
      <c r="F33" s="151">
        <f t="shared" si="0"/>
        <v>0</v>
      </c>
      <c r="G33" s="152" t="e">
        <f t="shared" si="1"/>
        <v>#DIV/0!</v>
      </c>
      <c r="H33" s="152" t="e">
        <f t="shared" si="2"/>
        <v>#DIV/0!</v>
      </c>
      <c r="I33" s="3"/>
      <c r="J33" s="4"/>
      <c r="K33" s="2"/>
    </row>
    <row r="34" spans="1:11" ht="16.149999999999999" customHeight="1">
      <c r="A34" s="150" t="str">
        <f>Orçamento!B10</f>
        <v>PREL02</v>
      </c>
      <c r="B34" s="153" t="str">
        <f>Orçamento!C10</f>
        <v>Mobilização de pessoal</v>
      </c>
      <c r="C34" s="150" t="str">
        <f>Orçamento!F10</f>
        <v>unid</v>
      </c>
      <c r="D34" s="154">
        <f>Orçamento!G10</f>
        <v>1</v>
      </c>
      <c r="E34" s="155">
        <f>Orçamento!I10</f>
        <v>0</v>
      </c>
      <c r="F34" s="151">
        <f t="shared" si="0"/>
        <v>0</v>
      </c>
      <c r="G34" s="152" t="e">
        <f t="shared" si="1"/>
        <v>#DIV/0!</v>
      </c>
      <c r="H34" s="152" t="e">
        <f t="shared" si="2"/>
        <v>#DIV/0!</v>
      </c>
      <c r="I34" s="3"/>
      <c r="J34" s="4"/>
      <c r="K34" s="2"/>
    </row>
    <row r="35" spans="1:11" ht="16.149999999999999" customHeight="1">
      <c r="A35" s="150" t="str">
        <f>Orçamento!B11</f>
        <v>PREL03</v>
      </c>
      <c r="B35" s="153" t="str">
        <f>Orçamento!C11</f>
        <v>Desmobilização de pessoal</v>
      </c>
      <c r="C35" s="150" t="str">
        <f>Orçamento!F11</f>
        <v>unid</v>
      </c>
      <c r="D35" s="154">
        <f>Orçamento!G11</f>
        <v>1</v>
      </c>
      <c r="E35" s="155">
        <f>Orçamento!I11</f>
        <v>0</v>
      </c>
      <c r="F35" s="151">
        <f t="shared" si="0"/>
        <v>0</v>
      </c>
      <c r="G35" s="152" t="e">
        <f t="shared" si="1"/>
        <v>#DIV/0!</v>
      </c>
      <c r="H35" s="152" t="e">
        <f t="shared" si="2"/>
        <v>#DIV/0!</v>
      </c>
      <c r="I35" s="3"/>
      <c r="J35" s="4"/>
      <c r="K35" s="2"/>
    </row>
    <row r="36" spans="1:11" ht="16.149999999999999" customHeight="1">
      <c r="A36" s="150" t="str">
        <f>Orçamento!B38</f>
        <v>1600405</v>
      </c>
      <c r="B36" s="153" t="str">
        <f>Orçamento!C38</f>
        <v>Remoção de tubos de concreto com diâmetro de 1,20 m a 1,50 m em valas e bueiros</v>
      </c>
      <c r="C36" s="150" t="str">
        <f>Orçamento!F38</f>
        <v>m</v>
      </c>
      <c r="D36" s="154">
        <f>Orçamento!G38</f>
        <v>100.6</v>
      </c>
      <c r="E36" s="155">
        <f>Orçamento!I38</f>
        <v>0</v>
      </c>
      <c r="F36" s="151">
        <f t="shared" si="0"/>
        <v>0</v>
      </c>
      <c r="G36" s="152" t="e">
        <f t="shared" si="1"/>
        <v>#DIV/0!</v>
      </c>
      <c r="H36" s="152" t="e">
        <f t="shared" si="2"/>
        <v>#DIV/0!</v>
      </c>
      <c r="I36" s="3"/>
      <c r="J36" s="4"/>
      <c r="K36" s="2"/>
    </row>
    <row r="37" spans="1:11" ht="16.149999999999999" customHeight="1">
      <c r="A37" s="269">
        <f>Orçamento!B18</f>
        <v>5216111</v>
      </c>
      <c r="B37" s="270" t="str">
        <f>Orçamento!C18</f>
        <v>Suporte para placa de sinalização em madeira de lei tratada 8 x 8 cm - fornecimento e implantação</v>
      </c>
      <c r="C37" s="269" t="str">
        <f>Orçamento!F18</f>
        <v>unid</v>
      </c>
      <c r="D37" s="271">
        <f>Orçamento!G18</f>
        <v>6</v>
      </c>
      <c r="E37" s="272">
        <f>Orçamento!I18</f>
        <v>0</v>
      </c>
      <c r="F37" s="273">
        <f t="shared" si="0"/>
        <v>0</v>
      </c>
      <c r="G37" s="274" t="e">
        <f t="shared" si="1"/>
        <v>#DIV/0!</v>
      </c>
      <c r="H37" s="274" t="e">
        <f t="shared" si="2"/>
        <v>#DIV/0!</v>
      </c>
      <c r="I37" s="3"/>
      <c r="J37" s="4"/>
      <c r="K37" s="2"/>
    </row>
    <row r="38" spans="1:11" ht="18" customHeight="1">
      <c r="A38" s="384" t="s">
        <v>37</v>
      </c>
      <c r="B38" s="385"/>
      <c r="C38" s="263"/>
      <c r="D38" s="263"/>
      <c r="E38" s="263"/>
      <c r="F38" s="264">
        <f>SUM(F8:F37)</f>
        <v>0</v>
      </c>
      <c r="G38" s="265"/>
      <c r="H38" s="266"/>
    </row>
    <row r="39" spans="1:11" ht="15" customHeight="1"/>
  </sheetData>
  <mergeCells count="9">
    <mergeCell ref="G5:G7"/>
    <mergeCell ref="H5:H7"/>
    <mergeCell ref="A38:B38"/>
    <mergeCell ref="A5:A7"/>
    <mergeCell ref="B5:B7"/>
    <mergeCell ref="C5:C7"/>
    <mergeCell ref="D5:D7"/>
    <mergeCell ref="E5:E7"/>
    <mergeCell ref="F5:F7"/>
  </mergeCells>
  <printOptions horizontalCentered="1"/>
  <pageMargins left="0.59055118110236227" right="0.59055118110236227" top="0.70866141732283472" bottom="0.39370078740157483" header="0.27559055118110237" footer="0.27559055118110237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Resumo Orçam</vt:lpstr>
      <vt:lpstr>Resumo Quantid</vt:lpstr>
      <vt:lpstr>Orçamento</vt:lpstr>
      <vt:lpstr>Cronograma</vt:lpstr>
      <vt:lpstr>Curva ABC</vt:lpstr>
      <vt:lpstr>Cronograma!Area_de_impressao</vt:lpstr>
      <vt:lpstr>'Curva ABC'!Area_de_impressao</vt:lpstr>
      <vt:lpstr>Orçamento!Area_de_impressao</vt:lpstr>
      <vt:lpstr>'Resumo Orçam'!Area_de_impressao</vt:lpstr>
      <vt:lpstr>'Resumo Quantid'!Area_de_impressao</vt:lpstr>
      <vt:lpstr>'Curva ABC'!Titulos_de_impressao</vt:lpstr>
      <vt:lpstr>Orçamento!Titulos_de_impressao</vt:lpstr>
      <vt:lpstr>'Resumo Quantid'!Titulos_de_impressao</vt:lpstr>
    </vt:vector>
  </TitlesOfParts>
  <Company>GM Engenharia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Colorado4</dc:creator>
  <cp:lastModifiedBy>LUCIENI SANTANA DE LIMA</cp:lastModifiedBy>
  <cp:lastPrinted>2022-03-26T02:28:00Z</cp:lastPrinted>
  <dcterms:created xsi:type="dcterms:W3CDTF">2002-02-21T12:05:20Z</dcterms:created>
  <dcterms:modified xsi:type="dcterms:W3CDTF">2022-03-30T13:03:15Z</dcterms:modified>
</cp:coreProperties>
</file>