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semcid\ARQUIVOS\06_ OBRAS PUBLICAS\02_PROJETOS-OBRAS\CAPS - CENTRO DE ATENÇÃO PSICOSSOCIAL\CAPS-  ESTACIONAMENTO E PASSEIO PUBLICO\ORÇAMENTO\"/>
    </mc:Choice>
  </mc:AlternateContent>
  <bookViews>
    <workbookView xWindow="-15" yWindow="-15" windowWidth="14520" windowHeight="12855" tabRatio="930"/>
  </bookViews>
  <sheets>
    <sheet name="Capa" sheetId="6" r:id="rId1"/>
    <sheet name="Orçamento" sheetId="1" r:id="rId2"/>
    <sheet name="Resumo" sheetId="2" r:id="rId3"/>
    <sheet name="Cronograma" sheetId="24" r:id="rId4"/>
    <sheet name="BDI - Serviços" sheetId="4" r:id="rId5"/>
    <sheet name="BDI-Equipamentos" sheetId="10" r:id="rId6"/>
    <sheet name="Composição" sheetId="9" r:id="rId7"/>
    <sheet name="Memória de Cálculo" sheetId="25" state="hidden" r:id="rId8"/>
    <sheet name="Mapa de cotação" sheetId="27"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Orçamento!$A$9:$J$37</definedName>
    <definedName name="_ind100" localSheetId="3">#REF!</definedName>
    <definedName name="_ind100" localSheetId="8">#REF!</definedName>
    <definedName name="_ind100">#REF!</definedName>
    <definedName name="_mem2">'[1]Mat Asf'!$H$37</definedName>
    <definedName name="_prd1" localSheetId="3">#REF!</definedName>
    <definedName name="_prd1" localSheetId="8">#REF!</definedName>
    <definedName name="_prd1">#REF!</definedName>
    <definedName name="_prt1" localSheetId="3">#REF!</definedName>
    <definedName name="_prt1" localSheetId="8">#REF!</definedName>
    <definedName name="_prt1">#REF!</definedName>
    <definedName name="_RET1" localSheetId="3">#REF!</definedName>
    <definedName name="_RET1" localSheetId="8">#REF!</definedName>
    <definedName name="_RET1">#REF!</definedName>
    <definedName name="abc" localSheetId="3">'[2]Aterro PonteSul'!#REF!</definedName>
    <definedName name="abc" localSheetId="8">'[2]Aterro PonteSul'!#REF!</definedName>
    <definedName name="abc">'[2]Aterro PonteSul'!#REF!</definedName>
    <definedName name="_xlnm.Print_Area" localSheetId="4">'BDI - Serviços'!$A$1:$J$39</definedName>
    <definedName name="_xlnm.Print_Area" localSheetId="5">'BDI-Equipamentos'!$A$1:$J$32</definedName>
    <definedName name="_xlnm.Print_Area" localSheetId="0">Capa!$A$1:$D$49</definedName>
    <definedName name="_xlnm.Print_Area" localSheetId="6">Composição!$A$1:$I$187</definedName>
    <definedName name="_xlnm.Print_Area" localSheetId="3">Cronograma!$A$1:$L$18</definedName>
    <definedName name="_xlnm.Print_Area" localSheetId="8">'Mapa de cotação'!$A$1:$J$10</definedName>
    <definedName name="_xlnm.Print_Area" localSheetId="7">'Memória de Cálculo'!$A$1:$H$76</definedName>
    <definedName name="_xlnm.Print_Area" localSheetId="1">Orçamento!$A$1:$J$39</definedName>
    <definedName name="_xlnm.Print_Area" localSheetId="2">Resumo!$A$1:$I$15</definedName>
    <definedName name="_xlnm.Print_Area">#REF!</definedName>
    <definedName name="areafog" localSheetId="3">#REF!</definedName>
    <definedName name="areafog" localSheetId="8">#REF!</definedName>
    <definedName name="areafog">#REF!</definedName>
    <definedName name="areatsd" localSheetId="3">#REF!</definedName>
    <definedName name="areatsd" localSheetId="8">#REF!</definedName>
    <definedName name="areatsd">#REF!</definedName>
    <definedName name="areatss" localSheetId="3">#REF!</definedName>
    <definedName name="areatss" localSheetId="8">#REF!</definedName>
    <definedName name="areatss">#REF!</definedName>
    <definedName name="aterro" localSheetId="3">'[2]Aterro PonteSul'!#REF!</definedName>
    <definedName name="aterro" localSheetId="8">'[2]Aterro PonteSul'!#REF!</definedName>
    <definedName name="aterro">'[2]Aterro PonteSul'!#REF!</definedName>
    <definedName name="bacia" localSheetId="3">#REF!</definedName>
    <definedName name="bacia" localSheetId="8">#REF!</definedName>
    <definedName name="bacia">#REF!</definedName>
    <definedName name="bbdcc15" localSheetId="3">#REF!</definedName>
    <definedName name="bbdcc15" localSheetId="8">#REF!</definedName>
    <definedName name="bbdcc15">#REF!</definedName>
    <definedName name="bbdcc20" localSheetId="3">#REF!</definedName>
    <definedName name="bbdcc20" localSheetId="8">#REF!</definedName>
    <definedName name="bbdcc20">#REF!</definedName>
    <definedName name="bbdcc25" localSheetId="3">#REF!</definedName>
    <definedName name="bbdcc25" localSheetId="8">#REF!</definedName>
    <definedName name="bbdcc25">#REF!</definedName>
    <definedName name="bbdcc30" localSheetId="3">#REF!</definedName>
    <definedName name="bbdcc30" localSheetId="8">#REF!</definedName>
    <definedName name="bbdcc30">#REF!</definedName>
    <definedName name="bbdtc04" localSheetId="3">#REF!</definedName>
    <definedName name="bbdtc04" localSheetId="8">#REF!</definedName>
    <definedName name="bbdtc04">#REF!</definedName>
    <definedName name="bbdtc06" localSheetId="3">#REF!</definedName>
    <definedName name="bbdtc06" localSheetId="8">#REF!</definedName>
    <definedName name="bbdtc06">#REF!</definedName>
    <definedName name="bbdtc08" localSheetId="3">#REF!</definedName>
    <definedName name="bbdtc08" localSheetId="8">#REF!</definedName>
    <definedName name="bbdtc08">#REF!</definedName>
    <definedName name="bbdtc10" localSheetId="3">#REF!</definedName>
    <definedName name="bbdtc10" localSheetId="8">#REF!</definedName>
    <definedName name="bbdtc10">#REF!</definedName>
    <definedName name="bbdtc12" localSheetId="3">#REF!</definedName>
    <definedName name="bbdtc12" localSheetId="8">#REF!</definedName>
    <definedName name="bbdtc12">#REF!</definedName>
    <definedName name="bbdtc15" localSheetId="3">#REF!</definedName>
    <definedName name="bbdtc15" localSheetId="8">#REF!</definedName>
    <definedName name="bbdtc15">#REF!</definedName>
    <definedName name="bbscc15" localSheetId="3">#REF!</definedName>
    <definedName name="bbscc15" localSheetId="8">#REF!</definedName>
    <definedName name="bbscc15">#REF!</definedName>
    <definedName name="bbscc20" localSheetId="3">#REF!</definedName>
    <definedName name="bbscc20" localSheetId="8">#REF!</definedName>
    <definedName name="bbscc20">#REF!</definedName>
    <definedName name="bbscc25" localSheetId="3">#REF!</definedName>
    <definedName name="bbscc25" localSheetId="8">#REF!</definedName>
    <definedName name="bbscc25">#REF!</definedName>
    <definedName name="bbscc30" localSheetId="3">#REF!</definedName>
    <definedName name="bbscc30" localSheetId="8">#REF!</definedName>
    <definedName name="bbscc30">#REF!</definedName>
    <definedName name="bbstc04" localSheetId="3">#REF!</definedName>
    <definedName name="bbstc04" localSheetId="8">#REF!</definedName>
    <definedName name="bbstc04">#REF!</definedName>
    <definedName name="bbstc06" localSheetId="3">#REF!</definedName>
    <definedName name="bbstc06" localSheetId="8">#REF!</definedName>
    <definedName name="bbstc06">#REF!</definedName>
    <definedName name="bbstc08" localSheetId="3">#REF!</definedName>
    <definedName name="bbstc08" localSheetId="8">#REF!</definedName>
    <definedName name="bbstc08">#REF!</definedName>
    <definedName name="bbstc10" localSheetId="3">#REF!</definedName>
    <definedName name="bbstc10" localSheetId="8">#REF!</definedName>
    <definedName name="bbstc10">#REF!</definedName>
    <definedName name="bbstc12" localSheetId="3">#REF!</definedName>
    <definedName name="bbstc12" localSheetId="8">#REF!</definedName>
    <definedName name="bbstc12">#REF!</definedName>
    <definedName name="bbstc15" localSheetId="3">#REF!</definedName>
    <definedName name="bbstc15" localSheetId="8">#REF!</definedName>
    <definedName name="bbstc15">#REF!</definedName>
    <definedName name="bbtcc15" localSheetId="3">[2]DMT_EV!#REF!</definedName>
    <definedName name="bbtcc15" localSheetId="8">[2]DMT_EV!#REF!</definedName>
    <definedName name="bbtcc15">[2]DMT_EV!#REF!</definedName>
    <definedName name="bbtcc20" localSheetId="3">[2]DMT_EV!#REF!</definedName>
    <definedName name="bbtcc20" localSheetId="8">[2]DMT_EV!#REF!</definedName>
    <definedName name="bbtcc20">[2]DMT_EV!#REF!</definedName>
    <definedName name="bbtcc25" localSheetId="3">[2]DMT_EV!#REF!</definedName>
    <definedName name="bbtcc25">[2]DMT_EV!#REF!</definedName>
    <definedName name="bbtcc30" localSheetId="3">[2]DMT_EV!#REF!</definedName>
    <definedName name="bbtcc30">[2]DMT_EV!#REF!</definedName>
    <definedName name="bbttc04" localSheetId="3">#REF!</definedName>
    <definedName name="bbttc04" localSheetId="8">#REF!</definedName>
    <definedName name="bbttc04">#REF!</definedName>
    <definedName name="bbttc06" localSheetId="3">#REF!</definedName>
    <definedName name="bbttc06" localSheetId="8">#REF!</definedName>
    <definedName name="bbttc06">#REF!</definedName>
    <definedName name="bbttc08" localSheetId="3">#REF!</definedName>
    <definedName name="bbttc08" localSheetId="8">#REF!</definedName>
    <definedName name="bbttc08">#REF!</definedName>
    <definedName name="bbttc10" localSheetId="3">#REF!</definedName>
    <definedName name="bbttc10" localSheetId="8">#REF!</definedName>
    <definedName name="bbttc10">#REF!</definedName>
    <definedName name="bbttc12" localSheetId="3">#REF!</definedName>
    <definedName name="bbttc12" localSheetId="8">#REF!</definedName>
    <definedName name="bbttc12">#REF!</definedName>
    <definedName name="bbttc15" localSheetId="3">#REF!</definedName>
    <definedName name="bbttc15" localSheetId="8">#REF!</definedName>
    <definedName name="bbttc15">#REF!</definedName>
    <definedName name="betume" localSheetId="3">#REF!</definedName>
    <definedName name="betume" localSheetId="8">#REF!</definedName>
    <definedName name="betume">#REF!</definedName>
    <definedName name="cabeca" localSheetId="3">#REF!</definedName>
    <definedName name="cabeca" localSheetId="8">#REF!</definedName>
    <definedName name="cabeca">#REF!</definedName>
    <definedName name="cabeca1" localSheetId="3">#REF!</definedName>
    <definedName name="cabeca1" localSheetId="8">#REF!</definedName>
    <definedName name="cabeca1">#REF!</definedName>
    <definedName name="cabeçalho" localSheetId="3">#REF!</definedName>
    <definedName name="cabeçalho" localSheetId="8">#REF!</definedName>
    <definedName name="cabeçalho">#REF!</definedName>
    <definedName name="cabeçalho1" localSheetId="3">#REF!</definedName>
    <definedName name="cabeçalho1" localSheetId="8">#REF!</definedName>
    <definedName name="cabeçalho1">#REF!</definedName>
    <definedName name="cbdcc15" localSheetId="3">#REF!</definedName>
    <definedName name="cbdcc15" localSheetId="8">#REF!</definedName>
    <definedName name="cbdcc15">#REF!</definedName>
    <definedName name="cbdcc20" localSheetId="3">#REF!</definedName>
    <definedName name="cbdcc20" localSheetId="8">#REF!</definedName>
    <definedName name="cbdcc20">#REF!</definedName>
    <definedName name="cbdcc25" localSheetId="3">#REF!</definedName>
    <definedName name="cbdcc25" localSheetId="8">#REF!</definedName>
    <definedName name="cbdcc25">#REF!</definedName>
    <definedName name="cbdcc30" localSheetId="3">#REF!</definedName>
    <definedName name="cbdcc30" localSheetId="8">#REF!</definedName>
    <definedName name="cbdcc30">#REF!</definedName>
    <definedName name="cbdtc04" localSheetId="3">#REF!</definedName>
    <definedName name="cbdtc04" localSheetId="8">#REF!</definedName>
    <definedName name="cbdtc04">#REF!</definedName>
    <definedName name="cbdtc06" localSheetId="3">#REF!</definedName>
    <definedName name="cbdtc06" localSheetId="8">#REF!</definedName>
    <definedName name="cbdtc06">#REF!</definedName>
    <definedName name="cbdtc08" localSheetId="3">#REF!</definedName>
    <definedName name="cbdtc08" localSheetId="8">#REF!</definedName>
    <definedName name="cbdtc08">#REF!</definedName>
    <definedName name="cbdtc10" localSheetId="3">#REF!</definedName>
    <definedName name="cbdtc10" localSheetId="8">#REF!</definedName>
    <definedName name="cbdtc10">#REF!</definedName>
    <definedName name="cbdtc12" localSheetId="3">#REF!</definedName>
    <definedName name="cbdtc12" localSheetId="8">#REF!</definedName>
    <definedName name="cbdtc12">#REF!</definedName>
    <definedName name="cbdtc15" localSheetId="3">#REF!</definedName>
    <definedName name="cbdtc15" localSheetId="8">#REF!</definedName>
    <definedName name="cbdtc15">#REF!</definedName>
    <definedName name="cbscc15" localSheetId="3">#REF!</definedName>
    <definedName name="cbscc15" localSheetId="8">#REF!</definedName>
    <definedName name="cbscc15">#REF!</definedName>
    <definedName name="cbscc20" localSheetId="3">#REF!</definedName>
    <definedName name="cbscc20" localSheetId="8">#REF!</definedName>
    <definedName name="cbscc20">#REF!</definedName>
    <definedName name="cbscc25" localSheetId="3">#REF!</definedName>
    <definedName name="cbscc25" localSheetId="8">#REF!</definedName>
    <definedName name="cbscc25">#REF!</definedName>
    <definedName name="cbscc30" localSheetId="3">#REF!</definedName>
    <definedName name="cbscc30" localSheetId="8">#REF!</definedName>
    <definedName name="cbscc30">#REF!</definedName>
    <definedName name="cbstc04" localSheetId="3">#REF!</definedName>
    <definedName name="cbstc04" localSheetId="8">#REF!</definedName>
    <definedName name="cbstc04">#REF!</definedName>
    <definedName name="cbstc06" localSheetId="3">#REF!</definedName>
    <definedName name="cbstc06" localSheetId="8">#REF!</definedName>
    <definedName name="cbstc06">#REF!</definedName>
    <definedName name="cbstc08" localSheetId="3">#REF!</definedName>
    <definedName name="cbstc08" localSheetId="8">#REF!</definedName>
    <definedName name="cbstc08">#REF!</definedName>
    <definedName name="cbstc10" localSheetId="3">#REF!</definedName>
    <definedName name="cbstc10" localSheetId="8">#REF!</definedName>
    <definedName name="cbstc10">#REF!</definedName>
    <definedName name="cbstc12" localSheetId="3">#REF!</definedName>
    <definedName name="cbstc12" localSheetId="8">#REF!</definedName>
    <definedName name="cbstc12">#REF!</definedName>
    <definedName name="cbstc15" localSheetId="3">#REF!</definedName>
    <definedName name="cbstc15" localSheetId="8">#REF!</definedName>
    <definedName name="cbstc15">#REF!</definedName>
    <definedName name="cbtcc15" localSheetId="3">[2]DMT_EV!#REF!</definedName>
    <definedName name="cbtcc15" localSheetId="8">[2]DMT_EV!#REF!</definedName>
    <definedName name="cbtcc15">[2]DMT_EV!#REF!</definedName>
    <definedName name="cbtcc20" localSheetId="3">[2]DMT_EV!#REF!</definedName>
    <definedName name="cbtcc20" localSheetId="8">[2]DMT_EV!#REF!</definedName>
    <definedName name="cbtcc20">[2]DMT_EV!#REF!</definedName>
    <definedName name="cbtcc25" localSheetId="3">[2]DMT_EV!#REF!</definedName>
    <definedName name="cbtcc25">[2]DMT_EV!#REF!</definedName>
    <definedName name="cbtcc30" localSheetId="3">[2]DMT_EV!#REF!</definedName>
    <definedName name="cbtcc30">[2]DMT_EV!#REF!</definedName>
    <definedName name="cbttc04" localSheetId="3">#REF!</definedName>
    <definedName name="cbttc04" localSheetId="8">#REF!</definedName>
    <definedName name="cbttc04">#REF!</definedName>
    <definedName name="cbttc06" localSheetId="3">#REF!</definedName>
    <definedName name="cbttc06" localSheetId="8">#REF!</definedName>
    <definedName name="cbttc06">#REF!</definedName>
    <definedName name="cbttc08" localSheetId="3">#REF!</definedName>
    <definedName name="cbttc08" localSheetId="8">#REF!</definedName>
    <definedName name="cbttc08">#REF!</definedName>
    <definedName name="cbttc10" localSheetId="3">#REF!</definedName>
    <definedName name="cbttc10" localSheetId="8">#REF!</definedName>
    <definedName name="cbttc10">#REF!</definedName>
    <definedName name="cbttc12" localSheetId="3">#REF!</definedName>
    <definedName name="cbttc12" localSheetId="8">#REF!</definedName>
    <definedName name="cbttc12">#REF!</definedName>
    <definedName name="cbttc15" localSheetId="3">#REF!</definedName>
    <definedName name="cbttc15" localSheetId="8">#REF!</definedName>
    <definedName name="cbttc15">#REF!</definedName>
    <definedName name="ccerca" localSheetId="3">#REF!</definedName>
    <definedName name="ccerca" localSheetId="8">#REF!</definedName>
    <definedName name="ccerca">#REF!</definedName>
    <definedName name="cesar" localSheetId="3">#REF!</definedName>
    <definedName name="cesar" localSheetId="8">#REF!</definedName>
    <definedName name="cesar">#REF!</definedName>
    <definedName name="cm_30" localSheetId="3">#REF!</definedName>
    <definedName name="cm_30" localSheetId="8">#REF!</definedName>
    <definedName name="cm_30">#REF!</definedName>
    <definedName name="comp100" localSheetId="3">#REF!</definedName>
    <definedName name="comp100" localSheetId="8">#REF!</definedName>
    <definedName name="comp100">#REF!</definedName>
    <definedName name="comp95" localSheetId="3">#REF!</definedName>
    <definedName name="comp95" localSheetId="8">#REF!</definedName>
    <definedName name="comp95">#REF!</definedName>
    <definedName name="compala" localSheetId="3">#REF!</definedName>
    <definedName name="compala" localSheetId="8">#REF!</definedName>
    <definedName name="compala">#REF!</definedName>
    <definedName name="COMPOS">[3]Plan1!$A$2:$D$4073</definedName>
    <definedName name="conap" localSheetId="3">#REF!</definedName>
    <definedName name="conap" localSheetId="8">#REF!</definedName>
    <definedName name="conap">#REF!</definedName>
    <definedName name="conass" localSheetId="3">#REF!</definedName>
    <definedName name="conass" localSheetId="8">#REF!</definedName>
    <definedName name="conass">#REF!</definedName>
    <definedName name="connum" localSheetId="3">#REF!</definedName>
    <definedName name="connum" localSheetId="8">#REF!</definedName>
    <definedName name="connum">#REF!</definedName>
    <definedName name="conpro" localSheetId="3">#REF!</definedName>
    <definedName name="conpro" localSheetId="8">#REF!</definedName>
    <definedName name="conpro">#REF!</definedName>
    <definedName name="contrato" localSheetId="3">#REF!</definedName>
    <definedName name="contrato" localSheetId="8">#REF!</definedName>
    <definedName name="contrato">#REF!</definedName>
    <definedName name="corte" localSheetId="3">#REF!</definedName>
    <definedName name="corte" localSheetId="8">#REF!</definedName>
    <definedName name="corte">#REF!</definedName>
    <definedName name="DATA" localSheetId="3">#REF!</definedName>
    <definedName name="DATA" localSheetId="8">#REF!</definedName>
    <definedName name="DATA">#REF!</definedName>
    <definedName name="defensa" localSheetId="3">#REF!</definedName>
    <definedName name="defensa" localSheetId="8">#REF!</definedName>
    <definedName name="defensa">#REF!</definedName>
    <definedName name="dmt_1000" localSheetId="3">#REF!</definedName>
    <definedName name="dmt_1000" localSheetId="8">#REF!</definedName>
    <definedName name="dmt_1000">#REF!</definedName>
    <definedName name="dmt_1200" localSheetId="3">#REF!</definedName>
    <definedName name="dmt_1200" localSheetId="8">#REF!</definedName>
    <definedName name="dmt_1200">#REF!</definedName>
    <definedName name="dmt_1400" localSheetId="3">#REF!</definedName>
    <definedName name="dmt_1400" localSheetId="8">#REF!</definedName>
    <definedName name="dmt_1400">#REF!</definedName>
    <definedName name="dmt_200" localSheetId="3">#REF!</definedName>
    <definedName name="dmt_200" localSheetId="8">#REF!</definedName>
    <definedName name="dmt_200">#REF!</definedName>
    <definedName name="dmt_400" localSheetId="3">#REF!</definedName>
    <definedName name="dmt_400" localSheetId="8">#REF!</definedName>
    <definedName name="dmt_400">#REF!</definedName>
    <definedName name="dmt_50" localSheetId="3">#REF!</definedName>
    <definedName name="dmt_50" localSheetId="8">#REF!</definedName>
    <definedName name="dmt_50">#REF!</definedName>
    <definedName name="dmt_600" localSheetId="3">#REF!</definedName>
    <definedName name="dmt_600" localSheetId="8">#REF!</definedName>
    <definedName name="dmt_600">#REF!</definedName>
    <definedName name="dmt_800" localSheetId="3">#REF!</definedName>
    <definedName name="dmt_800" localSheetId="8">#REF!</definedName>
    <definedName name="dmt_800">#REF!</definedName>
    <definedName name="drena" localSheetId="3">#REF!</definedName>
    <definedName name="drena" localSheetId="8">#REF!</definedName>
    <definedName name="drena">#REF!</definedName>
    <definedName name="dreno" localSheetId="3">#REF!</definedName>
    <definedName name="dreno" localSheetId="8">#REF!</definedName>
    <definedName name="dreno">#REF!</definedName>
    <definedName name="dtipo1" localSheetId="3">#REF!</definedName>
    <definedName name="dtipo1" localSheetId="8">#REF!</definedName>
    <definedName name="dtipo1">#REF!</definedName>
    <definedName name="dtipo2" localSheetId="3">#REF!</definedName>
    <definedName name="dtipo2" localSheetId="8">#REF!</definedName>
    <definedName name="dtipo2">#REF!</definedName>
    <definedName name="empo2" localSheetId="3">#REF!</definedName>
    <definedName name="empo2" localSheetId="8">#REF!</definedName>
    <definedName name="empo2">#REF!</definedName>
    <definedName name="Empola2" localSheetId="3">#REF!</definedName>
    <definedName name="Empola2" localSheetId="8">#REF!</definedName>
    <definedName name="Empola2">#REF!</definedName>
    <definedName name="Empolo2" localSheetId="3">#REF!</definedName>
    <definedName name="Empolo2" localSheetId="8">#REF!</definedName>
    <definedName name="Empolo2">#REF!</definedName>
    <definedName name="empolo3" localSheetId="3">#REF!</definedName>
    <definedName name="empolo3" localSheetId="8">#REF!</definedName>
    <definedName name="empolo3">#REF!</definedName>
    <definedName name="eng">'[1]Mat Asf'!$C$36</definedName>
    <definedName name="engfiscal" localSheetId="3">#REF!</definedName>
    <definedName name="engfiscal" localSheetId="8">#REF!</definedName>
    <definedName name="engfiscal">#REF!</definedName>
    <definedName name="engm1" localSheetId="3">#REF!</definedName>
    <definedName name="engm1" localSheetId="8">#REF!</definedName>
    <definedName name="engm1">#REF!</definedName>
    <definedName name="engm2" localSheetId="3">#REF!</definedName>
    <definedName name="engm2" localSheetId="8">#REF!</definedName>
    <definedName name="engm2">#REF!</definedName>
    <definedName name="engmds" localSheetId="3">#REF!</definedName>
    <definedName name="engmds" localSheetId="8">#REF!</definedName>
    <definedName name="engmds">#REF!</definedName>
    <definedName name="escavd" localSheetId="3">#REF!</definedName>
    <definedName name="escavd" localSheetId="8">#REF!</definedName>
    <definedName name="escavd">#REF!</definedName>
    <definedName name="escavgd" localSheetId="3">#REF!</definedName>
    <definedName name="escavgd" localSheetId="8">#REF!</definedName>
    <definedName name="escavgd">#REF!</definedName>
    <definedName name="escavgs" localSheetId="3">#REF!</definedName>
    <definedName name="escavgs" localSheetId="8">#REF!</definedName>
    <definedName name="escavgs">#REF!</definedName>
    <definedName name="escavgt" localSheetId="3">[2]DMT_EV!#REF!</definedName>
    <definedName name="escavgt" localSheetId="8">[2]DMT_EV!#REF!</definedName>
    <definedName name="escavgt">[2]DMT_EV!#REF!</definedName>
    <definedName name="escavs" localSheetId="3">#REF!</definedName>
    <definedName name="escavs" localSheetId="8">#REF!</definedName>
    <definedName name="escavs">#REF!</definedName>
    <definedName name="escavt" localSheetId="3">#REF!</definedName>
    <definedName name="escavt" localSheetId="8">#REF!</definedName>
    <definedName name="escavt">#REF!</definedName>
    <definedName name="etipo1" localSheetId="3">#REF!</definedName>
    <definedName name="etipo1" localSheetId="8">#REF!</definedName>
    <definedName name="etipo1">#REF!</definedName>
    <definedName name="etipo2" localSheetId="3">#REF!</definedName>
    <definedName name="etipo2" localSheetId="8">#REF!</definedName>
    <definedName name="etipo2">#REF!</definedName>
    <definedName name="faixa" localSheetId="3">#REF!</definedName>
    <definedName name="faixa" localSheetId="8">#REF!</definedName>
    <definedName name="faixa">#REF!</definedName>
    <definedName name="fator100" localSheetId="3">#REF!</definedName>
    <definedName name="fator100" localSheetId="8">#REF!</definedName>
    <definedName name="fator100">#REF!</definedName>
    <definedName name="fator50" localSheetId="3">#REF!</definedName>
    <definedName name="fator50" localSheetId="8">#REF!</definedName>
    <definedName name="fator50">#REF!</definedName>
    <definedName name="fdreno" localSheetId="3">#REF!</definedName>
    <definedName name="fdreno" localSheetId="8">#REF!</definedName>
    <definedName name="fdreno">#REF!</definedName>
    <definedName name="fir">[4]RELATÓRIO!$B$12</definedName>
    <definedName name="firma" localSheetId="3">#REF!</definedName>
    <definedName name="firma" localSheetId="8">#REF!</definedName>
    <definedName name="firma">#REF!</definedName>
    <definedName name="foac" localSheetId="3">#REF!</definedName>
    <definedName name="foac" localSheetId="8">#REF!</definedName>
    <definedName name="foac">#REF!</definedName>
    <definedName name="foae" localSheetId="3">#REF!</definedName>
    <definedName name="foae" localSheetId="8">#REF!</definedName>
    <definedName name="foae">#REF!</definedName>
    <definedName name="foc" localSheetId="3">#REF!</definedName>
    <definedName name="foc" localSheetId="8">#REF!</definedName>
    <definedName name="foc">#REF!</definedName>
    <definedName name="FOG" localSheetId="3">#REF!</definedName>
    <definedName name="FOG" localSheetId="8">#REF!</definedName>
    <definedName name="FOG">#REF!</definedName>
    <definedName name="fpavi" localSheetId="3">#REF!</definedName>
    <definedName name="fpavi" localSheetId="8">#REF!</definedName>
    <definedName name="fpavi">#REF!</definedName>
    <definedName name="fsinal" localSheetId="3">#REF!</definedName>
    <definedName name="fsinal" localSheetId="8">#REF!</definedName>
    <definedName name="fsinal">#REF!</definedName>
    <definedName name="fterra" localSheetId="3">#REF!</definedName>
    <definedName name="fterra" localSheetId="8">#REF!</definedName>
    <definedName name="fterra">#REF!</definedName>
    <definedName name="grama" localSheetId="3">#REF!</definedName>
    <definedName name="grama" localSheetId="8">#REF!</definedName>
    <definedName name="grama">#REF!</definedName>
    <definedName name="_xlnm.Recorder" localSheetId="3">#REF!</definedName>
    <definedName name="_xlnm.Recorder" localSheetId="8">#REF!</definedName>
    <definedName name="_xlnm.Recorder">#REF!</definedName>
    <definedName name="Guias" localSheetId="3">#REF!</definedName>
    <definedName name="Guias" localSheetId="8">#REF!</definedName>
    <definedName name="Guias">#REF!</definedName>
    <definedName name="horad6" localSheetId="3">#REF!</definedName>
    <definedName name="horad6" localSheetId="8">#REF!</definedName>
    <definedName name="horad6">#REF!</definedName>
    <definedName name="horad8" localSheetId="3">#REF!</definedName>
    <definedName name="horad8" localSheetId="8">#REF!</definedName>
    <definedName name="horad8">#REF!</definedName>
    <definedName name="imparea" localSheetId="3">#REF!</definedName>
    <definedName name="imparea" localSheetId="8">#REF!</definedName>
    <definedName name="imparea">#REF!</definedName>
    <definedName name="ksinal" localSheetId="3">'[5]Indice de Reajuste'!#REF!</definedName>
    <definedName name="ksinal" localSheetId="8">'[5]Indice de Reajuste'!#REF!</definedName>
    <definedName name="ksinal">'[5]Indice de Reajuste'!#REF!</definedName>
    <definedName name="licerra" localSheetId="3">#REF!</definedName>
    <definedName name="licerra" localSheetId="8">#REF!</definedName>
    <definedName name="licerra">#REF!</definedName>
    <definedName name="limata" localSheetId="3">#REF!</definedName>
    <definedName name="limata" localSheetId="8">#REF!</definedName>
    <definedName name="limata">#REF!</definedName>
    <definedName name="luis">'[4]REAJU (2)'!$H$35</definedName>
    <definedName name="marco" localSheetId="3">#REF!</definedName>
    <definedName name="marco" localSheetId="8">#REF!</definedName>
    <definedName name="marco">#REF!</definedName>
    <definedName name="mds" localSheetId="3">#REF!</definedName>
    <definedName name="mds" localSheetId="8">#REF!</definedName>
    <definedName name="mds">#REF!</definedName>
    <definedName name="Mem">'[1]Mat Asf'!$C$37</definedName>
    <definedName name="mo_base" localSheetId="3">#REF!</definedName>
    <definedName name="mo_base" localSheetId="8">#REF!</definedName>
    <definedName name="mo_base">#REF!</definedName>
    <definedName name="mo_sub_base" localSheetId="3">#REF!</definedName>
    <definedName name="mo_sub_base" localSheetId="8">#REF!</definedName>
    <definedName name="mo_sub_base">#REF!</definedName>
    <definedName name="mobase" localSheetId="3">#REF!</definedName>
    <definedName name="mobase" localSheetId="8">#REF!</definedName>
    <definedName name="mobase">#REF!</definedName>
    <definedName name="mocomercial" localSheetId="3">#REF!</definedName>
    <definedName name="mocomercial" localSheetId="8">#REF!</definedName>
    <definedName name="mocomercial">#REF!</definedName>
    <definedName name="molocal" localSheetId="3">#REF!</definedName>
    <definedName name="molocal" localSheetId="8">#REF!</definedName>
    <definedName name="molocal">#REF!</definedName>
    <definedName name="mosub" localSheetId="3">#REF!</definedName>
    <definedName name="mosub" localSheetId="8">#REF!</definedName>
    <definedName name="mosub">#REF!</definedName>
    <definedName name="muro" localSheetId="3">#REF!</definedName>
    <definedName name="muro" localSheetId="8">#REF!</definedName>
    <definedName name="muro">#REF!</definedName>
    <definedName name="nÁID" localSheetId="3">'[2]Aterro PonteSul'!#REF!</definedName>
    <definedName name="nÁID" localSheetId="8">'[2]Aterro PonteSul'!#REF!</definedName>
    <definedName name="nÁID">'[2]Aterro PonteSul'!#REF!</definedName>
    <definedName name="OAC" localSheetId="3">#REF!</definedName>
    <definedName name="OAC" localSheetId="8">#REF!</definedName>
    <definedName name="OAC">#REF!</definedName>
    <definedName name="OAE" localSheetId="3">#REF!</definedName>
    <definedName name="OAE" localSheetId="8">#REF!</definedName>
    <definedName name="OAE">#REF!</definedName>
    <definedName name="obra" localSheetId="3">#REF!</definedName>
    <definedName name="obra" localSheetId="8">#REF!</definedName>
    <definedName name="obra">#REF!</definedName>
    <definedName name="OCOM" localSheetId="3">#REF!</definedName>
    <definedName name="OCOM" localSheetId="8">#REF!</definedName>
    <definedName name="OCOM">#REF!</definedName>
    <definedName name="Orçamento" localSheetId="3">#REF!</definedName>
    <definedName name="Orçamento" localSheetId="8">#REF!</definedName>
    <definedName name="Orçamento">#REF!</definedName>
    <definedName name="ordem" localSheetId="3">#REF!</definedName>
    <definedName name="ordem" localSheetId="8">#REF!</definedName>
    <definedName name="ordem">#REF!</definedName>
    <definedName name="orlando" localSheetId="3">#REF!</definedName>
    <definedName name="orlando" localSheetId="8">#REF!</definedName>
    <definedName name="orlando">#REF!</definedName>
    <definedName name="pal1x1" localSheetId="3">#REF!</definedName>
    <definedName name="pal1x1" localSheetId="8">#REF!</definedName>
    <definedName name="pal1x1">#REF!</definedName>
    <definedName name="patrolamento" localSheetId="3">#REF!</definedName>
    <definedName name="patrolamento" localSheetId="8">#REF!</definedName>
    <definedName name="patrolamento">#REF!</definedName>
    <definedName name="pavi" localSheetId="3">#REF!</definedName>
    <definedName name="pavi" localSheetId="8">#REF!</definedName>
    <definedName name="pavi">#REF!</definedName>
    <definedName name="pcat" localSheetId="3">#REF!</definedName>
    <definedName name="pcat" localSheetId="8">#REF!</definedName>
    <definedName name="pcat">#REF!</definedName>
    <definedName name="pdmt" localSheetId="3">#REF!</definedName>
    <definedName name="pdmt" localSheetId="8">#REF!</definedName>
    <definedName name="pdmt">#REF!</definedName>
    <definedName name="pdmt1000" localSheetId="3">#REF!</definedName>
    <definedName name="pdmt1000" localSheetId="8">#REF!</definedName>
    <definedName name="pdmt1000">#REF!</definedName>
    <definedName name="pdmt1200" localSheetId="3">#REF!</definedName>
    <definedName name="pdmt1200" localSheetId="8">#REF!</definedName>
    <definedName name="pdmt1200">#REF!</definedName>
    <definedName name="pdmt200" localSheetId="3">#REF!</definedName>
    <definedName name="pdmt200" localSheetId="8">#REF!</definedName>
    <definedName name="pdmt200">#REF!</definedName>
    <definedName name="pdmt400" localSheetId="3">#REF!</definedName>
    <definedName name="pdmt400" localSheetId="8">#REF!</definedName>
    <definedName name="pdmt400">#REF!</definedName>
    <definedName name="pdmt50" localSheetId="3">#REF!</definedName>
    <definedName name="pdmt50" localSheetId="8">#REF!</definedName>
    <definedName name="pdmt50">#REF!</definedName>
    <definedName name="pdmt600" localSheetId="3">#REF!</definedName>
    <definedName name="pdmt600" localSheetId="8">#REF!</definedName>
    <definedName name="pdmt600">#REF!</definedName>
    <definedName name="pdmt800" localSheetId="3">#REF!</definedName>
    <definedName name="pdmt800" localSheetId="8">#REF!</definedName>
    <definedName name="pdmt800">#REF!</definedName>
    <definedName name="PEDREIRA" localSheetId="3">#REF!</definedName>
    <definedName name="PEDREIRA" localSheetId="8">#REF!</definedName>
    <definedName name="PEDREIRA">#REF!</definedName>
    <definedName name="perac" localSheetId="3">#REF!</definedName>
    <definedName name="perac" localSheetId="8">#REF!</definedName>
    <definedName name="perac">#REF!</definedName>
    <definedName name="persim" localSheetId="3">#REF!</definedName>
    <definedName name="persim" localSheetId="8">#REF!</definedName>
    <definedName name="persim">#REF!</definedName>
    <definedName name="pil2x05" localSheetId="3">#REF!</definedName>
    <definedName name="pil2x05" localSheetId="8">#REF!</definedName>
    <definedName name="pil2x05">#REF!</definedName>
    <definedName name="pil2x1" localSheetId="3">#REF!</definedName>
    <definedName name="pil2x1" localSheetId="8">#REF!</definedName>
    <definedName name="pil2x1">#REF!</definedName>
    <definedName name="pir" localSheetId="3">#REF!</definedName>
    <definedName name="pir" localSheetId="8">#REF!</definedName>
    <definedName name="pir">#REF!</definedName>
    <definedName name="portfiscal" localSheetId="3">#REF!</definedName>
    <definedName name="portfiscal" localSheetId="8">#REF!</definedName>
    <definedName name="portfiscal">#REF!</definedName>
    <definedName name="portm1" localSheetId="3">#REF!</definedName>
    <definedName name="portm1" localSheetId="8">#REF!</definedName>
    <definedName name="portm1">#REF!</definedName>
    <definedName name="portm2" localSheetId="3">#REF!</definedName>
    <definedName name="portm2" localSheetId="8">#REF!</definedName>
    <definedName name="portm2">#REF!</definedName>
    <definedName name="pro" localSheetId="3">#REF!</definedName>
    <definedName name="pro" localSheetId="8">#REF!</definedName>
    <definedName name="pro">#REF!</definedName>
    <definedName name="pz" localSheetId="3">#REF!</definedName>
    <definedName name="pz" localSheetId="8">#REF!</definedName>
    <definedName name="pz">#REF!</definedName>
    <definedName name="rdreno" localSheetId="3">#REF!</definedName>
    <definedName name="rdreno" localSheetId="8">#REF!</definedName>
    <definedName name="rdreno">#REF!</definedName>
    <definedName name="reatd" localSheetId="3">#REF!</definedName>
    <definedName name="reatd" localSheetId="8">#REF!</definedName>
    <definedName name="reatd">#REF!</definedName>
    <definedName name="reatgd" localSheetId="3">#REF!</definedName>
    <definedName name="reatgd" localSheetId="8">#REF!</definedName>
    <definedName name="reatgd">#REF!</definedName>
    <definedName name="reatgs" localSheetId="3">#REF!</definedName>
    <definedName name="reatgs" localSheetId="8">#REF!</definedName>
    <definedName name="reatgs">#REF!</definedName>
    <definedName name="reatgt" localSheetId="3">[2]DMT_EV!#REF!</definedName>
    <definedName name="reatgt" localSheetId="8">[2]DMT_EV!#REF!</definedName>
    <definedName name="reatgt">[2]DMT_EV!#REF!</definedName>
    <definedName name="reats" localSheetId="3">#REF!</definedName>
    <definedName name="reats" localSheetId="8">#REF!</definedName>
    <definedName name="reats">#REF!</definedName>
    <definedName name="reatt" localSheetId="3">#REF!</definedName>
    <definedName name="reatt" localSheetId="8">#REF!</definedName>
    <definedName name="reatt">#REF!</definedName>
    <definedName name="referência" localSheetId="3">#REF!</definedName>
    <definedName name="referência" localSheetId="8">#REF!</definedName>
    <definedName name="referência">#REF!</definedName>
    <definedName name="REGULA" localSheetId="3">#REF!</definedName>
    <definedName name="REGULA" localSheetId="8">#REF!</definedName>
    <definedName name="REGULA">#REF!</definedName>
    <definedName name="REMOÇÃO" localSheetId="3">#REF!</definedName>
    <definedName name="REMOÇÃO" localSheetId="8">#REF!</definedName>
    <definedName name="REMOÇÃO">#REF!</definedName>
    <definedName name="roac" localSheetId="3">#REF!</definedName>
    <definedName name="roac" localSheetId="8">#REF!</definedName>
    <definedName name="roac">#REF!</definedName>
    <definedName name="roae" localSheetId="3">#REF!</definedName>
    <definedName name="roae" localSheetId="8">#REF!</definedName>
    <definedName name="roae">#REF!</definedName>
    <definedName name="roc" localSheetId="3">#REF!</definedName>
    <definedName name="roc" localSheetId="8">#REF!</definedName>
    <definedName name="roc">#REF!</definedName>
    <definedName name="rodovia" localSheetId="3">#REF!</definedName>
    <definedName name="rodovia" localSheetId="8">#REF!</definedName>
    <definedName name="rodovia">#REF!</definedName>
    <definedName name="rpavi" localSheetId="3">#REF!</definedName>
    <definedName name="rpavi" localSheetId="8">#REF!</definedName>
    <definedName name="rpavi">#REF!</definedName>
    <definedName name="RR_2C" localSheetId="3">#REF!</definedName>
    <definedName name="RR_2C" localSheetId="8">#REF!</definedName>
    <definedName name="RR_2C">#REF!</definedName>
    <definedName name="rrcerca" localSheetId="3">#REF!</definedName>
    <definedName name="rrcerca" localSheetId="8">#REF!</definedName>
    <definedName name="rrcerca">#REF!</definedName>
    <definedName name="rsinal" localSheetId="3">#REF!</definedName>
    <definedName name="rsinal" localSheetId="8">#REF!</definedName>
    <definedName name="rsinal">#REF!</definedName>
    <definedName name="rterra" localSheetId="3">#REF!</definedName>
    <definedName name="rterra" localSheetId="8">#REF!</definedName>
    <definedName name="rterra">#REF!</definedName>
    <definedName name="saterro" localSheetId="3">#REF!</definedName>
    <definedName name="saterro" localSheetId="8">#REF!</definedName>
    <definedName name="saterro">#REF!</definedName>
    <definedName name="scat" localSheetId="3">#REF!</definedName>
    <definedName name="scat" localSheetId="8">#REF!</definedName>
    <definedName name="scat">#REF!</definedName>
    <definedName name="scorte" localSheetId="3">#REF!</definedName>
    <definedName name="scorte" localSheetId="8">#REF!</definedName>
    <definedName name="scorte">#REF!</definedName>
    <definedName name="sdmt" localSheetId="3">#REF!</definedName>
    <definedName name="sdmt" localSheetId="8">#REF!</definedName>
    <definedName name="sdmt">#REF!</definedName>
    <definedName name="sdmt1000" localSheetId="3">#REF!</definedName>
    <definedName name="sdmt1000" localSheetId="8">#REF!</definedName>
    <definedName name="sdmt1000">#REF!</definedName>
    <definedName name="sdmt1200" localSheetId="3">#REF!</definedName>
    <definedName name="sdmt1200" localSheetId="8">#REF!</definedName>
    <definedName name="sdmt1200">#REF!</definedName>
    <definedName name="sdmt200" localSheetId="3">#REF!</definedName>
    <definedName name="sdmt200" localSheetId="8">#REF!</definedName>
    <definedName name="sdmt200">#REF!</definedName>
    <definedName name="sdmt400" localSheetId="3">#REF!</definedName>
    <definedName name="sdmt400" localSheetId="8">#REF!</definedName>
    <definedName name="sdmt400">#REF!</definedName>
    <definedName name="sdmt50" localSheetId="3">#REF!</definedName>
    <definedName name="sdmt50" localSheetId="8">#REF!</definedName>
    <definedName name="sdmt50">#REF!</definedName>
    <definedName name="sdmt600" localSheetId="3">#REF!</definedName>
    <definedName name="sdmt600" localSheetId="8">#REF!</definedName>
    <definedName name="sdmt600">#REF!</definedName>
    <definedName name="sdmt800" localSheetId="3">#REF!</definedName>
    <definedName name="sdmt800" localSheetId="8">#REF!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 localSheetId="3">#REF!</definedName>
    <definedName name="SINALI" localSheetId="8">#REF!</definedName>
    <definedName name="SINALI">#REF!</definedName>
    <definedName name="subrog" localSheetId="3">#REF!</definedName>
    <definedName name="subrog" localSheetId="8">#REF!</definedName>
    <definedName name="subrog">#REF!</definedName>
    <definedName name="tcat" localSheetId="3">#REF!</definedName>
    <definedName name="tcat" localSheetId="8">#REF!</definedName>
    <definedName name="tcat">#REF!</definedName>
    <definedName name="terra" localSheetId="3">#REF!</definedName>
    <definedName name="terra" localSheetId="8">#REF!</definedName>
    <definedName name="terra">#REF!</definedName>
    <definedName name="teste" localSheetId="3">#REF!</definedName>
    <definedName name="teste" localSheetId="8">#REF!</definedName>
    <definedName name="teste">#REF!</definedName>
    <definedName name="teste2" localSheetId="3">#REF!</definedName>
    <definedName name="teste2" localSheetId="8">#REF!</definedName>
    <definedName name="teste2">#REF!</definedName>
    <definedName name="_xlnm.Print_Titles" localSheetId="6">Composição!$1:$3</definedName>
    <definedName name="_xlnm.Print_Titles" localSheetId="3">Cronograma!$A:$I,Cronograma!$1:$9</definedName>
    <definedName name="_xlnm.Print_Titles" localSheetId="1">Orçamento!$1:$10</definedName>
    <definedName name="_xlnm.Print_Titles" localSheetId="2">Resumo!$1:$9</definedName>
    <definedName name="trecho" localSheetId="3">#REF!</definedName>
    <definedName name="trecho" localSheetId="8">#REF!</definedName>
    <definedName name="trecho">#REF!</definedName>
    <definedName name="TSD" localSheetId="3">#REF!</definedName>
    <definedName name="TSD" localSheetId="8">#REF!</definedName>
    <definedName name="TSD">#REF!</definedName>
    <definedName name="TSs" localSheetId="3">#REF!</definedName>
    <definedName name="TSs" localSheetId="8">#REF!</definedName>
    <definedName name="TSs">#REF!</definedName>
    <definedName name="valeta" localSheetId="3">#REF!</definedName>
    <definedName name="valeta" localSheetId="8">#REF!</definedName>
    <definedName name="valeta">#REF!</definedName>
    <definedName name="volbase" localSheetId="3">#REF!</definedName>
    <definedName name="volbase" localSheetId="8">#REF!</definedName>
    <definedName name="volbase">#REF!</definedName>
    <definedName name="volsub" localSheetId="3">#REF!</definedName>
    <definedName name="volsub" localSheetId="8">#REF!</definedName>
    <definedName name="volsub">#REF!</definedName>
    <definedName name="zebra" localSheetId="3">#REF!</definedName>
    <definedName name="zebra" localSheetId="8">#REF!</definedName>
    <definedName name="zebra">#REF!</definedName>
    <definedName name="zenil" localSheetId="3">#REF!</definedName>
    <definedName name="zenil" localSheetId="8">#REF!</definedName>
    <definedName name="zenil">#REF!</definedName>
  </definedNames>
  <calcPr calcId="162913" fullPrecision="0"/>
</workbook>
</file>

<file path=xl/calcChain.xml><?xml version="1.0" encoding="utf-8"?>
<calcChain xmlns="http://schemas.openxmlformats.org/spreadsheetml/2006/main">
  <c r="L10" i="24" l="1"/>
  <c r="L11" i="24"/>
  <c r="L12" i="24"/>
  <c r="L13" i="24"/>
  <c r="L14" i="24"/>
  <c r="D31" i="1" l="1"/>
  <c r="I183" i="9"/>
  <c r="I182" i="9"/>
  <c r="I181" i="9"/>
  <c r="I177" i="9"/>
  <c r="I176" i="9"/>
  <c r="I178" i="9" s="1"/>
  <c r="D28" i="1"/>
  <c r="H162" i="9"/>
  <c r="I162" i="9" s="1"/>
  <c r="B162" i="9"/>
  <c r="A162" i="9"/>
  <c r="I166" i="9"/>
  <c r="I165" i="9"/>
  <c r="I164" i="9"/>
  <c r="I163" i="9"/>
  <c r="I161" i="9"/>
  <c r="I160" i="9"/>
  <c r="I156" i="9"/>
  <c r="I155" i="9"/>
  <c r="D27" i="1"/>
  <c r="A141" i="9"/>
  <c r="B141" i="9"/>
  <c r="H141" i="9"/>
  <c r="I141" i="9" s="1"/>
  <c r="J7" i="27"/>
  <c r="J3" i="27"/>
  <c r="I145" i="9"/>
  <c r="I144" i="9"/>
  <c r="I143" i="9"/>
  <c r="I142" i="9"/>
  <c r="I140" i="9"/>
  <c r="I139" i="9"/>
  <c r="I134" i="9"/>
  <c r="I135" i="9"/>
  <c r="I136" i="9" s="1"/>
  <c r="D36" i="1"/>
  <c r="F39" i="25"/>
  <c r="C37" i="25"/>
  <c r="F34" i="25" s="1"/>
  <c r="C31" i="25"/>
  <c r="F28" i="25" s="1"/>
  <c r="C25" i="25"/>
  <c r="F22" i="25"/>
  <c r="C19" i="25"/>
  <c r="F16" i="25" s="1"/>
  <c r="C13" i="25"/>
  <c r="F10" i="25" s="1"/>
  <c r="C7" i="25"/>
  <c r="I184" i="9" l="1"/>
  <c r="I186" i="9" s="1"/>
  <c r="I157" i="9"/>
  <c r="I167" i="9"/>
  <c r="I146" i="9"/>
  <c r="I148" i="9" s="1"/>
  <c r="I169" i="9" l="1"/>
  <c r="D21" i="1" l="1"/>
  <c r="B82" i="9"/>
  <c r="I124" i="9"/>
  <c r="I125" i="9" s="1"/>
  <c r="I120" i="9"/>
  <c r="I121" i="9" s="1"/>
  <c r="B81" i="9"/>
  <c r="I110" i="9"/>
  <c r="I109" i="9"/>
  <c r="B79" i="9"/>
  <c r="I80" i="9"/>
  <c r="I78" i="9"/>
  <c r="I77" i="9"/>
  <c r="I76" i="9"/>
  <c r="I75" i="9"/>
  <c r="I98" i="9"/>
  <c r="I93" i="9"/>
  <c r="I94" i="9" s="1"/>
  <c r="I92" i="9"/>
  <c r="I97" i="9"/>
  <c r="I99" i="9" s="1"/>
  <c r="I111" i="9" l="1"/>
  <c r="I113" i="9" s="1"/>
  <c r="H81" i="9" s="1"/>
  <c r="I81" i="9" s="1"/>
  <c r="I127" i="9"/>
  <c r="H82" i="9" s="1"/>
  <c r="I82" i="9" s="1"/>
  <c r="I101" i="9"/>
  <c r="H79" i="9" s="1"/>
  <c r="I79" i="9" s="1"/>
  <c r="I83" i="9" l="1"/>
  <c r="I71" i="9"/>
  <c r="I70" i="9"/>
  <c r="I72" i="9" s="1"/>
  <c r="I85" i="9" l="1"/>
  <c r="I42" i="9"/>
  <c r="I47" i="9"/>
  <c r="I48" i="9"/>
  <c r="I61" i="9"/>
  <c r="E75" i="25"/>
  <c r="D30" i="1"/>
  <c r="I49" i="9"/>
  <c r="I43" i="9"/>
  <c r="C71" i="25"/>
  <c r="I44" i="9" l="1"/>
  <c r="I52" i="9"/>
  <c r="I62" i="9"/>
  <c r="I64" i="9" s="1"/>
  <c r="I54" i="9" l="1"/>
  <c r="E51" i="25" l="1"/>
  <c r="E50" i="25"/>
  <c r="E49" i="25"/>
  <c r="E48" i="25"/>
  <c r="E47" i="25"/>
  <c r="C47" i="25"/>
  <c r="F15" i="1" l="1"/>
  <c r="F4" i="25"/>
  <c r="I32" i="9" l="1"/>
  <c r="I28" i="9"/>
  <c r="I29" i="9" s="1"/>
  <c r="I33" i="9" l="1"/>
  <c r="I35" i="9" s="1"/>
  <c r="D12" i="1"/>
  <c r="I18" i="9"/>
  <c r="I17" i="9"/>
  <c r="I16" i="9"/>
  <c r="I15" i="9"/>
  <c r="I14" i="9"/>
  <c r="I19" i="9" l="1"/>
  <c r="B4" i="1" l="1"/>
  <c r="F14" i="2" l="1"/>
  <c r="E14" i="2"/>
  <c r="D14" i="2"/>
  <c r="C14" i="2"/>
  <c r="B14" i="2"/>
  <c r="B14" i="24" s="1"/>
  <c r="F13" i="2"/>
  <c r="E13" i="2"/>
  <c r="D13" i="2"/>
  <c r="C13" i="2"/>
  <c r="B13" i="2"/>
  <c r="B13" i="24" s="1"/>
  <c r="F12" i="2"/>
  <c r="E12" i="2"/>
  <c r="D12" i="2"/>
  <c r="C12" i="2"/>
  <c r="B12" i="2"/>
  <c r="B12" i="24" s="1"/>
  <c r="F11" i="2"/>
  <c r="E11" i="2"/>
  <c r="D11" i="2"/>
  <c r="C11" i="2"/>
  <c r="B11" i="2"/>
  <c r="B11" i="24" s="1"/>
  <c r="B10" i="2"/>
  <c r="B10" i="24" s="1"/>
  <c r="A14" i="2"/>
  <c r="A14" i="24" s="1"/>
  <c r="A13" i="2"/>
  <c r="A13" i="24" s="1"/>
  <c r="A12" i="2"/>
  <c r="A12" i="24" s="1"/>
  <c r="A11" i="2"/>
  <c r="A11" i="24" s="1"/>
  <c r="A10" i="2"/>
  <c r="A10" i="24" s="1"/>
  <c r="A6" i="10" l="1"/>
  <c r="D5" i="10"/>
  <c r="B5" i="10"/>
  <c r="A5" i="10"/>
  <c r="I4" i="10"/>
  <c r="A4" i="10"/>
  <c r="I2" i="10"/>
  <c r="A2" i="10"/>
  <c r="A6" i="4"/>
  <c r="D5" i="4"/>
  <c r="B5" i="4"/>
  <c r="A5" i="4"/>
  <c r="I4" i="4"/>
  <c r="A4" i="4"/>
  <c r="I2" i="4"/>
  <c r="A2" i="4"/>
  <c r="F5" i="24" l="1"/>
  <c r="A6" i="24"/>
  <c r="B5" i="24"/>
  <c r="A5" i="24"/>
  <c r="I4" i="24"/>
  <c r="A4" i="24"/>
  <c r="I2" i="24"/>
  <c r="A2" i="24"/>
  <c r="A1" i="1" l="1"/>
  <c r="I5" i="2"/>
  <c r="A7" i="2"/>
  <c r="A1" i="4" l="1"/>
  <c r="A1" i="24"/>
  <c r="A3" i="24"/>
  <c r="A3" i="4"/>
  <c r="A3" i="10"/>
  <c r="B5" i="1" l="1"/>
  <c r="B4" i="24" l="1"/>
  <c r="B4" i="4"/>
  <c r="B4" i="10"/>
  <c r="I10" i="9" l="1"/>
  <c r="I9" i="9"/>
  <c r="I11" i="9" l="1"/>
  <c r="I21" i="9" s="1"/>
  <c r="A3" i="2" l="1"/>
  <c r="B5" i="2" l="1"/>
  <c r="A5" i="2"/>
  <c r="A4" i="2"/>
  <c r="I21" i="4" l="1"/>
  <c r="I21" i="10" l="1"/>
  <c r="I16" i="10"/>
  <c r="I9" i="10"/>
  <c r="I24" i="10" l="1"/>
  <c r="J5" i="1" s="1"/>
  <c r="G15" i="1" s="1"/>
  <c r="I15" i="4" l="1"/>
  <c r="I24" i="4" s="1"/>
  <c r="I3" i="4" l="1"/>
  <c r="I3" i="10" s="1"/>
  <c r="J4" i="1"/>
  <c r="G24" i="1" s="1"/>
  <c r="I24" i="1" s="1"/>
  <c r="J24" i="1" s="1"/>
  <c r="I3" i="24"/>
  <c r="A1" i="2"/>
  <c r="B6" i="2"/>
  <c r="A6" i="2"/>
  <c r="E8" i="2"/>
  <c r="I3" i="2"/>
  <c r="G23" i="1" l="1"/>
  <c r="I23" i="1" s="1"/>
  <c r="J23" i="1" s="1"/>
  <c r="G17" i="1"/>
  <c r="I17" i="1" s="1"/>
  <c r="J17" i="1" s="1"/>
  <c r="G31" i="1"/>
  <c r="I31" i="1" s="1"/>
  <c r="J31" i="1" s="1"/>
  <c r="G30" i="1"/>
  <c r="I30" i="1" s="1"/>
  <c r="J30" i="1" s="1"/>
  <c r="G29" i="1"/>
  <c r="I29" i="1" s="1"/>
  <c r="J29" i="1" s="1"/>
  <c r="G36" i="1"/>
  <c r="I36" i="1" s="1"/>
  <c r="J36" i="1" s="1"/>
  <c r="J37" i="1" s="1"/>
  <c r="G28" i="1"/>
  <c r="I28" i="1" s="1"/>
  <c r="J28" i="1" s="1"/>
  <c r="G27" i="1"/>
  <c r="I27" i="1" s="1"/>
  <c r="J27" i="1" s="1"/>
  <c r="J34" i="1" s="1"/>
  <c r="G32" i="1"/>
  <c r="I32" i="1" s="1"/>
  <c r="J32" i="1" s="1"/>
  <c r="I15" i="1"/>
  <c r="J15" i="1" s="1"/>
  <c r="G16" i="1"/>
  <c r="I16" i="1" s="1"/>
  <c r="J16" i="1" s="1"/>
  <c r="G21" i="1"/>
  <c r="I21" i="1" s="1"/>
  <c r="J21" i="1" s="1"/>
  <c r="G12" i="1"/>
  <c r="I12" i="1" s="1"/>
  <c r="J12" i="1" s="1"/>
  <c r="G33" i="1"/>
  <c r="I33" i="1" s="1"/>
  <c r="J33" i="1" s="1"/>
  <c r="G22" i="1"/>
  <c r="I22" i="1" s="1"/>
  <c r="J22" i="1" s="1"/>
  <c r="J18" i="1" l="1"/>
  <c r="J25" i="1"/>
  <c r="G12" i="2" s="1"/>
  <c r="G13" i="2"/>
  <c r="G11" i="2" l="1"/>
  <c r="G13" i="24"/>
  <c r="I9" i="4"/>
  <c r="G11" i="24" l="1"/>
  <c r="J13" i="24"/>
  <c r="J11" i="24" l="1"/>
  <c r="I4" i="2"/>
  <c r="J13" i="1" l="1"/>
  <c r="G10" i="2" l="1"/>
  <c r="G14" i="2"/>
  <c r="G12" i="24"/>
  <c r="G10" i="24" l="1"/>
  <c r="G14" i="24"/>
  <c r="J12" i="24"/>
  <c r="J14" i="24" l="1"/>
  <c r="J10" i="24"/>
  <c r="I39" i="1" l="1"/>
  <c r="G15" i="2" l="1"/>
  <c r="I10" i="2" s="1"/>
  <c r="G3" i="1"/>
  <c r="I15" i="2" l="1"/>
  <c r="J15" i="24"/>
  <c r="G15" i="24"/>
  <c r="I14" i="2"/>
  <c r="I11" i="2"/>
  <c r="G3" i="2"/>
  <c r="G2" i="24" s="1"/>
  <c r="G3" i="24" s="1"/>
  <c r="I13" i="2"/>
  <c r="I12" i="2"/>
  <c r="J16" i="24" l="1"/>
  <c r="L15" i="24"/>
  <c r="I10" i="24"/>
  <c r="I11" i="24"/>
  <c r="I12" i="24"/>
  <c r="I14" i="24"/>
  <c r="I13" i="24"/>
  <c r="G4" i="2"/>
  <c r="G2" i="4"/>
  <c r="G4" i="1"/>
  <c r="L16" i="24" l="1"/>
  <c r="I15" i="24"/>
  <c r="G2" i="10"/>
  <c r="G3" i="4"/>
  <c r="G3" i="10" s="1"/>
</calcChain>
</file>

<file path=xl/sharedStrings.xml><?xml version="1.0" encoding="utf-8"?>
<sst xmlns="http://schemas.openxmlformats.org/spreadsheetml/2006/main" count="630" uniqueCount="268">
  <si>
    <t>Item</t>
  </si>
  <si>
    <t>Discriminação</t>
  </si>
  <si>
    <t>Preço (R$)</t>
  </si>
  <si>
    <t>Valor unitário Sem BDI</t>
  </si>
  <si>
    <t>Valor Unitário Com BDI</t>
  </si>
  <si>
    <t>Valor Total</t>
  </si>
  <si>
    <t>Código</t>
  </si>
  <si>
    <t>Valor estimado final:</t>
  </si>
  <si>
    <t>Custo/m²:</t>
  </si>
  <si>
    <t>Data:</t>
  </si>
  <si>
    <t>BDI:</t>
  </si>
  <si>
    <t>Referência:</t>
  </si>
  <si>
    <t>SERVIÇOS PRELIMINARES</t>
  </si>
  <si>
    <t>SINAPI</t>
  </si>
  <si>
    <t>SUBTOTAL</t>
  </si>
  <si>
    <t>MOVIMENTO DE TERRA</t>
  </si>
  <si>
    <t>Uni-dade</t>
  </si>
  <si>
    <t xml:space="preserve">SINAPI </t>
  </si>
  <si>
    <t>ITEM</t>
  </si>
  <si>
    <t>DESCCRIÇÃO</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</si>
  <si>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</si>
  <si>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</si>
  <si>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</si>
  <si>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</si>
  <si>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</si>
  <si>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</si>
  <si>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</si>
  <si>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</si>
  <si>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</si>
  <si>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</si>
  <si>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</si>
  <si>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</si>
  <si>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</si>
  <si>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</si>
  <si>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</si>
  <si>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</si>
  <si>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</si>
  <si>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</si>
  <si>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</si>
  <si>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</si>
  <si>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</si>
  <si>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</si>
  <si>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</si>
  <si>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</si>
  <si>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</si>
  <si>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</si>
  <si>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</si>
  <si>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</si>
  <si>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</si>
  <si>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1.5</t>
  </si>
  <si>
    <t>2.4</t>
  </si>
  <si>
    <t>5.1</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</si>
  <si>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</si>
  <si>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</si>
  <si>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</si>
  <si>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</si>
  <si>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</si>
  <si>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</si>
  <si>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</si>
  <si>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</si>
  <si>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</si>
  <si>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</si>
  <si>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</si>
  <si>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MÃO DE OBRA</t>
  </si>
  <si>
    <t>L</t>
  </si>
  <si>
    <t>SORRISO</t>
  </si>
  <si>
    <t>UN</t>
  </si>
  <si>
    <t>KG</t>
  </si>
  <si>
    <t>H</t>
  </si>
  <si>
    <t>M</t>
  </si>
  <si>
    <t>M3</t>
  </si>
  <si>
    <t>M2</t>
  </si>
  <si>
    <r>
      <t xml:space="preserve">UN: </t>
    </r>
    <r>
      <rPr>
        <sz val="9"/>
        <color rgb="FF000000"/>
        <rFont val="Gill Sans MT"/>
        <family val="2"/>
      </rPr>
      <t>M2</t>
    </r>
  </si>
  <si>
    <t>COEF.</t>
  </si>
  <si>
    <t>CUSTO UNIT.</t>
  </si>
  <si>
    <t>CUSTO TOTAL</t>
  </si>
  <si>
    <t>TOTAL (A)</t>
  </si>
  <si>
    <t>MATERIAL/SUB-CONTRATADO</t>
  </si>
  <si>
    <t xml:space="preserve">COEF. </t>
  </si>
  <si>
    <t xml:space="preserve">TOTAL (C) </t>
  </si>
  <si>
    <t xml:space="preserve">CUSTO DIRETO TOTAL </t>
  </si>
  <si>
    <r>
      <t xml:space="preserve">UN: </t>
    </r>
    <r>
      <rPr>
        <sz val="9"/>
        <color rgb="FF000000"/>
        <rFont val="Gill Sans MT"/>
        <family val="2"/>
      </rPr>
      <t>M</t>
    </r>
  </si>
  <si>
    <t>COMPOSIÇÕES DE SERVIÇOS - PREFEITURA MUNICIPAL DE SORRISO</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</si>
  <si>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</si>
  <si>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</si>
  <si>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</si>
  <si>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</si>
  <si>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</si>
  <si>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</si>
  <si>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</si>
  <si>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</si>
  <si>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</si>
  <si>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</si>
  <si>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</si>
  <si>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</si>
  <si>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</si>
  <si>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Referência</t>
  </si>
  <si>
    <t>SERVENTE COM ENCARGOS COMPLEMENTARES</t>
  </si>
  <si>
    <t>PEDREIRO COM ENCARGOS COMPLEMENTARES</t>
  </si>
  <si>
    <t>CARPINTEIRO DE FORMAS COM ENCARGOS COMPLEMENTARES</t>
  </si>
  <si>
    <t>UNID</t>
  </si>
  <si>
    <t>Proprietário: Municipio de Sorriso</t>
  </si>
  <si>
    <t>ORÇAMENTO COMPLETO - REFORMA E AMPLIAÇÃO - CENTRO DE CONVIVÊNCIA DOS IDOSOS</t>
  </si>
  <si>
    <t>Quantidade</t>
  </si>
  <si>
    <t>4.1</t>
  </si>
  <si>
    <t>TOTAL DA OBRA:</t>
  </si>
  <si>
    <r>
      <t>Arredondamentos: Opções → Avançado → Fórmulas → "</t>
    </r>
    <r>
      <rPr>
        <u/>
        <sz val="8"/>
        <color theme="1"/>
        <rFont val="Gill Sans MT"/>
        <family val="2"/>
      </rPr>
      <t>Definir Precisão Conforme Exibido</t>
    </r>
    <r>
      <rPr>
        <sz val="8"/>
        <color theme="1"/>
        <rFont val="Gill Sans MT"/>
        <family val="2"/>
      </rPr>
      <t>"</t>
    </r>
  </si>
  <si>
    <t>SERVIÇOS EXTERNOS A EDIFICAÇÃO</t>
  </si>
  <si>
    <r>
      <rPr>
        <b/>
        <sz val="9"/>
        <color theme="1"/>
        <rFont val="Gill Sans MT"/>
        <family val="2"/>
      </rPr>
      <t>Proprietário</t>
    </r>
    <r>
      <rPr>
        <sz val="9"/>
        <color theme="1"/>
        <rFont val="Gill Sans MT"/>
        <family val="2"/>
      </rPr>
      <t>:  Municipio de Sorriso</t>
    </r>
  </si>
  <si>
    <t>Obra:</t>
  </si>
  <si>
    <t>Ref.:</t>
  </si>
  <si>
    <t>FATURAMENTO SIMPLES DA ETAPA:</t>
  </si>
  <si>
    <t>FATURAMENTO ACUMULADO DA ETAPA:</t>
  </si>
  <si>
    <t>SERVIÇOS COMPLEMENTARES FINAIS</t>
  </si>
  <si>
    <t>TUBO PVC, SERIE NORMAL, ESGOTO PREDIAL, DN 100 MM, FORNECIDO E INSTALADO EM RAMAL DE DESCARGA OU RAMAL DE ESGOTO SANITÁRIO. AF_12/2014</t>
  </si>
  <si>
    <t>CÓDIGO SINAPI</t>
  </si>
  <si>
    <t>Local: Avenida Adolino Bedin (Avenida Brasília) - Equip. Comunitário B - Bairro Jardim América - Sorriso MT</t>
  </si>
  <si>
    <t>BLOCO VEDACAO CONCRETO 9 X 19 X 39 CM (CLASSE C - NBR 6136)</t>
  </si>
  <si>
    <t>RETROESCAVADEIRA SOBRE RODAS COM CARREGADEIRA, TRAÇÃO 4X4, POTÊNCIA LÍQ. 88 HP, CAÇAMBA CARREG. CAP. MÍN. 1 M3, CAÇAMBA RETRO CAP. 0,26 M3, PESO OPERACIONAL MÍN. 6.674 KG, PROFUNDIDADE ESCAVAÇÃO MÁX. 4,37 M - CHP DIURNO. AF_06/2014</t>
  </si>
  <si>
    <t>CHP</t>
  </si>
  <si>
    <t>RETROESCAVADEIRA SOBRE RODAS COM CARREGADEIRA, TRAÇÃO 4X4, POTÊNCIA LÍQ. 88 HP, CAÇAMBA CARREG. CAP. MÍN. 1 M3, CAÇAMBA RETRO CAP. 0,26 M3, PESO OPERACIONAL MÍN. 6.674 KG, PROFUNDIDADE ESCAVAÇÃO MÁX. 4,37 M - CHI DIURNO. AF_06/2014</t>
  </si>
  <si>
    <t>ARGAMASSA TRAÇO 1:4 (CIMENTO E AREIA GROSSA) PARA CHAPISCO CONVENCIONAL, PREPARO MECÂNICO COM BETONEIRA 400 L. AF_06/2014</t>
  </si>
  <si>
    <t>PREPARO DE FUNDO DE VALA COM LARGURA MENOR QUE 1,5 M, EM LOCAL COM NÍVEL BAIXO DE INTERFERÊNCIA. AF_06/2016</t>
  </si>
  <si>
    <t>ARGAMASSA TRAÇO 1:3 (CIMENTO E AREIA), PREPARO MECANICO , INCLUSO ADITIVO IMPERMEABILIZANTE</t>
  </si>
  <si>
    <t>CAIXA DE AREIA PLUVIAL COM GRELHA, EM ALVENARIA COM BLOCOS DE CONCRETO, DIMENSÕES INTERNAS 0,6X0,6X0,6M, PARA REDE DE ÁGUA PLUVIAL.</t>
  </si>
  <si>
    <t>PEDRA BRITADA N. 1 (9,5 a 19 MM) POSTO PEDREIRA/FORNECEDOR, SEM FRETE</t>
  </si>
  <si>
    <t>GRELHA DE FERRO FUNDIDO PARA CANALETA LARG = 30CM, FORNECIMENTO E ASSENTAMENTO</t>
  </si>
  <si>
    <t>3.1.1</t>
  </si>
  <si>
    <t>COMPACTACAO MECANICA, SEM CONTROLE DO GC (C/COMPACTADOR PLACA 400 KG)</t>
  </si>
  <si>
    <t>PLANTIO DE GRAMA EM PLACAS. AF_05/2018</t>
  </si>
  <si>
    <t>BDI Serviços:</t>
  </si>
  <si>
    <t>BDI Equipamentos:</t>
  </si>
  <si>
    <t>MAPA DE COTAÇÃO DE INSUMOS</t>
  </si>
  <si>
    <t>CÓDIGO</t>
  </si>
  <si>
    <t>DESCRIÇÃO</t>
  </si>
  <si>
    <t>FONTE</t>
  </si>
  <si>
    <t>CNPJ</t>
  </si>
  <si>
    <t>TELEFONE</t>
  </si>
  <si>
    <t>CONTATO</t>
  </si>
  <si>
    <t>DATA</t>
  </si>
  <si>
    <t xml:space="preserve">UNI </t>
  </si>
  <si>
    <t>P. UNIT. (R$)</t>
  </si>
  <si>
    <t>MEDIANA TOTAL (R$)</t>
  </si>
  <si>
    <t>ORÇAMENTO - ESTACIONAMENTO
CAPS - Centro de Atenção Psicossocial</t>
  </si>
  <si>
    <t>SINAPI - NOV/2020</t>
  </si>
  <si>
    <t>PS-001</t>
  </si>
  <si>
    <t>PLACA DE OBRA (PARA CONSTRUCAO CIVIL) EM CHAPA GALVANIZADA *N. 22*, ADESIVADA, DE *2,0 X 1,125* M - FORNECIMENTO E INSTALAÇÃO</t>
  </si>
  <si>
    <t>REFERÊNCIA PARA ADOÇÃO DOS COEFICIENTES DE CONSUMO: SINAPI JAN/20 CÓDIGO 74209/1</t>
  </si>
  <si>
    <t>PS - 001</t>
  </si>
  <si>
    <t xml:space="preserve">ITEM: </t>
  </si>
  <si>
    <t>CONCRETO MAGRO PARA LASTRO, TRAÇO 1:4,5:4,5 (CIMENTO/ AREIA MÉDIA/ BRITA 1) - PREPARO MECÂNICO COM BETONEIRA 400 L. AF_07/2016</t>
  </si>
  <si>
    <t>SARRAFO DE MADEIRA NAO APARELHADA *2,5 X 7* CM, MACARANDUBA, ANGELIM OU EQUIVALENTE DA REGIAO</t>
  </si>
  <si>
    <t>PONTALETE DE MADEIRA NAO APARELHADA *7,5 X 7,5* CM (3 X 3 ") PINUS, MISTA OU EQUIVALENTE DA REGIAO</t>
  </si>
  <si>
    <t>PLACA DE OBRA (PARA CONSTRUCAO CIVIL) EM CHAPA GALVANIZADA *N. 22*, ADESIVADA, DE *2,0 X 1,125* M</t>
  </si>
  <si>
    <t xml:space="preserve">PREGO DE ACO POLIDO COM CABECA 18 X 30 (2 3/4 X 10) </t>
  </si>
  <si>
    <t>PS-002</t>
  </si>
  <si>
    <t>PS - 002</t>
  </si>
  <si>
    <t xml:space="preserve"> COMPACTACAO MECANICA, SEM CONTROLE DO GC (C/COMPACTADOR PLACA 400 KG)</t>
  </si>
  <si>
    <t>REFERÊNCIA PARA ADOÇÃO DOS COEFICIENTES DE CONSUMO: SINAPI JAN/20 CÓDIGO 74005/1</t>
  </si>
  <si>
    <t>PLACA VIBRATÓRIA REVERSÍVEL COM MOTOR 4 TEMPOS A GASOLINA, FORÇA CENTRÍFUGA DE 25 KN (2500 KGF), POTÊNCIA 5,5 CV - CHP DIURNO. AF_08/2015</t>
  </si>
  <si>
    <t>Altura (m)</t>
  </si>
  <si>
    <t>Altura da piramide</t>
  </si>
  <si>
    <t>Volume da piramide (m³)</t>
  </si>
  <si>
    <t xml:space="preserve"> ARGILA OU BARRO PARA ATERRO/REATERRO (COM TRANSPORTE ATE 10 KM)</t>
  </si>
  <si>
    <r>
      <t xml:space="preserve">UN: </t>
    </r>
    <r>
      <rPr>
        <sz val="9"/>
        <color rgb="FF000000"/>
        <rFont val="Gill Sans MT"/>
        <family val="2"/>
      </rPr>
      <t>M3</t>
    </r>
  </si>
  <si>
    <t>PINTURA ACRILICA PARA SINALIZAÇÃO HORIZONTAL EM PISO CIMENTADO</t>
  </si>
  <si>
    <t>PINTURA DE DEMARCAÇÃO VAGAS DE ESTACIONAMENTO</t>
  </si>
  <si>
    <t>FAIXAS BRANCAS P/ SEPARAÇÃO DAS VAGAS</t>
  </si>
  <si>
    <t>ÁREA (m²)</t>
  </si>
  <si>
    <t>QTD DE REPETIÇÕES</t>
  </si>
  <si>
    <t>ÁREA TOTAL (m²)</t>
  </si>
  <si>
    <t>SIMBOLO PCD</t>
  </si>
  <si>
    <t>FAIXA AMARELA CADEIRANTE</t>
  </si>
  <si>
    <t>SOMATÓRIO DE ÁREAS (m²)</t>
  </si>
  <si>
    <t>SIMBOLO IDOSO</t>
  </si>
  <si>
    <t>PISO PODOTÁTIL, DIRECIONAL OU ALERTA, ASSENTADO SOBRE ARGAMASSA. AF_05/2020</t>
  </si>
  <si>
    <t>TOTAL (m)</t>
  </si>
  <si>
    <t>PISO TÁTIL</t>
  </si>
  <si>
    <t>GUIA (MEIO-FIO) CONCRETO, MOLDADA  IN LOCO  EM TRECHO RETO COM EXTRUSORA, 13 CM BASE X 22 CM ALTURA. AF_06/2016 (MEIO-FIO PASSEIO PUBLICO)</t>
  </si>
  <si>
    <t>PS-003</t>
  </si>
  <si>
    <t>PS - 003</t>
  </si>
  <si>
    <t>LASTRO COM MATERIAL GRANULAR, APLICAÇÃO EM PISOS OU RADIERS, ESPESSURA DE *5 CM*. AF_08/2017</t>
  </si>
  <si>
    <t>REFERÊNCIA PARA ADOÇÃO DOS COEFICIENTES DE CONSUMO: SINAPI NOV/21 CÓDIGO 96622</t>
  </si>
  <si>
    <t>PLACA VIBRATÓRIA REVERSÍVEL COM MOTOR 4 TEMPOS A GASOLINA, FORÇA CENTRÍFUGA DE 25 KN (2500 KGF), POTÊNCIA 5,5 CV - CHI DIURNO. AF_08/2015</t>
  </si>
  <si>
    <t>CHI</t>
  </si>
  <si>
    <t>VOLU. (m³)</t>
  </si>
  <si>
    <t>LASTRO DE BRITA</t>
  </si>
  <si>
    <t>ESP. (m)</t>
  </si>
  <si>
    <t>Obra: Estacionamento e Passeio Publico do CAPS - Centro de Atenção Psicossocial</t>
  </si>
  <si>
    <t>PS - 004</t>
  </si>
  <si>
    <t>PS-005</t>
  </si>
  <si>
    <t>PS-004</t>
  </si>
  <si>
    <t>PS - 005</t>
  </si>
  <si>
    <t>PS-006</t>
  </si>
  <si>
    <t>PS - 006</t>
  </si>
  <si>
    <t>COMPACTADOR DE SOLOS DE PERCUSSÃO (SOQUETE) COM MOTOR A GASOLINA 4 TEMPOS, POTÊNCIA 4 CV - CHP DIURNO. AF_08/2015</t>
  </si>
  <si>
    <t>COMPACTADOR DE SOLOS DE PERCUSSÃO (SOQUETE) COM MOTOR A GASOLINA 4 TEMPOS, POTÊNCIA 4 CV - CHI DIURNO. AF_08/2015</t>
  </si>
  <si>
    <t>REFERÊNCIA PARA ADOÇÃO DOS COEFICIENTES DE CONSUMO: SINAPI NOV/18  CÓDIGO 94097</t>
  </si>
  <si>
    <t>PS-007</t>
  </si>
  <si>
    <t>PS - 007</t>
  </si>
  <si>
    <t>REFERÊNCIA PARA ADOÇÃO DOS COEFICIENTES DE CONSUMO: SINAPI JUL/19  CÓDIGO 96920</t>
  </si>
  <si>
    <t>ADITIVO IMPERMEABILIZANTE DE PEGA NORMAL PARA ARGAMASSAS E CONCRETOS SEM ARMACAO, LIQUIDO E ISENTO DE CLORETOS</t>
  </si>
  <si>
    <t>ARGAMASSA TRAÇO 1:3 (EM VOLUME DE CIMENTO E AREIA MÉDIA ÚMIDA), PREPARO MECÂNICO COM BETONEIRA 400 L. AF_08/2019</t>
  </si>
  <si>
    <t>PS-008</t>
  </si>
  <si>
    <t>PS - 008</t>
  </si>
  <si>
    <t>REFERÊNCIA PARA ADOÇÃO DOS COEFICIENTES DE CONSUMO: SINAPI JAN/20  CÓDIGO 83623</t>
  </si>
  <si>
    <t>GRELHA FOFO SIMPLES COM REQUADRO, CARGA MAXIMA 12,5 T, *300 X 1000* MM, E= *15* MM, AREA ESTACIONAMENTO CARRO PASSEIO</t>
  </si>
  <si>
    <t>DRENAGEM DO ESTACIONAMENTO</t>
  </si>
  <si>
    <t>INSTALAÇÕES ÁGUA PLUVIAL/DRENAGEM</t>
  </si>
  <si>
    <t>REGULARIZAÇÃO DE SUPERFÍCIES COM MOTONIVELADORA. AF_11/2019  (Região do estacionamento e do passeio público)</t>
  </si>
  <si>
    <t>O cálculo foi feito considerando-se uma piramide de base trapezoidal</t>
  </si>
  <si>
    <t>Base maior(m)</t>
  </si>
  <si>
    <t>Base menor (m)</t>
  </si>
  <si>
    <t>Área da base- trapézio</t>
  </si>
  <si>
    <t>Área da base(m²)</t>
  </si>
  <si>
    <t>ATERRO ESTACIONAMENTO</t>
  </si>
  <si>
    <t>SOMATÓRIO DE VOLUME (m³)</t>
  </si>
  <si>
    <t>ESCAVAÇÃO MANUAL DE VALA COM PROFUNDIDADE MENOR OU IGUAL A 1,30 M. AF_03/2016</t>
  </si>
  <si>
    <t>REATERRO MANUAL DE VALAS COM COMPACTAÇÃO MECANIZADA. AF_04/2016</t>
  </si>
  <si>
    <t>LIMPEZA COM VASSOURA A SECO</t>
  </si>
  <si>
    <t>REFERÊNCIA PARA ADOÇÃO DOS COEFICIENTES DE CONSUMO: SINAPI NOV/20  CÓDIGO 99811</t>
  </si>
  <si>
    <t>CALCETEIRO COM ENCARGOS COMPLEMENTARES</t>
  </si>
  <si>
    <t>AREIA MEDIA - POSTO JAZIDA/FORNECEDOR (RETIRADO NA JAZIDA, SEM TRANSPORTE)</t>
  </si>
  <si>
    <t>PO DE PEDRA (POSTO PEDREIRA/FORNECEDOR, SEM FRETE)</t>
  </si>
  <si>
    <t>CORTADORA DE PISO COM MOTOR 4 TEMPOS A GASOLINA, POTÊNCIA DE 13 HP, COM DISCO DE CORTE DIAMANTADO SEGMENTADO PARA CONCRETO, DIÂMETRO DE 350 MM, FURO DE 1" (14 X 1") - CHP DIURNO. AF_08/2015</t>
  </si>
  <si>
    <t>CORTADORA DE PISO COM MOTOR 4 TEMPOS A GASOLINA, POTÊNCIA DE 13 HP, COM DISCO DE CORTE DIAMANTADO SEGMENTADO PARA CONCRETO, DIÂMETRO DE 350 MM, FURO DE 1" (14 X 1") - CHI DIURNO. AF_08/2015</t>
  </si>
  <si>
    <t>PS - 009</t>
  </si>
  <si>
    <t>UN: M2</t>
  </si>
  <si>
    <t>EXECUÇÃO DE PÁTIO/ESTACIONAMENTO EM PISO INTERTRAVADO, COM BLOCO RETANGULAR COR NATURAL DE 20 X 10 CM, ESPESSURA 8 CM. AF_12/2015</t>
  </si>
  <si>
    <t>REFERÊNCIA PARA ADOÇÃO DOS COEFICIENTES DE CONSUMO: SINAPI NOV/20  CÓDIGO 92398</t>
  </si>
  <si>
    <t>COTAÇÃO-001</t>
  </si>
  <si>
    <t>PAVER LISO COR NATURAL 10X20X8CM</t>
  </si>
  <si>
    <t>FACHINELLO</t>
  </si>
  <si>
    <t>21.810.649/0001-48</t>
  </si>
  <si>
    <t>(66)3544-7546</t>
  </si>
  <si>
    <t>TAIS</t>
  </si>
  <si>
    <t>BDS BLOCOS</t>
  </si>
  <si>
    <t>15.205.954/0001-08</t>
  </si>
  <si>
    <t>(66)3515-8834</t>
  </si>
  <si>
    <t>DYANA</t>
  </si>
  <si>
    <t>COTAÇÃO-002</t>
  </si>
  <si>
    <t>PAVER LISO COR NATURAL 10X20X6CM</t>
  </si>
  <si>
    <t>FRANCILENE</t>
  </si>
  <si>
    <t>NÃO OBTEVE-SE AS TRÊS COTAÇÕES, PORTANTO FOI UTILIZADO O MENOR VALOR COTADO.</t>
  </si>
  <si>
    <t>PS-009</t>
  </si>
  <si>
    <t>PS - 010</t>
  </si>
  <si>
    <t>EXECUÇÃO DE PASSEIO EM PISO INTERTRAVADO, COM BLOCO RETANGULAR COR NATURAL DE 20 X 10 CM, ESPESSURA 6 CM. AF_12/2015</t>
  </si>
  <si>
    <t>REFERÊNCIA PARA ADOÇÃO DOS COEFICIENTES DE CONSUMO: SINAPI NOV/20  CÓDIGO 92936</t>
  </si>
  <si>
    <t>PS-010</t>
  </si>
  <si>
    <t>PS - 011</t>
  </si>
  <si>
    <t>REFERÊNCIA PARA ADOÇÃO DOS COEFICIENTES DE CONSUMO: SINAPI NOV/20  CÓDIGO 101094</t>
  </si>
  <si>
    <t>CIMENTO PORTLAND COMPOSTO CP II-32</t>
  </si>
  <si>
    <t>ARGAMASSA COLANTE TIPO AC III</t>
  </si>
  <si>
    <t>PISO PODOTATIL DE CONCRETO - DIRECIONAL E ALERTA, *40 X 40 X 2,5* CM</t>
  </si>
  <si>
    <t>UN: M</t>
  </si>
  <si>
    <t>PS-011</t>
  </si>
  <si>
    <t>3.1.2</t>
  </si>
  <si>
    <t>3.1.3</t>
  </si>
  <si>
    <t>3.1.4</t>
  </si>
  <si>
    <t>4.0</t>
  </si>
  <si>
    <t>4.2</t>
  </si>
  <si>
    <t>4.3</t>
  </si>
  <si>
    <t>4.4</t>
  </si>
  <si>
    <t>4.5</t>
  </si>
  <si>
    <t>4.6</t>
  </si>
  <si>
    <t>4.7</t>
  </si>
  <si>
    <t>5.0</t>
  </si>
  <si>
    <r>
      <rPr>
        <b/>
        <sz val="9"/>
        <rFont val="Gill Sans MT"/>
        <family val="2"/>
      </rPr>
      <t>Responsável Técnico</t>
    </r>
    <r>
      <rPr>
        <sz val="9"/>
        <rFont val="Gill Sans MT"/>
        <family val="2"/>
      </rPr>
      <t>: Juliana Souza Santos - CREA RNP 1219237280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</si>
</sst>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
    <numFmt numFmtId="181" formatCode="0.000%"/>
    <numFmt numFmtId="182" formatCode="0.000000"/>
    <numFmt numFmtId="183" formatCode="0.00000"/>
  </numFmts>
  <fonts count="72">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color indexed="8"/>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b/>
      <sz val="9"/>
      <color rgb="FF000000"/>
      <name val="Gill Sans MT"/>
      <family val="2"/>
    </font>
    <font>
      <sz val="11"/>
      <color theme="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u/>
      <sz val="8"/>
      <color theme="1"/>
      <name val="Gill Sans MT"/>
      <family val="2"/>
    </font>
    <font>
      <sz val="9"/>
      <color theme="1"/>
      <name val="Cambria"/>
      <family val="1"/>
      <scheme val="major"/>
    </font>
    <font>
      <b/>
      <sz val="11"/>
      <color theme="1"/>
      <name val="Cambria"/>
      <family val="1"/>
      <scheme val="major"/>
    </font>
    <font>
      <b/>
      <sz val="13"/>
      <color theme="0"/>
      <name val="Gill Sans MT"/>
      <family val="2"/>
    </font>
    <font>
      <sz val="8"/>
      <name val="Arial"/>
      <family val="1"/>
    </font>
    <font>
      <b/>
      <sz val="10"/>
      <name val="Arial"/>
      <family val="2"/>
    </font>
    <font>
      <sz val="9"/>
      <name val="Arial"/>
      <family val="2"/>
    </font>
    <font>
      <sz val="10"/>
      <color theme="1"/>
      <name val="Calibri"/>
      <family val="2"/>
      <scheme val="minor"/>
    </font>
    <font>
      <sz val="9"/>
      <color theme="1"/>
      <name val="Calibri"/>
      <family val="2"/>
      <scheme val="minor"/>
    </font>
    <font>
      <sz val="8"/>
      <color theme="1"/>
      <name val="Calibri"/>
      <family val="2"/>
      <scheme val="minor"/>
    </font>
    <font>
      <b/>
      <i/>
      <sz val="10"/>
      <name val="Gill Sans MT"/>
      <family val="2"/>
    </font>
    <font>
      <b/>
      <sz val="10"/>
      <color theme="1"/>
      <name val="Calibri"/>
      <family val="2"/>
      <scheme val="minor"/>
    </font>
  </fonts>
  <fills count="70">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E6E6E6"/>
        <bgColor indexed="64"/>
      </patternFill>
    </fill>
    <fill>
      <patternFill patternType="solid">
        <fgColor rgb="FF99FF99"/>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D6D6D6"/>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s>
  <cellStyleXfs count="198">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9" fillId="34" borderId="0" applyNumberFormat="0" applyBorder="0" applyAlignment="0" applyProtection="0"/>
    <xf numFmtId="0" fontId="40" fillId="35" borderId="0" applyNumberFormat="0" applyBorder="0" applyAlignment="0" applyProtection="0"/>
    <xf numFmtId="0" fontId="41" fillId="36" borderId="0" applyNumberFormat="0" applyBorder="0" applyAlignment="0" applyProtection="0"/>
    <xf numFmtId="0" fontId="42" fillId="37" borderId="30" applyNumberFormat="0" applyAlignment="0" applyProtection="0"/>
    <xf numFmtId="0" fontId="43" fillId="38" borderId="31" applyNumberFormat="0" applyAlignment="0" applyProtection="0"/>
    <xf numFmtId="0" fontId="44" fillId="38" borderId="30" applyNumberFormat="0" applyAlignment="0" applyProtection="0"/>
    <xf numFmtId="0" fontId="45" fillId="0" borderId="32" applyNumberFormat="0" applyFill="0" applyAlignment="0" applyProtection="0"/>
    <xf numFmtId="0" fontId="46" fillId="39" borderId="33" applyNumberFormat="0" applyAlignment="0" applyProtection="0"/>
    <xf numFmtId="0" fontId="47" fillId="0" borderId="0" applyNumberFormat="0" applyFill="0" applyBorder="0" applyAlignment="0" applyProtection="0"/>
    <xf numFmtId="0" fontId="2" fillId="40" borderId="34" applyNumberFormat="0" applyFont="0" applyAlignment="0" applyProtection="0"/>
    <xf numFmtId="0" fontId="48" fillId="0" borderId="0" applyNumberFormat="0" applyFill="0" applyBorder="0" applyAlignment="0" applyProtection="0"/>
    <xf numFmtId="0" fontId="5" fillId="0" borderId="35" applyNumberFormat="0" applyFill="0" applyAlignment="0" applyProtection="0"/>
    <xf numFmtId="0" fontId="4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49" fillId="60" borderId="0" applyNumberFormat="0" applyBorder="0" applyAlignment="0" applyProtection="0"/>
    <xf numFmtId="0" fontId="49"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49" fillId="64" borderId="0" applyNumberFormat="0" applyBorder="0" applyAlignment="0" applyProtection="0"/>
    <xf numFmtId="0" fontId="5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2" fillId="0" borderId="0"/>
    <xf numFmtId="0" fontId="53" fillId="0" borderId="0"/>
    <xf numFmtId="0" fontId="52" fillId="0" borderId="0"/>
    <xf numFmtId="0" fontId="53" fillId="0" borderId="0"/>
    <xf numFmtId="177" fontId="6" fillId="0" borderId="0" applyFont="0" applyFill="0" applyBorder="0" applyAlignment="0" applyProtection="0"/>
    <xf numFmtId="178" fontId="6" fillId="0" borderId="0" applyFont="0" applyFill="0" applyBorder="0" applyAlignment="0" applyProtection="0"/>
    <xf numFmtId="0" fontId="54" fillId="0" borderId="0">
      <protection locked="0"/>
    </xf>
    <xf numFmtId="0" fontId="55" fillId="0" borderId="0">
      <protection locked="0"/>
    </xf>
    <xf numFmtId="0" fontId="55"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51" fillId="0" borderId="0"/>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4" fillId="0" borderId="0">
      <protection locked="0"/>
    </xf>
    <xf numFmtId="0" fontId="14" fillId="27" borderId="0" applyNumberFormat="0" applyBorder="0" applyAlignment="0" applyProtection="0"/>
    <xf numFmtId="37" fontId="56" fillId="0" borderId="0"/>
    <xf numFmtId="0" fontId="6" fillId="28" borderId="20" applyNumberFormat="0" applyFont="0" applyAlignment="0" applyProtection="0"/>
    <xf numFmtId="0" fontId="54" fillId="0" borderId="0">
      <protection locked="0"/>
    </xf>
    <xf numFmtId="38" fontId="57"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4" fillId="0" borderId="36">
      <protection locked="0"/>
    </xf>
    <xf numFmtId="43" fontId="6" fillId="0" borderId="0" applyFont="0" applyFill="0" applyBorder="0" applyAlignment="0" applyProtection="0"/>
    <xf numFmtId="0" fontId="59" fillId="0" borderId="0" applyNumberFormat="0" applyFill="0" applyBorder="0" applyProtection="0">
      <alignment vertical="top" wrapText="1"/>
    </xf>
    <xf numFmtId="44" fontId="2" fillId="0" borderId="0" applyFont="0" applyFill="0" applyBorder="0" applyAlignment="0" applyProtection="0"/>
    <xf numFmtId="0" fontId="50" fillId="0" borderId="0"/>
    <xf numFmtId="9" fontId="1" fillId="0" borderId="0" applyFont="0" applyFill="0" applyBorder="0" applyAlignment="0" applyProtection="0"/>
    <xf numFmtId="9" fontId="50" fillId="0" borderId="0" applyFont="0" applyFill="0" applyBorder="0" applyAlignment="0" applyProtection="0"/>
    <xf numFmtId="43" fontId="6" fillId="0" borderId="0" applyFont="0" applyFill="0" applyBorder="0" applyAlignment="0" applyProtection="0"/>
    <xf numFmtId="0" fontId="58"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cellStyleXfs>
  <cellXfs count="359">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0" fontId="24" fillId="4" borderId="1" xfId="0" applyFont="1" applyFill="1" applyBorder="1" applyAlignment="1">
      <alignment horizontal="left" vertical="center"/>
    </xf>
    <xf numFmtId="165"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4" fontId="24" fillId="4" borderId="1" xfId="0" applyNumberFormat="1" applyFont="1" applyFill="1" applyBorder="1" applyAlignment="1">
      <alignment horizontal="left" vertical="center"/>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166" fontId="24" fillId="0" borderId="1" xfId="0" applyNumberFormat="1" applyFont="1" applyBorder="1" applyAlignment="1">
      <alignment horizontal="center" vertical="center"/>
    </xf>
    <xf numFmtId="4" fontId="26" fillId="0" borderId="1" xfId="0" applyNumberFormat="1" applyFont="1" applyBorder="1" applyAlignment="1">
      <alignment horizontal="center" vertical="center"/>
    </xf>
    <xf numFmtId="0" fontId="24" fillId="0" borderId="0" xfId="0" applyFont="1" applyBorder="1"/>
    <xf numFmtId="0" fontId="24" fillId="0" borderId="1" xfId="0" applyFont="1" applyBorder="1" applyAlignment="1">
      <alignment horizontal="left" vertical="center" wrapText="1"/>
    </xf>
    <xf numFmtId="0" fontId="24" fillId="4" borderId="1" xfId="0" applyFont="1" applyFill="1" applyBorder="1"/>
    <xf numFmtId="4" fontId="24" fillId="4" borderId="1" xfId="0" applyNumberFormat="1" applyFont="1" applyFill="1" applyBorder="1"/>
    <xf numFmtId="166" fontId="24" fillId="4" borderId="1" xfId="0" applyNumberFormat="1" applyFont="1" applyFill="1" applyBorder="1"/>
    <xf numFmtId="0" fontId="24" fillId="0" borderId="1" xfId="0" applyFont="1" applyBorder="1"/>
    <xf numFmtId="4" fontId="24" fillId="0" borderId="1" xfId="0" applyNumberFormat="1" applyFont="1" applyBorder="1"/>
    <xf numFmtId="0" fontId="24" fillId="0" borderId="1" xfId="0" applyFont="1" applyBorder="1" applyAlignment="1">
      <alignment wrapText="1"/>
    </xf>
    <xf numFmtId="165"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65" fontId="24" fillId="0" borderId="1" xfId="0" applyNumberFormat="1" applyFont="1" applyBorder="1" applyAlignment="1">
      <alignment horizontal="center"/>
    </xf>
    <xf numFmtId="0" fontId="27" fillId="0" borderId="1" xfId="0" applyFont="1" applyBorder="1" applyAlignment="1">
      <alignment horizontal="left" vertical="center" wrapText="1"/>
    </xf>
    <xf numFmtId="2" fontId="24" fillId="0" borderId="1" xfId="0" applyNumberFormat="1" applyFont="1" applyBorder="1" applyAlignment="1">
      <alignment horizontal="center" vertical="center"/>
    </xf>
    <xf numFmtId="0" fontId="24" fillId="0" borderId="0" xfId="0" applyFont="1" applyBorder="1" applyAlignment="1">
      <alignment horizontal="left" vertical="center"/>
    </xf>
    <xf numFmtId="4" fontId="23" fillId="2" borderId="1" xfId="0" applyNumberFormat="1" applyFont="1" applyFill="1" applyBorder="1" applyAlignment="1">
      <alignment horizontal="center" vertical="center"/>
    </xf>
    <xf numFmtId="0" fontId="31" fillId="0" borderId="0" xfId="0" applyFont="1"/>
    <xf numFmtId="0" fontId="31" fillId="0" borderId="0" xfId="0" applyFont="1" applyBorder="1"/>
    <xf numFmtId="0" fontId="31" fillId="0" borderId="0" xfId="0" applyFont="1" applyFill="1" applyBorder="1" applyAlignment="1">
      <alignment horizontal="left" vertical="center"/>
    </xf>
    <xf numFmtId="4" fontId="31" fillId="0" borderId="0" xfId="0" applyNumberFormat="1" applyFont="1" applyBorder="1"/>
    <xf numFmtId="0" fontId="31" fillId="0" borderId="0" xfId="0" applyFont="1" applyAlignment="1">
      <alignment wrapText="1"/>
    </xf>
    <xf numFmtId="4" fontId="31" fillId="0" borderId="0" xfId="0" applyNumberFormat="1" applyFont="1"/>
    <xf numFmtId="0" fontId="31" fillId="0" borderId="0" xfId="0" applyFont="1" applyAlignment="1">
      <alignment horizontal="center"/>
    </xf>
    <xf numFmtId="0" fontId="34" fillId="0" borderId="0" xfId="0" applyFont="1" applyBorder="1" applyAlignment="1">
      <alignment vertical="center"/>
    </xf>
    <xf numFmtId="10" fontId="24" fillId="0" borderId="1" xfId="0" applyNumberFormat="1" applyFont="1" applyBorder="1" applyAlignment="1">
      <alignment horizontal="center" vertical="center"/>
    </xf>
    <xf numFmtId="0" fontId="24" fillId="0" borderId="0" xfId="0" applyFont="1"/>
    <xf numFmtId="0" fontId="24" fillId="0" borderId="22" xfId="0" applyFont="1" applyBorder="1"/>
    <xf numFmtId="0" fontId="24" fillId="0" borderId="25" xfId="0" applyFont="1" applyBorder="1"/>
    <xf numFmtId="0" fontId="24" fillId="0" borderId="22" xfId="0" applyFont="1" applyBorder="1" applyAlignment="1">
      <alignment horizontal="left" vertical="center"/>
    </xf>
    <xf numFmtId="0" fontId="24" fillId="0" borderId="22" xfId="0" applyFont="1" applyBorder="1" applyAlignment="1">
      <alignment horizontal="center" vertical="center"/>
    </xf>
    <xf numFmtId="3" fontId="25" fillId="0" borderId="1" xfId="1" applyNumberFormat="1" applyFont="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10" fontId="24" fillId="30"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5" fillId="3" borderId="1" xfId="2" applyFont="1" applyFill="1" applyBorder="1" applyAlignment="1">
      <alignment horizontal="center" vertical="center"/>
    </xf>
    <xf numFmtId="0" fontId="29" fillId="0" borderId="5" xfId="2" applyFont="1" applyBorder="1" applyAlignment="1">
      <alignment horizontal="center" vertical="center"/>
    </xf>
    <xf numFmtId="171" fontId="24" fillId="0" borderId="0" xfId="0" applyNumberFormat="1" applyFont="1"/>
    <xf numFmtId="0" fontId="24" fillId="0" borderId="23" xfId="0" applyFont="1" applyBorder="1"/>
    <xf numFmtId="0" fontId="24" fillId="0" borderId="0" xfId="3" applyFont="1" applyBorder="1"/>
    <xf numFmtId="0" fontId="24" fillId="0" borderId="23" xfId="3" applyFont="1" applyFill="1" applyBorder="1"/>
    <xf numFmtId="0" fontId="24" fillId="0" borderId="26" xfId="0" applyFont="1" applyBorder="1"/>
    <xf numFmtId="0" fontId="24" fillId="0" borderId="24" xfId="0" applyFont="1" applyBorder="1"/>
    <xf numFmtId="0" fontId="24" fillId="0" borderId="4" xfId="0" applyFont="1" applyBorder="1"/>
    <xf numFmtId="0" fontId="24" fillId="0" borderId="3" xfId="0" applyFont="1" applyBorder="1"/>
    <xf numFmtId="0" fontId="24" fillId="0" borderId="10" xfId="0" applyFont="1" applyBorder="1"/>
    <xf numFmtId="0" fontId="24" fillId="0" borderId="11" xfId="0" applyFont="1" applyBorder="1"/>
    <xf numFmtId="0" fontId="24" fillId="0" borderId="12" xfId="0" applyFont="1" applyBorder="1"/>
    <xf numFmtId="0" fontId="29" fillId="0" borderId="0" xfId="0" applyFont="1" applyAlignment="1">
      <alignment vertical="center"/>
    </xf>
    <xf numFmtId="4" fontId="30" fillId="31" borderId="1" xfId="0" applyNumberFormat="1" applyFont="1" applyFill="1" applyBorder="1" applyAlignment="1">
      <alignment horizontal="left" vertical="center" wrapText="1"/>
    </xf>
    <xf numFmtId="4" fontId="30" fillId="31" borderId="1" xfId="0" applyNumberFormat="1" applyFont="1" applyFill="1" applyBorder="1" applyAlignment="1">
      <alignment horizontal="center" vertical="center" wrapText="1"/>
    </xf>
    <xf numFmtId="4" fontId="30" fillId="31" borderId="1" xfId="0" applyNumberFormat="1" applyFont="1" applyFill="1" applyBorder="1" applyAlignment="1">
      <alignment horizontal="right" vertical="center" wrapText="1"/>
    </xf>
    <xf numFmtId="4" fontId="29" fillId="0" borderId="1" xfId="0" applyNumberFormat="1" applyFont="1" applyBorder="1" applyAlignment="1">
      <alignment horizontal="center" vertical="center" wrapText="1"/>
    </xf>
    <xf numFmtId="4" fontId="30" fillId="0" borderId="1" xfId="0" applyNumberFormat="1" applyFont="1" applyBorder="1" applyAlignment="1">
      <alignment horizontal="right" vertical="center" wrapText="1"/>
    </xf>
    <xf numFmtId="4" fontId="30" fillId="32" borderId="1" xfId="0" applyNumberFormat="1" applyFont="1" applyFill="1" applyBorder="1" applyAlignment="1">
      <alignment horizontal="right" vertical="center" wrapText="1"/>
    </xf>
    <xf numFmtId="4" fontId="29" fillId="0" borderId="0" xfId="0" applyNumberFormat="1" applyFont="1" applyAlignment="1">
      <alignment vertical="center"/>
    </xf>
    <xf numFmtId="4" fontId="24" fillId="0" borderId="1" xfId="0" applyNumberFormat="1" applyFont="1" applyBorder="1" applyAlignment="1">
      <alignment horizontal="center" vertical="center"/>
    </xf>
    <xf numFmtId="0" fontId="29" fillId="0" borderId="1" xfId="2" applyFont="1" applyBorder="1" applyAlignment="1">
      <alignment horizontal="center" vertical="center"/>
    </xf>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4" fontId="24" fillId="0" borderId="1" xfId="0" applyNumberFormat="1" applyFont="1" applyBorder="1" applyAlignment="1">
      <alignment horizontal="center" vertical="center"/>
    </xf>
    <xf numFmtId="0" fontId="29" fillId="0" borderId="1" xfId="2" applyFont="1" applyBorder="1" applyAlignment="1">
      <alignment horizontal="center" vertical="center"/>
    </xf>
    <xf numFmtId="0" fontId="3" fillId="0" borderId="0" xfId="0" applyFont="1" applyBorder="1" applyAlignment="1">
      <alignment horizontal="left" vertical="center"/>
    </xf>
    <xf numFmtId="165" fontId="26" fillId="0" borderId="1" xfId="0" applyNumberFormat="1" applyFont="1" applyFill="1" applyBorder="1" applyAlignment="1">
      <alignment horizontal="center" vertical="center"/>
    </xf>
    <xf numFmtId="0" fontId="24" fillId="0" borderId="1" xfId="0" applyFont="1" applyBorder="1"/>
    <xf numFmtId="0" fontId="26" fillId="0" borderId="1" xfId="0" applyFont="1" applyFill="1" applyBorder="1" applyAlignment="1">
      <alignment horizontal="center" vertical="center"/>
    </xf>
    <xf numFmtId="4" fontId="26" fillId="0" borderId="1" xfId="0" applyNumberFormat="1" applyFont="1" applyFill="1" applyBorder="1" applyAlignment="1">
      <alignment horizontal="center" vertical="center"/>
    </xf>
    <xf numFmtId="10" fontId="26" fillId="0" borderId="1" xfId="61" applyNumberFormat="1" applyFont="1" applyFill="1" applyBorder="1" applyAlignment="1">
      <alignment horizontal="center" vertical="center"/>
    </xf>
    <xf numFmtId="0" fontId="24" fillId="0" borderId="0" xfId="0" applyFont="1" applyBorder="1" applyAlignment="1">
      <alignment horizontal="right" vertical="center"/>
    </xf>
    <xf numFmtId="0" fontId="24" fillId="0" borderId="1" xfId="0" applyFont="1" applyBorder="1" applyAlignment="1">
      <alignment horizontal="left" vertical="center" wrapText="1"/>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31" fillId="0" borderId="0" xfId="0" applyFont="1"/>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1" fontId="26" fillId="0" borderId="1" xfId="1" applyNumberFormat="1"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0" borderId="1" xfId="0" applyFont="1" applyFill="1" applyBorder="1" applyAlignment="1">
      <alignment vertical="center" wrapText="1"/>
    </xf>
    <xf numFmtId="166" fontId="24" fillId="0" borderId="1" xfId="0" applyNumberFormat="1" applyFont="1" applyBorder="1" applyAlignment="1">
      <alignment horizontal="center" vertical="center"/>
    </xf>
    <xf numFmtId="0" fontId="31" fillId="0" borderId="0" xfId="0" applyFont="1" applyAlignment="1"/>
    <xf numFmtId="170" fontId="29"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10" fontId="23" fillId="5" borderId="1" xfId="0" applyNumberFormat="1" applyFont="1" applyFill="1" applyBorder="1" applyAlignment="1">
      <alignment horizontal="center" vertical="center"/>
    </xf>
    <xf numFmtId="2" fontId="26" fillId="0" borderId="1" xfId="0" applyNumberFormat="1" applyFont="1" applyFill="1" applyBorder="1" applyAlignment="1">
      <alignment horizontal="center" vertical="center"/>
    </xf>
    <xf numFmtId="166" fontId="26" fillId="0" borderId="1" xfId="0" applyNumberFormat="1" applyFont="1" applyFill="1" applyBorder="1" applyAlignment="1">
      <alignment horizontal="center" vertical="center"/>
    </xf>
    <xf numFmtId="0" fontId="31" fillId="0" borderId="0" xfId="0" applyFont="1" applyAlignment="1">
      <alignment vertical="center"/>
    </xf>
    <xf numFmtId="0" fontId="31" fillId="0" borderId="0" xfId="0" applyFont="1" applyBorder="1" applyAlignment="1">
      <alignment vertical="center"/>
    </xf>
    <xf numFmtId="0" fontId="24" fillId="0" borderId="7" xfId="0" applyFont="1" applyFill="1" applyBorder="1"/>
    <xf numFmtId="0" fontId="24" fillId="0" borderId="7" xfId="0" applyFont="1" applyFill="1" applyBorder="1" applyAlignment="1">
      <alignment horizontal="center"/>
    </xf>
    <xf numFmtId="0" fontId="24" fillId="0" borderId="7" xfId="0" applyFont="1" applyFill="1" applyBorder="1" applyAlignment="1">
      <alignment wrapText="1"/>
    </xf>
    <xf numFmtId="4" fontId="24" fillId="0" borderId="7" xfId="0" applyNumberFormat="1" applyFont="1" applyFill="1" applyBorder="1"/>
    <xf numFmtId="0" fontId="26" fillId="0" borderId="6" xfId="0" applyFont="1" applyFill="1" applyBorder="1" applyAlignment="1">
      <alignment horizontal="center" vertical="center"/>
    </xf>
    <xf numFmtId="2" fontId="31" fillId="0" borderId="1" xfId="0" applyNumberFormat="1" applyFont="1" applyBorder="1" applyAlignment="1">
      <alignment horizontal="center" vertical="center"/>
    </xf>
    <xf numFmtId="10" fontId="31" fillId="0" borderId="1" xfId="0" applyNumberFormat="1" applyFont="1" applyBorder="1" applyAlignment="1">
      <alignment horizontal="center"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180" fontId="63" fillId="65" borderId="1" xfId="0" applyNumberFormat="1"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32" fillId="3" borderId="1" xfId="0" applyFont="1" applyFill="1" applyBorder="1" applyAlignment="1">
      <alignment horizontal="center" vertical="center"/>
    </xf>
    <xf numFmtId="0" fontId="24" fillId="0" borderId="0" xfId="0" applyFont="1" applyBorder="1" applyAlignment="1">
      <alignment horizontal="left" vertical="center" wrapText="1"/>
    </xf>
    <xf numFmtId="0" fontId="23" fillId="6" borderId="1" xfId="0" applyFont="1" applyFill="1" applyBorder="1" applyAlignment="1">
      <alignment horizontal="center" vertical="center"/>
    </xf>
    <xf numFmtId="0" fontId="27" fillId="5" borderId="1" xfId="2" applyFont="1" applyFill="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wrapText="1"/>
    </xf>
    <xf numFmtId="4" fontId="23" fillId="5" borderId="7" xfId="0" applyNumberFormat="1" applyFont="1" applyFill="1" applyBorder="1" applyAlignment="1">
      <alignment horizontal="center" vertical="center"/>
    </xf>
    <xf numFmtId="181" fontId="23" fillId="5" borderId="8" xfId="0" applyNumberFormat="1" applyFont="1" applyFill="1" applyBorder="1" applyAlignment="1">
      <alignment horizontal="center" vertical="center"/>
    </xf>
    <xf numFmtId="0" fontId="31" fillId="4" borderId="7" xfId="0" applyFont="1" applyFill="1" applyBorder="1"/>
    <xf numFmtId="0" fontId="24" fillId="0" borderId="7" xfId="0" applyFont="1" applyBorder="1" applyAlignment="1">
      <alignment vertical="center"/>
    </xf>
    <xf numFmtId="0" fontId="31" fillId="0" borderId="7" xfId="0" applyFont="1" applyBorder="1" applyAlignment="1">
      <alignment horizontal="left" vertical="center"/>
    </xf>
    <xf numFmtId="0" fontId="31" fillId="0" borderId="7" xfId="0" applyFont="1" applyBorder="1" applyAlignment="1">
      <alignment horizontal="center" vertical="center"/>
    </xf>
    <xf numFmtId="0" fontId="31"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31" fillId="0" borderId="7" xfId="0" applyFont="1" applyBorder="1"/>
    <xf numFmtId="0" fontId="32"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4"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62" fillId="0" borderId="7" xfId="0" applyFont="1" applyBorder="1" applyAlignment="1">
      <alignment horizontal="left" vertical="center"/>
    </xf>
    <xf numFmtId="0" fontId="61" fillId="0" borderId="7" xfId="0" applyFont="1" applyBorder="1" applyAlignment="1">
      <alignment horizontal="left" vertical="center"/>
    </xf>
    <xf numFmtId="0" fontId="23" fillId="0" borderId="22" xfId="0" applyFont="1" applyBorder="1" applyAlignment="1">
      <alignment horizontal="left" vertical="center"/>
    </xf>
    <xf numFmtId="4" fontId="24" fillId="0" borderId="22" xfId="0" applyNumberFormat="1" applyFont="1" applyBorder="1" applyAlignment="1">
      <alignment horizontal="right" vertical="center"/>
    </xf>
    <xf numFmtId="0" fontId="23" fillId="0" borderId="22" xfId="0" applyFont="1" applyBorder="1" applyAlignment="1">
      <alignment horizontal="righ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31" fillId="0" borderId="7" xfId="0" applyFont="1" applyBorder="1" applyAlignment="1">
      <alignment vertical="center" wrapText="1"/>
    </xf>
    <xf numFmtId="0" fontId="31" fillId="0" borderId="7" xfId="0" applyFont="1" applyBorder="1" applyAlignment="1">
      <alignment vertical="center"/>
    </xf>
    <xf numFmtId="0" fontId="23" fillId="0" borderId="7" xfId="0" applyFont="1" applyBorder="1" applyAlignment="1">
      <alignment horizontal="left" vertical="center"/>
    </xf>
    <xf numFmtId="172" fontId="24" fillId="0" borderId="7" xfId="0" applyNumberFormat="1" applyFont="1" applyBorder="1" applyAlignment="1">
      <alignment horizontal="left" vertical="center"/>
    </xf>
    <xf numFmtId="0" fontId="24" fillId="0" borderId="7" xfId="0" applyFont="1" applyBorder="1" applyAlignment="1">
      <alignment horizontal="left" vertical="center" wrapText="1"/>
    </xf>
    <xf numFmtId="4" fontId="31" fillId="0" borderId="7" xfId="0" applyNumberFormat="1" applyFont="1" applyBorder="1" applyAlignment="1">
      <alignment vertical="center"/>
    </xf>
    <xf numFmtId="0" fontId="33"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0" fontId="31" fillId="0" borderId="0" xfId="0" applyFont="1" applyFill="1" applyAlignment="1">
      <alignment vertical="center"/>
    </xf>
    <xf numFmtId="0" fontId="31" fillId="0" borderId="0" xfId="0" applyFont="1" applyFill="1" applyBorder="1" applyAlignment="1">
      <alignment vertical="center"/>
    </xf>
    <xf numFmtId="181" fontId="24" fillId="0" borderId="1" xfId="0" applyNumberFormat="1" applyFont="1" applyBorder="1" applyAlignment="1">
      <alignment horizontal="center" vertical="center"/>
    </xf>
    <xf numFmtId="14" fontId="24" fillId="0" borderId="22" xfId="0" applyNumberFormat="1" applyFont="1" applyBorder="1" applyAlignment="1">
      <alignment horizontal="right" vertical="center"/>
    </xf>
    <xf numFmtId="10" fontId="24" fillId="0" borderId="7" xfId="0" applyNumberFormat="1" applyFont="1" applyBorder="1" applyAlignment="1">
      <alignment horizontal="right" vertical="center"/>
    </xf>
    <xf numFmtId="4" fontId="26" fillId="33" borderId="1" xfId="0" applyNumberFormat="1" applyFont="1" applyFill="1" applyBorder="1" applyAlignment="1">
      <alignment horizontal="center" vertical="center"/>
    </xf>
    <xf numFmtId="4" fontId="24" fillId="33" borderId="1" xfId="0" applyNumberFormat="1" applyFont="1" applyFill="1" applyBorder="1" applyAlignment="1">
      <alignment horizontal="center" vertical="center"/>
    </xf>
    <xf numFmtId="2" fontId="64" fillId="66" borderId="0" xfId="0" applyNumberFormat="1" applyFont="1" applyFill="1" applyBorder="1" applyAlignment="1">
      <alignment horizontal="right" vertical="top" wrapText="1"/>
    </xf>
    <xf numFmtId="4" fontId="0" fillId="0" borderId="0" xfId="0" applyNumberFormat="1"/>
    <xf numFmtId="10" fontId="0" fillId="0" borderId="0" xfId="61" applyNumberFormat="1" applyFont="1"/>
    <xf numFmtId="0" fontId="65" fillId="29" borderId="1" xfId="197" applyNumberFormat="1" applyFont="1" applyFill="1" applyBorder="1" applyAlignment="1">
      <alignment horizontal="center" vertical="center" wrapText="1"/>
    </xf>
    <xf numFmtId="0" fontId="65" fillId="29" borderId="1" xfId="197" applyNumberFormat="1" applyFont="1" applyFill="1" applyBorder="1" applyAlignment="1">
      <alignment horizontal="left" vertical="center" wrapText="1"/>
    </xf>
    <xf numFmtId="0" fontId="65" fillId="29" borderId="1" xfId="197" applyNumberFormat="1" applyFont="1" applyFill="1" applyBorder="1" applyAlignment="1">
      <alignment horizontal="center" vertical="center"/>
    </xf>
    <xf numFmtId="14" fontId="65" fillId="29" borderId="1" xfId="197" applyNumberFormat="1" applyFont="1" applyFill="1" applyBorder="1" applyAlignment="1">
      <alignment horizontal="center" vertical="center" wrapText="1"/>
    </xf>
    <xf numFmtId="167" fontId="65" fillId="29" borderId="1" xfId="42" applyFont="1" applyFill="1" applyBorder="1" applyAlignment="1">
      <alignment horizontal="center" vertical="center" wrapText="1"/>
    </xf>
    <xf numFmtId="0" fontId="6" fillId="29" borderId="1" xfId="0" quotePrefix="1" applyFont="1" applyFill="1" applyBorder="1" applyAlignment="1">
      <alignment horizontal="center" vertical="center"/>
    </xf>
    <xf numFmtId="0" fontId="6" fillId="29" borderId="1" xfId="0" applyFont="1" applyFill="1" applyBorder="1" applyAlignment="1">
      <alignment horizontal="center" vertical="center" wrapText="1"/>
    </xf>
    <xf numFmtId="17" fontId="6" fillId="29" borderId="1" xfId="0" quotePrefix="1" applyNumberFormat="1" applyFont="1" applyFill="1" applyBorder="1" applyAlignment="1">
      <alignment horizontal="center" vertical="center"/>
    </xf>
    <xf numFmtId="0" fontId="6" fillId="29" borderId="1" xfId="197" applyNumberFormat="1" applyFont="1" applyFill="1" applyBorder="1" applyAlignment="1">
      <alignment horizontal="center" vertical="center" wrapText="1"/>
    </xf>
    <xf numFmtId="43" fontId="6" fillId="29" borderId="1" xfId="60" applyNumberFormat="1" applyFont="1" applyFill="1" applyBorder="1" applyAlignment="1">
      <alignment horizontal="right" vertical="center"/>
    </xf>
    <xf numFmtId="0" fontId="6" fillId="29" borderId="1" xfId="0" applyFont="1" applyFill="1" applyBorder="1" applyAlignment="1">
      <alignment horizontal="center" vertical="center"/>
    </xf>
    <xf numFmtId="0" fontId="26" fillId="29" borderId="1" xfId="0" applyFont="1" applyFill="1" applyBorder="1" applyAlignment="1">
      <alignment horizontal="left" vertical="center" wrapText="1"/>
    </xf>
    <xf numFmtId="0" fontId="29" fillId="0" borderId="0" xfId="0" applyFont="1" applyAlignment="1">
      <alignment horizontal="left" vertical="center"/>
    </xf>
    <xf numFmtId="0" fontId="30" fillId="4" borderId="1" xfId="0" applyFont="1" applyFill="1" applyBorder="1" applyAlignment="1">
      <alignment horizontal="left" vertical="center"/>
    </xf>
    <xf numFmtId="0" fontId="29" fillId="0" borderId="1" xfId="0" applyFont="1" applyBorder="1" applyAlignment="1">
      <alignment horizontal="left" vertical="center"/>
    </xf>
    <xf numFmtId="0" fontId="30" fillId="67" borderId="1" xfId="0" applyFont="1" applyFill="1" applyBorder="1" applyAlignment="1">
      <alignment horizontal="left" vertical="center"/>
    </xf>
    <xf numFmtId="0" fontId="24" fillId="0" borderId="6" xfId="0" applyFont="1" applyFill="1" applyBorder="1" applyAlignment="1">
      <alignment horizontal="left" vertical="center" wrapText="1"/>
    </xf>
    <xf numFmtId="0" fontId="29" fillId="67" borderId="1" xfId="0" applyFont="1" applyFill="1" applyBorder="1" applyAlignment="1">
      <alignment horizontal="left" vertical="center"/>
    </xf>
    <xf numFmtId="0" fontId="30" fillId="67" borderId="1" xfId="0" applyFont="1" applyFill="1" applyBorder="1" applyAlignment="1">
      <alignment horizontal="left" vertical="center" wrapText="1"/>
    </xf>
    <xf numFmtId="170" fontId="30" fillId="67" borderId="1" xfId="0" applyNumberFormat="1" applyFont="1" applyFill="1" applyBorder="1" applyAlignment="1">
      <alignment horizontal="left" vertical="center" wrapText="1"/>
    </xf>
    <xf numFmtId="4" fontId="30" fillId="67" borderId="1" xfId="0" applyNumberFormat="1" applyFont="1" applyFill="1" applyBorder="1" applyAlignment="1">
      <alignment horizontal="right" vertical="center" wrapText="1"/>
    </xf>
    <xf numFmtId="0" fontId="29" fillId="67" borderId="6" xfId="0" applyFont="1" applyFill="1" applyBorder="1" applyAlignment="1">
      <alignment horizontal="left" vertical="center"/>
    </xf>
    <xf numFmtId="0" fontId="30" fillId="67" borderId="7" xfId="0" applyFont="1" applyFill="1" applyBorder="1" applyAlignment="1">
      <alignment horizontal="left" vertical="center" wrapText="1"/>
    </xf>
    <xf numFmtId="170" fontId="30" fillId="67" borderId="7" xfId="0" applyNumberFormat="1" applyFont="1" applyFill="1" applyBorder="1" applyAlignment="1">
      <alignment horizontal="left" vertical="center" wrapText="1"/>
    </xf>
    <xf numFmtId="4" fontId="30" fillId="67" borderId="8" xfId="0" applyNumberFormat="1" applyFont="1" applyFill="1" applyBorder="1" applyAlignment="1">
      <alignment horizontal="right" vertical="center" wrapText="1"/>
    </xf>
    <xf numFmtId="0" fontId="23" fillId="4" borderId="1" xfId="0" applyFont="1" applyFill="1" applyBorder="1" applyAlignment="1">
      <alignment vertical="center" wrapText="1"/>
    </xf>
    <xf numFmtId="4" fontId="29" fillId="29" borderId="1" xfId="0" applyNumberFormat="1" applyFont="1" applyFill="1" applyBorder="1" applyAlignment="1">
      <alignment horizontal="center"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2" fontId="64" fillId="66" borderId="0" xfId="0" applyNumberFormat="1" applyFont="1" applyFill="1" applyBorder="1" applyAlignment="1">
      <alignment horizontal="right" vertical="top" wrapText="1"/>
    </xf>
    <xf numFmtId="2" fontId="0" fillId="0" borderId="1" xfId="0" applyNumberFormat="1" applyBorder="1" applyAlignment="1">
      <alignment horizontal="center"/>
    </xf>
    <xf numFmtId="2" fontId="0" fillId="0" borderId="1" xfId="0" applyNumberFormat="1" applyBorder="1" applyAlignment="1">
      <alignment horizontal="center" vertical="center"/>
    </xf>
    <xf numFmtId="2" fontId="0" fillId="0" borderId="0" xfId="0" applyNumberFormat="1"/>
    <xf numFmtId="2" fontId="0" fillId="0" borderId="1" xfId="0" applyNumberFormat="1" applyBorder="1"/>
    <xf numFmtId="0" fontId="29" fillId="29" borderId="1" xfId="0" applyFont="1" applyFill="1" applyBorder="1" applyAlignment="1">
      <alignment horizontal="left" vertical="center"/>
    </xf>
    <xf numFmtId="4" fontId="29" fillId="29" borderId="1" xfId="0" applyNumberFormat="1" applyFont="1" applyFill="1" applyBorder="1" applyAlignment="1">
      <alignment horizontal="right" vertical="center" wrapText="1"/>
    </xf>
    <xf numFmtId="170" fontId="29" fillId="29" borderId="1" xfId="0" applyNumberFormat="1" applyFont="1" applyFill="1" applyBorder="1" applyAlignment="1">
      <alignment horizontal="right" vertical="center" wrapText="1"/>
    </xf>
    <xf numFmtId="2" fontId="0" fillId="0" borderId="1" xfId="0" applyNumberFormat="1" applyBorder="1" applyAlignment="1">
      <alignment horizontal="center"/>
    </xf>
    <xf numFmtId="2" fontId="0" fillId="29" borderId="0" xfId="0" applyNumberFormat="1" applyFill="1"/>
    <xf numFmtId="2" fontId="67" fillId="0" borderId="1" xfId="0" applyNumberFormat="1" applyFont="1" applyBorder="1" applyAlignment="1">
      <alignment horizontal="center" vertical="center"/>
    </xf>
    <xf numFmtId="2" fontId="68" fillId="0" borderId="1" xfId="0" applyNumberFormat="1" applyFont="1" applyBorder="1" applyAlignment="1">
      <alignment horizontal="center" vertical="center" wrapText="1"/>
    </xf>
    <xf numFmtId="2" fontId="67" fillId="0" borderId="1" xfId="0" applyNumberFormat="1" applyFont="1" applyBorder="1" applyAlignment="1">
      <alignment horizontal="center" vertical="center" wrapText="1"/>
    </xf>
    <xf numFmtId="2" fontId="68" fillId="0" borderId="1" xfId="0" applyNumberFormat="1" applyFont="1" applyBorder="1" applyAlignment="1">
      <alignment horizontal="center" wrapText="1"/>
    </xf>
    <xf numFmtId="2" fontId="69" fillId="0" borderId="1" xfId="0" applyNumberFormat="1" applyFont="1" applyBorder="1" applyAlignment="1">
      <alignment horizontal="center" wrapText="1"/>
    </xf>
    <xf numFmtId="2" fontId="5" fillId="0" borderId="1" xfId="0" applyNumberFormat="1" applyFont="1" applyBorder="1"/>
    <xf numFmtId="2" fontId="67" fillId="0" borderId="1" xfId="0" applyNumberFormat="1" applyFont="1" applyBorder="1" applyAlignment="1">
      <alignment horizontal="center"/>
    </xf>
    <xf numFmtId="2" fontId="68" fillId="0" borderId="1" xfId="0" applyNumberFormat="1" applyFont="1" applyBorder="1" applyAlignment="1">
      <alignment horizontal="center"/>
    </xf>
    <xf numFmtId="0" fontId="30" fillId="29" borderId="0" xfId="0" applyFont="1" applyFill="1" applyBorder="1" applyAlignment="1">
      <alignment horizontal="left" vertical="center" wrapText="1"/>
    </xf>
    <xf numFmtId="4" fontId="30" fillId="29" borderId="0" xfId="0" applyNumberFormat="1" applyFont="1" applyFill="1" applyBorder="1" applyAlignment="1">
      <alignment horizontal="right" vertical="center" wrapText="1"/>
    </xf>
    <xf numFmtId="0" fontId="29" fillId="29" borderId="0" xfId="0" applyFont="1" applyFill="1" applyBorder="1" applyAlignment="1">
      <alignment horizontal="left" vertical="center" wrapText="1"/>
    </xf>
    <xf numFmtId="4" fontId="29" fillId="29" borderId="0" xfId="0" applyNumberFormat="1" applyFont="1" applyFill="1" applyBorder="1" applyAlignment="1">
      <alignment horizontal="right" vertical="center" wrapText="1"/>
    </xf>
    <xf numFmtId="0" fontId="29" fillId="29" borderId="1" xfId="0" applyFont="1" applyFill="1" applyBorder="1" applyAlignment="1">
      <alignment horizontal="left" vertical="center" wrapText="1"/>
    </xf>
    <xf numFmtId="0" fontId="29" fillId="29" borderId="1" xfId="0" applyFont="1" applyFill="1" applyBorder="1" applyAlignment="1">
      <alignment horizontal="left" vertical="center" wrapText="1"/>
    </xf>
    <xf numFmtId="183" fontId="29" fillId="29" borderId="1" xfId="0" applyNumberFormat="1" applyFont="1" applyFill="1" applyBorder="1" applyAlignment="1">
      <alignment horizontal="right" vertical="center" wrapText="1"/>
    </xf>
    <xf numFmtId="182" fontId="29" fillId="29" borderId="1" xfId="0" applyNumberFormat="1" applyFont="1" applyFill="1" applyBorder="1" applyAlignment="1">
      <alignment horizontal="right" vertical="center" wrapText="1"/>
    </xf>
    <xf numFmtId="0" fontId="29" fillId="29" borderId="1" xfId="0" applyFont="1" applyFill="1" applyBorder="1" applyAlignment="1">
      <alignment horizontal="right" vertical="center" wrapText="1"/>
    </xf>
    <xf numFmtId="2" fontId="29" fillId="29" borderId="1" xfId="0" applyNumberFormat="1" applyFont="1" applyFill="1" applyBorder="1" applyAlignment="1">
      <alignment horizontal="right" vertical="center" wrapText="1"/>
    </xf>
    <xf numFmtId="0" fontId="24" fillId="29" borderId="1" xfId="0" applyFont="1" applyFill="1" applyBorder="1" applyAlignment="1">
      <alignment horizontal="left" vertical="center" wrapText="1"/>
    </xf>
    <xf numFmtId="179" fontId="31" fillId="0" borderId="1" xfId="0" applyNumberFormat="1" applyFont="1" applyBorder="1" applyAlignment="1">
      <alignment horizontal="center" vertical="center"/>
    </xf>
    <xf numFmtId="2" fontId="0" fillId="0" borderId="0" xfId="0" applyNumberFormat="1" applyBorder="1" applyAlignment="1">
      <alignment horizontal="center"/>
    </xf>
    <xf numFmtId="2" fontId="67" fillId="0" borderId="0" xfId="0" applyNumberFormat="1" applyFont="1" applyBorder="1" applyAlignment="1">
      <alignment horizontal="center"/>
    </xf>
    <xf numFmtId="2" fontId="0" fillId="0" borderId="0" xfId="0" applyNumberFormat="1" applyBorder="1" applyAlignment="1">
      <alignment horizontal="center" vertical="center" textRotation="90"/>
    </xf>
    <xf numFmtId="2" fontId="0" fillId="0" borderId="0" xfId="0" applyNumberFormat="1" applyBorder="1" applyAlignment="1">
      <alignment horizontal="center" vertical="center"/>
    </xf>
    <xf numFmtId="4" fontId="29" fillId="29" borderId="1" xfId="0" applyNumberFormat="1" applyFont="1" applyFill="1" applyBorder="1" applyAlignment="1">
      <alignment horizontal="left" vertical="center" wrapText="1"/>
    </xf>
    <xf numFmtId="0" fontId="29" fillId="0" borderId="6" xfId="0" applyFont="1" applyBorder="1" applyAlignment="1">
      <alignment horizontal="center" vertical="center" wrapText="1"/>
    </xf>
    <xf numFmtId="1" fontId="24" fillId="0" borderId="6" xfId="0" applyNumberFormat="1" applyFont="1" applyFill="1" applyBorder="1" applyAlignment="1">
      <alignment horizontal="left" vertical="center" wrapText="1"/>
    </xf>
    <xf numFmtId="2" fontId="0" fillId="0" borderId="1" xfId="0" applyNumberFormat="1" applyBorder="1" applyAlignment="1">
      <alignment horizontal="center" vertical="center" textRotation="90"/>
    </xf>
    <xf numFmtId="0" fontId="26" fillId="0" borderId="7" xfId="0" applyFont="1" applyBorder="1" applyAlignment="1">
      <alignment horizontal="left" vertical="center"/>
    </xf>
    <xf numFmtId="0" fontId="26" fillId="0" borderId="7" xfId="0" applyFont="1" applyBorder="1" applyAlignment="1">
      <alignment vertical="center"/>
    </xf>
    <xf numFmtId="0" fontId="28" fillId="29" borderId="0"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10" fontId="63" fillId="65" borderId="23" xfId="0" applyNumberFormat="1" applyFont="1" applyFill="1" applyBorder="1" applyAlignment="1">
      <alignment horizontal="center" vertical="center"/>
    </xf>
    <xf numFmtId="10" fontId="63" fillId="65" borderId="0" xfId="0" applyNumberFormat="1" applyFont="1" applyFill="1" applyBorder="1" applyAlignment="1">
      <alignment horizontal="center" vertical="center"/>
    </xf>
    <xf numFmtId="10" fontId="63" fillId="65" borderId="25"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166" fontId="23" fillId="2" borderId="6" xfId="0" applyNumberFormat="1" applyFont="1" applyFill="1" applyBorder="1" applyAlignment="1">
      <alignment horizontal="center" vertical="center"/>
    </xf>
    <xf numFmtId="166" fontId="23" fillId="2" borderId="8" xfId="0" applyNumberFormat="1" applyFont="1" applyFill="1" applyBorder="1" applyAlignment="1">
      <alignment horizontal="center" vertical="center"/>
    </xf>
    <xf numFmtId="44" fontId="63" fillId="65" borderId="1" xfId="188" applyFont="1" applyFill="1" applyBorder="1" applyAlignment="1">
      <alignment horizontal="center" vertical="center"/>
    </xf>
    <xf numFmtId="4" fontId="31" fillId="33" borderId="1" xfId="0" applyNumberFormat="1" applyFont="1" applyFill="1" applyBorder="1" applyAlignment="1">
      <alignment horizontal="center" vertical="center"/>
    </xf>
    <xf numFmtId="2" fontId="31" fillId="0" borderId="6" xfId="0" applyNumberFormat="1" applyFont="1" applyBorder="1" applyAlignment="1">
      <alignment horizontal="left" vertical="center"/>
    </xf>
    <xf numFmtId="2" fontId="31" fillId="0" borderId="7" xfId="0" applyNumberFormat="1" applyFont="1" applyBorder="1" applyAlignment="1">
      <alignment horizontal="left" vertical="center"/>
    </xf>
    <xf numFmtId="2" fontId="31" fillId="0" borderId="8" xfId="0" applyNumberFormat="1" applyFont="1" applyBorder="1" applyAlignment="1">
      <alignment horizontal="left" vertical="center"/>
    </xf>
    <xf numFmtId="10" fontId="63" fillId="65" borderId="6" xfId="0" applyNumberFormat="1" applyFont="1" applyFill="1" applyBorder="1" applyAlignment="1">
      <alignment horizontal="right" vertical="center"/>
    </xf>
    <xf numFmtId="10" fontId="63" fillId="65" borderId="7" xfId="0" applyNumberFormat="1" applyFont="1" applyFill="1" applyBorder="1" applyAlignment="1">
      <alignment horizontal="right" vertical="center"/>
    </xf>
    <xf numFmtId="10" fontId="63" fillId="65" borderId="8" xfId="0" applyNumberFormat="1" applyFont="1" applyFill="1" applyBorder="1" applyAlignment="1">
      <alignment horizontal="right" vertical="center"/>
    </xf>
    <xf numFmtId="4" fontId="63" fillId="65" borderId="1" xfId="0" applyNumberFormat="1" applyFont="1" applyFill="1" applyBorder="1" applyAlignment="1">
      <alignment horizontal="center" vertical="center"/>
    </xf>
    <xf numFmtId="0" fontId="32" fillId="3" borderId="1" xfId="0" applyFont="1" applyFill="1" applyBorder="1" applyAlignment="1">
      <alignment horizontal="center" vertical="center"/>
    </xf>
    <xf numFmtId="0" fontId="23" fillId="0" borderId="7" xfId="0" applyFont="1" applyBorder="1" applyAlignment="1">
      <alignment horizontal="right" vertical="center"/>
    </xf>
    <xf numFmtId="0" fontId="24" fillId="0" borderId="7" xfId="0" applyFont="1" applyBorder="1" applyAlignment="1">
      <alignment horizontal="left" vertical="center" wrapText="1"/>
    </xf>
    <xf numFmtId="0" fontId="23" fillId="6" borderId="1" xfId="0" applyFont="1" applyFill="1" applyBorder="1" applyAlignment="1">
      <alignment horizontal="center" vertical="center"/>
    </xf>
    <xf numFmtId="4" fontId="23" fillId="5" borderId="1" xfId="0" applyNumberFormat="1" applyFont="1" applyFill="1" applyBorder="1" applyAlignment="1">
      <alignment horizontal="center" vertical="center"/>
    </xf>
    <xf numFmtId="2" fontId="24" fillId="0" borderId="1" xfId="0" applyNumberFormat="1" applyFont="1" applyBorder="1" applyAlignment="1">
      <alignment horizontal="left" vertical="center"/>
    </xf>
    <xf numFmtId="4" fontId="24" fillId="33" borderId="1" xfId="0" applyNumberFormat="1" applyFont="1" applyFill="1" applyBorder="1" applyAlignment="1">
      <alignment horizontal="center" vertical="center"/>
    </xf>
    <xf numFmtId="10" fontId="23" fillId="5" borderId="6"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10" fontId="23" fillId="5" borderId="8" xfId="0" applyNumberFormat="1" applyFont="1" applyFill="1" applyBorder="1" applyAlignment="1">
      <alignment horizontal="right"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1" xfId="0" applyFont="1" applyFill="1" applyBorder="1" applyAlignment="1">
      <alignment horizontal="center" vertical="center"/>
    </xf>
    <xf numFmtId="10" fontId="29" fillId="0" borderId="1" xfId="2" applyNumberFormat="1" applyFont="1" applyBorder="1" applyAlignment="1">
      <alignment horizontal="center" vertical="center"/>
    </xf>
    <xf numFmtId="0" fontId="29" fillId="0" borderId="1" xfId="2" applyFont="1" applyBorder="1" applyAlignment="1">
      <alignment horizontal="center" vertical="center"/>
    </xf>
    <xf numFmtId="10" fontId="35" fillId="3" borderId="6" xfId="2" applyNumberFormat="1" applyFont="1" applyFill="1" applyBorder="1" applyAlignment="1">
      <alignment horizontal="center" vertical="center"/>
    </xf>
    <xf numFmtId="10" fontId="35" fillId="3" borderId="8" xfId="2" applyNumberFormat="1" applyFont="1" applyFill="1" applyBorder="1" applyAlignment="1">
      <alignment horizontal="center" vertical="center"/>
    </xf>
    <xf numFmtId="0" fontId="35" fillId="3" borderId="6" xfId="2" applyFont="1" applyFill="1" applyBorder="1" applyAlignment="1">
      <alignment horizontal="left" vertical="center"/>
    </xf>
    <xf numFmtId="0" fontId="35" fillId="3" borderId="7" xfId="2" applyFont="1" applyFill="1" applyBorder="1" applyAlignment="1">
      <alignment horizontal="left" vertical="center"/>
    </xf>
    <xf numFmtId="0" fontId="35" fillId="3" borderId="8" xfId="2" applyFont="1" applyFill="1" applyBorder="1" applyAlignment="1">
      <alignment horizontal="left" vertical="center"/>
    </xf>
    <xf numFmtId="0" fontId="29" fillId="0" borderId="1" xfId="2" applyFont="1" applyBorder="1" applyAlignment="1">
      <alignment horizontal="left" vertical="center"/>
    </xf>
    <xf numFmtId="10" fontId="35" fillId="3" borderId="1" xfId="2" applyNumberFormat="1" applyFont="1" applyFill="1" applyBorder="1" applyAlignment="1">
      <alignment horizontal="center" vertical="center"/>
    </xf>
    <xf numFmtId="0" fontId="26" fillId="0" borderId="0" xfId="3" applyFont="1" applyBorder="1" applyAlignment="1">
      <alignment horizontal="left" vertical="center" wrapText="1"/>
    </xf>
    <xf numFmtId="0" fontId="29" fillId="0" borderId="6" xfId="2" applyFont="1" applyBorder="1" applyAlignment="1">
      <alignment horizontal="left" vertical="center"/>
    </xf>
    <xf numFmtId="0" fontId="29" fillId="0" borderId="7" xfId="2" applyFont="1" applyBorder="1" applyAlignment="1">
      <alignment horizontal="left" vertical="center"/>
    </xf>
    <xf numFmtId="0" fontId="29" fillId="0" borderId="8" xfId="2" applyFont="1" applyBorder="1" applyAlignment="1">
      <alignment horizontal="left" vertical="center"/>
    </xf>
    <xf numFmtId="0" fontId="27" fillId="5" borderId="1" xfId="2" applyFont="1" applyFill="1" applyBorder="1" applyAlignment="1">
      <alignment horizontal="center" vertical="center"/>
    </xf>
    <xf numFmtId="0" fontId="29" fillId="0" borderId="9" xfId="2" applyFont="1" applyBorder="1" applyAlignment="1">
      <alignment horizontal="center" vertical="center"/>
    </xf>
    <xf numFmtId="0" fontId="29" fillId="0" borderId="2" xfId="2" applyFont="1" applyBorder="1" applyAlignment="1">
      <alignment horizontal="center" vertical="center"/>
    </xf>
    <xf numFmtId="0" fontId="29" fillId="0" borderId="13" xfId="2" applyFont="1" applyBorder="1" applyAlignment="1">
      <alignment horizontal="center" vertical="center"/>
    </xf>
    <xf numFmtId="10" fontId="27" fillId="5" borderId="1" xfId="2" applyNumberFormat="1" applyFont="1" applyFill="1" applyBorder="1" applyAlignment="1">
      <alignment horizontal="center" vertical="center"/>
    </xf>
    <xf numFmtId="10" fontId="29" fillId="0" borderId="6" xfId="2" applyNumberFormat="1" applyFont="1" applyBorder="1" applyAlignment="1">
      <alignment horizontal="center" vertical="center"/>
    </xf>
    <xf numFmtId="10" fontId="29" fillId="0" borderId="8" xfId="2" applyNumberFormat="1" applyFont="1" applyBorder="1" applyAlignment="1">
      <alignment horizontal="center" vertical="center"/>
    </xf>
    <xf numFmtId="0" fontId="32" fillId="4" borderId="1" xfId="0" applyFont="1" applyFill="1" applyBorder="1" applyAlignment="1">
      <alignment horizontal="center" vertical="center"/>
    </xf>
    <xf numFmtId="10" fontId="27" fillId="5" borderId="1" xfId="61" quotePrefix="1" applyNumberFormat="1" applyFont="1" applyFill="1" applyBorder="1" applyAlignment="1">
      <alignment horizontal="center" vertical="center"/>
    </xf>
    <xf numFmtId="10" fontId="27" fillId="5" borderId="1" xfId="61" applyNumberFormat="1" applyFont="1" applyFill="1" applyBorder="1" applyAlignment="1">
      <alignment horizontal="center" vertical="center"/>
    </xf>
    <xf numFmtId="0" fontId="35" fillId="3" borderId="1" xfId="2" applyFont="1" applyFill="1" applyBorder="1" applyAlignment="1">
      <alignment horizontal="left" vertical="center"/>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9" fillId="0" borderId="8" xfId="2" applyFont="1" applyBorder="1" applyAlignment="1">
      <alignment horizontal="center" vertical="center"/>
    </xf>
    <xf numFmtId="4" fontId="29" fillId="0" borderId="6" xfId="0" applyNumberFormat="1"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30" fillId="0" borderId="1" xfId="0" applyFont="1" applyBorder="1" applyAlignment="1">
      <alignment horizontal="right" vertical="center" wrapText="1"/>
    </xf>
    <xf numFmtId="170" fontId="30" fillId="0" borderId="1" xfId="0" applyNumberFormat="1" applyFont="1" applyBorder="1" applyAlignment="1">
      <alignment horizontal="right" vertical="center" wrapText="1"/>
    </xf>
    <xf numFmtId="0" fontId="29" fillId="0" borderId="1" xfId="0" applyFont="1" applyBorder="1" applyAlignment="1">
      <alignment horizontal="left" vertical="center" wrapText="1"/>
    </xf>
    <xf numFmtId="170" fontId="29" fillId="0" borderId="1" xfId="0" applyNumberFormat="1" applyFont="1" applyBorder="1" applyAlignment="1">
      <alignment horizontal="left" vertical="center" wrapText="1"/>
    </xf>
    <xf numFmtId="0" fontId="30" fillId="32" borderId="6" xfId="0" applyFont="1" applyFill="1" applyBorder="1" applyAlignment="1">
      <alignment horizontal="left" vertical="center" wrapText="1"/>
    </xf>
    <xf numFmtId="0" fontId="30" fillId="32" borderId="7" xfId="0" applyFont="1" applyFill="1" applyBorder="1" applyAlignment="1">
      <alignment horizontal="left" vertical="center" wrapText="1"/>
    </xf>
    <xf numFmtId="0" fontId="30" fillId="32" borderId="8" xfId="0" applyFont="1" applyFill="1" applyBorder="1" applyAlignment="1">
      <alignment horizontal="left" vertical="center" wrapText="1"/>
    </xf>
    <xf numFmtId="0" fontId="30" fillId="31" borderId="1" xfId="0" applyFont="1" applyFill="1" applyBorder="1" applyAlignment="1">
      <alignment horizontal="left" vertical="center" wrapText="1"/>
    </xf>
    <xf numFmtId="0" fontId="29" fillId="29" borderId="1" xfId="0" applyFont="1" applyFill="1" applyBorder="1" applyAlignment="1">
      <alignment horizontal="left" vertical="center" wrapText="1"/>
    </xf>
    <xf numFmtId="0" fontId="29" fillId="0" borderId="6" xfId="0" applyFont="1" applyBorder="1" applyAlignment="1">
      <alignment horizontal="left" vertical="center" wrapText="1"/>
    </xf>
    <xf numFmtId="0" fontId="29" fillId="5" borderId="1" xfId="0" applyFont="1" applyFill="1" applyBorder="1" applyAlignment="1">
      <alignment horizontal="left" vertical="center" wrapText="1"/>
    </xf>
    <xf numFmtId="0" fontId="30" fillId="5" borderId="1" xfId="0" applyFont="1" applyFill="1" applyBorder="1" applyAlignment="1">
      <alignment horizontal="left" vertical="center" wrapText="1"/>
    </xf>
    <xf numFmtId="0" fontId="30" fillId="5" borderId="1" xfId="0" applyFont="1" applyFill="1" applyBorder="1" applyAlignment="1">
      <alignment horizontal="center" vertical="center" wrapText="1"/>
    </xf>
    <xf numFmtId="170" fontId="30" fillId="5" borderId="1" xfId="0" applyNumberFormat="1" applyFont="1" applyFill="1" applyBorder="1" applyAlignment="1">
      <alignment horizontal="center" vertical="center" wrapText="1"/>
    </xf>
    <xf numFmtId="0" fontId="29" fillId="5" borderId="1" xfId="0" applyFont="1" applyFill="1" applyBorder="1" applyAlignment="1">
      <alignment horizontal="right" vertical="center" wrapText="1"/>
    </xf>
    <xf numFmtId="0" fontId="29" fillId="0" borderId="1" xfId="0" applyFont="1" applyBorder="1" applyAlignment="1">
      <alignment horizontal="center" vertical="center"/>
    </xf>
    <xf numFmtId="0" fontId="29" fillId="29" borderId="2" xfId="0" applyFont="1" applyFill="1" applyBorder="1" applyAlignment="1">
      <alignment horizontal="left" vertical="center" wrapText="1"/>
    </xf>
    <xf numFmtId="0" fontId="29" fillId="29" borderId="6" xfId="0" applyFont="1" applyFill="1" applyBorder="1" applyAlignment="1">
      <alignment horizontal="left" vertical="center" wrapText="1"/>
    </xf>
    <xf numFmtId="0" fontId="29" fillId="29" borderId="7" xfId="0" applyFont="1" applyFill="1" applyBorder="1" applyAlignment="1">
      <alignment horizontal="left" vertical="center" wrapText="1"/>
    </xf>
    <xf numFmtId="0" fontId="29" fillId="29" borderId="8" xfId="0" applyFont="1" applyFill="1" applyBorder="1" applyAlignment="1">
      <alignment horizontal="left" vertical="center" wrapText="1"/>
    </xf>
    <xf numFmtId="4" fontId="23" fillId="69" borderId="0" xfId="0" applyNumberFormat="1" applyFont="1" applyFill="1" applyBorder="1" applyAlignment="1">
      <alignment horizontal="center" vertical="center"/>
    </xf>
    <xf numFmtId="4" fontId="23" fillId="69" borderId="25" xfId="0" applyNumberFormat="1" applyFont="1" applyFill="1" applyBorder="1" applyAlignment="1">
      <alignment horizontal="center" vertical="center"/>
    </xf>
    <xf numFmtId="0" fontId="29" fillId="0" borderId="0" xfId="0" applyFont="1" applyAlignment="1">
      <alignment horizontal="left" vertical="center" wrapText="1"/>
    </xf>
    <xf numFmtId="0" fontId="29" fillId="29" borderId="0" xfId="0" applyFont="1" applyFill="1" applyBorder="1" applyAlignment="1">
      <alignment horizontal="left" vertical="center" wrapText="1"/>
    </xf>
    <xf numFmtId="2" fontId="0" fillId="0" borderId="1" xfId="0" applyNumberFormat="1" applyBorder="1" applyAlignment="1">
      <alignment horizontal="center" vertical="center" textRotation="90"/>
    </xf>
    <xf numFmtId="2" fontId="0" fillId="0" borderId="1" xfId="0" applyNumberFormat="1" applyBorder="1" applyAlignment="1">
      <alignment horizontal="center" vertical="center"/>
    </xf>
    <xf numFmtId="2" fontId="71" fillId="0" borderId="1" xfId="0" applyNumberFormat="1" applyFont="1" applyBorder="1" applyAlignment="1">
      <alignment horizontal="center"/>
    </xf>
    <xf numFmtId="2" fontId="67" fillId="0" borderId="1" xfId="0" applyNumberFormat="1" applyFont="1" applyBorder="1" applyAlignment="1">
      <alignment horizontal="center"/>
    </xf>
    <xf numFmtId="2" fontId="5" fillId="0" borderId="1" xfId="0" applyNumberFormat="1" applyFont="1" applyBorder="1" applyAlignment="1">
      <alignment horizontal="center"/>
    </xf>
    <xf numFmtId="2" fontId="5" fillId="6" borderId="1" xfId="0" applyNumberFormat="1" applyFont="1" applyFill="1" applyBorder="1" applyAlignment="1">
      <alignment horizontal="center"/>
    </xf>
    <xf numFmtId="2" fontId="0" fillId="0" borderId="1" xfId="0" applyNumberFormat="1" applyBorder="1" applyAlignment="1">
      <alignment horizontal="center"/>
    </xf>
    <xf numFmtId="2" fontId="5" fillId="3" borderId="1" xfId="0" applyNumberFormat="1" applyFont="1" applyFill="1" applyBorder="1" applyAlignment="1">
      <alignment horizontal="center" vertical="center" textRotation="255"/>
    </xf>
    <xf numFmtId="2" fontId="71" fillId="3" borderId="1" xfId="0" applyNumberFormat="1" applyFont="1" applyFill="1" applyBorder="1" applyAlignment="1">
      <alignment horizontal="center" vertical="center" wrapText="1"/>
    </xf>
    <xf numFmtId="2" fontId="68" fillId="0" borderId="1" xfId="0" applyNumberFormat="1" applyFont="1" applyBorder="1" applyAlignment="1">
      <alignment horizontal="center" wrapText="1"/>
    </xf>
    <xf numFmtId="2" fontId="5" fillId="3" borderId="1" xfId="0" applyNumberFormat="1" applyFont="1" applyFill="1" applyBorder="1" applyAlignment="1">
      <alignment horizontal="center" wrapText="1"/>
    </xf>
    <xf numFmtId="167" fontId="65" fillId="29" borderId="5" xfId="42" applyFont="1" applyFill="1" applyBorder="1" applyAlignment="1">
      <alignment horizontal="center" vertical="center" wrapText="1"/>
    </xf>
    <xf numFmtId="167" fontId="65" fillId="29" borderId="37" xfId="42" applyFont="1" applyFill="1" applyBorder="1" applyAlignment="1">
      <alignment horizontal="center" vertical="center" wrapText="1"/>
    </xf>
    <xf numFmtId="4" fontId="6" fillId="68" borderId="5" xfId="197" applyNumberFormat="1" applyFont="1" applyFill="1" applyBorder="1" applyAlignment="1">
      <alignment horizontal="center" vertical="center" wrapText="1"/>
    </xf>
    <xf numFmtId="4" fontId="6" fillId="68" borderId="37" xfId="197" applyNumberFormat="1" applyFont="1" applyFill="1" applyBorder="1" applyAlignment="1">
      <alignment horizontal="center" vertical="center" wrapText="1"/>
    </xf>
    <xf numFmtId="1" fontId="66" fillId="68" borderId="5" xfId="197" applyNumberFormat="1" applyFont="1" applyFill="1" applyBorder="1" applyAlignment="1">
      <alignment horizontal="center" vertical="center"/>
    </xf>
    <xf numFmtId="1" fontId="66" fillId="68" borderId="37" xfId="197" applyNumberFormat="1" applyFont="1" applyFill="1" applyBorder="1" applyAlignment="1">
      <alignment horizontal="center" vertical="center"/>
    </xf>
    <xf numFmtId="4" fontId="70" fillId="0" borderId="6" xfId="197" applyNumberFormat="1" applyFont="1" applyBorder="1" applyAlignment="1">
      <alignment horizontal="center" vertical="center" wrapText="1"/>
    </xf>
    <xf numFmtId="4" fontId="70" fillId="0" borderId="7" xfId="197" applyNumberFormat="1" applyFont="1" applyBorder="1" applyAlignment="1">
      <alignment horizontal="center" vertical="center" wrapText="1"/>
    </xf>
    <xf numFmtId="4" fontId="70" fillId="0" borderId="8" xfId="197" applyNumberFormat="1" applyFont="1" applyBorder="1" applyAlignment="1">
      <alignment horizontal="center" vertical="center" wrapText="1"/>
    </xf>
    <xf numFmtId="0" fontId="65" fillId="0" borderId="1" xfId="197" applyNumberFormat="1" applyFont="1" applyBorder="1" applyAlignment="1">
      <alignment horizontal="center" vertical="center" wrapText="1"/>
    </xf>
  </cellXfs>
  <cellStyles count="198">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4" xfId="4"/>
    <cellStyle name="Normal 4 2" xfId="174"/>
    <cellStyle name="Normal 4 2 2" xfId="194"/>
    <cellStyle name="Normal 4 2 3" xfId="190"/>
    <cellStyle name="Normal 5" xfId="102"/>
    <cellStyle name="Normal 5 2" xfId="193"/>
    <cellStyle name="Normal 5 3" xfId="189"/>
    <cellStyle name="Normal 6" xfId="172"/>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FF7B4"/>
      <color rgb="FF4FA76A"/>
      <color rgb="FFFFFFCC"/>
      <color rgb="FFFFCC66"/>
      <color rgb="FF6EBA86"/>
      <color rgb="FF98F6AE"/>
      <color rgb="FF8DCC7E"/>
      <color rgb="FF6DF38D"/>
      <color rgb="FF4BAC24"/>
      <color rgb="FF0EA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27</xdr:row>
      <xdr:rowOff>28575</xdr:rowOff>
    </xdr:from>
    <xdr:to>
      <xdr:col>7</xdr:col>
      <xdr:colOff>47626</xdr:colOff>
      <xdr:row>30</xdr:row>
      <xdr:rowOff>63905</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27</xdr:row>
      <xdr:rowOff>76200</xdr:rowOff>
    </xdr:from>
    <xdr:to>
      <xdr:col>8</xdr:col>
      <xdr:colOff>11781</xdr:colOff>
      <xdr:row>29</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 val="aterro pontesul"/>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 val="Mat Asf"/>
    </sheetNames>
    <sheetDataSet>
      <sheetData sheetId="0"/>
      <sheetData sheetId="1"/>
      <sheetData sheetId="2"/>
      <sheetData sheetId="3"/>
      <sheetData sheetId="4"/>
      <sheetData sheetId="5"/>
      <sheetData sheetId="6">
        <row r="2">
          <cell r="A2">
            <v>0</v>
          </cell>
          <cell r="B2" t="str">
            <v>S U M Á R I O</v>
          </cell>
          <cell r="C2">
            <v>0</v>
          </cell>
          <cell r="D2">
            <v>0</v>
          </cell>
        </row>
        <row r="3">
          <cell r="A3" t="str">
            <v>DADOS DO RELAT</v>
          </cell>
          <cell r="B3" t="str">
            <v>RIO</v>
          </cell>
          <cell r="C3">
            <v>0</v>
          </cell>
          <cell r="D3">
            <v>0</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v>0</v>
          </cell>
          <cell r="D6">
            <v>0</v>
          </cell>
        </row>
        <row r="7">
          <cell r="A7" t="str">
            <v>| VERSÃO</v>
          </cell>
          <cell r="B7" t="str">
            <v>00</v>
          </cell>
          <cell r="C7">
            <v>0</v>
          </cell>
          <cell r="D7">
            <v>0</v>
          </cell>
        </row>
        <row r="8">
          <cell r="A8" t="str">
            <v>+-------------</v>
          </cell>
          <cell r="B8" t="str">
            <v>----------------------------------------------------------------------</v>
          </cell>
          <cell r="C8" t="str">
            <v>--------------------</v>
          </cell>
          <cell r="D8" t="str">
            <v>----------------------</v>
          </cell>
        </row>
        <row r="9">
          <cell r="A9" t="str">
            <v>DADOS DA SOLIC</v>
          </cell>
          <cell r="B9" t="str">
            <v>TAÇÃO</v>
          </cell>
          <cell r="C9">
            <v>0</v>
          </cell>
          <cell r="D9">
            <v>0</v>
          </cell>
        </row>
        <row r="10">
          <cell r="A10" t="str">
            <v>+-------------</v>
          </cell>
          <cell r="B10" t="str">
            <v>----------------------------------------------------------------------</v>
          </cell>
          <cell r="C10" t="str">
            <v>--------------------</v>
          </cell>
          <cell r="D10" t="str">
            <v>----------------------</v>
          </cell>
        </row>
        <row r="11">
          <cell r="A11" t="str">
            <v>| PROTOCOLO</v>
          </cell>
          <cell r="B11" t="str">
            <v>000123658</v>
          </cell>
          <cell r="C11">
            <v>0</v>
          </cell>
          <cell r="D11">
            <v>0</v>
          </cell>
        </row>
        <row r="12">
          <cell r="A12" t="str">
            <v>| USUÁRIO</v>
          </cell>
          <cell r="B12" t="str">
            <v>C111995 - LUCIANO KANACILO</v>
          </cell>
          <cell r="C12">
            <v>0</v>
          </cell>
          <cell r="D12">
            <v>0</v>
          </cell>
        </row>
        <row r="13">
          <cell r="A13" t="str">
            <v>| LOTAÇÃO</v>
          </cell>
          <cell r="B13" t="str">
            <v>NACIONAL</v>
          </cell>
          <cell r="C13">
            <v>0</v>
          </cell>
          <cell r="D13">
            <v>0</v>
          </cell>
        </row>
        <row r="14">
          <cell r="A14" t="str">
            <v>| PARÂMETROS</v>
          </cell>
          <cell r="B14">
            <v>0</v>
          </cell>
          <cell r="C14">
            <v>0</v>
          </cell>
          <cell r="D14">
            <v>0</v>
          </cell>
        </row>
        <row r="15">
          <cell r="A15" t="str">
            <v>|</v>
          </cell>
          <cell r="B15" t="str">
            <v>ABRANGÊNCIA : NACIONAL</v>
          </cell>
          <cell r="C15">
            <v>0</v>
          </cell>
          <cell r="D15">
            <v>0</v>
          </cell>
        </row>
        <row r="16">
          <cell r="A16" t="str">
            <v>|</v>
          </cell>
          <cell r="B16" t="str">
            <v>LOCALIDADE : CUIABA</v>
          </cell>
          <cell r="C16">
            <v>0</v>
          </cell>
          <cell r="D16">
            <v>0</v>
          </cell>
        </row>
        <row r="17">
          <cell r="A17" t="str">
            <v>|</v>
          </cell>
          <cell r="B17" t="str">
            <v>VÍNCULO : CAIXA REFERENCIAL</v>
          </cell>
          <cell r="C17">
            <v>0</v>
          </cell>
          <cell r="D17">
            <v>0</v>
          </cell>
        </row>
        <row r="18">
          <cell r="A18" t="str">
            <v>|</v>
          </cell>
          <cell r="B18" t="str">
            <v>DATA DE PREÇO : 07/2011</v>
          </cell>
          <cell r="C18">
            <v>0</v>
          </cell>
          <cell r="D18">
            <v>0</v>
          </cell>
        </row>
        <row r="19">
          <cell r="A19" t="str">
            <v>|</v>
          </cell>
          <cell r="B19" t="str">
            <v>DATA DE RT : 01/07/2011</v>
          </cell>
          <cell r="C19">
            <v>0</v>
          </cell>
          <cell r="D19">
            <v>0</v>
          </cell>
        </row>
        <row r="20">
          <cell r="A20" t="str">
            <v>|</v>
          </cell>
          <cell r="B20" t="str">
            <v>NÍVEL DE PREÇO : MEDIANO</v>
          </cell>
          <cell r="C20">
            <v>0</v>
          </cell>
          <cell r="D20">
            <v>0</v>
          </cell>
        </row>
        <row r="21">
          <cell r="A21" t="str">
            <v>|</v>
          </cell>
          <cell r="B21" t="str">
            <v>ENCARGOS : S</v>
          </cell>
          <cell r="C21">
            <v>0</v>
          </cell>
          <cell r="D21">
            <v>0</v>
          </cell>
        </row>
        <row r="22">
          <cell r="A22" t="str">
            <v>|</v>
          </cell>
          <cell r="B22" t="str">
            <v>CLASSES A SUPRIMIR : NENHUMA</v>
          </cell>
          <cell r="C22">
            <v>0</v>
          </cell>
          <cell r="D22">
            <v>0</v>
          </cell>
        </row>
        <row r="23">
          <cell r="A23" t="str">
            <v>|</v>
          </cell>
          <cell r="B23">
            <v>0</v>
          </cell>
          <cell r="C23">
            <v>0</v>
          </cell>
          <cell r="D23">
            <v>0</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v>0</v>
          </cell>
          <cell r="D26">
            <v>0</v>
          </cell>
        </row>
        <row r="27">
          <cell r="A27" t="str">
            <v>ABRANGÊNCIA :</v>
          </cell>
          <cell r="B27" t="str">
            <v>ACIONAL LOCALIDADE : CUI</v>
          </cell>
          <cell r="C27" t="str">
            <v>ABA</v>
          </cell>
          <cell r="D27">
            <v>0</v>
          </cell>
        </row>
        <row r="28">
          <cell r="A28" t="str">
            <v>REF.COLETA : M</v>
          </cell>
          <cell r="B28" t="str">
            <v>DIANO</v>
          </cell>
          <cell r="C28" t="str">
            <v>DATA DE</v>
          </cell>
          <cell r="D28" t="str">
            <v>REÇO : 07/2011</v>
          </cell>
        </row>
        <row r="29">
          <cell r="A29" t="str">
            <v>ASTU</v>
          </cell>
          <cell r="B29" t="str">
            <v>ASSENTAMENTO DE TUBOS E PECAS</v>
          </cell>
          <cell r="C29">
            <v>0</v>
          </cell>
          <cell r="D29">
            <v>0</v>
          </cell>
        </row>
        <row r="30">
          <cell r="A30">
            <v>45</v>
          </cell>
          <cell r="B30" t="str">
            <v>FORNEC E/OU ASSENT DE TUBO DE FERRO FUNDIDO JUNTA ELASTICA</v>
          </cell>
          <cell r="C30">
            <v>0</v>
          </cell>
          <cell r="D30">
            <v>0</v>
          </cell>
        </row>
        <row r="31">
          <cell r="A31">
            <v>73887</v>
          </cell>
          <cell r="B31" t="str">
            <v>ASSENTAMENTO DE TUBO DE FERRO FUNDIDO COM JUNTA ELASTICA</v>
          </cell>
          <cell r="C31">
            <v>0</v>
          </cell>
          <cell r="D31">
            <v>0</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v>0</v>
          </cell>
          <cell r="D49">
            <v>0</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v>0</v>
          </cell>
          <cell r="D51">
            <v>0</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v>0</v>
          </cell>
          <cell r="D54">
            <v>0</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v>0</v>
          </cell>
          <cell r="D56">
            <v>0</v>
          </cell>
        </row>
        <row r="57">
          <cell r="A57">
            <v>73840</v>
          </cell>
          <cell r="B57" t="str">
            <v>ASSENTAMENTO TUBO PVC, RPVC, PVC DEFOFO, PRFV P/ESGOTO COM JE</v>
          </cell>
          <cell r="C57">
            <v>0</v>
          </cell>
          <cell r="D57">
            <v>0</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v>0</v>
          </cell>
          <cell r="D64">
            <v>0</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v>0</v>
          </cell>
          <cell r="D80">
            <v>0</v>
          </cell>
        </row>
        <row r="81">
          <cell r="A81">
            <v>73812</v>
          </cell>
          <cell r="B81" t="str">
            <v>ASSENTAMENTO DE MANILHAS E CONEXOES CERAMICAS</v>
          </cell>
          <cell r="C81">
            <v>0</v>
          </cell>
          <cell r="D81">
            <v>0</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v>0</v>
          </cell>
          <cell r="D83">
            <v>0</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v>0</v>
          </cell>
          <cell r="D85">
            <v>0</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v>0</v>
          </cell>
          <cell r="D92">
            <v>0</v>
          </cell>
        </row>
        <row r="93">
          <cell r="A93">
            <v>73879</v>
          </cell>
          <cell r="B93" t="str">
            <v>ASSENTAMENTO DE TUBOS DE CONCRETO COM ANEL DE BORRACHA</v>
          </cell>
          <cell r="C93">
            <v>0</v>
          </cell>
          <cell r="D93">
            <v>0</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v>0</v>
          </cell>
          <cell r="D103">
            <v>0</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v>0</v>
          </cell>
          <cell r="D106">
            <v>0</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v>0</v>
          </cell>
          <cell r="D107">
            <v>0</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v>0</v>
          </cell>
          <cell r="D111">
            <v>0</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v>0</v>
          </cell>
          <cell r="D113">
            <v>0</v>
          </cell>
        </row>
        <row r="114">
          <cell r="A114">
            <v>73884</v>
          </cell>
          <cell r="B114" t="str">
            <v>INSTALACAO DE VALVULA OU REGISTRO C/JUNTA FLANGEADA</v>
          </cell>
          <cell r="C114">
            <v>0</v>
          </cell>
          <cell r="D114">
            <v>0</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v>0</v>
          </cell>
          <cell r="D131">
            <v>0</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v>0</v>
          </cell>
          <cell r="D144">
            <v>0</v>
          </cell>
        </row>
        <row r="145">
          <cell r="A145">
            <v>73839</v>
          </cell>
          <cell r="B145" t="str">
            <v>ASSENTAMENTO DE TUBO DE ACO COM JUNTA ELASTICA - COMP = 6,0 M</v>
          </cell>
          <cell r="C145">
            <v>0</v>
          </cell>
          <cell r="D145">
            <v>0</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v>0</v>
          </cell>
          <cell r="D161">
            <v>0</v>
          </cell>
        </row>
        <row r="162">
          <cell r="A162">
            <v>1</v>
          </cell>
          <cell r="B162" t="str">
            <v>CONSTRUCAO DO CANTEIRO</v>
          </cell>
          <cell r="C162">
            <v>0</v>
          </cell>
          <cell r="D162">
            <v>0</v>
          </cell>
        </row>
        <row r="163">
          <cell r="A163">
            <v>73752</v>
          </cell>
          <cell r="B163" t="str">
            <v>SANITARIO C/VASO/CHUVEIRO PARA PESSOAL DE OBRA</v>
          </cell>
          <cell r="C163">
            <v>0</v>
          </cell>
          <cell r="D163">
            <v>0</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v>0</v>
          </cell>
          <cell r="D165">
            <v>0</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v>0</v>
          </cell>
          <cell r="D167">
            <v>0</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v>0</v>
          </cell>
          <cell r="D169">
            <v>0</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v>0</v>
          </cell>
          <cell r="D171">
            <v>0</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v>0</v>
          </cell>
          <cell r="D173">
            <v>0</v>
          </cell>
        </row>
        <row r="174">
          <cell r="A174">
            <v>74209</v>
          </cell>
          <cell r="B174" t="str">
            <v>AQUISICAO E ASSENTAMENTO PLACA DE OBRA</v>
          </cell>
          <cell r="C174">
            <v>0</v>
          </cell>
          <cell r="D174">
            <v>0</v>
          </cell>
        </row>
        <row r="175">
          <cell r="A175" t="str">
            <v>74209/001</v>
          </cell>
          <cell r="B175" t="str">
            <v>PLACA DE OBRA EM CHAPA DE ACO GALVANIZADO</v>
          </cell>
          <cell r="C175" t="str">
            <v>M2</v>
          </cell>
          <cell r="D175">
            <v>167.96</v>
          </cell>
        </row>
        <row r="176">
          <cell r="A176">
            <v>4</v>
          </cell>
          <cell r="B176" t="str">
            <v>MOBILIZACAO E DESMOBILIZACAO</v>
          </cell>
          <cell r="C176">
            <v>0</v>
          </cell>
          <cell r="D176">
            <v>0</v>
          </cell>
        </row>
        <row r="177">
          <cell r="A177">
            <v>73756</v>
          </cell>
          <cell r="B177" t="str">
            <v>MONTAGEM E DESMONTAGEM USINA DE CONCRETO</v>
          </cell>
          <cell r="C177">
            <v>0</v>
          </cell>
          <cell r="D177">
            <v>0</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v>0</v>
          </cell>
          <cell r="D179">
            <v>0</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v>0</v>
          </cell>
          <cell r="D185">
            <v>0</v>
          </cell>
        </row>
        <row r="186">
          <cell r="A186">
            <v>73</v>
          </cell>
          <cell r="B186" t="str">
            <v>MADEIRAMENTO</v>
          </cell>
          <cell r="C186">
            <v>0</v>
          </cell>
          <cell r="D186">
            <v>0</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v>0</v>
          </cell>
          <cell r="D192">
            <v>0</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v>0</v>
          </cell>
          <cell r="D196">
            <v>0</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v>0</v>
          </cell>
          <cell r="D217">
            <v>0</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v>0</v>
          </cell>
          <cell r="D222">
            <v>0</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v>0</v>
          </cell>
          <cell r="D230">
            <v>0</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v>0</v>
          </cell>
          <cell r="D232">
            <v>0</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v>0</v>
          </cell>
          <cell r="D238">
            <v>0</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v>0</v>
          </cell>
          <cell r="D240">
            <v>0</v>
          </cell>
        </row>
        <row r="241">
          <cell r="A241">
            <v>73866</v>
          </cell>
          <cell r="B241" t="str">
            <v>ESTRUTURA DE ACO</v>
          </cell>
          <cell r="C241">
            <v>0</v>
          </cell>
          <cell r="D241">
            <v>0</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v>0</v>
          </cell>
          <cell r="D251">
            <v>0</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v>0</v>
          </cell>
          <cell r="D257">
            <v>0</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v>0</v>
          </cell>
          <cell r="D259">
            <v>0</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v>0</v>
          </cell>
          <cell r="D265">
            <v>0</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v>0</v>
          </cell>
          <cell r="D269">
            <v>0</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v>0</v>
          </cell>
          <cell r="D274">
            <v>0</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v>0</v>
          </cell>
          <cell r="D276">
            <v>0</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v>0</v>
          </cell>
          <cell r="D278">
            <v>0</v>
          </cell>
        </row>
        <row r="279">
          <cell r="A279">
            <v>73744</v>
          </cell>
          <cell r="B279" t="str">
            <v>CUMIEIRA DE FIBROCIMENTO</v>
          </cell>
          <cell r="C279">
            <v>0</v>
          </cell>
          <cell r="D279">
            <v>0</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v>0</v>
          </cell>
          <cell r="D281">
            <v>0</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v>0</v>
          </cell>
          <cell r="D284">
            <v>0</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v>0</v>
          </cell>
          <cell r="D287">
            <v>0</v>
          </cell>
        </row>
        <row r="288">
          <cell r="A288" t="str">
            <v>74158/001</v>
          </cell>
          <cell r="B288" t="str">
            <v>CONSERVACAO DE CALHAS METALICAS</v>
          </cell>
          <cell r="C288" t="str">
            <v>M</v>
          </cell>
          <cell r="D288">
            <v>7.41</v>
          </cell>
        </row>
        <row r="289">
          <cell r="A289">
            <v>86</v>
          </cell>
          <cell r="B289" t="str">
            <v>RUFO METALICO</v>
          </cell>
          <cell r="C289">
            <v>0</v>
          </cell>
          <cell r="D289">
            <v>0</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v>0</v>
          </cell>
          <cell r="D294">
            <v>0</v>
          </cell>
        </row>
        <row r="295">
          <cell r="A295">
            <v>73868</v>
          </cell>
          <cell r="B295" t="str">
            <v>RUFOS PARA COBERTURAS EM TELHAS FIBROCIMENTO</v>
          </cell>
          <cell r="C295">
            <v>0</v>
          </cell>
          <cell r="D295">
            <v>0</v>
          </cell>
        </row>
        <row r="296">
          <cell r="A296" t="str">
            <v>73868/001</v>
          </cell>
          <cell r="B296" t="str">
            <v>RUFO EM FIBROCIMENTO, INCLUSO ACESSORIOS DE FIXACAO E VEDACAO</v>
          </cell>
          <cell r="C296" t="str">
            <v>M</v>
          </cell>
          <cell r="D296">
            <v>28.32</v>
          </cell>
        </row>
        <row r="297">
          <cell r="A297">
            <v>88</v>
          </cell>
          <cell r="B297" t="str">
            <v>RUFO EM CONCRETO</v>
          </cell>
          <cell r="C297">
            <v>0</v>
          </cell>
          <cell r="D297">
            <v>0</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v>0</v>
          </cell>
          <cell r="D299">
            <v>0</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v>0</v>
          </cell>
          <cell r="D301">
            <v>0</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v>0</v>
          </cell>
          <cell r="D303">
            <v>0</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v>0</v>
          </cell>
          <cell r="D309">
            <v>0</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v>0</v>
          </cell>
          <cell r="D312">
            <v>0</v>
          </cell>
        </row>
        <row r="313">
          <cell r="A313">
            <v>26</v>
          </cell>
          <cell r="B313" t="str">
            <v>ESGOTAMENTO COM BOMBA</v>
          </cell>
          <cell r="C313">
            <v>0</v>
          </cell>
          <cell r="D313">
            <v>0</v>
          </cell>
        </row>
        <row r="314">
          <cell r="A314">
            <v>73891</v>
          </cell>
          <cell r="B314" t="str">
            <v>ESGOTAMENTO COM BOMBAS</v>
          </cell>
          <cell r="C314">
            <v>0</v>
          </cell>
          <cell r="D314">
            <v>0</v>
          </cell>
        </row>
        <row r="315">
          <cell r="A315" t="str">
            <v>73891/001</v>
          </cell>
          <cell r="B315" t="str">
            <v>ESGOTAMENTO COM MOTO-BOMBA AUTOESCOVANTE</v>
          </cell>
          <cell r="C315" t="str">
            <v>H</v>
          </cell>
          <cell r="D315">
            <v>4.53</v>
          </cell>
        </row>
        <row r="316">
          <cell r="A316">
            <v>27</v>
          </cell>
          <cell r="B316" t="str">
            <v>REBAIXAMENTO DO LENCOL FREATICO</v>
          </cell>
          <cell r="C316">
            <v>0</v>
          </cell>
          <cell r="D316">
            <v>0</v>
          </cell>
        </row>
        <row r="317">
          <cell r="A317">
            <v>73882</v>
          </cell>
          <cell r="B317" t="str">
            <v>MEIA CANA DE CONCRETO</v>
          </cell>
          <cell r="C317">
            <v>0</v>
          </cell>
          <cell r="D317">
            <v>0</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v>0</v>
          </cell>
          <cell r="D323">
            <v>0</v>
          </cell>
        </row>
        <row r="324">
          <cell r="A324" t="str">
            <v>73893/001</v>
          </cell>
          <cell r="B324" t="str">
            <v>REBAIXAMENTO DE LENCOL FREATICO COM TUBO DE CONCRETO CA-1 DN 800</v>
          </cell>
          <cell r="C324" t="str">
            <v>M</v>
          </cell>
          <cell r="D324">
            <v>86.88</v>
          </cell>
        </row>
        <row r="325">
          <cell r="A325">
            <v>28</v>
          </cell>
          <cell r="B325" t="str">
            <v>DRENOS</v>
          </cell>
          <cell r="C325">
            <v>0</v>
          </cell>
          <cell r="D325">
            <v>0</v>
          </cell>
        </row>
        <row r="326">
          <cell r="A326">
            <v>73816</v>
          </cell>
          <cell r="B326" t="str">
            <v>DRENAGEM SUBTERRANEA</v>
          </cell>
          <cell r="C326">
            <v>0</v>
          </cell>
          <cell r="D326">
            <v>0</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v>0</v>
          </cell>
          <cell r="D329">
            <v>0</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v>0</v>
          </cell>
          <cell r="D333">
            <v>0</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v>0</v>
          </cell>
          <cell r="D337">
            <v>0</v>
          </cell>
        </row>
        <row r="338">
          <cell r="A338" t="str">
            <v>73902/001</v>
          </cell>
          <cell r="B338" t="str">
            <v>CAMADA DRENANTE COM BRITA NUM 3</v>
          </cell>
          <cell r="C338" t="str">
            <v>M3</v>
          </cell>
          <cell r="D338">
            <v>117.17</v>
          </cell>
        </row>
        <row r="339">
          <cell r="A339">
            <v>73968</v>
          </cell>
          <cell r="B339" t="str">
            <v>COLOCACAO DE MANTA - MMA</v>
          </cell>
          <cell r="C339">
            <v>0</v>
          </cell>
          <cell r="D339">
            <v>0</v>
          </cell>
        </row>
        <row r="340">
          <cell r="A340" t="str">
            <v>73968/001</v>
          </cell>
          <cell r="B340" t="str">
            <v>COLOCACAO MANTA IMPERMEABILIZANTE</v>
          </cell>
          <cell r="C340" t="str">
            <v>M2</v>
          </cell>
          <cell r="D340">
            <v>30.88</v>
          </cell>
        </row>
        <row r="341">
          <cell r="A341">
            <v>73969</v>
          </cell>
          <cell r="B341" t="str">
            <v>DRENOS DE CHORUME EM TUBOS DRENANTES - MMA</v>
          </cell>
          <cell r="C341">
            <v>0</v>
          </cell>
          <cell r="D341">
            <v>0</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v>0</v>
          </cell>
          <cell r="D343">
            <v>0</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v>0</v>
          </cell>
          <cell r="D346">
            <v>0</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v>0</v>
          </cell>
          <cell r="D348">
            <v>0</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v>0</v>
          </cell>
          <cell r="D350">
            <v>0</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v>0</v>
          </cell>
          <cell r="D356">
            <v>0</v>
          </cell>
        </row>
        <row r="357">
          <cell r="A357">
            <v>73890</v>
          </cell>
          <cell r="B357" t="str">
            <v>ENSECADEIRA DE MADEIRA</v>
          </cell>
          <cell r="C357">
            <v>0</v>
          </cell>
          <cell r="D357">
            <v>0</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v>0</v>
          </cell>
          <cell r="D360">
            <v>0</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v>0</v>
          </cell>
          <cell r="D362">
            <v>0</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v>0</v>
          </cell>
          <cell r="D366">
            <v>0</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v>0</v>
          </cell>
          <cell r="D369">
            <v>0</v>
          </cell>
        </row>
        <row r="370">
          <cell r="A370">
            <v>73843</v>
          </cell>
          <cell r="B370" t="str">
            <v>MURO DE ARRIMO DE CONCRETO</v>
          </cell>
          <cell r="C370">
            <v>0</v>
          </cell>
          <cell r="D370">
            <v>0</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v>0</v>
          </cell>
          <cell r="D372">
            <v>0</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v>0</v>
          </cell>
          <cell r="D375">
            <v>0</v>
          </cell>
        </row>
        <row r="376">
          <cell r="A376">
            <v>74150</v>
          </cell>
          <cell r="B376" t="str">
            <v>VALETA E SAIDAS LATERAIS D AGU</v>
          </cell>
          <cell r="C376">
            <v>0</v>
          </cell>
          <cell r="D376">
            <v>0</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v>0</v>
          </cell>
          <cell r="D378">
            <v>0</v>
          </cell>
        </row>
        <row r="379">
          <cell r="A379">
            <v>73772</v>
          </cell>
          <cell r="B379" t="str">
            <v>BUEIRO TUBULAR DE CONCRETO ARMADO</v>
          </cell>
          <cell r="C379">
            <v>0</v>
          </cell>
          <cell r="D379">
            <v>0</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v>0</v>
          </cell>
          <cell r="D381">
            <v>0</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v>0</v>
          </cell>
          <cell r="D383">
            <v>0</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v>0</v>
          </cell>
          <cell r="D399">
            <v>0</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v>0</v>
          </cell>
          <cell r="D401">
            <v>0</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v>0</v>
          </cell>
          <cell r="D450">
            <v>0</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v>0</v>
          </cell>
          <cell r="D459">
            <v>0</v>
          </cell>
        </row>
        <row r="460">
          <cell r="A460" t="str">
            <v>74162/001</v>
          </cell>
          <cell r="B460" t="str">
            <v>CAIXA DE CONCRETO, ALTURA = 1,00 METRO, DIAMETRO REGISTRO &lt; 150 MM</v>
          </cell>
          <cell r="C460" t="str">
            <v>UN</v>
          </cell>
          <cell r="D460">
            <v>65.06</v>
          </cell>
        </row>
        <row r="461">
          <cell r="A461">
            <v>74206</v>
          </cell>
          <cell r="B461" t="str">
            <v>CAIXAS COLETORAS</v>
          </cell>
          <cell r="C461">
            <v>0</v>
          </cell>
          <cell r="D461">
            <v>0</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v>0</v>
          </cell>
          <cell r="D464">
            <v>0</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v>0</v>
          </cell>
          <cell r="D466">
            <v>0</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v>0</v>
          </cell>
          <cell r="D469">
            <v>0</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v>0</v>
          </cell>
          <cell r="D471">
            <v>0</v>
          </cell>
        </row>
        <row r="472">
          <cell r="A472">
            <v>73763</v>
          </cell>
          <cell r="B472" t="str">
            <v>SARJETA E MEIO FIO CONJUGADOS</v>
          </cell>
          <cell r="C472">
            <v>0</v>
          </cell>
          <cell r="D472">
            <v>0</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v>0</v>
          </cell>
          <cell r="D478">
            <v>0</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v>0</v>
          </cell>
          <cell r="D481">
            <v>0</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v>0</v>
          </cell>
          <cell r="D483">
            <v>0</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v>0</v>
          </cell>
          <cell r="D485">
            <v>0</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v>0</v>
          </cell>
          <cell r="D487">
            <v>0</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v>0</v>
          </cell>
          <cell r="D490">
            <v>0</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v>0</v>
          </cell>
          <cell r="D492">
            <v>0</v>
          </cell>
        </row>
        <row r="493">
          <cell r="A493">
            <v>74239</v>
          </cell>
          <cell r="B493" t="str">
            <v>CONSTRUCAO DE SUMIDOURO</v>
          </cell>
          <cell r="C493">
            <v>0</v>
          </cell>
          <cell r="D493">
            <v>0</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v>0</v>
          </cell>
          <cell r="D495">
            <v>0</v>
          </cell>
        </row>
        <row r="496">
          <cell r="A496" t="str">
            <v>74240/001</v>
          </cell>
          <cell r="B496" t="str">
            <v>D INT = 200 CM, H INT = 240 CM</v>
          </cell>
          <cell r="C496" t="str">
            <v>UN</v>
          </cell>
          <cell r="D496">
            <v>2936.8</v>
          </cell>
        </row>
        <row r="497">
          <cell r="A497" t="str">
            <v>ESCO</v>
          </cell>
          <cell r="B497" t="str">
            <v>ESCORAMENTO</v>
          </cell>
          <cell r="C497">
            <v>0</v>
          </cell>
          <cell r="D497">
            <v>0</v>
          </cell>
        </row>
        <row r="498">
          <cell r="A498">
            <v>24</v>
          </cell>
          <cell r="B498" t="str">
            <v>ESCORAMENTO METALICO EM VALAS OU POCOS</v>
          </cell>
          <cell r="C498">
            <v>0</v>
          </cell>
          <cell r="D498">
            <v>0</v>
          </cell>
        </row>
        <row r="499">
          <cell r="A499">
            <v>73877</v>
          </cell>
          <cell r="B499" t="str">
            <v>ESCORAMENTO DE VALAS COM PRANCHOES METALICOS E QUADROS UTILIZANDO LON-GARINAS DE MADEIRA DE 3X5", INCLUSIVE POSTERIOR RETIRADA</v>
          </cell>
          <cell r="C499">
            <v>0</v>
          </cell>
          <cell r="D499">
            <v>0</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v>0</v>
          </cell>
          <cell r="D502">
            <v>0</v>
          </cell>
        </row>
        <row r="503">
          <cell r="A503">
            <v>89</v>
          </cell>
          <cell r="B503" t="str">
            <v>PORTA DE MADEIRA</v>
          </cell>
          <cell r="C503">
            <v>0</v>
          </cell>
          <cell r="D503">
            <v>0</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v>0</v>
          </cell>
          <cell r="D511">
            <v>0</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v>0</v>
          </cell>
          <cell r="D513">
            <v>0</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v>0</v>
          </cell>
          <cell r="D516">
            <v>0</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v>0</v>
          </cell>
          <cell r="D523">
            <v>0</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v>0</v>
          </cell>
          <cell r="D535">
            <v>0</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v>0</v>
          </cell>
          <cell r="D539">
            <v>0</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v>0</v>
          </cell>
          <cell r="D542">
            <v>0</v>
          </cell>
        </row>
        <row r="543">
          <cell r="A543">
            <v>73773</v>
          </cell>
          <cell r="B543" t="str">
            <v>DIVERSOS</v>
          </cell>
          <cell r="C543">
            <v>0</v>
          </cell>
          <cell r="D543">
            <v>0</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v>0</v>
          </cell>
          <cell r="D545">
            <v>0</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v>0</v>
          </cell>
          <cell r="D547">
            <v>0</v>
          </cell>
        </row>
        <row r="548">
          <cell r="A548">
            <v>73668</v>
          </cell>
          <cell r="B548" t="str">
            <v>GUARDA CORPO EM MADEIRA 1A SERRADA APARELHADA</v>
          </cell>
          <cell r="C548" t="str">
            <v>M</v>
          </cell>
          <cell r="D548">
            <v>71.83</v>
          </cell>
        </row>
        <row r="549">
          <cell r="A549">
            <v>92</v>
          </cell>
          <cell r="B549" t="str">
            <v>PORTA E/OU TAMPA DE FERRO</v>
          </cell>
          <cell r="C549">
            <v>0</v>
          </cell>
          <cell r="D549">
            <v>0</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v>0</v>
          </cell>
          <cell r="D553">
            <v>0</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v>0</v>
          </cell>
          <cell r="D558">
            <v>0</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v>0</v>
          </cell>
          <cell r="D561">
            <v>0</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v>0</v>
          </cell>
          <cell r="D565">
            <v>0</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v>0</v>
          </cell>
          <cell r="D567">
            <v>0</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v>0</v>
          </cell>
          <cell r="D573">
            <v>0</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v>0</v>
          </cell>
          <cell r="D575">
            <v>0</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v>0</v>
          </cell>
          <cell r="D577">
            <v>0</v>
          </cell>
        </row>
        <row r="578">
          <cell r="A578" t="str">
            <v>73961/001</v>
          </cell>
          <cell r="B578" t="str">
            <v>JANELA MAXIM AIR CHAPA DOBRADA</v>
          </cell>
          <cell r="C578" t="str">
            <v>M2</v>
          </cell>
          <cell r="D578">
            <v>293.24</v>
          </cell>
        </row>
        <row r="579">
          <cell r="A579">
            <v>73984</v>
          </cell>
          <cell r="B579" t="str">
            <v>JANELA DE FERRO, DE CORRER (SEM VIDRO E PINTURA)</v>
          </cell>
          <cell r="C579">
            <v>0</v>
          </cell>
          <cell r="D579">
            <v>0</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v>0</v>
          </cell>
          <cell r="D582">
            <v>0</v>
          </cell>
        </row>
        <row r="583">
          <cell r="A583">
            <v>73932</v>
          </cell>
          <cell r="B583" t="str">
            <v>GRADE DE FERRO, BARRA CHATA</v>
          </cell>
          <cell r="C583">
            <v>0</v>
          </cell>
          <cell r="D583">
            <v>0</v>
          </cell>
        </row>
        <row r="584">
          <cell r="A584" t="str">
            <v>73932/001</v>
          </cell>
          <cell r="B584" t="str">
            <v>GRADE DE FERRO EM BARRA CHATA 3/16"</v>
          </cell>
          <cell r="C584" t="str">
            <v>M2</v>
          </cell>
          <cell r="D584">
            <v>231.55</v>
          </cell>
        </row>
        <row r="585">
          <cell r="A585">
            <v>95</v>
          </cell>
          <cell r="B585" t="str">
            <v>GUARDA-CORPO DE FERRO</v>
          </cell>
          <cell r="C585">
            <v>0</v>
          </cell>
          <cell r="D585">
            <v>0</v>
          </cell>
        </row>
        <row r="586">
          <cell r="A586">
            <v>73631</v>
          </cell>
          <cell r="B586" t="str">
            <v>GUARDA-CORPO EM TUBO DE ACO GALVANIZADO 1 1/2"</v>
          </cell>
          <cell r="C586" t="str">
            <v>M2</v>
          </cell>
          <cell r="D586">
            <v>197.03</v>
          </cell>
        </row>
        <row r="587">
          <cell r="A587">
            <v>74195</v>
          </cell>
          <cell r="B587" t="str">
            <v>GUARDA-CORPO</v>
          </cell>
          <cell r="C587">
            <v>0</v>
          </cell>
          <cell r="D587">
            <v>0</v>
          </cell>
        </row>
        <row r="588">
          <cell r="A588" t="str">
            <v>74195/001</v>
          </cell>
          <cell r="B588" t="str">
            <v>GUARDA-CORPO COM CORRIMAO EM FERRO BARRA CHATA 3/16"</v>
          </cell>
          <cell r="C588" t="str">
            <v>M</v>
          </cell>
          <cell r="D588">
            <v>270.79000000000002</v>
          </cell>
        </row>
        <row r="589">
          <cell r="A589">
            <v>97</v>
          </cell>
          <cell r="B589" t="str">
            <v>ESCADAS/CORRIMAOS</v>
          </cell>
          <cell r="C589">
            <v>0</v>
          </cell>
          <cell r="D589">
            <v>0</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v>0</v>
          </cell>
          <cell r="D592">
            <v>0</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v>0</v>
          </cell>
          <cell r="D596">
            <v>0</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v>0</v>
          </cell>
          <cell r="D598">
            <v>0</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v>0</v>
          </cell>
          <cell r="D600">
            <v>0</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v>0</v>
          </cell>
          <cell r="D602">
            <v>0</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v>0</v>
          </cell>
          <cell r="D605">
            <v>0</v>
          </cell>
        </row>
        <row r="606">
          <cell r="A606">
            <v>73737</v>
          </cell>
          <cell r="B606" t="str">
            <v>GRADIL ALUMINIO P/VARANDA</v>
          </cell>
          <cell r="C606">
            <v>0</v>
          </cell>
          <cell r="D606">
            <v>0</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v>0</v>
          </cell>
          <cell r="D610">
            <v>0</v>
          </cell>
        </row>
        <row r="611">
          <cell r="A611">
            <v>73736</v>
          </cell>
          <cell r="B611" t="str">
            <v>FORNECIMENTO E ASSENTAMENTO DE FERRAGENS</v>
          </cell>
          <cell r="C611">
            <v>0</v>
          </cell>
          <cell r="D611">
            <v>0</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v>0</v>
          </cell>
          <cell r="D613">
            <v>0</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v>0</v>
          </cell>
          <cell r="D620">
            <v>0</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v>0</v>
          </cell>
          <cell r="D623">
            <v>0</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v>0</v>
          </cell>
          <cell r="D627">
            <v>0</v>
          </cell>
        </row>
        <row r="628">
          <cell r="A628">
            <v>74046</v>
          </cell>
          <cell r="B628" t="str">
            <v>TARJETA</v>
          </cell>
          <cell r="C628">
            <v>0</v>
          </cell>
          <cell r="D628">
            <v>0</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v>0</v>
          </cell>
          <cell r="D631">
            <v>0</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v>0</v>
          </cell>
          <cell r="D640">
            <v>0</v>
          </cell>
        </row>
        <row r="641">
          <cell r="A641" t="str">
            <v>74084/001</v>
          </cell>
          <cell r="B641" t="str">
            <v>PORTA CADEADO COM CADEADO DE ACO 45MM</v>
          </cell>
          <cell r="C641" t="str">
            <v>UN</v>
          </cell>
          <cell r="D641">
            <v>30.59</v>
          </cell>
        </row>
        <row r="642">
          <cell r="A642">
            <v>103</v>
          </cell>
          <cell r="B642" t="str">
            <v>VIDROS/ESPELHOS</v>
          </cell>
          <cell r="C642">
            <v>0</v>
          </cell>
          <cell r="D642">
            <v>0</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v>0</v>
          </cell>
          <cell r="D651">
            <v>0</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v>0</v>
          </cell>
          <cell r="D653">
            <v>0</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v>0</v>
          </cell>
          <cell r="D656">
            <v>0</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v>0</v>
          </cell>
          <cell r="D658">
            <v>0</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v>0</v>
          </cell>
          <cell r="D660">
            <v>0</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v>0</v>
          </cell>
          <cell r="D663">
            <v>0</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v>0</v>
          </cell>
          <cell r="D665">
            <v>0</v>
          </cell>
        </row>
        <row r="666">
          <cell r="A666" t="str">
            <v>73809/001</v>
          </cell>
          <cell r="B666" t="str">
            <v>JANELA DE ALUMINIO TIPO MAXIM-AIR, SERIE 25</v>
          </cell>
          <cell r="C666" t="str">
            <v>M2</v>
          </cell>
          <cell r="D666">
            <v>590.97</v>
          </cell>
        </row>
        <row r="667">
          <cell r="A667">
            <v>74067</v>
          </cell>
          <cell r="B667" t="str">
            <v>JANELA DE ALUMÍNIO, DE CORRER</v>
          </cell>
          <cell r="C667">
            <v>0</v>
          </cell>
          <cell r="D667">
            <v>0</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v>0</v>
          </cell>
          <cell r="D672">
            <v>0</v>
          </cell>
        </row>
        <row r="673">
          <cell r="A673">
            <v>73908</v>
          </cell>
          <cell r="B673" t="str">
            <v>CANTONEIRA DE ALUMÍNIO</v>
          </cell>
          <cell r="C673">
            <v>0</v>
          </cell>
          <cell r="D673">
            <v>0</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v>0</v>
          </cell>
          <cell r="D676">
            <v>0</v>
          </cell>
        </row>
        <row r="677">
          <cell r="A677">
            <v>284</v>
          </cell>
          <cell r="B677" t="str">
            <v>FORNEC. DE MAT. BRITADO C/OU S/CARGA, DESCARGA E TRANSPORTE</v>
          </cell>
          <cell r="C677">
            <v>0</v>
          </cell>
          <cell r="D677">
            <v>0</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v>0</v>
          </cell>
          <cell r="D679">
            <v>0</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v>0</v>
          </cell>
          <cell r="D681">
            <v>0</v>
          </cell>
        </row>
        <row r="682">
          <cell r="A682">
            <v>38</v>
          </cell>
          <cell r="B682" t="str">
            <v>TUBULOES</v>
          </cell>
          <cell r="C682">
            <v>0</v>
          </cell>
          <cell r="D682">
            <v>0</v>
          </cell>
        </row>
        <row r="683">
          <cell r="A683">
            <v>73761</v>
          </cell>
          <cell r="B683" t="str">
            <v>ARRASAMENTO DE TUBULAO DE CONCRETO ARMADO</v>
          </cell>
          <cell r="C683">
            <v>0</v>
          </cell>
          <cell r="D683">
            <v>0</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v>0</v>
          </cell>
          <cell r="D689">
            <v>0</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v>0</v>
          </cell>
          <cell r="D693">
            <v>0</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v>0</v>
          </cell>
          <cell r="D696">
            <v>0</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v>0</v>
          </cell>
          <cell r="D698">
            <v>0</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v>0</v>
          </cell>
          <cell r="D700">
            <v>0</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v>0</v>
          </cell>
          <cell r="D704">
            <v>0</v>
          </cell>
        </row>
        <row r="705">
          <cell r="A705">
            <v>73894</v>
          </cell>
          <cell r="B705" t="str">
            <v>LASTRO DE PEDRA MARROADA - 50.620</v>
          </cell>
          <cell r="C705">
            <v>0</v>
          </cell>
          <cell r="D705">
            <v>0</v>
          </cell>
        </row>
        <row r="706">
          <cell r="A706" t="str">
            <v>73894/001</v>
          </cell>
          <cell r="B706" t="str">
            <v>LASTRO DE PEDRA MARROADA - 50620</v>
          </cell>
          <cell r="C706" t="str">
            <v>M3</v>
          </cell>
          <cell r="D706">
            <v>102.75</v>
          </cell>
        </row>
        <row r="707">
          <cell r="A707">
            <v>74164</v>
          </cell>
          <cell r="B707" t="str">
            <v>LASTRO DE PEDRA BRITADA E FUNDACOES EM BALDRAME</v>
          </cell>
          <cell r="C707">
            <v>0</v>
          </cell>
          <cell r="D707">
            <v>0</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v>0</v>
          </cell>
          <cell r="D712">
            <v>0</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v>0</v>
          </cell>
          <cell r="D724">
            <v>0</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v>0</v>
          </cell>
          <cell r="D726">
            <v>0</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v>0</v>
          </cell>
          <cell r="D728">
            <v>0</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v>0</v>
          </cell>
          <cell r="D730">
            <v>0</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v>0</v>
          </cell>
          <cell r="D735">
            <v>0</v>
          </cell>
        </row>
        <row r="736">
          <cell r="A736" t="str">
            <v>73989/001</v>
          </cell>
          <cell r="B736" t="str">
            <v>FORMA PLANA EM CHAPA COMPENSADA RESINADA, ESTRUTURAL, E = 14 MM.</v>
          </cell>
          <cell r="C736" t="str">
            <v>M2</v>
          </cell>
          <cell r="D736">
            <v>44.79</v>
          </cell>
        </row>
        <row r="737">
          <cell r="A737">
            <v>73993</v>
          </cell>
          <cell r="B737" t="str">
            <v>FORMAS E CIMBRAMENTO</v>
          </cell>
          <cell r="C737">
            <v>0</v>
          </cell>
          <cell r="D737">
            <v>0</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v>0</v>
          </cell>
          <cell r="D739">
            <v>0</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v>0</v>
          </cell>
          <cell r="D742">
            <v>0</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v>0</v>
          </cell>
          <cell r="D747">
            <v>0</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v>0</v>
          </cell>
          <cell r="D755">
            <v>0</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v>0</v>
          </cell>
          <cell r="D759">
            <v>0</v>
          </cell>
        </row>
        <row r="760">
          <cell r="A760" t="str">
            <v>74107/001</v>
          </cell>
          <cell r="B760" t="str">
            <v>ESCORAMENTO DE LAJE PRE-MOLDADA</v>
          </cell>
          <cell r="C760" t="str">
            <v>M2</v>
          </cell>
          <cell r="D760">
            <v>14.1</v>
          </cell>
        </row>
        <row r="761">
          <cell r="A761">
            <v>42</v>
          </cell>
          <cell r="B761" t="str">
            <v>ARMADURAS</v>
          </cell>
          <cell r="C761">
            <v>0</v>
          </cell>
          <cell r="D761">
            <v>0</v>
          </cell>
        </row>
        <row r="762">
          <cell r="A762">
            <v>73771</v>
          </cell>
          <cell r="B762" t="str">
            <v>TIRANTES</v>
          </cell>
          <cell r="C762">
            <v>0</v>
          </cell>
          <cell r="D762">
            <v>0</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v>0</v>
          </cell>
          <cell r="D764">
            <v>0</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v>0</v>
          </cell>
          <cell r="D767">
            <v>0</v>
          </cell>
        </row>
        <row r="768">
          <cell r="A768" t="str">
            <v>73990/001</v>
          </cell>
          <cell r="B768" t="str">
            <v>ARMACAO ACO CA-50 P/1,0M3 DE CONCRETO</v>
          </cell>
          <cell r="C768" t="str">
            <v>UN</v>
          </cell>
          <cell r="D768">
            <v>417.55</v>
          </cell>
        </row>
        <row r="769">
          <cell r="A769">
            <v>73994</v>
          </cell>
          <cell r="B769" t="str">
            <v>ARMACAO EM TELA SOLDADA</v>
          </cell>
          <cell r="C769">
            <v>0</v>
          </cell>
          <cell r="D769">
            <v>0</v>
          </cell>
        </row>
        <row r="770">
          <cell r="A770" t="str">
            <v>73994/001</v>
          </cell>
          <cell r="B770" t="str">
            <v>ARMACAO EM TELA SOLDADA Q-138 (ACO CA-60 4,2MM C/10CM)</v>
          </cell>
          <cell r="C770" t="str">
            <v>KG</v>
          </cell>
          <cell r="D770">
            <v>6.34</v>
          </cell>
        </row>
        <row r="771">
          <cell r="A771">
            <v>74024</v>
          </cell>
          <cell r="B771" t="str">
            <v>ARMAÇÃO PARA ESTACAS</v>
          </cell>
          <cell r="C771">
            <v>0</v>
          </cell>
          <cell r="D771">
            <v>0</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v>0</v>
          </cell>
          <cell r="D773">
            <v>0</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v>0</v>
          </cell>
          <cell r="D778">
            <v>0</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v>0</v>
          </cell>
          <cell r="D797">
            <v>0</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v>0</v>
          </cell>
          <cell r="D799">
            <v>0</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v>0</v>
          </cell>
          <cell r="D802">
            <v>0</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v>0</v>
          </cell>
          <cell r="D805">
            <v>0</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v>0</v>
          </cell>
          <cell r="D813">
            <v>0</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v>0</v>
          </cell>
          <cell r="D815">
            <v>0</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v>0</v>
          </cell>
          <cell r="D818">
            <v>0</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v>0</v>
          </cell>
          <cell r="D820">
            <v>0</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v>0</v>
          </cell>
          <cell r="D822">
            <v>0</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v>0</v>
          </cell>
          <cell r="D827">
            <v>0</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v>0</v>
          </cell>
          <cell r="D829">
            <v>0</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v>0</v>
          </cell>
          <cell r="D834">
            <v>0</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v>0</v>
          </cell>
          <cell r="D843">
            <v>0</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v>0</v>
          </cell>
          <cell r="D848">
            <v>0</v>
          </cell>
        </row>
        <row r="849">
          <cell r="A849" t="str">
            <v>74251/001</v>
          </cell>
          <cell r="B849" t="str">
            <v>TRATAMENTO DE SUP. CONC. APARENTE C/VERNIZ</v>
          </cell>
          <cell r="C849" t="str">
            <v>M2</v>
          </cell>
          <cell r="D849">
            <v>6.01</v>
          </cell>
        </row>
        <row r="850">
          <cell r="A850">
            <v>44</v>
          </cell>
          <cell r="B850" t="str">
            <v>LAJE PRE-FABRICADA</v>
          </cell>
          <cell r="C850">
            <v>0</v>
          </cell>
          <cell r="D850">
            <v>0</v>
          </cell>
        </row>
        <row r="851">
          <cell r="A851">
            <v>74141</v>
          </cell>
          <cell r="B851" t="str">
            <v>LAJE PRE-MOLDADA</v>
          </cell>
          <cell r="C851">
            <v>0</v>
          </cell>
          <cell r="D851">
            <v>0</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v>0</v>
          </cell>
          <cell r="D853">
            <v>0</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v>0</v>
          </cell>
          <cell r="D856">
            <v>0</v>
          </cell>
        </row>
        <row r="857">
          <cell r="A857">
            <v>6122</v>
          </cell>
          <cell r="B857" t="str">
            <v>EMBASAMENTO C/PEDRA ARGAMASSADA UTILIZANDO ARG.CIM/AREIA 1:4</v>
          </cell>
          <cell r="C857" t="str">
            <v>M3</v>
          </cell>
          <cell r="D857">
            <v>262.23</v>
          </cell>
        </row>
        <row r="858">
          <cell r="A858">
            <v>73817</v>
          </cell>
          <cell r="B858" t="str">
            <v>EMBASAMENTO DE MATERIAL GRANULAR</v>
          </cell>
          <cell r="C858">
            <v>0</v>
          </cell>
          <cell r="D858">
            <v>0</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v>0</v>
          </cell>
          <cell r="D861">
            <v>0</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v>0</v>
          </cell>
          <cell r="D864">
            <v>0</v>
          </cell>
        </row>
        <row r="865">
          <cell r="A865">
            <v>73995</v>
          </cell>
          <cell r="B865" t="str">
            <v>CINTAS CONCRETO</v>
          </cell>
          <cell r="C865">
            <v>0</v>
          </cell>
          <cell r="D865">
            <v>0</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v>0</v>
          </cell>
          <cell r="D867">
            <v>0</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v>0</v>
          </cell>
          <cell r="D869">
            <v>0</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v>0</v>
          </cell>
          <cell r="D871">
            <v>0</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v>0</v>
          </cell>
          <cell r="D873">
            <v>0</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v>0</v>
          </cell>
          <cell r="D875">
            <v>0</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v>0</v>
          </cell>
          <cell r="D877">
            <v>0</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v>0</v>
          </cell>
          <cell r="D880">
            <v>0</v>
          </cell>
        </row>
        <row r="881">
          <cell r="A881">
            <v>138</v>
          </cell>
          <cell r="B881" t="str">
            <v>IMPERMEABILIZACAO COM ARGAMASSA</v>
          </cell>
          <cell r="C881">
            <v>0</v>
          </cell>
          <cell r="D881">
            <v>0</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v>0</v>
          </cell>
          <cell r="D884">
            <v>0</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v>0</v>
          </cell>
          <cell r="D886">
            <v>0</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v>0</v>
          </cell>
          <cell r="D888">
            <v>0</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v>0</v>
          </cell>
          <cell r="D891">
            <v>0</v>
          </cell>
        </row>
        <row r="892">
          <cell r="A892" t="str">
            <v>73971/001</v>
          </cell>
          <cell r="B892" t="str">
            <v>IMPERMEABILIZACAO COM MANTA ASFALTICA 4MM</v>
          </cell>
          <cell r="C892" t="str">
            <v>M2</v>
          </cell>
          <cell r="D892">
            <v>33.56</v>
          </cell>
        </row>
        <row r="893">
          <cell r="A893">
            <v>74031</v>
          </cell>
          <cell r="B893" t="str">
            <v>MANTA GEOTEXTIL TP BIDIM</v>
          </cell>
          <cell r="C893">
            <v>0</v>
          </cell>
          <cell r="D893">
            <v>0</v>
          </cell>
        </row>
        <row r="894">
          <cell r="A894" t="str">
            <v>74031/001</v>
          </cell>
          <cell r="B894" t="str">
            <v>MANTA GEOTEXTIL NÃO-TECIDO 100% POLIESTER</v>
          </cell>
          <cell r="C894" t="str">
            <v>M2</v>
          </cell>
          <cell r="D894">
            <v>17.66</v>
          </cell>
        </row>
        <row r="895">
          <cell r="A895">
            <v>74033</v>
          </cell>
          <cell r="B895" t="str">
            <v>ESTABILIZAÇÃO DE SOLO COM GEOMEMBRANA</v>
          </cell>
          <cell r="C895">
            <v>0</v>
          </cell>
          <cell r="D895">
            <v>0</v>
          </cell>
        </row>
        <row r="896">
          <cell r="A896" t="str">
            <v>74033/001</v>
          </cell>
          <cell r="B896" t="str">
            <v>GEOMEMBRANA LISA PEAD ESPESSURA 2MM</v>
          </cell>
          <cell r="C896" t="str">
            <v>M2</v>
          </cell>
          <cell r="D896">
            <v>27.22</v>
          </cell>
        </row>
        <row r="897">
          <cell r="A897">
            <v>144</v>
          </cell>
          <cell r="B897" t="str">
            <v>IMPERMEABILIZACAO COM CIMENTO CRISTALIZADO</v>
          </cell>
          <cell r="C897">
            <v>0</v>
          </cell>
          <cell r="D897">
            <v>0</v>
          </cell>
        </row>
        <row r="898">
          <cell r="A898">
            <v>73929</v>
          </cell>
          <cell r="B898" t="str">
            <v>CIMENTO ESPECIAL CRISTALIZANTE DENVERLIT C/EMULSAO ADESIVA DENVERFIX -DENVER-1 DEMAO P/SUB SOLO/BALDRAMES/GALERIAS/JARDINEIRAS/ETC</v>
          </cell>
          <cell r="C898">
            <v>0</v>
          </cell>
          <cell r="D898">
            <v>0</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v>0</v>
          </cell>
          <cell r="D903">
            <v>0</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v>0</v>
          </cell>
          <cell r="D905">
            <v>0</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v>0</v>
          </cell>
          <cell r="D910">
            <v>0</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v>0</v>
          </cell>
          <cell r="D912">
            <v>0</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v>0</v>
          </cell>
          <cell r="D915">
            <v>0</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v>0</v>
          </cell>
          <cell r="D917">
            <v>0</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v>0</v>
          </cell>
          <cell r="D919">
            <v>0</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v>0</v>
          </cell>
          <cell r="D921">
            <v>0</v>
          </cell>
        </row>
        <row r="922">
          <cell r="A922">
            <v>73872</v>
          </cell>
          <cell r="B922" t="str">
            <v>IMPERMEABILIZACAO COM RESINA EPOXI</v>
          </cell>
          <cell r="C922">
            <v>0</v>
          </cell>
          <cell r="D922">
            <v>0</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v>0</v>
          </cell>
          <cell r="D925">
            <v>0</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v>0</v>
          </cell>
          <cell r="D927">
            <v>0</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v>0</v>
          </cell>
          <cell r="D929">
            <v>0</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v>0</v>
          </cell>
          <cell r="D931">
            <v>0</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v>0</v>
          </cell>
          <cell r="D933">
            <v>0</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v>0</v>
          </cell>
          <cell r="D935">
            <v>0</v>
          </cell>
        </row>
        <row r="936">
          <cell r="A936">
            <v>165</v>
          </cell>
          <cell r="B936" t="str">
            <v>ELETRODUTOS/CALHAS PARA LEITO DE CABOS</v>
          </cell>
          <cell r="C936">
            <v>0</v>
          </cell>
          <cell r="D936">
            <v>0</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v>0</v>
          </cell>
          <cell r="D965">
            <v>0</v>
          </cell>
        </row>
        <row r="966">
          <cell r="A966" t="str">
            <v>73740/001</v>
          </cell>
          <cell r="B966" t="str">
            <v>ELETRODUTO FERRO GALVANIZADO 1/2"</v>
          </cell>
          <cell r="C966" t="str">
            <v>M</v>
          </cell>
          <cell r="D966">
            <v>6.43</v>
          </cell>
        </row>
        <row r="967">
          <cell r="A967">
            <v>73798</v>
          </cell>
          <cell r="B967" t="str">
            <v>DUTOS DE POLIESTER DE ALTA DENSIDADE(PEAD)</v>
          </cell>
          <cell r="C967">
            <v>0</v>
          </cell>
          <cell r="D967">
            <v>0</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v>0</v>
          </cell>
          <cell r="D972">
            <v>0</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v>0</v>
          </cell>
          <cell r="D975">
            <v>0</v>
          </cell>
        </row>
        <row r="976">
          <cell r="A976" t="str">
            <v>74252/001</v>
          </cell>
          <cell r="B976" t="str">
            <v>ELETRODUTO DE PVC RIGIDO ROSCAVEL 25MM (1"), FORNECIMENTO E INSTALACAO</v>
          </cell>
          <cell r="C976" t="str">
            <v>M</v>
          </cell>
          <cell r="D976">
            <v>9</v>
          </cell>
        </row>
        <row r="977">
          <cell r="A977">
            <v>166</v>
          </cell>
          <cell r="B977" t="str">
            <v>CONEXOES</v>
          </cell>
          <cell r="C977">
            <v>0</v>
          </cell>
          <cell r="D977">
            <v>0</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v>0</v>
          </cell>
          <cell r="D997">
            <v>0</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v>0</v>
          </cell>
          <cell r="D1012">
            <v>0</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v>0</v>
          </cell>
          <cell r="D1029">
            <v>0</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v>0</v>
          </cell>
          <cell r="D1031">
            <v>0</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v>0</v>
          </cell>
          <cell r="D1033">
            <v>0</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v>0</v>
          </cell>
          <cell r="D1035">
            <v>0</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v>0</v>
          </cell>
          <cell r="D1038">
            <v>0</v>
          </cell>
        </row>
        <row r="1039">
          <cell r="A1039">
            <v>73861</v>
          </cell>
          <cell r="B1039" t="str">
            <v>CONDULETES</v>
          </cell>
          <cell r="C1039">
            <v>0</v>
          </cell>
          <cell r="D1039">
            <v>0</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v>0</v>
          </cell>
          <cell r="D1061">
            <v>0</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v>0</v>
          </cell>
          <cell r="D1066">
            <v>0</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v>0</v>
          </cell>
          <cell r="D1068">
            <v>0</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v>0</v>
          </cell>
          <cell r="D1075">
            <v>0</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v>0</v>
          </cell>
          <cell r="D1079">
            <v>0</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v>0</v>
          </cell>
          <cell r="D1085">
            <v>0</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v>0</v>
          </cell>
          <cell r="D1096">
            <v>0</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v>0</v>
          </cell>
          <cell r="D1105">
            <v>0</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v>0</v>
          </cell>
          <cell r="D1107">
            <v>0</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v>0</v>
          </cell>
          <cell r="D1111">
            <v>0</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v>0</v>
          </cell>
          <cell r="D1120">
            <v>0</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v>0</v>
          </cell>
          <cell r="D1128">
            <v>0</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v>0</v>
          </cell>
          <cell r="D1130">
            <v>0</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v>0</v>
          </cell>
          <cell r="D1140">
            <v>0</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v>0</v>
          </cell>
          <cell r="D1143">
            <v>0</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v>0</v>
          </cell>
          <cell r="D1145">
            <v>0</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v>0</v>
          </cell>
          <cell r="D1147">
            <v>0</v>
          </cell>
        </row>
        <row r="1148">
          <cell r="A1148">
            <v>73767</v>
          </cell>
          <cell r="B1148" t="str">
            <v>FORNEC/COLOC DE CONECTORES/LACO DE ROLDANA E ALCA P/ILUM PUBLICA</v>
          </cell>
          <cell r="C1148">
            <v>0</v>
          </cell>
          <cell r="D1148">
            <v>0</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v>0</v>
          </cell>
          <cell r="D1155">
            <v>0</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v>0</v>
          </cell>
          <cell r="D1164">
            <v>0</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v>0</v>
          </cell>
          <cell r="D1168">
            <v>0</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v>0</v>
          </cell>
          <cell r="D1173">
            <v>0</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v>0</v>
          </cell>
          <cell r="D1175">
            <v>0</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v>0</v>
          </cell>
          <cell r="D1193">
            <v>0</v>
          </cell>
        </row>
        <row r="1194">
          <cell r="A1194" t="str">
            <v>76454/001</v>
          </cell>
          <cell r="B1194" t="str">
            <v>ENTRADA DE ENERGIA EM BT TRIFASICA 70 A (QUADRA DESCOBERTA)</v>
          </cell>
          <cell r="C1194" t="str">
            <v>UN</v>
          </cell>
          <cell r="D1194">
            <v>1809.35</v>
          </cell>
        </row>
        <row r="1195">
          <cell r="A1195">
            <v>174</v>
          </cell>
          <cell r="B1195" t="str">
            <v>POSTE METALICO</v>
          </cell>
          <cell r="C1195">
            <v>0</v>
          </cell>
          <cell r="D1195">
            <v>0</v>
          </cell>
        </row>
        <row r="1196">
          <cell r="A1196">
            <v>73769</v>
          </cell>
          <cell r="B1196" t="str">
            <v>POSTES DE ACO FORNECIMENTO E ASSENTAMENTO</v>
          </cell>
          <cell r="C1196">
            <v>0</v>
          </cell>
          <cell r="D1196">
            <v>0</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v>0</v>
          </cell>
          <cell r="D1201">
            <v>0</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v>0</v>
          </cell>
          <cell r="D1203">
            <v>0</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v>0</v>
          </cell>
          <cell r="D1206">
            <v>0</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v>0</v>
          </cell>
          <cell r="D1216">
            <v>0</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v>0</v>
          </cell>
          <cell r="D1218">
            <v>0</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v>0</v>
          </cell>
          <cell r="D1220">
            <v>0</v>
          </cell>
        </row>
        <row r="1221">
          <cell r="A1221">
            <v>73857</v>
          </cell>
          <cell r="B1221" t="str">
            <v>TRANSFORMADORES DE DISTRIBUICAO</v>
          </cell>
          <cell r="C1221">
            <v>0</v>
          </cell>
          <cell r="D1221">
            <v>0</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v>0</v>
          </cell>
          <cell r="D1232">
            <v>0</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v>0</v>
          </cell>
          <cell r="D1234">
            <v>0</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v>0</v>
          </cell>
          <cell r="D1237">
            <v>0</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v>0</v>
          </cell>
          <cell r="D1244">
            <v>0</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v>0</v>
          </cell>
          <cell r="D1258">
            <v>0</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v>0</v>
          </cell>
          <cell r="D1266">
            <v>0</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v>0</v>
          </cell>
          <cell r="D1270">
            <v>0</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v>0</v>
          </cell>
          <cell r="D1274">
            <v>0</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v>0</v>
          </cell>
          <cell r="D1277">
            <v>0</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v>0</v>
          </cell>
          <cell r="D1279">
            <v>0</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v>0</v>
          </cell>
          <cell r="D1281">
            <v>0</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v>0</v>
          </cell>
          <cell r="D1283">
            <v>0</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v>0</v>
          </cell>
          <cell r="D1308">
            <v>0</v>
          </cell>
        </row>
        <row r="1309">
          <cell r="A1309">
            <v>74027</v>
          </cell>
          <cell r="B1309" t="str">
            <v>GRUPO GERADOR 150/170 KVA - MOTOR DIESEL</v>
          </cell>
          <cell r="C1309">
            <v>0</v>
          </cell>
          <cell r="D1309">
            <v>0</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v>0</v>
          </cell>
          <cell r="D1315">
            <v>0</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v>0</v>
          </cell>
          <cell r="D1320">
            <v>0</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v>0</v>
          </cell>
          <cell r="D1329">
            <v>0</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v>0</v>
          </cell>
          <cell r="D1335">
            <v>0</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v>0</v>
          </cell>
          <cell r="D1341">
            <v>0</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v>0</v>
          </cell>
          <cell r="D1346">
            <v>0</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v>0</v>
          </cell>
          <cell r="D1350">
            <v>0</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v>0</v>
          </cell>
          <cell r="D1356">
            <v>0</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v>0</v>
          </cell>
          <cell r="D1361">
            <v>0</v>
          </cell>
        </row>
        <row r="1362">
          <cell r="A1362">
            <v>186</v>
          </cell>
          <cell r="B1362" t="str">
            <v>INCENDIO</v>
          </cell>
          <cell r="C1362">
            <v>0</v>
          </cell>
          <cell r="D1362">
            <v>0</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v>0</v>
          </cell>
          <cell r="D1368">
            <v>0</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v>0</v>
          </cell>
          <cell r="D1371">
            <v>0</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v>0</v>
          </cell>
          <cell r="D1373">
            <v>0</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v>0</v>
          </cell>
          <cell r="D1377">
            <v>0</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v>0</v>
          </cell>
          <cell r="D1392">
            <v>0</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v>0</v>
          </cell>
          <cell r="D1394">
            <v>0</v>
          </cell>
        </row>
        <row r="1395">
          <cell r="A1395">
            <v>8260</v>
          </cell>
          <cell r="B1395" t="str">
            <v>INSTALACAO PARA-RAIOS P/RESERVATORIO</v>
          </cell>
          <cell r="C1395" t="str">
            <v>UN</v>
          </cell>
          <cell r="D1395">
            <v>1737.3</v>
          </cell>
        </row>
        <row r="1396">
          <cell r="A1396">
            <v>274</v>
          </cell>
          <cell r="B1396" t="str">
            <v>GAS</v>
          </cell>
          <cell r="C1396">
            <v>0</v>
          </cell>
          <cell r="D1396">
            <v>0</v>
          </cell>
        </row>
        <row r="1397">
          <cell r="A1397">
            <v>74003</v>
          </cell>
          <cell r="B1397" t="str">
            <v>INSTALACAO GAS</v>
          </cell>
          <cell r="C1397">
            <v>0</v>
          </cell>
          <cell r="D1397">
            <v>0</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v>0</v>
          </cell>
          <cell r="D1399">
            <v>0</v>
          </cell>
        </row>
        <row r="1400">
          <cell r="A1400">
            <v>179</v>
          </cell>
          <cell r="B1400" t="str">
            <v>FORNEC. E ASSENTAMENTO DE TUBOS P/INSTALACAO DOMICILIAR</v>
          </cell>
          <cell r="C1400">
            <v>0</v>
          </cell>
          <cell r="D1400">
            <v>0</v>
          </cell>
        </row>
        <row r="1401">
          <cell r="A1401">
            <v>73777</v>
          </cell>
          <cell r="B1401" t="str">
            <v>TUBULAÇÃO EM PVC ROSCAVEL S/ CONEXOES P/ AGUA FRIA</v>
          </cell>
          <cell r="C1401">
            <v>0</v>
          </cell>
          <cell r="D1401">
            <v>0</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v>0</v>
          </cell>
          <cell r="D1410">
            <v>0</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v>0</v>
          </cell>
          <cell r="D1414">
            <v>0</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v>0</v>
          </cell>
          <cell r="D1424">
            <v>0</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v>0</v>
          </cell>
          <cell r="D1435">
            <v>0</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v>0</v>
          </cell>
          <cell r="D1445">
            <v>0</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v>0</v>
          </cell>
          <cell r="D1447">
            <v>0</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v>0</v>
          </cell>
          <cell r="D1450">
            <v>0</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v>0</v>
          </cell>
          <cell r="D1455">
            <v>0</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v>0</v>
          </cell>
          <cell r="D1458">
            <v>0</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v>0</v>
          </cell>
          <cell r="D1464">
            <v>0</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v>0</v>
          </cell>
          <cell r="D1471">
            <v>0</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v>0</v>
          </cell>
          <cell r="D1479">
            <v>0</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v>0</v>
          </cell>
          <cell r="D1483">
            <v>0</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v>0</v>
          </cell>
          <cell r="D1491">
            <v>0</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v>0</v>
          </cell>
          <cell r="D1777">
            <v>0</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v>0</v>
          </cell>
          <cell r="D1780">
            <v>0</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v>0</v>
          </cell>
          <cell r="D1785">
            <v>0</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v>0</v>
          </cell>
          <cell r="D1787">
            <v>0</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v>0</v>
          </cell>
          <cell r="D1790">
            <v>0</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v>0</v>
          </cell>
          <cell r="D1793">
            <v>0</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v>0</v>
          </cell>
          <cell r="D1796">
            <v>0</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v>0</v>
          </cell>
          <cell r="D1801">
            <v>0</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v>0</v>
          </cell>
          <cell r="D1803">
            <v>0</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v>0</v>
          </cell>
          <cell r="D1806">
            <v>0</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v>0</v>
          </cell>
          <cell r="D1808">
            <v>0</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v>0</v>
          </cell>
          <cell r="D1813">
            <v>0</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v>0</v>
          </cell>
          <cell r="D1827">
            <v>0</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v>0</v>
          </cell>
          <cell r="D1830">
            <v>0</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v>0</v>
          </cell>
          <cell r="D1832">
            <v>0</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v>0</v>
          </cell>
          <cell r="D1845">
            <v>0</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v>0</v>
          </cell>
          <cell r="D1855">
            <v>0</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v>0</v>
          </cell>
          <cell r="D1858">
            <v>0</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v>0</v>
          </cell>
          <cell r="D1862">
            <v>0</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v>0</v>
          </cell>
          <cell r="D1864">
            <v>0</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v>0</v>
          </cell>
          <cell r="D1866">
            <v>0</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v>0</v>
          </cell>
          <cell r="D1869">
            <v>0</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v>0</v>
          </cell>
          <cell r="D1874">
            <v>0</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v>0</v>
          </cell>
          <cell r="D1877">
            <v>0</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v>0</v>
          </cell>
          <cell r="D1880">
            <v>0</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v>0</v>
          </cell>
          <cell r="D1884">
            <v>0</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v>0</v>
          </cell>
          <cell r="D1887">
            <v>0</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v>0</v>
          </cell>
          <cell r="D1889">
            <v>0</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v>0</v>
          </cell>
          <cell r="D1891">
            <v>0</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v>0</v>
          </cell>
          <cell r="D1895">
            <v>0</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v>0</v>
          </cell>
          <cell r="D1898">
            <v>0</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v>0</v>
          </cell>
          <cell r="D1902">
            <v>0</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v>0</v>
          </cell>
          <cell r="D1906">
            <v>0</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v>0</v>
          </cell>
          <cell r="D1910">
            <v>0</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v>0</v>
          </cell>
          <cell r="D1916">
            <v>0</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v>0</v>
          </cell>
          <cell r="D1918">
            <v>0</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v>0</v>
          </cell>
          <cell r="D1920">
            <v>0</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v>0</v>
          </cell>
          <cell r="D1922">
            <v>0</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v>0</v>
          </cell>
          <cell r="D1924">
            <v>0</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v>0</v>
          </cell>
          <cell r="D1926">
            <v>0</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v>0</v>
          </cell>
          <cell r="D1928">
            <v>0</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v>0</v>
          </cell>
          <cell r="D1930">
            <v>0</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v>0</v>
          </cell>
          <cell r="D1932">
            <v>0</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v>0</v>
          </cell>
          <cell r="D1934">
            <v>0</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v>0</v>
          </cell>
          <cell r="D1936">
            <v>0</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v>0</v>
          </cell>
          <cell r="D1939">
            <v>0</v>
          </cell>
        </row>
        <row r="1940">
          <cell r="A1940">
            <v>73958</v>
          </cell>
          <cell r="B1940" t="str">
            <v>PONTO ESGOTO</v>
          </cell>
          <cell r="C1940">
            <v>0</v>
          </cell>
          <cell r="D1940">
            <v>0</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v>0</v>
          </cell>
          <cell r="D1942">
            <v>0</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v>0</v>
          </cell>
          <cell r="D1946">
            <v>0</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v>0</v>
          </cell>
          <cell r="D1951">
            <v>0</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v>0</v>
          </cell>
          <cell r="D1967">
            <v>0</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v>0</v>
          </cell>
          <cell r="D1975">
            <v>0</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v>0</v>
          </cell>
          <cell r="D1977">
            <v>0</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v>0</v>
          </cell>
          <cell r="D1984">
            <v>0</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v>0</v>
          </cell>
          <cell r="D1986">
            <v>0</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v>0</v>
          </cell>
          <cell r="D1988">
            <v>0</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v>0</v>
          </cell>
          <cell r="D1990">
            <v>0</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v>0</v>
          </cell>
          <cell r="D1992">
            <v>0</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v>0</v>
          </cell>
          <cell r="D1994">
            <v>0</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v>0</v>
          </cell>
          <cell r="D1996">
            <v>0</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v>0</v>
          </cell>
          <cell r="D1998">
            <v>0</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v>0</v>
          </cell>
          <cell r="D2000">
            <v>0</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v>0</v>
          </cell>
          <cell r="D2002">
            <v>0</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v>0</v>
          </cell>
          <cell r="D2004">
            <v>0</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v>0</v>
          </cell>
          <cell r="D2006">
            <v>0</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v>0</v>
          </cell>
          <cell r="D2008">
            <v>0</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v>0</v>
          </cell>
          <cell r="D2010">
            <v>0</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v>0</v>
          </cell>
          <cell r="D2012">
            <v>0</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v>0</v>
          </cell>
          <cell r="D2014">
            <v>0</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v>0</v>
          </cell>
          <cell r="D2016">
            <v>0</v>
          </cell>
        </row>
        <row r="2017">
          <cell r="A2017">
            <v>74026</v>
          </cell>
          <cell r="B2017" t="str">
            <v>COLUNA DE VENTILAÇÃO</v>
          </cell>
          <cell r="C2017">
            <v>0</v>
          </cell>
          <cell r="D2017">
            <v>0</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v>0</v>
          </cell>
          <cell r="D2019">
            <v>0</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v>0</v>
          </cell>
          <cell r="D2026">
            <v>0</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v>0</v>
          </cell>
          <cell r="D2028">
            <v>0</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v>0</v>
          </cell>
          <cell r="D2030">
            <v>0</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v>0</v>
          </cell>
          <cell r="D2032">
            <v>0</v>
          </cell>
        </row>
        <row r="2033">
          <cell r="A2033">
            <v>232</v>
          </cell>
          <cell r="B2033" t="str">
            <v>INSTALACAO DE BOMBAS EM GERAL</v>
          </cell>
          <cell r="C2033">
            <v>0</v>
          </cell>
          <cell r="D2033">
            <v>0</v>
          </cell>
        </row>
        <row r="2034">
          <cell r="A2034">
            <v>73826</v>
          </cell>
          <cell r="B2034" t="str">
            <v>INSTALACAO DE COMPRESSOR DE AR OU SOPRADOR</v>
          </cell>
          <cell r="C2034">
            <v>0</v>
          </cell>
          <cell r="D2034">
            <v>0</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v>0</v>
          </cell>
          <cell r="D2037">
            <v>0</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v>0</v>
          </cell>
          <cell r="D2042">
            <v>0</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v>0</v>
          </cell>
          <cell r="D2046">
            <v>0</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v>0</v>
          </cell>
          <cell r="D2051">
            <v>0</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v>0</v>
          </cell>
          <cell r="D2055">
            <v>0</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v>0</v>
          </cell>
          <cell r="D2062">
            <v>0</v>
          </cell>
        </row>
        <row r="2063">
          <cell r="A2063" t="str">
            <v>73824/001</v>
          </cell>
          <cell r="B2063" t="str">
            <v>INSTALACAO DE MISTURADOR VERTICAL</v>
          </cell>
          <cell r="C2063" t="str">
            <v>UN</v>
          </cell>
          <cell r="D2063">
            <v>188.32</v>
          </cell>
        </row>
        <row r="2064">
          <cell r="A2064">
            <v>73825</v>
          </cell>
          <cell r="B2064" t="str">
            <v>VERTEDORES</v>
          </cell>
          <cell r="C2064">
            <v>0</v>
          </cell>
          <cell r="D2064">
            <v>0</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v>0</v>
          </cell>
          <cell r="D2067">
            <v>0</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v>0</v>
          </cell>
          <cell r="D2073">
            <v>0</v>
          </cell>
        </row>
        <row r="2074">
          <cell r="A2074">
            <v>58</v>
          </cell>
          <cell r="B2074" t="str">
            <v>LIGACOES PREDIAIS DE AGUA</v>
          </cell>
          <cell r="C2074">
            <v>0</v>
          </cell>
          <cell r="D2074">
            <v>0</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v>0</v>
          </cell>
          <cell r="D2076">
            <v>0</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v>0</v>
          </cell>
          <cell r="D2078">
            <v>0</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v>0</v>
          </cell>
          <cell r="D2082">
            <v>0</v>
          </cell>
        </row>
        <row r="2083">
          <cell r="A2083" t="str">
            <v>74218/001</v>
          </cell>
          <cell r="B2083" t="str">
            <v>KIT CAVALETE PVC COM REGISTRO 3/4" - FORNECIMENTO E INSTALACAO</v>
          </cell>
          <cell r="C2083" t="str">
            <v>UN</v>
          </cell>
          <cell r="D2083">
            <v>43.44</v>
          </cell>
        </row>
        <row r="2084">
          <cell r="A2084">
            <v>74253</v>
          </cell>
          <cell r="B2084" t="str">
            <v>RAMAL PREDIAL</v>
          </cell>
          <cell r="C2084">
            <v>0</v>
          </cell>
          <cell r="D2084">
            <v>0</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v>0</v>
          </cell>
          <cell r="D2086">
            <v>0</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v>0</v>
          </cell>
          <cell r="D2088">
            <v>0</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v>0</v>
          </cell>
          <cell r="D2091">
            <v>0</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v>0</v>
          </cell>
          <cell r="D2095">
            <v>0</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v>0</v>
          </cell>
          <cell r="D2098">
            <v>0</v>
          </cell>
        </row>
        <row r="2099">
          <cell r="A2099">
            <v>17</v>
          </cell>
          <cell r="B2099" t="str">
            <v>DRAGAGEM</v>
          </cell>
          <cell r="C2099">
            <v>0</v>
          </cell>
          <cell r="D2099">
            <v>0</v>
          </cell>
        </row>
        <row r="2100">
          <cell r="A2100">
            <v>76451</v>
          </cell>
          <cell r="B2100" t="str">
            <v>ESCAVACAO SUBMERSA</v>
          </cell>
          <cell r="C2100">
            <v>0</v>
          </cell>
          <cell r="D2100">
            <v>0</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v>0</v>
          </cell>
          <cell r="D2102">
            <v>0</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v>0</v>
          </cell>
          <cell r="D2104">
            <v>0</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v>0</v>
          </cell>
          <cell r="D2107">
            <v>0</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v>0</v>
          </cell>
          <cell r="D2109">
            <v>0</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v>0</v>
          </cell>
          <cell r="D2111">
            <v>0</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v>0</v>
          </cell>
          <cell r="D2113">
            <v>0</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v>0</v>
          </cell>
          <cell r="D2116">
            <v>0</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v>0</v>
          </cell>
          <cell r="D2118">
            <v>0</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v>0</v>
          </cell>
          <cell r="D2120">
            <v>0</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v>0</v>
          </cell>
          <cell r="D2122">
            <v>0</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v>0</v>
          </cell>
          <cell r="D2124">
            <v>0</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v>0</v>
          </cell>
          <cell r="D2130">
            <v>0</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v>0</v>
          </cell>
          <cell r="D2134">
            <v>0</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v>0</v>
          </cell>
          <cell r="D2150">
            <v>0</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v>0</v>
          </cell>
          <cell r="D2152">
            <v>0</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v>0</v>
          </cell>
          <cell r="D2154">
            <v>0</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v>0</v>
          </cell>
          <cell r="D2161">
            <v>0</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v>0</v>
          </cell>
          <cell r="D2164">
            <v>0</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v>0</v>
          </cell>
          <cell r="D2167">
            <v>0</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v>0</v>
          </cell>
          <cell r="D2169">
            <v>0</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v>0</v>
          </cell>
          <cell r="D2172">
            <v>0</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v>0</v>
          </cell>
          <cell r="D2179">
            <v>0</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v>0</v>
          </cell>
          <cell r="D2181">
            <v>0</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v>0</v>
          </cell>
          <cell r="D2183">
            <v>0</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v>0</v>
          </cell>
          <cell r="D2186">
            <v>0</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v>0</v>
          </cell>
          <cell r="D2252">
            <v>0</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v>0</v>
          </cell>
          <cell r="D2254">
            <v>0</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v>0</v>
          </cell>
          <cell r="D2256">
            <v>0</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v>0</v>
          </cell>
          <cell r="D2260">
            <v>0</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v>0</v>
          </cell>
          <cell r="D2262">
            <v>0</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v>0</v>
          </cell>
          <cell r="D2264">
            <v>0</v>
          </cell>
        </row>
        <row r="2265">
          <cell r="A2265" t="str">
            <v>74207/001</v>
          </cell>
          <cell r="B2265" t="str">
            <v>TRANSPORTE DE MATERIAL - BOTA-FORA, D.M.T = 10,0 KM</v>
          </cell>
          <cell r="C2265" t="str">
            <v>M3</v>
          </cell>
          <cell r="D2265">
            <v>11.34</v>
          </cell>
        </row>
        <row r="2266">
          <cell r="A2266">
            <v>74241</v>
          </cell>
          <cell r="B2266" t="str">
            <v>EMPILHAMENTO DE SOLO ORGANICO</v>
          </cell>
          <cell r="C2266">
            <v>0</v>
          </cell>
          <cell r="D2266">
            <v>0</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v>0</v>
          </cell>
          <cell r="D2268">
            <v>0</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v>0</v>
          </cell>
          <cell r="D2272">
            <v>0</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v>0</v>
          </cell>
          <cell r="D2274">
            <v>0</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v>0</v>
          </cell>
          <cell r="D2277">
            <v>0</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v>0</v>
          </cell>
          <cell r="D2282">
            <v>0</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v>0</v>
          </cell>
          <cell r="D2285">
            <v>0</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v>0</v>
          </cell>
          <cell r="D2287">
            <v>0</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v>0</v>
          </cell>
          <cell r="D2289">
            <v>0</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v>0</v>
          </cell>
          <cell r="D2291">
            <v>0</v>
          </cell>
        </row>
        <row r="2292">
          <cell r="A2292">
            <v>63</v>
          </cell>
          <cell r="B2292" t="str">
            <v>ALVENARIA DE TIJOLOS CERAMICOS</v>
          </cell>
          <cell r="C2292">
            <v>0</v>
          </cell>
          <cell r="D2292">
            <v>0</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v>0</v>
          </cell>
          <cell r="D2305">
            <v>0</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v>0</v>
          </cell>
          <cell r="D2307">
            <v>0</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v>0</v>
          </cell>
          <cell r="D2313">
            <v>0</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v>0</v>
          </cell>
          <cell r="D2315">
            <v>0</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v>0</v>
          </cell>
          <cell r="D2317">
            <v>0</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v>0</v>
          </cell>
          <cell r="D2319">
            <v>0</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v>0</v>
          </cell>
          <cell r="D2322">
            <v>0</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v>0</v>
          </cell>
          <cell r="D2324">
            <v>0</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v>0</v>
          </cell>
          <cell r="D2326">
            <v>0</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v>0</v>
          </cell>
          <cell r="D2330">
            <v>0</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v>0</v>
          </cell>
          <cell r="D2332">
            <v>0</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v>0</v>
          </cell>
          <cell r="D2334">
            <v>0</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v>0</v>
          </cell>
          <cell r="D2345">
            <v>0</v>
          </cell>
        </row>
        <row r="2346">
          <cell r="A2346">
            <v>73937</v>
          </cell>
          <cell r="B2346" t="str">
            <v>ALVENARIA ELEMENTO VAZADO CONCRETO (COBOGO)</v>
          </cell>
          <cell r="C2346">
            <v>0</v>
          </cell>
          <cell r="D2346">
            <v>0</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v>0</v>
          </cell>
          <cell r="D2352">
            <v>0</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v>0</v>
          </cell>
          <cell r="D2354">
            <v>0</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v>0</v>
          </cell>
          <cell r="D2356">
            <v>0</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v>0</v>
          </cell>
          <cell r="D2361">
            <v>0</v>
          </cell>
        </row>
        <row r="2362">
          <cell r="A2362">
            <v>74053</v>
          </cell>
          <cell r="B2362" t="str">
            <v>ALVENARIA EM PEDRA RACHAO</v>
          </cell>
          <cell r="C2362">
            <v>0</v>
          </cell>
          <cell r="D2362">
            <v>0</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v>0</v>
          </cell>
          <cell r="D2366">
            <v>0</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v>0</v>
          </cell>
          <cell r="D2372">
            <v>0</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v>0</v>
          </cell>
          <cell r="D2374">
            <v>0</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v>0</v>
          </cell>
          <cell r="D2389">
            <v>0</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v>0</v>
          </cell>
          <cell r="D2391">
            <v>0</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v>0</v>
          </cell>
          <cell r="D2393">
            <v>0</v>
          </cell>
        </row>
        <row r="2394">
          <cell r="A2394">
            <v>73863</v>
          </cell>
          <cell r="B2394" t="str">
            <v>ALVENARIA DE BLOCOS DE CONCRETO CELULAR</v>
          </cell>
          <cell r="C2394">
            <v>0</v>
          </cell>
          <cell r="D2394">
            <v>0</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v>0</v>
          </cell>
          <cell r="D2397">
            <v>0</v>
          </cell>
        </row>
        <row r="2398">
          <cell r="A2398">
            <v>68079</v>
          </cell>
          <cell r="B2398" t="str">
            <v>PAREDE DE ADOBE PARA FORNOS</v>
          </cell>
          <cell r="C2398" t="str">
            <v>M3</v>
          </cell>
          <cell r="D2398">
            <v>345.25</v>
          </cell>
        </row>
        <row r="2399">
          <cell r="A2399" t="str">
            <v>PAVI</v>
          </cell>
          <cell r="B2399" t="str">
            <v>PAVIMENTACAO</v>
          </cell>
          <cell r="C2399">
            <v>0</v>
          </cell>
          <cell r="D2399">
            <v>0</v>
          </cell>
        </row>
        <row r="2400">
          <cell r="A2400">
            <v>54</v>
          </cell>
          <cell r="B2400" t="str">
            <v>RECOMPOSICAO DE PAVIMENTACAO</v>
          </cell>
          <cell r="C2400">
            <v>0</v>
          </cell>
          <cell r="D2400">
            <v>0</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v>0</v>
          </cell>
          <cell r="D2403">
            <v>0</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v>0</v>
          </cell>
          <cell r="D2408">
            <v>0</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v>0</v>
          </cell>
          <cell r="D2410">
            <v>0</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v>0</v>
          </cell>
          <cell r="D2412">
            <v>0</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v>0</v>
          </cell>
          <cell r="D2426">
            <v>0</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v>0</v>
          </cell>
          <cell r="D2428">
            <v>0</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v>0</v>
          </cell>
          <cell r="D2453">
            <v>0</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v>0</v>
          </cell>
          <cell r="D2455">
            <v>0</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v>0</v>
          </cell>
          <cell r="D2457">
            <v>0</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v>0</v>
          </cell>
          <cell r="D2464">
            <v>0</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v>0</v>
          </cell>
          <cell r="D2467">
            <v>0</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v>0</v>
          </cell>
          <cell r="D2470">
            <v>0</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v>0</v>
          </cell>
          <cell r="D2473">
            <v>0</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v>0</v>
          </cell>
          <cell r="D2475">
            <v>0</v>
          </cell>
        </row>
        <row r="2476">
          <cell r="A2476">
            <v>73770</v>
          </cell>
          <cell r="B2476" t="str">
            <v>BARREIRA PRE-MOLDADA CONCR ARMADO/MURETA DIVISORIA DE TRAFEGO</v>
          </cell>
          <cell r="C2476">
            <v>0</v>
          </cell>
          <cell r="D2476">
            <v>0</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v>0</v>
          </cell>
          <cell r="D2482">
            <v>0</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v>0</v>
          </cell>
          <cell r="D2487">
            <v>0</v>
          </cell>
        </row>
        <row r="2488">
          <cell r="A2488">
            <v>155</v>
          </cell>
          <cell r="B2488" t="str">
            <v>PINTURA DE PAREDE</v>
          </cell>
          <cell r="C2488">
            <v>0</v>
          </cell>
          <cell r="D2488">
            <v>0</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v>0</v>
          </cell>
          <cell r="D2492">
            <v>0</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v>0</v>
          </cell>
          <cell r="D2494">
            <v>0</v>
          </cell>
        </row>
        <row r="2495">
          <cell r="A2495" t="str">
            <v>73750/001</v>
          </cell>
          <cell r="B2495" t="str">
            <v>PINTURA LATEX PVA AMBIENTES INTERNOS, DUAS DEMAOS</v>
          </cell>
          <cell r="C2495" t="str">
            <v>M2</v>
          </cell>
          <cell r="D2495">
            <v>6.01</v>
          </cell>
        </row>
        <row r="2496">
          <cell r="A2496">
            <v>73751</v>
          </cell>
          <cell r="B2496" t="str">
            <v>SELADOR P/ PAREDE</v>
          </cell>
          <cell r="C2496">
            <v>0</v>
          </cell>
          <cell r="D2496">
            <v>0</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v>0</v>
          </cell>
          <cell r="D2498">
            <v>0</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v>0</v>
          </cell>
          <cell r="D2500">
            <v>0</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v>0</v>
          </cell>
          <cell r="D2503">
            <v>0</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v>0</v>
          </cell>
          <cell r="D2507">
            <v>0</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v>0</v>
          </cell>
          <cell r="D2510">
            <v>0</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v>0</v>
          </cell>
          <cell r="D2512">
            <v>0</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v>0</v>
          </cell>
          <cell r="D2515">
            <v>0</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v>0</v>
          </cell>
          <cell r="D2518">
            <v>0</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v>0</v>
          </cell>
          <cell r="D2520">
            <v>0</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v>0</v>
          </cell>
          <cell r="D2523">
            <v>0</v>
          </cell>
        </row>
        <row r="2524">
          <cell r="A2524" t="str">
            <v>73739/001</v>
          </cell>
          <cell r="B2524" t="str">
            <v>PINTURA ESMALTE ACETINADO EM MADEIRA, DUAS DEMAOS</v>
          </cell>
          <cell r="C2524" t="str">
            <v>M2</v>
          </cell>
          <cell r="D2524">
            <v>9.58</v>
          </cell>
        </row>
        <row r="2525">
          <cell r="A2525">
            <v>73832</v>
          </cell>
          <cell r="B2525" t="str">
            <v>EMASSAMENTO MADEIRA</v>
          </cell>
          <cell r="C2525">
            <v>0</v>
          </cell>
          <cell r="D2525">
            <v>0</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v>0</v>
          </cell>
          <cell r="D2527">
            <v>0</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v>0</v>
          </cell>
          <cell r="D2531">
            <v>0</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v>0</v>
          </cell>
          <cell r="D2536">
            <v>0</v>
          </cell>
        </row>
        <row r="2537">
          <cell r="A2537" t="str">
            <v>73794/001</v>
          </cell>
          <cell r="B2537" t="str">
            <v>PINTURA COM TINTA GRAFITE ESMALTE EM FERRO</v>
          </cell>
          <cell r="C2537" t="str">
            <v>M2</v>
          </cell>
          <cell r="D2537">
            <v>15.31</v>
          </cell>
        </row>
        <row r="2538">
          <cell r="A2538">
            <v>73865</v>
          </cell>
          <cell r="B2538" t="str">
            <v>PRIMER EPOXI</v>
          </cell>
          <cell r="C2538">
            <v>0</v>
          </cell>
          <cell r="D2538">
            <v>0</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v>0</v>
          </cell>
          <cell r="D2540">
            <v>0</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v>0</v>
          </cell>
          <cell r="D2544">
            <v>0</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v>0</v>
          </cell>
          <cell r="D2547">
            <v>0</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v>0</v>
          </cell>
          <cell r="D2549">
            <v>0</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v>0</v>
          </cell>
          <cell r="D2551">
            <v>0</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v>0</v>
          </cell>
          <cell r="D2555">
            <v>0</v>
          </cell>
        </row>
        <row r="2556">
          <cell r="A2556">
            <v>74109</v>
          </cell>
          <cell r="B2556" t="str">
            <v>PINTURA IMUNIZANTE</v>
          </cell>
          <cell r="C2556">
            <v>0</v>
          </cell>
          <cell r="D2556">
            <v>0</v>
          </cell>
        </row>
        <row r="2557">
          <cell r="A2557" t="str">
            <v>74109/001</v>
          </cell>
          <cell r="B2557" t="str">
            <v>PINTURA IMUNIZANTE PARA MADEIRA, DUAS DEMAOS</v>
          </cell>
          <cell r="C2557" t="str">
            <v>M2</v>
          </cell>
          <cell r="D2557">
            <v>11.8</v>
          </cell>
        </row>
        <row r="2558">
          <cell r="A2558">
            <v>161</v>
          </cell>
          <cell r="B2558" t="str">
            <v>PINTURA PARA PISO</v>
          </cell>
          <cell r="C2558">
            <v>0</v>
          </cell>
          <cell r="D2558">
            <v>0</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v>0</v>
          </cell>
          <cell r="D2560">
            <v>0</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v>0</v>
          </cell>
          <cell r="D2562">
            <v>0</v>
          </cell>
        </row>
        <row r="2563">
          <cell r="A2563" t="str">
            <v>74245/001</v>
          </cell>
          <cell r="B2563" t="str">
            <v>PINTURA COM TINTA ACRILICA PARA PISOS EM QUADRAS POLIESPORTIVAS</v>
          </cell>
          <cell r="C2563" t="str">
            <v>M2</v>
          </cell>
          <cell r="D2563">
            <v>6.13</v>
          </cell>
        </row>
        <row r="2564">
          <cell r="A2564" t="str">
            <v>PISO</v>
          </cell>
          <cell r="B2564" t="str">
            <v>PISOS</v>
          </cell>
          <cell r="C2564">
            <v>0</v>
          </cell>
          <cell r="D2564">
            <v>0</v>
          </cell>
        </row>
        <row r="2565">
          <cell r="A2565">
            <v>111</v>
          </cell>
          <cell r="B2565" t="str">
            <v>PISO CIMENTADO</v>
          </cell>
          <cell r="C2565">
            <v>0</v>
          </cell>
          <cell r="D2565">
            <v>0</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v>0</v>
          </cell>
          <cell r="D2568">
            <v>0</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v>0</v>
          </cell>
          <cell r="D2574">
            <v>0</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v>0</v>
          </cell>
          <cell r="D2578">
            <v>0</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v>0</v>
          </cell>
          <cell r="D2580">
            <v>0</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v>0</v>
          </cell>
          <cell r="D2585">
            <v>0</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v>0</v>
          </cell>
          <cell r="D2588">
            <v>0</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v>0</v>
          </cell>
          <cell r="D2590">
            <v>0</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v>0</v>
          </cell>
          <cell r="D2594">
            <v>0</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v>0</v>
          </cell>
          <cell r="D2599">
            <v>0</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v>0</v>
          </cell>
          <cell r="D2601">
            <v>0</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v>0</v>
          </cell>
          <cell r="D2604">
            <v>0</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v>0</v>
          </cell>
          <cell r="D2606">
            <v>0</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v>0</v>
          </cell>
          <cell r="D2608">
            <v>0</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v>0</v>
          </cell>
          <cell r="D2610">
            <v>0</v>
          </cell>
        </row>
        <row r="2611">
          <cell r="A2611">
            <v>73743</v>
          </cell>
          <cell r="B2611" t="str">
            <v>PISO EM PEDRA</v>
          </cell>
          <cell r="C2611">
            <v>0</v>
          </cell>
          <cell r="D2611">
            <v>0</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v>0</v>
          </cell>
          <cell r="D2613">
            <v>0</v>
          </cell>
        </row>
        <row r="2614">
          <cell r="A2614" t="str">
            <v>73818/001</v>
          </cell>
          <cell r="B2614" t="str">
            <v>PAVIMENTACAO EM PEDRISCO, ESPESSURA 5CM</v>
          </cell>
          <cell r="C2614" t="str">
            <v>M2</v>
          </cell>
          <cell r="D2614">
            <v>6.57</v>
          </cell>
        </row>
        <row r="2615">
          <cell r="A2615">
            <v>73921</v>
          </cell>
          <cell r="B2615" t="str">
            <v>PISO PEDRA</v>
          </cell>
          <cell r="C2615">
            <v>0</v>
          </cell>
          <cell r="D2615">
            <v>0</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v>0</v>
          </cell>
          <cell r="D2618">
            <v>0</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v>0</v>
          </cell>
          <cell r="D2620">
            <v>0</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v>0</v>
          </cell>
          <cell r="D2622">
            <v>0</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v>0</v>
          </cell>
          <cell r="D2624">
            <v>0</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v>0</v>
          </cell>
          <cell r="D2629">
            <v>0</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v>0</v>
          </cell>
          <cell r="D2631">
            <v>0</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v>0</v>
          </cell>
          <cell r="D2635">
            <v>0</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v>0</v>
          </cell>
          <cell r="D2637">
            <v>0</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v>0</v>
          </cell>
          <cell r="D2639">
            <v>0</v>
          </cell>
        </row>
        <row r="2640">
          <cell r="A2640">
            <v>74159</v>
          </cell>
          <cell r="B2640" t="str">
            <v>SOLEIRA DE ARDOSIA</v>
          </cell>
          <cell r="C2640">
            <v>0</v>
          </cell>
          <cell r="D2640">
            <v>0</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v>0</v>
          </cell>
          <cell r="D2642">
            <v>0</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v>0</v>
          </cell>
          <cell r="D2644">
            <v>0</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v>0</v>
          </cell>
          <cell r="D2646">
            <v>0</v>
          </cell>
        </row>
        <row r="2647">
          <cell r="A2647">
            <v>74111</v>
          </cell>
          <cell r="B2647" t="str">
            <v>SOLEIRA MARMORE BRANCO</v>
          </cell>
          <cell r="C2647">
            <v>0</v>
          </cell>
          <cell r="D2647">
            <v>0</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v>0</v>
          </cell>
          <cell r="D2649">
            <v>0</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v>0</v>
          </cell>
          <cell r="D2651">
            <v>0</v>
          </cell>
        </row>
        <row r="2652">
          <cell r="A2652" t="str">
            <v>73886/001</v>
          </cell>
          <cell r="B2652" t="str">
            <v>RODAPE EM MADEIRA, ALTURA 7CM, FIXADO EM PECAS DE MADEIRA</v>
          </cell>
          <cell r="C2652" t="str">
            <v>M</v>
          </cell>
          <cell r="D2652">
            <v>9.93</v>
          </cell>
        </row>
        <row r="2653">
          <cell r="A2653">
            <v>131</v>
          </cell>
          <cell r="B2653" t="str">
            <v>RODAPE CERAMICO</v>
          </cell>
          <cell r="C2653">
            <v>0</v>
          </cell>
          <cell r="D2653">
            <v>0</v>
          </cell>
        </row>
        <row r="2654">
          <cell r="A2654">
            <v>73985</v>
          </cell>
          <cell r="B2654" t="str">
            <v>RODAPE CERAMICA ESMALTADA</v>
          </cell>
          <cell r="C2654">
            <v>0</v>
          </cell>
          <cell r="D2654">
            <v>0</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v>0</v>
          </cell>
          <cell r="D2656">
            <v>0</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v>0</v>
          </cell>
          <cell r="D2660">
            <v>0</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v>0</v>
          </cell>
          <cell r="D2662">
            <v>0</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v>0</v>
          </cell>
          <cell r="D2664">
            <v>0</v>
          </cell>
        </row>
        <row r="2665">
          <cell r="A2665" t="str">
            <v>73850/001</v>
          </cell>
          <cell r="B2665" t="str">
            <v>RODAPE EM MARMORITE, ALTURA 10CM</v>
          </cell>
          <cell r="C2665" t="str">
            <v>M</v>
          </cell>
          <cell r="D2665">
            <v>12.64</v>
          </cell>
        </row>
        <row r="2666">
          <cell r="A2666">
            <v>258</v>
          </cell>
          <cell r="B2666" t="str">
            <v>PISO CONCRETO</v>
          </cell>
          <cell r="C2666">
            <v>0</v>
          </cell>
          <cell r="D2666">
            <v>0</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v>0</v>
          </cell>
          <cell r="D2673">
            <v>0</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v>0</v>
          </cell>
          <cell r="D2675">
            <v>0</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v>0</v>
          </cell>
          <cell r="D2677">
            <v>0</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v>0</v>
          </cell>
          <cell r="D2684">
            <v>0</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v>0</v>
          </cell>
          <cell r="D2687">
            <v>0</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v>0</v>
          </cell>
          <cell r="D2689">
            <v>0</v>
          </cell>
        </row>
        <row r="2690">
          <cell r="A2690">
            <v>73907</v>
          </cell>
          <cell r="B2690" t="str">
            <v>CONTRAPISO/LASTRO CONCRETO</v>
          </cell>
          <cell r="C2690">
            <v>0</v>
          </cell>
          <cell r="D2690">
            <v>0</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v>0</v>
          </cell>
          <cell r="D2703">
            <v>0</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v>0</v>
          </cell>
          <cell r="D2715">
            <v>0</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v>0</v>
          </cell>
          <cell r="D2719">
            <v>0</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v>0</v>
          </cell>
          <cell r="D2729">
            <v>0</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v>0</v>
          </cell>
          <cell r="D2731">
            <v>0</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v>0</v>
          </cell>
          <cell r="D2734">
            <v>0</v>
          </cell>
        </row>
        <row r="2735">
          <cell r="A2735">
            <v>106</v>
          </cell>
          <cell r="B2735" t="str">
            <v>CHAPISCO</v>
          </cell>
          <cell r="C2735">
            <v>0</v>
          </cell>
          <cell r="D2735">
            <v>0</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v>0</v>
          </cell>
          <cell r="D2738">
            <v>0</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v>0</v>
          </cell>
          <cell r="D2746">
            <v>0</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v>0</v>
          </cell>
          <cell r="D2748">
            <v>0</v>
          </cell>
        </row>
        <row r="2749">
          <cell r="A2749" t="str">
            <v>74199/001</v>
          </cell>
          <cell r="B2749" t="str">
            <v>CHAPISCO RUSTICO TRACO 1:3 (CIMENTO E AREIA), ESPESSURA 2CM, PREPARO MANUAL</v>
          </cell>
          <cell r="C2749" t="str">
            <v>M2</v>
          </cell>
          <cell r="D2749">
            <v>22.2</v>
          </cell>
        </row>
        <row r="2750">
          <cell r="A2750">
            <v>107</v>
          </cell>
          <cell r="B2750" t="str">
            <v>EMBOCO</v>
          </cell>
          <cell r="C2750">
            <v>0</v>
          </cell>
          <cell r="D2750">
            <v>0</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v>0</v>
          </cell>
          <cell r="D2764">
            <v>0</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v>0</v>
          </cell>
          <cell r="D2766">
            <v>0</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v>0</v>
          </cell>
          <cell r="D2778">
            <v>0</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v>0</v>
          </cell>
          <cell r="D2783">
            <v>0</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v>0</v>
          </cell>
          <cell r="D2785">
            <v>0</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v>0</v>
          </cell>
          <cell r="D2794">
            <v>0</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v>0</v>
          </cell>
          <cell r="D2797">
            <v>0</v>
          </cell>
        </row>
        <row r="2798">
          <cell r="A2798" t="str">
            <v>74105/001</v>
          </cell>
          <cell r="B2798" t="str">
            <v>REVESTIMENTO DE TETOS COM GESSO CORRIDO DISTORCIDO</v>
          </cell>
          <cell r="C2798" t="str">
            <v>M2</v>
          </cell>
          <cell r="D2798">
            <v>7.79</v>
          </cell>
        </row>
        <row r="2799">
          <cell r="A2799">
            <v>74201</v>
          </cell>
          <cell r="B2799" t="str">
            <v>REBOCO EXTERNO</v>
          </cell>
          <cell r="C2799">
            <v>0</v>
          </cell>
          <cell r="D2799">
            <v>0</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v>0</v>
          </cell>
          <cell r="D2802">
            <v>0</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v>0</v>
          </cell>
          <cell r="D2805">
            <v>0</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v>0</v>
          </cell>
          <cell r="D2808">
            <v>0</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v>0</v>
          </cell>
          <cell r="D2811">
            <v>0</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v>0</v>
          </cell>
          <cell r="D2814">
            <v>0</v>
          </cell>
        </row>
        <row r="2815">
          <cell r="A2815">
            <v>74087</v>
          </cell>
          <cell r="B2815" t="str">
            <v>PEITORIL EM ARDOSIA</v>
          </cell>
          <cell r="C2815">
            <v>0</v>
          </cell>
          <cell r="D2815">
            <v>0</v>
          </cell>
        </row>
        <row r="2816">
          <cell r="A2816" t="str">
            <v>74087/001</v>
          </cell>
          <cell r="B2816" t="str">
            <v>PEITORIL EM ARDOSIA, LARGURA 15CM</v>
          </cell>
          <cell r="C2816" t="str">
            <v>M</v>
          </cell>
          <cell r="D2816">
            <v>8.42</v>
          </cell>
        </row>
        <row r="2817">
          <cell r="A2817">
            <v>129</v>
          </cell>
          <cell r="B2817" t="str">
            <v>PEITORIL DE CONCRETO</v>
          </cell>
          <cell r="C2817">
            <v>0</v>
          </cell>
          <cell r="D2817">
            <v>0</v>
          </cell>
        </row>
        <row r="2818">
          <cell r="A2818">
            <v>40675</v>
          </cell>
          <cell r="B2818" t="str">
            <v>ASSENTAMENTO DE PEITORIL DE CIMENTO, INCLUSO ADITIVO IMPERMEABILIZANTE</v>
          </cell>
          <cell r="C2818" t="str">
            <v>M</v>
          </cell>
          <cell r="D2818">
            <v>2.4</v>
          </cell>
        </row>
        <row r="2819">
          <cell r="A2819">
            <v>133</v>
          </cell>
          <cell r="B2819" t="str">
            <v>FORRO DE MADEIRA</v>
          </cell>
          <cell r="C2819">
            <v>0</v>
          </cell>
          <cell r="D2819">
            <v>0</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v>0</v>
          </cell>
          <cell r="D2821">
            <v>0</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v>0</v>
          </cell>
          <cell r="D2824">
            <v>0</v>
          </cell>
        </row>
        <row r="2825">
          <cell r="A2825">
            <v>72197</v>
          </cell>
          <cell r="B2825" t="str">
            <v>SANCA DE GESSO, ALTURA 15CM, MOLDADA NA OBRA</v>
          </cell>
          <cell r="C2825" t="str">
            <v>M</v>
          </cell>
          <cell r="D2825">
            <v>13.66</v>
          </cell>
        </row>
        <row r="2826">
          <cell r="A2826">
            <v>73792</v>
          </cell>
          <cell r="B2826" t="str">
            <v>FORRO DE GESSO</v>
          </cell>
          <cell r="C2826">
            <v>0</v>
          </cell>
          <cell r="D2826">
            <v>0</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v>0</v>
          </cell>
          <cell r="D2828">
            <v>0</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v>0</v>
          </cell>
          <cell r="D2830">
            <v>0</v>
          </cell>
        </row>
        <row r="2831">
          <cell r="A2831">
            <v>73778</v>
          </cell>
          <cell r="B2831" t="str">
            <v>FORROS TIPO PACOTE</v>
          </cell>
          <cell r="C2831">
            <v>0</v>
          </cell>
          <cell r="D2831">
            <v>0</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v>0</v>
          </cell>
          <cell r="D2836">
            <v>0</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v>0</v>
          </cell>
          <cell r="D2838">
            <v>0</v>
          </cell>
        </row>
        <row r="2839">
          <cell r="A2839">
            <v>73807</v>
          </cell>
          <cell r="B2839" t="str">
            <v>CORRIMAO DE GRANITO ARTIFICIAL (MARMORITE) COM 15 CM DE LARGURA</v>
          </cell>
          <cell r="C2839">
            <v>0</v>
          </cell>
          <cell r="D2839">
            <v>0</v>
          </cell>
        </row>
        <row r="2840">
          <cell r="A2840" t="str">
            <v>73807/001</v>
          </cell>
          <cell r="B2840" t="str">
            <v>CORRIMAO EM MARMORITE, LARGURA 15CM</v>
          </cell>
          <cell r="C2840" t="str">
            <v>M</v>
          </cell>
          <cell r="D2840">
            <v>44.19</v>
          </cell>
        </row>
        <row r="2841">
          <cell r="A2841">
            <v>311</v>
          </cell>
          <cell r="B2841" t="str">
            <v>FORRO METALICO/PVC</v>
          </cell>
          <cell r="C2841">
            <v>0</v>
          </cell>
          <cell r="D2841">
            <v>0</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v>0</v>
          </cell>
          <cell r="D2844">
            <v>0</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v>0</v>
          </cell>
          <cell r="D2846">
            <v>0</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v>0</v>
          </cell>
          <cell r="D2848">
            <v>0</v>
          </cell>
        </row>
        <row r="2849">
          <cell r="A2849">
            <v>148</v>
          </cell>
          <cell r="B2849" t="str">
            <v>JUNTA ELASTICA</v>
          </cell>
          <cell r="C2849">
            <v>0</v>
          </cell>
          <cell r="D2849">
            <v>0</v>
          </cell>
        </row>
        <row r="2850">
          <cell r="A2850">
            <v>73754</v>
          </cell>
          <cell r="B2850" t="str">
            <v>JUNTA DE DILATACAO E VEDACAO</v>
          </cell>
          <cell r="C2850">
            <v>0</v>
          </cell>
          <cell r="D2850">
            <v>0</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v>0</v>
          </cell>
          <cell r="D2852">
            <v>0</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v>0</v>
          </cell>
          <cell r="D2854">
            <v>0</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v>0</v>
          </cell>
          <cell r="D2859">
            <v>0</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v>0</v>
          </cell>
          <cell r="D2861">
            <v>0</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v>0</v>
          </cell>
          <cell r="D2887">
            <v>0</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v>0</v>
          </cell>
          <cell r="D2891">
            <v>0</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v>0</v>
          </cell>
          <cell r="D2896">
            <v>0</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v>0</v>
          </cell>
          <cell r="D2907">
            <v>0</v>
          </cell>
        </row>
        <row r="2908">
          <cell r="A2908">
            <v>9537</v>
          </cell>
          <cell r="B2908" t="str">
            <v>LIMPEZA FINAL DA OBRA</v>
          </cell>
          <cell r="C2908" t="str">
            <v>M2</v>
          </cell>
          <cell r="D2908">
            <v>1.1100000000000001</v>
          </cell>
        </row>
        <row r="2909">
          <cell r="A2909">
            <v>73745</v>
          </cell>
          <cell r="B2909" t="str">
            <v>LIMPEZAS DE SUPERFICIES</v>
          </cell>
          <cell r="C2909">
            <v>0</v>
          </cell>
          <cell r="D2909">
            <v>0</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v>0</v>
          </cell>
          <cell r="D2911">
            <v>0</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v>0</v>
          </cell>
          <cell r="D2913">
            <v>0</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v>0</v>
          </cell>
          <cell r="D2915">
            <v>0</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v>0</v>
          </cell>
          <cell r="D2932">
            <v>0</v>
          </cell>
        </row>
        <row r="2933">
          <cell r="A2933" t="str">
            <v>74086/001</v>
          </cell>
          <cell r="B2933" t="str">
            <v>LIMPEZA LOUCAS E METAIS</v>
          </cell>
          <cell r="C2933" t="str">
            <v>UN</v>
          </cell>
          <cell r="D2933">
            <v>11.51</v>
          </cell>
        </row>
        <row r="2934">
          <cell r="A2934">
            <v>74243</v>
          </cell>
          <cell r="B2934" t="str">
            <v>LIMPEZA GERAL DE QUADRA POLIESPORTIVA</v>
          </cell>
          <cell r="C2934">
            <v>0</v>
          </cell>
          <cell r="D2934">
            <v>0</v>
          </cell>
        </row>
        <row r="2935">
          <cell r="A2935" t="str">
            <v>74243/001</v>
          </cell>
          <cell r="B2935" t="str">
            <v>LIMPEZA GERAL DE QUADRA POLIESPORTIVA</v>
          </cell>
          <cell r="C2935" t="str">
            <v>M2</v>
          </cell>
          <cell r="D2935">
            <v>0.96</v>
          </cell>
        </row>
        <row r="2936">
          <cell r="A2936">
            <v>215</v>
          </cell>
          <cell r="B2936" t="str">
            <v>ABERTURA DE POCO | CISTERNA OU CACIMBA |</v>
          </cell>
          <cell r="C2936">
            <v>0</v>
          </cell>
          <cell r="D2936">
            <v>0</v>
          </cell>
        </row>
        <row r="2937">
          <cell r="A2937">
            <v>74163</v>
          </cell>
          <cell r="B2937" t="str">
            <v>PERFURACAO DE POCO</v>
          </cell>
          <cell r="C2937">
            <v>0</v>
          </cell>
          <cell r="D2937">
            <v>0</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v>0</v>
          </cell>
          <cell r="D2940">
            <v>0</v>
          </cell>
        </row>
        <row r="2941">
          <cell r="A2941">
            <v>40841</v>
          </cell>
          <cell r="B2941" t="str">
            <v>ABRACADEIRA P/POCOS PROFUNDOS</v>
          </cell>
          <cell r="C2941" t="str">
            <v>UN</v>
          </cell>
          <cell r="D2941">
            <v>63.51</v>
          </cell>
        </row>
        <row r="2942">
          <cell r="A2942">
            <v>318</v>
          </cell>
          <cell r="B2942" t="str">
            <v>OUTROS</v>
          </cell>
          <cell r="C2942">
            <v>0</v>
          </cell>
          <cell r="D2942">
            <v>0</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v>0</v>
          </cell>
          <cell r="D2948">
            <v>0</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v>0</v>
          </cell>
          <cell r="D2952">
            <v>0</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v>0</v>
          </cell>
          <cell r="D2955">
            <v>0</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v>0</v>
          </cell>
          <cell r="D2958">
            <v>0</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v>0</v>
          </cell>
          <cell r="D2961">
            <v>0</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v>0</v>
          </cell>
          <cell r="D2963">
            <v>0</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v>0</v>
          </cell>
          <cell r="D2966">
            <v>0</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v>0</v>
          </cell>
          <cell r="D2970">
            <v>0</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v>0</v>
          </cell>
          <cell r="D2973">
            <v>0</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v>0</v>
          </cell>
          <cell r="D3825">
            <v>0</v>
          </cell>
        </row>
        <row r="3826">
          <cell r="A3826">
            <v>10</v>
          </cell>
          <cell r="B3826" t="str">
            <v>PREPARO DO TERRENO</v>
          </cell>
          <cell r="C3826">
            <v>0</v>
          </cell>
          <cell r="D3826">
            <v>0</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v>0</v>
          </cell>
          <cell r="D3829">
            <v>0</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v>0</v>
          </cell>
          <cell r="D3832">
            <v>0</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v>0</v>
          </cell>
          <cell r="D3835">
            <v>0</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v>0</v>
          </cell>
          <cell r="D3840">
            <v>0</v>
          </cell>
        </row>
        <row r="3841">
          <cell r="A3841">
            <v>74220</v>
          </cell>
          <cell r="B3841" t="str">
            <v>TAPUME DE VEDACAO</v>
          </cell>
          <cell r="C3841">
            <v>0</v>
          </cell>
          <cell r="D3841">
            <v>0</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v>0</v>
          </cell>
          <cell r="D3843">
            <v>0</v>
          </cell>
        </row>
        <row r="3844">
          <cell r="A3844" t="str">
            <v>74221/001</v>
          </cell>
          <cell r="B3844" t="str">
            <v>SINALIZACAO DE TRANSITO - NOTURNA</v>
          </cell>
          <cell r="C3844" t="str">
            <v>M</v>
          </cell>
          <cell r="D3844">
            <v>1.23</v>
          </cell>
        </row>
        <row r="3845">
          <cell r="A3845">
            <v>12</v>
          </cell>
          <cell r="B3845" t="str">
            <v>ACESSOS/PASSADICOS</v>
          </cell>
          <cell r="C3845">
            <v>0</v>
          </cell>
          <cell r="D3845">
            <v>0</v>
          </cell>
        </row>
        <row r="3846">
          <cell r="A3846">
            <v>74219</v>
          </cell>
          <cell r="B3846" t="str">
            <v>PASSADICOS E TRAVESSIAS - MONTAGEM, MANUTENCAO E REMOCAO</v>
          </cell>
          <cell r="C3846">
            <v>0</v>
          </cell>
          <cell r="D3846">
            <v>0</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v>0</v>
          </cell>
          <cell r="D3849">
            <v>0</v>
          </cell>
        </row>
        <row r="3850">
          <cell r="A3850">
            <v>73875</v>
          </cell>
          <cell r="B3850" t="str">
            <v>LOCACAO DE ANDAIMES</v>
          </cell>
          <cell r="C3850">
            <v>0</v>
          </cell>
          <cell r="D3850">
            <v>0</v>
          </cell>
        </row>
        <row r="3851">
          <cell r="A3851" t="str">
            <v>73875/001</v>
          </cell>
          <cell r="B3851" t="str">
            <v>LOCACAO DE ANDAIME METALICO TUBULAR TIPO TORRE</v>
          </cell>
          <cell r="C3851" t="str">
            <v>M/MES</v>
          </cell>
          <cell r="D3851">
            <v>14.43</v>
          </cell>
        </row>
        <row r="3852">
          <cell r="A3852">
            <v>14</v>
          </cell>
          <cell r="B3852" t="str">
            <v>DEMOLICOES/RETIRADAS</v>
          </cell>
          <cell r="C3852">
            <v>0</v>
          </cell>
          <cell r="D3852">
            <v>0</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v>0</v>
          </cell>
          <cell r="D3888">
            <v>0</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v>0</v>
          </cell>
          <cell r="D3891">
            <v>0</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v>0</v>
          </cell>
          <cell r="D3893">
            <v>0</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v>0</v>
          </cell>
          <cell r="D3895">
            <v>0</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v>0</v>
          </cell>
          <cell r="D3897">
            <v>0</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v>0</v>
          </cell>
          <cell r="D3899">
            <v>0</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v>0</v>
          </cell>
          <cell r="D3902">
            <v>0</v>
          </cell>
        </row>
        <row r="3903">
          <cell r="A3903">
            <v>73960</v>
          </cell>
          <cell r="B3903" t="str">
            <v>LIGACOES PROVISORIAS AGUA/ESGOTO</v>
          </cell>
          <cell r="C3903">
            <v>0</v>
          </cell>
          <cell r="D3903">
            <v>0</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v>0</v>
          </cell>
          <cell r="D3905">
            <v>0</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v>0</v>
          </cell>
          <cell r="D3907">
            <v>0</v>
          </cell>
        </row>
        <row r="3908">
          <cell r="A3908">
            <v>6</v>
          </cell>
          <cell r="B3908" t="str">
            <v>CONTROLE TECNOLOGICO</v>
          </cell>
          <cell r="C3908">
            <v>0</v>
          </cell>
          <cell r="D3908">
            <v>0</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v>0</v>
          </cell>
          <cell r="D3911">
            <v>0</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v>0</v>
          </cell>
          <cell r="D3924">
            <v>0</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v>0</v>
          </cell>
          <cell r="D3927">
            <v>0</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v>0</v>
          </cell>
          <cell r="D3936">
            <v>0</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v>0</v>
          </cell>
          <cell r="D3995">
            <v>0</v>
          </cell>
        </row>
        <row r="3996">
          <cell r="A3996">
            <v>72733</v>
          </cell>
          <cell r="B3996" t="str">
            <v>MOBILIZACAO E DESMOBILIZACAO DE EQUIPAMENTO DE SONDAGEM A PERCUSSAO</v>
          </cell>
          <cell r="C3996" t="str">
            <v>UN</v>
          </cell>
          <cell r="D3996">
            <v>398.44</v>
          </cell>
        </row>
        <row r="3997">
          <cell r="A3997">
            <v>8</v>
          </cell>
          <cell r="B3997" t="str">
            <v>LOCACAO</v>
          </cell>
          <cell r="C3997">
            <v>0</v>
          </cell>
          <cell r="D3997">
            <v>0</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v>0</v>
          </cell>
          <cell r="D4002">
            <v>0</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v>0</v>
          </cell>
          <cell r="D4004">
            <v>0</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v>0</v>
          </cell>
          <cell r="D4008">
            <v>0</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v>0</v>
          </cell>
          <cell r="D4012">
            <v>0</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v>0</v>
          </cell>
          <cell r="D4014">
            <v>0</v>
          </cell>
        </row>
        <row r="4015">
          <cell r="A4015">
            <v>201</v>
          </cell>
          <cell r="B4015" t="str">
            <v>PORTAO</v>
          </cell>
          <cell r="C4015">
            <v>0</v>
          </cell>
          <cell r="D4015">
            <v>0</v>
          </cell>
        </row>
        <row r="4016">
          <cell r="A4016">
            <v>73814</v>
          </cell>
          <cell r="B4016" t="str">
            <v>PORTAO DE FERRO GALVANIZADO</v>
          </cell>
          <cell r="C4016">
            <v>0</v>
          </cell>
          <cell r="D4016">
            <v>0</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v>0</v>
          </cell>
          <cell r="D4019">
            <v>0</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v>0</v>
          </cell>
          <cell r="D4022">
            <v>0</v>
          </cell>
        </row>
        <row r="4023">
          <cell r="A4023">
            <v>74038</v>
          </cell>
          <cell r="B4023" t="str">
            <v>PORTÃO PARA CERCA</v>
          </cell>
          <cell r="C4023">
            <v>0</v>
          </cell>
          <cell r="D4023">
            <v>0</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v>0</v>
          </cell>
          <cell r="D4025">
            <v>0</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v>0</v>
          </cell>
          <cell r="D4027">
            <v>0</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v>0</v>
          </cell>
          <cell r="D4029">
            <v>0</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v>0</v>
          </cell>
          <cell r="D4034">
            <v>0</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v>0</v>
          </cell>
          <cell r="D4037">
            <v>0</v>
          </cell>
        </row>
        <row r="4038">
          <cell r="A4038">
            <v>73787</v>
          </cell>
          <cell r="B4038" t="str">
            <v>ALAMBRADO</v>
          </cell>
          <cell r="C4038">
            <v>0</v>
          </cell>
          <cell r="D4038">
            <v>0</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v>0</v>
          </cell>
          <cell r="D4040">
            <v>0</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v>0</v>
          </cell>
          <cell r="D4042">
            <v>0</v>
          </cell>
        </row>
        <row r="4043">
          <cell r="A4043">
            <v>73788</v>
          </cell>
          <cell r="B4043" t="str">
            <v>PLANTIO DE ARVORES E ARBUSTOS</v>
          </cell>
          <cell r="C4043">
            <v>0</v>
          </cell>
          <cell r="D4043">
            <v>0</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v>0</v>
          </cell>
          <cell r="D4046">
            <v>0</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v>0</v>
          </cell>
          <cell r="D4052">
            <v>0</v>
          </cell>
        </row>
        <row r="4053">
          <cell r="A4053">
            <v>74236</v>
          </cell>
          <cell r="B4053" t="str">
            <v>PLANTIO DE GRAMA</v>
          </cell>
          <cell r="C4053">
            <v>0</v>
          </cell>
          <cell r="D4053">
            <v>0</v>
          </cell>
        </row>
        <row r="4054">
          <cell r="A4054" t="str">
            <v>74236/001</v>
          </cell>
          <cell r="B4054" t="str">
            <v>GRAMA BATATAIS EM PLACAS</v>
          </cell>
          <cell r="C4054" t="str">
            <v>M2</v>
          </cell>
          <cell r="D4054">
            <v>7.16</v>
          </cell>
        </row>
        <row r="4055">
          <cell r="A4055">
            <v>207</v>
          </cell>
          <cell r="B4055" t="str">
            <v>PASSEIO</v>
          </cell>
          <cell r="C4055">
            <v>0</v>
          </cell>
          <cell r="D4055">
            <v>0</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v>0</v>
          </cell>
          <cell r="D4057">
            <v>0</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v>0</v>
          </cell>
          <cell r="D4060">
            <v>0</v>
          </cell>
        </row>
        <row r="4061">
          <cell r="A4061">
            <v>73864</v>
          </cell>
          <cell r="B4061" t="str">
            <v>NIVELAMENTO DE SOLO</v>
          </cell>
          <cell r="C4061">
            <v>0</v>
          </cell>
          <cell r="D4061">
            <v>0</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v>0</v>
          </cell>
          <cell r="D4063">
            <v>0</v>
          </cell>
        </row>
        <row r="4064">
          <cell r="A4064">
            <v>74228</v>
          </cell>
          <cell r="B4064" t="str">
            <v>BANCOS DE CONCRETO P/JARDIM</v>
          </cell>
          <cell r="C4064">
            <v>0</v>
          </cell>
          <cell r="D4064">
            <v>0</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v>0</v>
          </cell>
          <cell r="D4066">
            <v>0</v>
          </cell>
        </row>
        <row r="4067">
          <cell r="A4067" t="str">
            <v>TOTAIS DO VIN</v>
          </cell>
          <cell r="B4067" t="str">
            <v>ULO - AGRUPADORES: 525 COMPOSIÇÕES: 3.288</v>
          </cell>
          <cell r="C4067">
            <v>0</v>
          </cell>
          <cell r="D4067">
            <v>0</v>
          </cell>
        </row>
        <row r="4068">
          <cell r="A4068" t="str">
            <v>-------------</v>
          </cell>
          <cell r="B4068" t="str">
            <v>---------------------------------------------------</v>
          </cell>
          <cell r="C4068">
            <v>0</v>
          </cell>
          <cell r="D4068">
            <v>0</v>
          </cell>
        </row>
        <row r="4069">
          <cell r="A4069" t="str">
            <v>TOTALIZAÇÃO</v>
          </cell>
          <cell r="B4069" t="str">
            <v>E COMPOSIÇOES</v>
          </cell>
          <cell r="C4069">
            <v>0</v>
          </cell>
          <cell r="D4069">
            <v>0</v>
          </cell>
        </row>
        <row r="4070">
          <cell r="A4070" t="str">
            <v>-------------</v>
          </cell>
          <cell r="B4070" t="str">
            <v>---------------------------------------------------AGRUPADOR COMPOSIÇÃO</v>
          </cell>
          <cell r="C4070">
            <v>0</v>
          </cell>
          <cell r="D4070">
            <v>0</v>
          </cell>
        </row>
        <row r="4071">
          <cell r="A4071" t="str">
            <v>-------------</v>
          </cell>
          <cell r="B4071" t="str">
            <v>---------------------------------------------------</v>
          </cell>
          <cell r="C4071">
            <v>0</v>
          </cell>
          <cell r="D4071">
            <v>0</v>
          </cell>
        </row>
        <row r="4072">
          <cell r="A4072" t="str">
            <v>TOTAL GERAL .</v>
          </cell>
          <cell r="B4072" t="str">
            <v>...... 525 3.288</v>
          </cell>
          <cell r="C4072">
            <v>0</v>
          </cell>
          <cell r="D4072">
            <v>0</v>
          </cell>
        </row>
        <row r="4073">
          <cell r="A4073" t="str">
            <v>im de arquivo</v>
          </cell>
          <cell r="B4073">
            <v>0</v>
          </cell>
          <cell r="C4073">
            <v>0</v>
          </cell>
          <cell r="D4073">
            <v>0</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RELATÓRIO"/>
      <sheetName val="REAJU (2)"/>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 val="indice de reajuste"/>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showGridLines="0" tabSelected="1" view="pageBreakPreview" zoomScaleNormal="100" zoomScaleSheetLayoutView="100" workbookViewId="0">
      <selection activeCell="E25" sqref="E25"/>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251" t="s">
        <v>143</v>
      </c>
      <c r="B19" s="251"/>
      <c r="C19" s="251"/>
      <c r="D19" s="251"/>
    </row>
    <row r="20" spans="1:4" ht="15" customHeight="1">
      <c r="A20" s="251"/>
      <c r="B20" s="251"/>
      <c r="C20" s="251"/>
      <c r="D20" s="251"/>
    </row>
    <row r="21" spans="1:4">
      <c r="A21" s="251"/>
      <c r="B21" s="251"/>
      <c r="C21" s="251"/>
      <c r="D21" s="251"/>
    </row>
    <row r="22" spans="1:4">
      <c r="A22" s="251"/>
      <c r="B22" s="251"/>
      <c r="C22" s="251"/>
      <c r="D22" s="251"/>
    </row>
    <row r="23" spans="1:4">
      <c r="A23" s="251"/>
      <c r="B23" s="251"/>
      <c r="C23" s="251"/>
      <c r="D23" s="251"/>
    </row>
    <row r="24" spans="1:4">
      <c r="A24" s="251"/>
      <c r="B24" s="251"/>
      <c r="C24" s="251"/>
      <c r="D24" s="251"/>
    </row>
    <row r="25" spans="1:4">
      <c r="A25" s="251"/>
      <c r="B25" s="251"/>
      <c r="C25" s="251"/>
      <c r="D25" s="251"/>
    </row>
    <row r="26" spans="1:4" ht="15.75">
      <c r="A26" s="4"/>
      <c r="B26" s="4"/>
      <c r="D26" s="33"/>
    </row>
    <row r="27" spans="1:4" ht="15.75">
      <c r="A27" s="4"/>
      <c r="B27" s="4"/>
      <c r="D27" s="9"/>
    </row>
    <row r="28" spans="1:4" ht="15.75">
      <c r="A28" s="4"/>
      <c r="B28" s="4"/>
      <c r="D28" s="9"/>
    </row>
    <row r="29" spans="1:4">
      <c r="A29" s="4"/>
      <c r="B29" s="4"/>
      <c r="C29" s="4"/>
      <c r="D29" s="4"/>
    </row>
    <row r="30" spans="1:4">
      <c r="A30" s="4"/>
      <c r="B30" s="4"/>
      <c r="C30" s="4"/>
      <c r="D30" s="4"/>
    </row>
    <row r="46" spans="1:6">
      <c r="E46" s="4"/>
      <c r="F46" s="4"/>
    </row>
    <row r="47" spans="1:6" ht="15.75">
      <c r="A47" s="95" t="s">
        <v>101</v>
      </c>
      <c r="B47" s="95"/>
      <c r="C47" s="78"/>
      <c r="D47" s="78"/>
      <c r="E47" s="79"/>
      <c r="F47" s="10"/>
    </row>
    <row r="48" spans="1:6" ht="15.75">
      <c r="A48" s="9" t="s">
        <v>188</v>
      </c>
      <c r="B48" s="9"/>
      <c r="C48" s="9"/>
      <c r="D48" s="9"/>
      <c r="E48" s="9"/>
      <c r="F48" s="9"/>
    </row>
    <row r="49" spans="1:6" ht="15.75">
      <c r="A49" s="9" t="s">
        <v>116</v>
      </c>
      <c r="B49" s="9"/>
      <c r="C49" s="9"/>
      <c r="D49" s="9"/>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5"/>
  <sheetViews>
    <sheetView showGridLines="0" view="pageBreakPreview" topLeftCell="A13" zoomScaleNormal="80" zoomScaleSheetLayoutView="100" workbookViewId="0">
      <selection activeCell="D33" sqref="D32:D33"/>
    </sheetView>
  </sheetViews>
  <sheetFormatPr defaultRowHeight="17.25"/>
  <cols>
    <col min="1" max="1" width="11" style="35" customWidth="1"/>
    <col min="2" max="2" width="11.28515625" style="35" customWidth="1"/>
    <col min="3" max="3" width="6.7109375" style="41" customWidth="1"/>
    <col min="4" max="4" width="100.7109375" style="39" customWidth="1"/>
    <col min="5" max="5" width="6.7109375" style="35" customWidth="1"/>
    <col min="6" max="6" width="13.5703125" style="40" customWidth="1"/>
    <col min="7" max="7" width="12.7109375" style="40" customWidth="1"/>
    <col min="8" max="8" width="13.7109375" style="40" customWidth="1"/>
    <col min="9" max="9" width="11.7109375" style="35" customWidth="1"/>
    <col min="10" max="10" width="19.7109375" style="40" bestFit="1" customWidth="1"/>
    <col min="11" max="12" width="11" style="100" bestFit="1" customWidth="1"/>
    <col min="13" max="13" width="15.5703125" style="100" bestFit="1" customWidth="1"/>
    <col min="14" max="14" width="57.85546875" style="100" customWidth="1"/>
    <col min="15" max="67" width="9.140625" style="100"/>
    <col min="68" max="111" width="9.140625" style="35"/>
    <col min="112" max="16384" width="9.140625" style="36"/>
  </cols>
  <sheetData>
    <row r="1" spans="1:111" ht="11.1" customHeight="1">
      <c r="A1" s="256" t="str">
        <f>B4</f>
        <v xml:space="preserve"> Estacionamento e Passeio Publico do CAPS - Centro de Atenção Psicossocial</v>
      </c>
      <c r="B1" s="256"/>
      <c r="C1" s="256"/>
      <c r="D1" s="256"/>
      <c r="E1" s="256"/>
      <c r="F1" s="256"/>
      <c r="G1" s="256"/>
      <c r="H1" s="256"/>
      <c r="I1" s="256"/>
      <c r="J1" s="256"/>
    </row>
    <row r="2" spans="1:111" ht="11.1" customHeight="1">
      <c r="A2" s="256"/>
      <c r="B2" s="256"/>
      <c r="C2" s="256"/>
      <c r="D2" s="256"/>
      <c r="E2" s="256"/>
      <c r="F2" s="256"/>
      <c r="G2" s="256"/>
      <c r="H2" s="256"/>
      <c r="I2" s="256"/>
      <c r="J2" s="256"/>
    </row>
    <row r="3" spans="1:111" s="107" customFormat="1" ht="21" customHeight="1">
      <c r="A3" s="47" t="s">
        <v>108</v>
      </c>
      <c r="B3" s="47"/>
      <c r="C3" s="48"/>
      <c r="D3" s="115"/>
      <c r="E3" s="151" t="s">
        <v>7</v>
      </c>
      <c r="F3" s="152"/>
      <c r="G3" s="116">
        <f>I39</f>
        <v>0</v>
      </c>
      <c r="H3" s="116"/>
      <c r="I3" s="153" t="s">
        <v>9</v>
      </c>
      <c r="J3" s="174">
        <v>44210</v>
      </c>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row>
    <row r="4" spans="1:111" s="107" customFormat="1" ht="21" customHeight="1">
      <c r="A4" s="142" t="s">
        <v>109</v>
      </c>
      <c r="B4" s="132" t="str">
        <f>MID(Capa!A48,6,200)</f>
        <v xml:space="preserve"> Estacionamento e Passeio Publico do CAPS - Centro de Atenção Psicossocial</v>
      </c>
      <c r="C4" s="132"/>
      <c r="D4" s="132"/>
      <c r="E4" s="143"/>
      <c r="F4" s="154" t="s">
        <v>8</v>
      </c>
      <c r="G4" s="144">
        <f>G3/B6</f>
        <v>0</v>
      </c>
      <c r="H4" s="144"/>
      <c r="I4" s="137" t="s">
        <v>130</v>
      </c>
      <c r="J4" s="175">
        <f>'BDI - Serviços'!I24</f>
        <v>0.24940000000000001</v>
      </c>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row>
    <row r="5" spans="1:111" s="107" customFormat="1" ht="21" customHeight="1">
      <c r="A5" s="142" t="s">
        <v>95</v>
      </c>
      <c r="B5" s="132" t="str">
        <f>Capa!A49</f>
        <v>Local: Avenida Adolino Bedin (Avenida Brasília) - Equip. Comunitário B - Bairro Jardim América - Sorriso MT</v>
      </c>
      <c r="C5" s="155"/>
      <c r="D5" s="156"/>
      <c r="E5" s="157"/>
      <c r="F5" s="144"/>
      <c r="G5" s="144"/>
      <c r="H5" s="144"/>
      <c r="I5" s="137" t="s">
        <v>131</v>
      </c>
      <c r="J5" s="175">
        <f>'BDI-Equipamentos'!I24</f>
        <v>0.1278</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row>
    <row r="6" spans="1:111" s="107" customFormat="1" ht="21" customHeight="1">
      <c r="A6" s="158" t="s">
        <v>48</v>
      </c>
      <c r="B6" s="159">
        <v>3647.72</v>
      </c>
      <c r="C6" s="155"/>
      <c r="D6" s="160"/>
      <c r="E6" s="157"/>
      <c r="F6" s="144"/>
      <c r="G6" s="144"/>
      <c r="H6" s="161"/>
      <c r="I6" s="154" t="s">
        <v>110</v>
      </c>
      <c r="J6" s="132" t="s">
        <v>144</v>
      </c>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row>
    <row r="7" spans="1:111" s="107" customFormat="1" ht="21" customHeight="1">
      <c r="A7" s="249" t="s">
        <v>267</v>
      </c>
      <c r="B7" s="159"/>
      <c r="C7" s="155"/>
      <c r="D7" s="160"/>
      <c r="E7" s="162" t="s">
        <v>106</v>
      </c>
      <c r="F7" s="144"/>
      <c r="G7" s="144"/>
      <c r="H7" s="144"/>
      <c r="I7" s="132"/>
      <c r="J7" s="132"/>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row>
    <row r="8" spans="1:111" ht="12" customHeight="1">
      <c r="A8" s="121"/>
      <c r="B8" s="121"/>
      <c r="C8" s="120"/>
      <c r="D8" s="123"/>
      <c r="F8" s="8"/>
      <c r="G8" s="8"/>
      <c r="H8" s="38"/>
      <c r="I8" s="121"/>
      <c r="J8" s="8"/>
    </row>
    <row r="9" spans="1:111" ht="12.75" customHeight="1">
      <c r="A9" s="257" t="s">
        <v>6</v>
      </c>
      <c r="B9" s="258" t="s">
        <v>96</v>
      </c>
      <c r="C9" s="257" t="s">
        <v>0</v>
      </c>
      <c r="D9" s="258" t="s">
        <v>1</v>
      </c>
      <c r="E9" s="258" t="s">
        <v>16</v>
      </c>
      <c r="F9" s="259" t="s">
        <v>103</v>
      </c>
      <c r="G9" s="119"/>
      <c r="H9" s="257" t="s">
        <v>2</v>
      </c>
      <c r="I9" s="257"/>
      <c r="J9" s="257"/>
    </row>
    <row r="10" spans="1:111" ht="48" customHeight="1">
      <c r="A10" s="257"/>
      <c r="B10" s="258"/>
      <c r="C10" s="257"/>
      <c r="D10" s="258"/>
      <c r="E10" s="258"/>
      <c r="F10" s="259"/>
      <c r="G10" s="50" t="s">
        <v>94</v>
      </c>
      <c r="H10" s="50" t="s">
        <v>3</v>
      </c>
      <c r="I10" s="118" t="s">
        <v>4</v>
      </c>
      <c r="J10" s="50" t="s">
        <v>5</v>
      </c>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row>
    <row r="11" spans="1:111" s="37" customFormat="1" ht="18" customHeight="1">
      <c r="A11" s="11"/>
      <c r="B11" s="11"/>
      <c r="C11" s="12" t="s">
        <v>22</v>
      </c>
      <c r="D11" s="13" t="s">
        <v>12</v>
      </c>
      <c r="E11" s="11"/>
      <c r="F11" s="14"/>
      <c r="G11" s="14"/>
      <c r="H11" s="14"/>
      <c r="I11" s="11"/>
      <c r="J11" s="14"/>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row>
    <row r="12" spans="1:111" customFormat="1" ht="31.5">
      <c r="A12" s="90" t="s">
        <v>145</v>
      </c>
      <c r="B12" s="90" t="s">
        <v>65</v>
      </c>
      <c r="C12" s="91" t="s">
        <v>24</v>
      </c>
      <c r="D12" s="192" t="str">
        <f>Composição!$A$5</f>
        <v>PLACA DE OBRA (PARA CONSTRUCAO CIVIL) EM CHAPA GALVANIZADA *N. 22*, ADESIVADA, DE *2,0 X 1,125* M - FORNECIMENTO E INSTALAÇÃO</v>
      </c>
      <c r="E12" s="90" t="s">
        <v>71</v>
      </c>
      <c r="F12" s="176">
        <v>6</v>
      </c>
      <c r="G12" s="94">
        <f t="shared" ref="G12" si="0">$J$4</f>
        <v>0.24940000000000001</v>
      </c>
      <c r="H12" s="92"/>
      <c r="I12" s="105">
        <f t="shared" ref="I12" si="1">H12*(1+G12)</f>
        <v>0</v>
      </c>
      <c r="J12" s="86">
        <f t="shared" ref="J12" si="2">F12*I12</f>
        <v>0</v>
      </c>
    </row>
    <row r="13" spans="1:111" customFormat="1" ht="16.5">
      <c r="A13" s="84"/>
      <c r="B13" s="84"/>
      <c r="C13" s="51"/>
      <c r="D13" s="29"/>
      <c r="E13" s="84"/>
      <c r="F13" s="26"/>
      <c r="G13" s="26"/>
      <c r="H13" s="252" t="s">
        <v>14</v>
      </c>
      <c r="I13" s="252"/>
      <c r="J13" s="34">
        <f>SUM(J12:J12)</f>
        <v>0</v>
      </c>
    </row>
    <row r="14" spans="1:111" customFormat="1" ht="16.5">
      <c r="A14" s="22"/>
      <c r="B14" s="22"/>
      <c r="C14" s="12" t="s">
        <v>36</v>
      </c>
      <c r="D14" s="206" t="s">
        <v>15</v>
      </c>
      <c r="E14" s="22"/>
      <c r="F14" s="23"/>
      <c r="G14" s="23"/>
      <c r="H14" s="23"/>
      <c r="I14" s="24"/>
      <c r="J14" s="23"/>
    </row>
    <row r="15" spans="1:111" customFormat="1" ht="15.75">
      <c r="A15" s="96">
        <v>6081</v>
      </c>
      <c r="B15" s="85" t="s">
        <v>13</v>
      </c>
      <c r="C15" s="83" t="s">
        <v>38</v>
      </c>
      <c r="D15" s="97" t="s">
        <v>163</v>
      </c>
      <c r="E15" s="85" t="s">
        <v>70</v>
      </c>
      <c r="F15" s="176">
        <f>F16*1.3</f>
        <v>261.33999999999997</v>
      </c>
      <c r="G15" s="87">
        <f>$J$5</f>
        <v>0.1278</v>
      </c>
      <c r="H15" s="86"/>
      <c r="I15" s="99">
        <f t="shared" ref="I15:I16" si="3">H15*(1+G15)</f>
        <v>0</v>
      </c>
      <c r="J15" s="86">
        <f t="shared" ref="J15:J16" si="4">F15*I15</f>
        <v>0</v>
      </c>
    </row>
    <row r="16" spans="1:111" customFormat="1" ht="15.75">
      <c r="A16" s="96" t="s">
        <v>155</v>
      </c>
      <c r="B16" s="85" t="s">
        <v>65</v>
      </c>
      <c r="C16" s="83" t="s">
        <v>38</v>
      </c>
      <c r="D16" s="97" t="s">
        <v>128</v>
      </c>
      <c r="E16" s="85" t="s">
        <v>70</v>
      </c>
      <c r="F16" s="176">
        <v>201.03</v>
      </c>
      <c r="G16" s="87">
        <f t="shared" ref="G16:G17" si="5">$J$4</f>
        <v>0.24940000000000001</v>
      </c>
      <c r="H16" s="86"/>
      <c r="I16" s="99">
        <f t="shared" si="3"/>
        <v>0</v>
      </c>
      <c r="J16" s="86">
        <f t="shared" si="4"/>
        <v>0</v>
      </c>
    </row>
    <row r="17" spans="1:111" customFormat="1" ht="15.75">
      <c r="A17" s="96">
        <v>100575</v>
      </c>
      <c r="B17" s="85" t="s">
        <v>13</v>
      </c>
      <c r="C17" s="83" t="s">
        <v>42</v>
      </c>
      <c r="D17" s="97" t="s">
        <v>209</v>
      </c>
      <c r="E17" s="85" t="s">
        <v>71</v>
      </c>
      <c r="F17" s="176">
        <v>1666.18</v>
      </c>
      <c r="G17" s="87">
        <f t="shared" si="5"/>
        <v>0.24940000000000001</v>
      </c>
      <c r="H17" s="86"/>
      <c r="I17" s="99">
        <f t="shared" ref="I17" si="6">H17*(1+G17)</f>
        <v>0</v>
      </c>
      <c r="J17" s="86">
        <f t="shared" ref="J17" si="7">F17*I17</f>
        <v>0</v>
      </c>
    </row>
    <row r="18" spans="1:111" customFormat="1" ht="16.5">
      <c r="A18" s="49"/>
      <c r="B18" s="90"/>
      <c r="C18" s="91"/>
      <c r="D18" s="27"/>
      <c r="E18" s="84"/>
      <c r="F18" s="26"/>
      <c r="G18" s="26"/>
      <c r="H18" s="252" t="s">
        <v>14</v>
      </c>
      <c r="I18" s="252"/>
      <c r="J18" s="34">
        <f>SUM(J15:J17)</f>
        <v>0</v>
      </c>
    </row>
    <row r="19" spans="1:111" s="172" customFormat="1">
      <c r="A19" s="22"/>
      <c r="B19" s="22"/>
      <c r="C19" s="12" t="s">
        <v>44</v>
      </c>
      <c r="D19" s="13" t="s">
        <v>208</v>
      </c>
      <c r="E19" s="22"/>
      <c r="F19" s="23"/>
      <c r="G19" s="23"/>
      <c r="H19" s="23"/>
      <c r="I19" s="24"/>
      <c r="J19" s="23"/>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row>
    <row r="20" spans="1:111" customFormat="1" ht="15.75">
      <c r="A20" s="15"/>
      <c r="B20" s="15"/>
      <c r="C20" s="28" t="s">
        <v>46</v>
      </c>
      <c r="D20" s="31" t="s">
        <v>207</v>
      </c>
      <c r="E20" s="15"/>
      <c r="F20" s="86"/>
      <c r="G20" s="75"/>
      <c r="H20" s="80"/>
      <c r="I20" s="18"/>
      <c r="J20" s="17"/>
    </row>
    <row r="21" spans="1:111" customFormat="1" ht="31.5">
      <c r="A21" s="90" t="s">
        <v>190</v>
      </c>
      <c r="B21" s="90" t="s">
        <v>65</v>
      </c>
      <c r="C21" s="91" t="s">
        <v>127</v>
      </c>
      <c r="D21" s="89" t="str">
        <f>Composição!$A$67</f>
        <v>CAIXA DE AREIA PLUVIAL COM GRELHA, EM ALVENARIA COM BLOCOS DE CONCRETO, DIMENSÕES INTERNAS 0,6X0,6X0,6M, PARA REDE DE ÁGUA PLUVIAL.</v>
      </c>
      <c r="E21" s="90" t="s">
        <v>100</v>
      </c>
      <c r="F21" s="176">
        <v>4</v>
      </c>
      <c r="G21" s="94">
        <f t="shared" ref="G21:G24" si="8">$J$4</f>
        <v>0.24940000000000001</v>
      </c>
      <c r="H21" s="92"/>
      <c r="I21" s="99">
        <f t="shared" ref="I21:I22" si="9">H21*(1+G21)</f>
        <v>0</v>
      </c>
      <c r="J21" s="92">
        <f t="shared" ref="J21:J22" si="10">F21*I21</f>
        <v>0</v>
      </c>
    </row>
    <row r="22" spans="1:111" customFormat="1" ht="31.5">
      <c r="A22" s="90">
        <v>89714</v>
      </c>
      <c r="B22" s="90" t="s">
        <v>13</v>
      </c>
      <c r="C22" s="91" t="s">
        <v>256</v>
      </c>
      <c r="D22" s="239" t="s">
        <v>114</v>
      </c>
      <c r="E22" s="90" t="s">
        <v>69</v>
      </c>
      <c r="F22" s="176">
        <v>116.61</v>
      </c>
      <c r="G22" s="94">
        <f t="shared" si="8"/>
        <v>0.24940000000000001</v>
      </c>
      <c r="H22" s="92"/>
      <c r="I22" s="99">
        <f t="shared" si="9"/>
        <v>0</v>
      </c>
      <c r="J22" s="92">
        <f t="shared" si="10"/>
        <v>0</v>
      </c>
    </row>
    <row r="23" spans="1:111" customFormat="1" ht="15.75">
      <c r="A23" s="90">
        <v>93358</v>
      </c>
      <c r="B23" s="90" t="s">
        <v>13</v>
      </c>
      <c r="C23" s="91" t="s">
        <v>257</v>
      </c>
      <c r="D23" s="239" t="s">
        <v>217</v>
      </c>
      <c r="E23" s="90" t="s">
        <v>70</v>
      </c>
      <c r="F23" s="176">
        <v>11.66</v>
      </c>
      <c r="G23" s="94">
        <f t="shared" si="8"/>
        <v>0.24940000000000001</v>
      </c>
      <c r="H23" s="92"/>
      <c r="I23" s="99">
        <f t="shared" ref="I23" si="11">H23*(1+G23)</f>
        <v>0</v>
      </c>
      <c r="J23" s="92">
        <f t="shared" ref="J23" si="12">F23*I23</f>
        <v>0</v>
      </c>
    </row>
    <row r="24" spans="1:111" customFormat="1" ht="15.75">
      <c r="A24" s="90">
        <v>93382</v>
      </c>
      <c r="B24" s="90" t="s">
        <v>13</v>
      </c>
      <c r="C24" s="91" t="s">
        <v>258</v>
      </c>
      <c r="D24" s="239" t="s">
        <v>218</v>
      </c>
      <c r="E24" s="90" t="s">
        <v>70</v>
      </c>
      <c r="F24" s="176">
        <v>11.66</v>
      </c>
      <c r="G24" s="94">
        <f t="shared" si="8"/>
        <v>0.24940000000000001</v>
      </c>
      <c r="H24" s="92"/>
      <c r="I24" s="99">
        <f t="shared" ref="I24" si="13">H24*(1+G24)</f>
        <v>0</v>
      </c>
      <c r="J24" s="92">
        <f t="shared" ref="J24" si="14">F24*I24</f>
        <v>0</v>
      </c>
    </row>
    <row r="25" spans="1:111" customFormat="1" ht="16.5">
      <c r="A25" s="25"/>
      <c r="B25" s="25"/>
      <c r="C25" s="30"/>
      <c r="D25" s="27"/>
      <c r="E25" s="25"/>
      <c r="F25" s="25"/>
      <c r="G25" s="26"/>
      <c r="H25" s="252" t="s">
        <v>14</v>
      </c>
      <c r="I25" s="252"/>
      <c r="J25" s="34">
        <f>SUM(J20:J24)</f>
        <v>0</v>
      </c>
    </row>
    <row r="26" spans="1:111" customFormat="1" ht="16.5">
      <c r="A26" s="22"/>
      <c r="B26" s="22"/>
      <c r="C26" s="12" t="s">
        <v>259</v>
      </c>
      <c r="D26" s="13" t="s">
        <v>107</v>
      </c>
      <c r="E26" s="22"/>
      <c r="F26" s="23"/>
      <c r="G26" s="23"/>
      <c r="H26" s="23"/>
      <c r="I26" s="24"/>
      <c r="J26" s="23"/>
    </row>
    <row r="27" spans="1:111" customFormat="1" ht="31.5">
      <c r="A27" s="90" t="s">
        <v>244</v>
      </c>
      <c r="B27" s="85" t="s">
        <v>65</v>
      </c>
      <c r="C27" s="83" t="s">
        <v>104</v>
      </c>
      <c r="D27" s="89" t="str">
        <f>Composição!$A$130</f>
        <v>EXECUÇÃO DE PÁTIO/ESTACIONAMENTO EM PISO INTERTRAVADO, COM BLOCO RETANGULAR COR NATURAL DE 20 X 10 CM, ESPESSURA 8 CM. AF_12/2015</v>
      </c>
      <c r="E27" s="90" t="s">
        <v>71</v>
      </c>
      <c r="F27" s="176">
        <v>1081.92</v>
      </c>
      <c r="G27" s="94">
        <f t="shared" ref="G27:G32" si="15">$J$4</f>
        <v>0.24940000000000001</v>
      </c>
      <c r="H27" s="92"/>
      <c r="I27" s="105">
        <f t="shared" ref="I27:I32" si="16">H27*(1+G27)</f>
        <v>0</v>
      </c>
      <c r="J27" s="86">
        <f t="shared" ref="J27:J32" si="17">F27*I27</f>
        <v>0</v>
      </c>
    </row>
    <row r="28" spans="1:111" customFormat="1" ht="31.5">
      <c r="A28" s="112" t="s">
        <v>248</v>
      </c>
      <c r="B28" s="85" t="s">
        <v>65</v>
      </c>
      <c r="C28" s="83" t="s">
        <v>260</v>
      </c>
      <c r="D28" s="98" t="str">
        <f>Composição!$A$151</f>
        <v>EXECUÇÃO DE PASSEIO EM PISO INTERTRAVADO, COM BLOCO RETANGULAR COR NATURAL DE 20 X 10 CM, ESPESSURA 6 CM. AF_12/2015</v>
      </c>
      <c r="E28" s="90" t="s">
        <v>71</v>
      </c>
      <c r="F28" s="176">
        <v>250.07</v>
      </c>
      <c r="G28" s="87">
        <f t="shared" si="15"/>
        <v>0.24940000000000001</v>
      </c>
      <c r="H28" s="104"/>
      <c r="I28" s="105">
        <f t="shared" si="16"/>
        <v>0</v>
      </c>
      <c r="J28" s="86">
        <f t="shared" si="17"/>
        <v>0</v>
      </c>
    </row>
    <row r="29" spans="1:111" customFormat="1" ht="31.5">
      <c r="A29" s="112">
        <v>94263</v>
      </c>
      <c r="B29" s="85" t="s">
        <v>13</v>
      </c>
      <c r="C29" s="83" t="s">
        <v>261</v>
      </c>
      <c r="D29" s="98" t="s">
        <v>178</v>
      </c>
      <c r="E29" s="90" t="s">
        <v>69</v>
      </c>
      <c r="F29" s="176">
        <v>198.88</v>
      </c>
      <c r="G29" s="87">
        <f t="shared" si="15"/>
        <v>0.24940000000000001</v>
      </c>
      <c r="H29" s="104"/>
      <c r="I29" s="105">
        <f t="shared" ref="I29" si="18">H29*(1+G29)</f>
        <v>0</v>
      </c>
      <c r="J29" s="86">
        <f t="shared" ref="J29" si="19">F29*I29</f>
        <v>0</v>
      </c>
    </row>
    <row r="30" spans="1:111" customFormat="1" ht="15.75">
      <c r="A30" s="112" t="s">
        <v>179</v>
      </c>
      <c r="B30" s="85" t="s">
        <v>65</v>
      </c>
      <c r="C30" s="83" t="s">
        <v>262</v>
      </c>
      <c r="D30" s="98" t="str">
        <f>Composição!$A$38</f>
        <v>LASTRO COM MATERIAL GRANULAR, APLICAÇÃO EM PISOS OU RADIERS, ESPESSURA DE *5 CM*. AF_08/2017</v>
      </c>
      <c r="E30" s="90" t="s">
        <v>70</v>
      </c>
      <c r="F30" s="176">
        <v>102.49</v>
      </c>
      <c r="G30" s="87">
        <f t="shared" si="15"/>
        <v>0.24940000000000001</v>
      </c>
      <c r="H30" s="104"/>
      <c r="I30" s="105">
        <f t="shared" ref="I30" si="20">H30*(1+G30)</f>
        <v>0</v>
      </c>
      <c r="J30" s="86">
        <f t="shared" ref="J30" si="21">F30*I30</f>
        <v>0</v>
      </c>
    </row>
    <row r="31" spans="1:111" customFormat="1" ht="15.75">
      <c r="A31" s="112" t="s">
        <v>255</v>
      </c>
      <c r="B31" s="85" t="s">
        <v>65</v>
      </c>
      <c r="C31" s="83" t="s">
        <v>263</v>
      </c>
      <c r="D31" s="98" t="str">
        <f>Composição!$A$172</f>
        <v>PISO PODOTÁTIL, DIRECIONAL OU ALERTA, ASSENTADO SOBRE ARGAMASSA. AF_05/2020</v>
      </c>
      <c r="E31" s="90" t="s">
        <v>69</v>
      </c>
      <c r="F31" s="176">
        <v>203.8</v>
      </c>
      <c r="G31" s="87">
        <f t="shared" si="15"/>
        <v>0.24940000000000001</v>
      </c>
      <c r="H31" s="104"/>
      <c r="I31" s="105">
        <f t="shared" ref="I31" si="22">H31*(1+G31)</f>
        <v>0</v>
      </c>
      <c r="J31" s="86">
        <f t="shared" ref="J31" si="23">F31*I31</f>
        <v>0</v>
      </c>
    </row>
    <row r="32" spans="1:111" customFormat="1" ht="15.75">
      <c r="A32" s="85">
        <v>98504</v>
      </c>
      <c r="B32" s="85" t="s">
        <v>13</v>
      </c>
      <c r="C32" s="83" t="s">
        <v>264</v>
      </c>
      <c r="D32" s="98" t="s">
        <v>129</v>
      </c>
      <c r="E32" s="90" t="s">
        <v>71</v>
      </c>
      <c r="F32" s="176">
        <v>266.02999999999997</v>
      </c>
      <c r="G32" s="87">
        <f t="shared" si="15"/>
        <v>0.24940000000000001</v>
      </c>
      <c r="H32" s="104"/>
      <c r="I32" s="105">
        <f t="shared" si="16"/>
        <v>0</v>
      </c>
      <c r="J32" s="86">
        <f t="shared" si="17"/>
        <v>0</v>
      </c>
    </row>
    <row r="33" spans="1:111" customFormat="1" ht="15.75">
      <c r="A33" s="90">
        <v>84665</v>
      </c>
      <c r="B33" s="90" t="s">
        <v>17</v>
      </c>
      <c r="C33" s="83" t="s">
        <v>265</v>
      </c>
      <c r="D33" s="89" t="s">
        <v>165</v>
      </c>
      <c r="E33" s="90" t="s">
        <v>71</v>
      </c>
      <c r="F33" s="176">
        <v>32.979999999999997</v>
      </c>
      <c r="G33" s="94">
        <f t="shared" ref="G33" si="24">$J$4</f>
        <v>0.24940000000000001</v>
      </c>
      <c r="H33" s="92"/>
      <c r="I33" s="99">
        <f>H33*(1+G33)</f>
        <v>0</v>
      </c>
      <c r="J33" s="19">
        <f>F33*I33</f>
        <v>0</v>
      </c>
    </row>
    <row r="34" spans="1:111" customFormat="1" ht="16.5">
      <c r="A34" s="112"/>
      <c r="B34" s="108"/>
      <c r="C34" s="109"/>
      <c r="D34" s="110"/>
      <c r="E34" s="108"/>
      <c r="F34" s="111"/>
      <c r="G34" s="111"/>
      <c r="H34" s="260" t="s">
        <v>14</v>
      </c>
      <c r="I34" s="261"/>
      <c r="J34" s="34">
        <f>SUM(J27:J33)</f>
        <v>0</v>
      </c>
    </row>
    <row r="35" spans="1:111" customFormat="1" ht="16.5">
      <c r="A35" s="22"/>
      <c r="B35" s="22"/>
      <c r="C35" s="12" t="s">
        <v>266</v>
      </c>
      <c r="D35" s="13" t="s">
        <v>113</v>
      </c>
      <c r="E35" s="22"/>
      <c r="F35" s="23"/>
      <c r="G35" s="23"/>
      <c r="H35" s="23"/>
      <c r="I35" s="24"/>
      <c r="J35" s="23"/>
    </row>
    <row r="36" spans="1:111" customFormat="1" ht="15.75">
      <c r="A36" s="15" t="s">
        <v>191</v>
      </c>
      <c r="B36" s="15" t="s">
        <v>65</v>
      </c>
      <c r="C36" s="16" t="s">
        <v>51</v>
      </c>
      <c r="D36" s="21" t="str">
        <f>Composição!$A$57</f>
        <v>LIMPEZA COM VASSOURA A SECO</v>
      </c>
      <c r="E36" s="90" t="s">
        <v>71</v>
      </c>
      <c r="F36" s="177">
        <v>1331.99</v>
      </c>
      <c r="G36" s="77">
        <f>$J$4</f>
        <v>0.24940000000000001</v>
      </c>
      <c r="H36" s="80"/>
      <c r="I36" s="99">
        <f>H36*(1+G36)</f>
        <v>0</v>
      </c>
      <c r="J36" s="17">
        <f>F36*I36</f>
        <v>0</v>
      </c>
    </row>
    <row r="37" spans="1:111" customFormat="1" ht="16.5">
      <c r="A37" s="25"/>
      <c r="B37" s="25"/>
      <c r="C37" s="30"/>
      <c r="D37" s="27"/>
      <c r="E37" s="25"/>
      <c r="F37" s="26"/>
      <c r="G37" s="26"/>
      <c r="H37" s="260" t="s">
        <v>14</v>
      </c>
      <c r="I37" s="261"/>
      <c r="J37" s="34">
        <f>SUM(J36:J36)</f>
        <v>0</v>
      </c>
    </row>
    <row r="38" spans="1:111" customFormat="1" ht="24.75" customHeight="1">
      <c r="A38" s="35"/>
      <c r="B38" s="35"/>
      <c r="C38" s="41"/>
      <c r="D38" s="39"/>
      <c r="E38" s="35"/>
      <c r="F38" s="40"/>
      <c r="G38" s="40"/>
      <c r="H38" s="40"/>
      <c r="I38" s="35"/>
      <c r="J38" s="40"/>
    </row>
    <row r="39" spans="1:111" customFormat="1" ht="24.75" customHeight="1">
      <c r="A39" s="253" t="s">
        <v>105</v>
      </c>
      <c r="B39" s="254"/>
      <c r="C39" s="254"/>
      <c r="D39" s="254"/>
      <c r="E39" s="254"/>
      <c r="F39" s="254"/>
      <c r="G39" s="254"/>
      <c r="H39" s="255"/>
      <c r="I39" s="262">
        <f>SUM(J11:J37)/2</f>
        <v>0</v>
      </c>
      <c r="J39" s="262"/>
    </row>
    <row r="40" spans="1:111" customFormat="1" ht="26.25" customHeight="1">
      <c r="A40" s="35"/>
      <c r="B40" s="35"/>
      <c r="C40" s="41"/>
      <c r="D40" s="39"/>
      <c r="E40" s="35"/>
      <c r="F40" s="40"/>
      <c r="G40" s="40"/>
      <c r="H40" s="40"/>
      <c r="I40" s="35"/>
      <c r="J40" s="40"/>
    </row>
    <row r="41" spans="1:111" customFormat="1" ht="35.1" customHeight="1">
      <c r="A41" s="35"/>
      <c r="B41" s="35"/>
      <c r="C41" s="41"/>
      <c r="D41" s="39"/>
      <c r="E41" s="35"/>
      <c r="F41" s="40"/>
      <c r="G41" s="40"/>
      <c r="H41" s="40"/>
      <c r="I41" s="35"/>
      <c r="J41" s="40"/>
    </row>
    <row r="42" spans="1:111" customFormat="1" ht="35.1" customHeight="1">
      <c r="A42" s="35"/>
      <c r="B42" s="35"/>
      <c r="C42" s="41"/>
      <c r="D42" s="39"/>
      <c r="E42" s="35"/>
      <c r="F42" s="40"/>
      <c r="G42" s="40"/>
      <c r="H42" s="40"/>
      <c r="I42" s="35"/>
      <c r="J42" s="40"/>
    </row>
    <row r="43" spans="1:111" ht="35.1" customHeight="1">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row>
    <row r="44" spans="1:111" customFormat="1" ht="35.1" customHeight="1">
      <c r="A44" s="35"/>
      <c r="B44" s="35"/>
      <c r="C44" s="41"/>
      <c r="D44" s="39"/>
      <c r="E44" s="35"/>
      <c r="F44" s="40"/>
      <c r="G44" s="40"/>
      <c r="H44" s="40"/>
      <c r="I44" s="35"/>
      <c r="J44" s="40"/>
    </row>
    <row r="45" spans="1:111" customFormat="1" ht="35.1" customHeight="1">
      <c r="A45" s="35"/>
      <c r="B45" s="35"/>
      <c r="C45" s="41"/>
      <c r="D45" s="39"/>
      <c r="E45" s="35"/>
      <c r="F45" s="40"/>
      <c r="G45" s="40"/>
      <c r="H45" s="40"/>
      <c r="I45" s="35"/>
      <c r="J45" s="40"/>
    </row>
    <row r="46" spans="1:111" customFormat="1" ht="35.1" customHeight="1">
      <c r="A46" s="35"/>
      <c r="B46" s="35"/>
      <c r="C46" s="41"/>
      <c r="D46" s="39"/>
      <c r="E46" s="35"/>
      <c r="F46" s="40"/>
      <c r="G46" s="40"/>
      <c r="H46" s="40"/>
      <c r="I46" s="36"/>
      <c r="J46" s="36"/>
    </row>
    <row r="47" spans="1:111" customFormat="1" ht="25.5" customHeight="1">
      <c r="A47" s="35"/>
      <c r="B47" s="35"/>
      <c r="C47" s="41"/>
      <c r="D47" s="39"/>
      <c r="E47" s="35"/>
      <c r="F47" s="40"/>
      <c r="G47" s="40"/>
      <c r="H47" s="40"/>
      <c r="I47" s="35"/>
      <c r="J47" s="40"/>
    </row>
    <row r="48" spans="1:111" customFormat="1" ht="25.5" customHeight="1">
      <c r="A48" s="35"/>
      <c r="B48" s="35"/>
      <c r="C48" s="41"/>
      <c r="D48" s="39"/>
      <c r="E48" s="35"/>
      <c r="F48" s="40"/>
      <c r="G48" s="40"/>
      <c r="H48" s="40"/>
      <c r="I48" s="35"/>
      <c r="J48" s="40"/>
    </row>
    <row r="49" spans="1:111" s="107" customFormat="1" ht="35.1" customHeight="1">
      <c r="A49" s="35"/>
      <c r="B49" s="35"/>
      <c r="C49" s="41"/>
      <c r="D49" s="39"/>
      <c r="E49" s="35"/>
      <c r="F49" s="40"/>
      <c r="G49" s="40"/>
      <c r="H49" s="40"/>
      <c r="I49" s="35"/>
      <c r="J49" s="40"/>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row>
    <row r="50" spans="1:111" customFormat="1" ht="35.1" customHeight="1">
      <c r="A50" s="35"/>
      <c r="B50" s="35"/>
      <c r="C50" s="41"/>
      <c r="D50" s="39"/>
      <c r="E50" s="35"/>
      <c r="F50" s="40"/>
      <c r="G50" s="40"/>
      <c r="H50" s="40"/>
      <c r="I50" s="35"/>
      <c r="J50" s="40"/>
    </row>
    <row r="51" spans="1:111" s="4" customFormat="1" ht="35.1" customHeight="1">
      <c r="A51" s="35"/>
      <c r="B51" s="35"/>
      <c r="C51" s="41"/>
      <c r="D51" s="39"/>
      <c r="E51" s="35"/>
      <c r="F51" s="40"/>
      <c r="G51" s="40"/>
      <c r="H51" s="40"/>
      <c r="I51" s="35"/>
      <c r="J51" s="40"/>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4" customFormat="1" ht="35.1" customHeight="1">
      <c r="A52" s="35"/>
      <c r="B52" s="35"/>
      <c r="C52" s="41"/>
      <c r="D52" s="39"/>
      <c r="E52" s="35"/>
      <c r="F52" s="40"/>
      <c r="G52" s="40"/>
      <c r="H52" s="40"/>
      <c r="I52" s="35"/>
      <c r="J52" s="40"/>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4" customFormat="1" ht="35.1" customHeight="1">
      <c r="A53" s="35"/>
      <c r="B53" s="35"/>
      <c r="C53" s="41"/>
      <c r="D53" s="39"/>
      <c r="E53" s="35"/>
      <c r="F53" s="40"/>
      <c r="G53" s="40"/>
      <c r="H53" s="40"/>
      <c r="I53" s="35"/>
      <c r="J53" s="40"/>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5" spans="1:111" ht="35.1" customHeight="1"/>
  </sheetData>
  <mergeCells count="15">
    <mergeCell ref="H18:I18"/>
    <mergeCell ref="H13:I13"/>
    <mergeCell ref="A39:H39"/>
    <mergeCell ref="A1:J2"/>
    <mergeCell ref="A9:A10"/>
    <mergeCell ref="B9:B10"/>
    <mergeCell ref="C9:C10"/>
    <mergeCell ref="D9:D10"/>
    <mergeCell ref="E9:E10"/>
    <mergeCell ref="F9:F10"/>
    <mergeCell ref="H9:J9"/>
    <mergeCell ref="H34:I34"/>
    <mergeCell ref="H25:I25"/>
    <mergeCell ref="I39:J39"/>
    <mergeCell ref="H37:I37"/>
  </mergeCells>
  <printOptions horizontalCentered="1"/>
  <pageMargins left="0.7" right="0.7" top="0.75" bottom="0.75" header="0.3" footer="0.3"/>
  <pageSetup paperSize="9" scale="63" fitToHeight="0" orientation="landscape" horizontalDpi="300" verticalDpi="300" r:id="rId1"/>
  <headerFooter>
    <oddFooter>&amp;L&amp;G&amp;C&amp;"-,Negrito"&amp;9Juliana Souza Santos
 Engenheira Civil 
CREA 1219237280&amp;R&amp;P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view="pageBreakPreview" zoomScale="80" zoomScaleNormal="100" zoomScaleSheetLayoutView="80" workbookViewId="0">
      <selection activeCell="F18" sqref="F18"/>
    </sheetView>
  </sheetViews>
  <sheetFormatPr defaultRowHeight="20.85" customHeight="1"/>
  <cols>
    <col min="1" max="1" width="14.7109375" customWidth="1"/>
    <col min="2" max="2" width="28.5703125" customWidth="1"/>
    <col min="3" max="3" width="4" customWidth="1"/>
    <col min="4" max="4" width="2.7109375" customWidth="1"/>
    <col min="5" max="5" width="9.5703125" customWidth="1"/>
    <col min="6" max="6" width="34.5703125" customWidth="1"/>
    <col min="7" max="7" width="14" customWidth="1"/>
    <col min="8" max="8" width="13.7109375" customWidth="1"/>
    <col min="9" max="9" width="19.140625" bestFit="1" customWidth="1"/>
    <col min="11" max="11" width="10.140625" bestFit="1" customWidth="1"/>
    <col min="13" max="13" width="21.42578125" customWidth="1"/>
    <col min="14" max="14" width="14.85546875" customWidth="1"/>
  </cols>
  <sheetData>
    <row r="1" spans="1:14" ht="20.85" customHeight="1">
      <c r="A1" s="256" t="str">
        <f>Orçamento!A1</f>
        <v xml:space="preserve"> Estacionamento e Passeio Publico do CAPS - Centro de Atenção Psicossocial</v>
      </c>
      <c r="B1" s="256"/>
      <c r="C1" s="256"/>
      <c r="D1" s="256"/>
      <c r="E1" s="256"/>
      <c r="F1" s="256"/>
      <c r="G1" s="256"/>
      <c r="H1" s="256"/>
      <c r="I1" s="256"/>
    </row>
    <row r="2" spans="1:14" ht="20.85" customHeight="1">
      <c r="A2" s="256"/>
      <c r="B2" s="256"/>
      <c r="C2" s="256"/>
      <c r="D2" s="256"/>
      <c r="E2" s="256"/>
      <c r="F2" s="256"/>
      <c r="G2" s="256"/>
      <c r="H2" s="256"/>
      <c r="I2" s="256"/>
    </row>
    <row r="3" spans="1:14" ht="21" customHeight="1">
      <c r="A3" s="132" t="str">
        <f>Orçamento!A3</f>
        <v>Proprietário:  Municipio de Sorriso</v>
      </c>
      <c r="B3" s="146"/>
      <c r="C3" s="147"/>
      <c r="D3" s="148"/>
      <c r="E3" s="272" t="s">
        <v>7</v>
      </c>
      <c r="F3" s="272"/>
      <c r="G3" s="136">
        <f>G15</f>
        <v>0</v>
      </c>
      <c r="H3" s="137" t="s">
        <v>9</v>
      </c>
      <c r="I3" s="138">
        <f>Orçamento!J3</f>
        <v>44210</v>
      </c>
    </row>
    <row r="4" spans="1:14" ht="21" customHeight="1">
      <c r="A4" s="132" t="str">
        <f>Orçamento!B4</f>
        <v xml:space="preserve"> Estacionamento e Passeio Publico do CAPS - Centro de Atenção Psicossocial</v>
      </c>
      <c r="B4" s="132"/>
      <c r="C4" s="132"/>
      <c r="D4" s="132"/>
      <c r="E4" s="149"/>
      <c r="F4" s="137" t="s">
        <v>8</v>
      </c>
      <c r="G4" s="136">
        <f>G3/B6</f>
        <v>0</v>
      </c>
      <c r="H4" s="137" t="s">
        <v>10</v>
      </c>
      <c r="I4" s="141">
        <f>'BDI - Serviços'!I24</f>
        <v>0.24940000000000001</v>
      </c>
    </row>
    <row r="5" spans="1:14" ht="21" customHeight="1">
      <c r="A5" s="132" t="str">
        <f>Orçamento!A5</f>
        <v>Local:</v>
      </c>
      <c r="B5" s="273" t="str">
        <f>Orçamento!B5</f>
        <v>Local: Avenida Adolino Bedin (Avenida Brasília) - Equip. Comunitário B - Bairro Jardim América - Sorriso MT</v>
      </c>
      <c r="C5" s="273"/>
      <c r="D5" s="273"/>
      <c r="E5" s="273"/>
      <c r="F5" s="273"/>
      <c r="G5" s="273"/>
      <c r="H5" s="142" t="s">
        <v>11</v>
      </c>
      <c r="I5" s="150" t="str">
        <f>Orçamento!J6</f>
        <v>SINAPI - NOV/2020</v>
      </c>
    </row>
    <row r="6" spans="1:14" ht="21" customHeight="1">
      <c r="A6" s="132" t="str">
        <f>Orçamento!A6</f>
        <v xml:space="preserve">Área: </v>
      </c>
      <c r="B6" s="144">
        <f>Orçamento!B6</f>
        <v>3647.72</v>
      </c>
      <c r="C6" s="132"/>
      <c r="D6" s="132"/>
      <c r="E6" s="146"/>
      <c r="F6" s="146"/>
      <c r="G6" s="146"/>
      <c r="H6" s="146"/>
      <c r="I6" s="132"/>
    </row>
    <row r="7" spans="1:14" ht="21" customHeight="1">
      <c r="A7" s="249" t="str">
        <f>Orçamento!A7</f>
        <v>Responsável Técnico: Juliana Souza Santos - CREA RNP 1219237280</v>
      </c>
      <c r="B7" s="146"/>
      <c r="C7" s="147"/>
      <c r="D7" s="148"/>
      <c r="E7" s="146"/>
      <c r="F7" s="146"/>
      <c r="G7" s="146"/>
      <c r="H7" s="146"/>
      <c r="I7" s="132"/>
    </row>
    <row r="8" spans="1:14" ht="21" customHeight="1">
      <c r="A8" s="82"/>
      <c r="B8" s="82"/>
      <c r="C8" s="1"/>
      <c r="D8" s="3"/>
      <c r="E8" s="42" t="str">
        <f>Orçamento!E7</f>
        <v>Arredondamentos: Opções → Avançado → Fórmulas → "Definir Precisão Conforme Exibido"</v>
      </c>
      <c r="F8" s="82"/>
      <c r="G8" s="82"/>
      <c r="H8" s="82"/>
      <c r="I8" s="82"/>
    </row>
    <row r="9" spans="1:14" ht="20.85" customHeight="1">
      <c r="A9" s="122" t="s">
        <v>18</v>
      </c>
      <c r="B9" s="271" t="s">
        <v>19</v>
      </c>
      <c r="C9" s="271"/>
      <c r="D9" s="271"/>
      <c r="E9" s="271"/>
      <c r="F9" s="271"/>
      <c r="G9" s="271" t="s">
        <v>20</v>
      </c>
      <c r="H9" s="271"/>
      <c r="I9" s="122" t="s">
        <v>21</v>
      </c>
    </row>
    <row r="10" spans="1:14" ht="20.85" customHeight="1">
      <c r="A10" s="113" t="str">
        <f>Orçamento!C11</f>
        <v>1.0</v>
      </c>
      <c r="B10" s="264" t="str">
        <f>Orçamento!D11</f>
        <v>SERVIÇOS PRELIMINARES</v>
      </c>
      <c r="C10" s="265"/>
      <c r="D10" s="265"/>
      <c r="E10" s="265"/>
      <c r="F10" s="266"/>
      <c r="G10" s="263">
        <f>Orçamento!J13</f>
        <v>0</v>
      </c>
      <c r="H10" s="263"/>
      <c r="I10" s="114" t="e">
        <f t="shared" ref="I10:I15" si="0">G10/$G$15</f>
        <v>#DIV/0!</v>
      </c>
      <c r="M10" s="179"/>
      <c r="N10" s="180"/>
    </row>
    <row r="11" spans="1:14" ht="20.85" customHeight="1">
      <c r="A11" s="113" t="str">
        <f>Orçamento!C14</f>
        <v>2.0</v>
      </c>
      <c r="B11" s="264" t="str">
        <f>Orçamento!D14</f>
        <v>MOVIMENTO DE TERRA</v>
      </c>
      <c r="C11" s="265">
        <f>Orçamento!E14</f>
        <v>0</v>
      </c>
      <c r="D11" s="265">
        <f>Orçamento!F14</f>
        <v>0</v>
      </c>
      <c r="E11" s="265">
        <f>Orçamento!G14</f>
        <v>0</v>
      </c>
      <c r="F11" s="266">
        <f>Orçamento!H14</f>
        <v>0</v>
      </c>
      <c r="G11" s="263">
        <f>Orçamento!J18</f>
        <v>0</v>
      </c>
      <c r="H11" s="263"/>
      <c r="I11" s="114" t="e">
        <f t="shared" si="0"/>
        <v>#DIV/0!</v>
      </c>
      <c r="M11" s="179"/>
      <c r="N11" s="180"/>
    </row>
    <row r="12" spans="1:14" ht="20.85" customHeight="1">
      <c r="A12" s="240" t="str">
        <f>Orçamento!C19</f>
        <v>3.0</v>
      </c>
      <c r="B12" s="264" t="str">
        <f>Orçamento!D19</f>
        <v>INSTALAÇÕES ÁGUA PLUVIAL/DRENAGEM</v>
      </c>
      <c r="C12" s="265">
        <f>Orçamento!E19</f>
        <v>0</v>
      </c>
      <c r="D12" s="265">
        <f>Orçamento!F19</f>
        <v>0</v>
      </c>
      <c r="E12" s="265">
        <f>Orçamento!G19</f>
        <v>0</v>
      </c>
      <c r="F12" s="266">
        <f>Orçamento!H19</f>
        <v>0</v>
      </c>
      <c r="G12" s="263">
        <f>Orçamento!J25</f>
        <v>0</v>
      </c>
      <c r="H12" s="263"/>
      <c r="I12" s="114" t="e">
        <f t="shared" si="0"/>
        <v>#DIV/0!</v>
      </c>
      <c r="M12" s="179"/>
      <c r="N12" s="180"/>
    </row>
    <row r="13" spans="1:14" ht="20.85" customHeight="1">
      <c r="A13" s="113" t="str">
        <f>Orçamento!C26</f>
        <v>4.0</v>
      </c>
      <c r="B13" s="264" t="str">
        <f>Orçamento!D26</f>
        <v>SERVIÇOS EXTERNOS A EDIFICAÇÃO</v>
      </c>
      <c r="C13" s="265">
        <f>Orçamento!E26</f>
        <v>0</v>
      </c>
      <c r="D13" s="265">
        <f>Orçamento!F26</f>
        <v>0</v>
      </c>
      <c r="E13" s="265">
        <f>Orçamento!G26</f>
        <v>0</v>
      </c>
      <c r="F13" s="266">
        <f>Orçamento!H26</f>
        <v>0</v>
      </c>
      <c r="G13" s="263">
        <f>Orçamento!J34</f>
        <v>0</v>
      </c>
      <c r="H13" s="263"/>
      <c r="I13" s="114" t="e">
        <f t="shared" si="0"/>
        <v>#DIV/0!</v>
      </c>
      <c r="M13" s="179"/>
      <c r="N13" s="180"/>
    </row>
    <row r="14" spans="1:14" ht="20.85" customHeight="1">
      <c r="A14" s="113" t="str">
        <f>Orçamento!C35</f>
        <v>5.0</v>
      </c>
      <c r="B14" s="264" t="str">
        <f>Orçamento!D35</f>
        <v>SERVIÇOS COMPLEMENTARES FINAIS</v>
      </c>
      <c r="C14" s="265">
        <f>Orçamento!E35</f>
        <v>0</v>
      </c>
      <c r="D14" s="265">
        <f>Orçamento!F35</f>
        <v>0</v>
      </c>
      <c r="E14" s="265">
        <f>Orçamento!G35</f>
        <v>0</v>
      </c>
      <c r="F14" s="266">
        <f>Orçamento!H35</f>
        <v>0</v>
      </c>
      <c r="G14" s="263">
        <f>Orçamento!J37</f>
        <v>0</v>
      </c>
      <c r="H14" s="263"/>
      <c r="I14" s="114" t="e">
        <f t="shared" si="0"/>
        <v>#DIV/0!</v>
      </c>
      <c r="M14" s="179"/>
      <c r="N14" s="180"/>
    </row>
    <row r="15" spans="1:14" ht="39.950000000000003" customHeight="1">
      <c r="A15" s="267" t="s">
        <v>105</v>
      </c>
      <c r="B15" s="268"/>
      <c r="C15" s="268"/>
      <c r="D15" s="268"/>
      <c r="E15" s="268"/>
      <c r="F15" s="269"/>
      <c r="G15" s="270">
        <f>SUM(G10:H14)</f>
        <v>0</v>
      </c>
      <c r="H15" s="270"/>
      <c r="I15" s="117" t="e">
        <f t="shared" si="0"/>
        <v>#DIV/0!</v>
      </c>
      <c r="M15" s="179"/>
    </row>
    <row r="16" spans="1:14" ht="20.85" customHeight="1">
      <c r="A16" s="4"/>
      <c r="B16" s="4"/>
      <c r="C16" s="4"/>
      <c r="D16" s="4"/>
      <c r="E16" s="4"/>
      <c r="F16" s="4"/>
      <c r="G16" s="4"/>
      <c r="H16" s="4"/>
      <c r="I16" s="4"/>
    </row>
    <row r="17" spans="1:9" ht="20.85" customHeight="1">
      <c r="A17" s="4"/>
      <c r="B17" s="4"/>
      <c r="C17" s="4"/>
      <c r="D17" s="4"/>
      <c r="E17" s="4"/>
      <c r="F17" s="4"/>
      <c r="G17" s="4"/>
      <c r="H17" s="4"/>
      <c r="I17" s="4"/>
    </row>
    <row r="18" spans="1:9" ht="20.85" customHeight="1">
      <c r="A18" s="4"/>
      <c r="B18" s="4"/>
      <c r="C18" s="4"/>
      <c r="D18" s="4"/>
      <c r="E18" s="4"/>
      <c r="F18" s="4"/>
      <c r="G18" s="4"/>
      <c r="H18" s="4"/>
      <c r="I18" s="4"/>
    </row>
  </sheetData>
  <mergeCells count="17">
    <mergeCell ref="B11:F11"/>
    <mergeCell ref="G11:H11"/>
    <mergeCell ref="A1:I2"/>
    <mergeCell ref="B9:F9"/>
    <mergeCell ref="G9:H9"/>
    <mergeCell ref="E3:F3"/>
    <mergeCell ref="B5:G5"/>
    <mergeCell ref="B10:F10"/>
    <mergeCell ref="G10:H10"/>
    <mergeCell ref="G12:H12"/>
    <mergeCell ref="B12:F12"/>
    <mergeCell ref="A15:F15"/>
    <mergeCell ref="G15:H15"/>
    <mergeCell ref="B13:F13"/>
    <mergeCell ref="G13:H13"/>
    <mergeCell ref="B14:F14"/>
    <mergeCell ref="G14:H14"/>
  </mergeCells>
  <pageMargins left="0.59055118110236227" right="0.11811023622047245" top="0.51181102362204722" bottom="0.98425196850393704" header="0.31496062992125984" footer="0.31496062992125984"/>
  <pageSetup paperSize="9" scale="67" orientation="portrait" horizontalDpi="300" verticalDpi="300" r:id="rId1"/>
  <headerFooter>
    <oddFooter>&amp;L&amp;G&amp;C&amp;"-,Negrito"&amp;9Juliana Souza Santos
&amp;"-,Regular" Engenheira Civil 
CREA 1219237280&amp;R&amp;P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view="pageBreakPreview" zoomScale="80" zoomScaleNormal="80" zoomScaleSheetLayoutView="80" workbookViewId="0">
      <selection activeCell="R9" sqref="R9"/>
    </sheetView>
  </sheetViews>
  <sheetFormatPr defaultRowHeight="20.85" customHeight="1"/>
  <cols>
    <col min="1" max="1" width="10.140625" style="93" customWidth="1"/>
    <col min="2" max="2" width="28.5703125" style="93" customWidth="1"/>
    <col min="3" max="3" width="4" style="93" customWidth="1"/>
    <col min="4" max="4" width="2.7109375" style="93" customWidth="1"/>
    <col min="5" max="5" width="9.5703125" style="93" customWidth="1"/>
    <col min="6" max="6" width="22.7109375" style="93" customWidth="1"/>
    <col min="7" max="7" width="13.7109375" style="93" customWidth="1"/>
    <col min="8" max="8" width="10" style="93" bestFit="1" customWidth="1"/>
    <col min="9" max="9" width="19.140625" style="93" bestFit="1" customWidth="1"/>
    <col min="10" max="10" width="9.85546875" style="93" bestFit="1" customWidth="1"/>
    <col min="11" max="11" width="9.140625" style="93"/>
    <col min="12" max="12" width="10" style="93" bestFit="1" customWidth="1"/>
    <col min="13" max="16384" width="9.140625" style="93"/>
  </cols>
  <sheetData>
    <row r="1" spans="1:12" s="131" customFormat="1" ht="20.85" customHeight="1">
      <c r="A1" s="281" t="str">
        <f>Orçamento!A1</f>
        <v xml:space="preserve"> Estacionamento e Passeio Publico do CAPS - Centro de Atenção Psicossocial</v>
      </c>
      <c r="B1" s="282"/>
      <c r="C1" s="282"/>
      <c r="D1" s="282"/>
      <c r="E1" s="282"/>
      <c r="F1" s="282"/>
      <c r="G1" s="282"/>
      <c r="H1" s="282"/>
      <c r="I1" s="282"/>
    </row>
    <row r="2" spans="1:12" s="139" customFormat="1" ht="21" customHeight="1">
      <c r="A2" s="132" t="str">
        <f>Orçamento!A3</f>
        <v>Proprietário:  Municipio de Sorriso</v>
      </c>
      <c r="B2" s="133"/>
      <c r="C2" s="134"/>
      <c r="D2" s="135"/>
      <c r="E2" s="272" t="s">
        <v>7</v>
      </c>
      <c r="F2" s="272"/>
      <c r="G2" s="136">
        <f>Resumo!G3</f>
        <v>0</v>
      </c>
      <c r="H2" s="137" t="s">
        <v>9</v>
      </c>
      <c r="I2" s="138">
        <f>Orçamento!J3</f>
        <v>44210</v>
      </c>
    </row>
    <row r="3" spans="1:12" s="139" customFormat="1" ht="21" customHeight="1">
      <c r="A3" s="132" t="str">
        <f>Orçamento!B4</f>
        <v xml:space="preserve"> Estacionamento e Passeio Publico do CAPS - Centro de Atenção Psicossocial</v>
      </c>
      <c r="B3" s="132"/>
      <c r="C3" s="132"/>
      <c r="D3" s="132"/>
      <c r="E3" s="140"/>
      <c r="F3" s="137" t="s">
        <v>8</v>
      </c>
      <c r="G3" s="136">
        <f>G2/B5</f>
        <v>0</v>
      </c>
      <c r="H3" s="137" t="s">
        <v>10</v>
      </c>
      <c r="I3" s="141">
        <f>'BDI - Serviços'!I24</f>
        <v>0.24940000000000001</v>
      </c>
    </row>
    <row r="4" spans="1:12" s="139" customFormat="1" ht="32.25" customHeight="1">
      <c r="A4" s="132" t="str">
        <f>Orçamento!A5</f>
        <v>Local:</v>
      </c>
      <c r="B4" s="273" t="str">
        <f>Orçamento!B5</f>
        <v>Local: Avenida Adolino Bedin (Avenida Brasília) - Equip. Comunitário B - Bairro Jardim América - Sorriso MT</v>
      </c>
      <c r="C4" s="273"/>
      <c r="D4" s="273"/>
      <c r="E4" s="273"/>
      <c r="F4" s="273"/>
      <c r="G4" s="273"/>
      <c r="H4" s="142" t="s">
        <v>11</v>
      </c>
      <c r="I4" s="143" t="str">
        <f>Orçamento!J6</f>
        <v>SINAPI - NOV/2020</v>
      </c>
    </row>
    <row r="5" spans="1:12" s="139" customFormat="1" ht="21" customHeight="1">
      <c r="A5" s="132" t="str">
        <f>Orçamento!A6</f>
        <v xml:space="preserve">Área: </v>
      </c>
      <c r="B5" s="144">
        <f>Orçamento!B6</f>
        <v>3647.72</v>
      </c>
      <c r="C5" s="132"/>
      <c r="D5" s="132"/>
      <c r="E5" s="133"/>
      <c r="F5" s="145" t="str">
        <f>Orçamento!E7</f>
        <v>Arredondamentos: Opções → Avançado → Fórmulas → "Definir Precisão Conforme Exibido"</v>
      </c>
      <c r="G5" s="133"/>
      <c r="H5" s="133"/>
      <c r="I5" s="132"/>
    </row>
    <row r="6" spans="1:12" s="139" customFormat="1" ht="21" customHeight="1">
      <c r="A6" s="249" t="str">
        <f>Orçamento!A7</f>
        <v>Responsável Técnico: Juliana Souza Santos - CREA RNP 1219237280</v>
      </c>
      <c r="B6" s="133"/>
      <c r="C6" s="134"/>
      <c r="D6" s="135"/>
      <c r="E6" s="133"/>
      <c r="F6" s="133"/>
      <c r="H6" s="133"/>
      <c r="I6" s="132"/>
    </row>
    <row r="7" spans="1:12" ht="20.85" customHeight="1">
      <c r="A7" s="126"/>
      <c r="B7" s="126"/>
      <c r="C7" s="127"/>
      <c r="D7" s="128"/>
      <c r="E7" s="36"/>
      <c r="F7" s="126"/>
      <c r="G7" s="126"/>
      <c r="H7" s="126"/>
      <c r="I7" s="126"/>
    </row>
    <row r="8" spans="1:12" s="44" customFormat="1" ht="20.85" customHeight="1">
      <c r="A8" s="257" t="s">
        <v>18</v>
      </c>
      <c r="B8" s="257" t="s">
        <v>19</v>
      </c>
      <c r="C8" s="257"/>
      <c r="D8" s="257"/>
      <c r="E8" s="257"/>
      <c r="F8" s="257"/>
      <c r="G8" s="257" t="s">
        <v>20</v>
      </c>
      <c r="H8" s="257"/>
      <c r="I8" s="257" t="s">
        <v>21</v>
      </c>
      <c r="J8" s="274">
        <v>30</v>
      </c>
      <c r="K8" s="274"/>
      <c r="L8" s="274"/>
    </row>
    <row r="9" spans="1:12" s="44" customFormat="1" ht="20.85" customHeight="1">
      <c r="A9" s="257"/>
      <c r="B9" s="257"/>
      <c r="C9" s="257"/>
      <c r="D9" s="257"/>
      <c r="E9" s="257"/>
      <c r="F9" s="257"/>
      <c r="G9" s="257"/>
      <c r="H9" s="257"/>
      <c r="I9" s="257"/>
      <c r="J9" s="124" t="s">
        <v>53</v>
      </c>
      <c r="K9" s="124" t="s">
        <v>52</v>
      </c>
      <c r="L9" s="124" t="s">
        <v>54</v>
      </c>
    </row>
    <row r="10" spans="1:12" s="44" customFormat="1" ht="20.85" customHeight="1">
      <c r="A10" s="32" t="str">
        <f>Resumo!A10</f>
        <v>1.0</v>
      </c>
      <c r="B10" s="276" t="str">
        <f>Resumo!B10</f>
        <v>SERVIÇOS PRELIMINARES</v>
      </c>
      <c r="C10" s="276"/>
      <c r="D10" s="276"/>
      <c r="E10" s="276"/>
      <c r="F10" s="276"/>
      <c r="G10" s="277">
        <f>Resumo!G10</f>
        <v>0</v>
      </c>
      <c r="H10" s="277"/>
      <c r="I10" s="173" t="e">
        <f>G10/$G$15</f>
        <v>#DIV/0!</v>
      </c>
      <c r="J10" s="92">
        <f t="shared" ref="J10:J11" si="0">K10*$G10</f>
        <v>0</v>
      </c>
      <c r="K10" s="52">
        <v>1</v>
      </c>
      <c r="L10" s="43">
        <f t="shared" ref="L10:L11" si="1">K10</f>
        <v>1</v>
      </c>
    </row>
    <row r="11" spans="1:12" s="44" customFormat="1" ht="20.85" customHeight="1">
      <c r="A11" s="32" t="str">
        <f>Resumo!A11</f>
        <v>2.0</v>
      </c>
      <c r="B11" s="276" t="str">
        <f>Resumo!B11</f>
        <v>MOVIMENTO DE TERRA</v>
      </c>
      <c r="C11" s="276"/>
      <c r="D11" s="276"/>
      <c r="E11" s="276"/>
      <c r="F11" s="276"/>
      <c r="G11" s="277">
        <f>Resumo!G11</f>
        <v>0</v>
      </c>
      <c r="H11" s="277"/>
      <c r="I11" s="173" t="e">
        <f>G11/$G$15</f>
        <v>#DIV/0!</v>
      </c>
      <c r="J11" s="92">
        <f t="shared" si="0"/>
        <v>0</v>
      </c>
      <c r="K11" s="52">
        <v>1</v>
      </c>
      <c r="L11" s="43">
        <f t="shared" si="1"/>
        <v>1</v>
      </c>
    </row>
    <row r="12" spans="1:12" s="44" customFormat="1" ht="20.85" customHeight="1">
      <c r="A12" s="32" t="str">
        <f>Resumo!A12</f>
        <v>3.0</v>
      </c>
      <c r="B12" s="276" t="str">
        <f>Resumo!B12</f>
        <v>INSTALAÇÕES ÁGUA PLUVIAL/DRENAGEM</v>
      </c>
      <c r="C12" s="276"/>
      <c r="D12" s="276"/>
      <c r="E12" s="276"/>
      <c r="F12" s="276"/>
      <c r="G12" s="277">
        <f>Resumo!G12</f>
        <v>0</v>
      </c>
      <c r="H12" s="277"/>
      <c r="I12" s="173" t="e">
        <f>G12/$G$15</f>
        <v>#DIV/0!</v>
      </c>
      <c r="J12" s="92">
        <f t="shared" ref="J12" si="2">K12*$G12</f>
        <v>0</v>
      </c>
      <c r="K12" s="52">
        <v>1</v>
      </c>
      <c r="L12" s="43">
        <f t="shared" ref="L12" si="3">K12</f>
        <v>1</v>
      </c>
    </row>
    <row r="13" spans="1:12" s="44" customFormat="1" ht="20.85" customHeight="1">
      <c r="A13" s="32" t="str">
        <f>Resumo!A13</f>
        <v>4.0</v>
      </c>
      <c r="B13" s="276" t="str">
        <f>Resumo!B13</f>
        <v>SERVIÇOS EXTERNOS A EDIFICAÇÃO</v>
      </c>
      <c r="C13" s="276"/>
      <c r="D13" s="276"/>
      <c r="E13" s="276"/>
      <c r="F13" s="276"/>
      <c r="G13" s="277">
        <f>Resumo!G13</f>
        <v>0</v>
      </c>
      <c r="H13" s="277"/>
      <c r="I13" s="173" t="e">
        <f>G13/$G$15</f>
        <v>#DIV/0!</v>
      </c>
      <c r="J13" s="92">
        <f t="shared" ref="J13:J14" si="4">K13*$G13</f>
        <v>0</v>
      </c>
      <c r="K13" s="52">
        <v>1</v>
      </c>
      <c r="L13" s="43">
        <f t="shared" ref="L13:L14" si="5">K13</f>
        <v>1</v>
      </c>
    </row>
    <row r="14" spans="1:12" s="44" customFormat="1" ht="20.85" customHeight="1">
      <c r="A14" s="32" t="str">
        <f>Resumo!A14</f>
        <v>5.0</v>
      </c>
      <c r="B14" s="276" t="str">
        <f>Resumo!B14</f>
        <v>SERVIÇOS COMPLEMENTARES FINAIS</v>
      </c>
      <c r="C14" s="276"/>
      <c r="D14" s="276"/>
      <c r="E14" s="276"/>
      <c r="F14" s="276"/>
      <c r="G14" s="277">
        <f>Resumo!G14</f>
        <v>0</v>
      </c>
      <c r="H14" s="277"/>
      <c r="I14" s="173" t="e">
        <f>G14/$G$15</f>
        <v>#DIV/0!</v>
      </c>
      <c r="J14" s="92">
        <f t="shared" si="4"/>
        <v>0</v>
      </c>
      <c r="K14" s="52">
        <v>1</v>
      </c>
      <c r="L14" s="43">
        <f t="shared" si="5"/>
        <v>1</v>
      </c>
    </row>
    <row r="15" spans="1:12" s="44" customFormat="1" ht="20.85" customHeight="1">
      <c r="A15" s="278" t="s">
        <v>111</v>
      </c>
      <c r="B15" s="279"/>
      <c r="C15" s="279"/>
      <c r="D15" s="279"/>
      <c r="E15" s="279"/>
      <c r="F15" s="280"/>
      <c r="G15" s="275">
        <f>SUM(G10:H14)</f>
        <v>0</v>
      </c>
      <c r="H15" s="275"/>
      <c r="I15" s="103" t="e">
        <f>SUM(I10:I14)</f>
        <v>#DIV/0!</v>
      </c>
      <c r="J15" s="275">
        <f>SUM(J10:J14)</f>
        <v>0</v>
      </c>
      <c r="K15" s="275"/>
      <c r="L15" s="103" t="e">
        <f>J15/$G15</f>
        <v>#DIV/0!</v>
      </c>
    </row>
    <row r="16" spans="1:12" s="44" customFormat="1" ht="20.85" customHeight="1">
      <c r="A16" s="278" t="s">
        <v>112</v>
      </c>
      <c r="B16" s="279"/>
      <c r="C16" s="279"/>
      <c r="D16" s="279"/>
      <c r="E16" s="279"/>
      <c r="F16" s="280"/>
      <c r="G16" s="129"/>
      <c r="H16" s="129"/>
      <c r="I16" s="130"/>
      <c r="J16" s="275">
        <f>J15</f>
        <v>0</v>
      </c>
      <c r="K16" s="275"/>
      <c r="L16" s="103" t="e">
        <f>J16/$G15</f>
        <v>#DIV/0!</v>
      </c>
    </row>
    <row r="17" spans="1:9" customFormat="1" ht="4.5" customHeight="1"/>
    <row r="18" spans="1:9" ht="20.85" customHeight="1">
      <c r="A18" s="36"/>
      <c r="B18" s="36"/>
      <c r="C18" s="36"/>
      <c r="D18" s="36"/>
      <c r="E18" s="36"/>
      <c r="F18" s="36"/>
      <c r="G18" s="36"/>
      <c r="H18" s="36"/>
      <c r="I18" s="36"/>
    </row>
    <row r="19" spans="1:9" ht="20.85" customHeight="1">
      <c r="A19" s="36"/>
      <c r="B19" s="36"/>
      <c r="C19" s="36"/>
      <c r="D19" s="36"/>
      <c r="E19" s="36"/>
      <c r="F19" s="36"/>
      <c r="G19" s="36"/>
      <c r="H19" s="36"/>
      <c r="I19" s="36"/>
    </row>
  </sheetData>
  <mergeCells count="23">
    <mergeCell ref="A1:I1"/>
    <mergeCell ref="E2:F2"/>
    <mergeCell ref="B4:G4"/>
    <mergeCell ref="I8:I9"/>
    <mergeCell ref="B8:F9"/>
    <mergeCell ref="A8:A9"/>
    <mergeCell ref="G8:H9"/>
    <mergeCell ref="B14:F14"/>
    <mergeCell ref="G14:H14"/>
    <mergeCell ref="J8:L8"/>
    <mergeCell ref="A16:F16"/>
    <mergeCell ref="A15:F15"/>
    <mergeCell ref="G15:H15"/>
    <mergeCell ref="B10:F10"/>
    <mergeCell ref="G10:H10"/>
    <mergeCell ref="B12:F12"/>
    <mergeCell ref="G12:H12"/>
    <mergeCell ref="B13:F13"/>
    <mergeCell ref="G13:H13"/>
    <mergeCell ref="B11:F11"/>
    <mergeCell ref="G11:H11"/>
    <mergeCell ref="J15:K15"/>
    <mergeCell ref="J16:K16"/>
  </mergeCells>
  <pageMargins left="0.59055118110236227" right="0.11811023622047245" top="0.51181102362204722" bottom="0.98425196850393704" header="0.31496062992125984" footer="0.31496062992125984"/>
  <pageSetup paperSize="9" scale="67" orientation="landscape" horizontalDpi="300" verticalDpi="300" r:id="rId1"/>
  <headerFooter>
    <oddFooter>&amp;L&amp;G&amp;C&amp;"-,Negrito"&amp;9Juliana Souza Santos
 Engenheira Civil 
CREA 1219237280&amp;R&amp;P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zoomScaleNormal="100" zoomScaleSheetLayoutView="100" workbookViewId="0">
      <selection activeCell="A6" sqref="A6"/>
    </sheetView>
  </sheetViews>
  <sheetFormatPr defaultRowHeight="15.75"/>
  <cols>
    <col min="1" max="1" width="9.140625" style="44"/>
    <col min="2" max="2" width="22.28515625" style="44" bestFit="1" customWidth="1"/>
    <col min="3" max="3" width="7.5703125" style="44" customWidth="1"/>
    <col min="4" max="4" width="4.85546875" style="44" customWidth="1"/>
    <col min="5" max="5" width="7.140625" style="44" customWidth="1"/>
    <col min="6" max="6" width="13.140625" style="44" customWidth="1"/>
    <col min="7" max="7" width="12.28515625" style="44" customWidth="1"/>
    <col min="8" max="8" width="11.140625" style="44" customWidth="1"/>
    <col min="9" max="9" width="9.42578125" style="44" customWidth="1"/>
    <col min="10" max="10" width="8.28515625" style="44" customWidth="1"/>
    <col min="11" max="11" width="6.7109375" style="44" customWidth="1"/>
    <col min="12" max="13" width="9.140625" style="44"/>
    <col min="14" max="15" width="18.5703125" style="44" customWidth="1"/>
    <col min="16" max="16384" width="9.140625" style="44"/>
  </cols>
  <sheetData>
    <row r="1" spans="1:10" ht="15" customHeight="1">
      <c r="A1" s="283" t="str">
        <f>Orçamento!A1</f>
        <v xml:space="preserve"> Estacionamento e Passeio Publico do CAPS - Centro de Atenção Psicossocial</v>
      </c>
      <c r="B1" s="283"/>
      <c r="C1" s="283"/>
      <c r="D1" s="283"/>
      <c r="E1" s="283"/>
      <c r="F1" s="283"/>
      <c r="G1" s="283"/>
      <c r="H1" s="283"/>
      <c r="I1" s="283"/>
      <c r="J1" s="283"/>
    </row>
    <row r="2" spans="1:10" ht="21" customHeight="1">
      <c r="A2" s="132" t="str">
        <f>Orçamento!A3</f>
        <v>Proprietário:  Municipio de Sorriso</v>
      </c>
      <c r="B2" s="133"/>
      <c r="C2" s="134"/>
      <c r="D2" s="135"/>
      <c r="E2" s="272" t="s">
        <v>7</v>
      </c>
      <c r="F2" s="272"/>
      <c r="G2" s="136">
        <f>Resumo!G3</f>
        <v>0</v>
      </c>
      <c r="H2" s="137" t="s">
        <v>9</v>
      </c>
      <c r="I2" s="138">
        <f>Orçamento!J3</f>
        <v>44210</v>
      </c>
      <c r="J2" s="163"/>
    </row>
    <row r="3" spans="1:10" ht="21" customHeight="1">
      <c r="A3" s="132" t="str">
        <f>Orçamento!B4</f>
        <v xml:space="preserve"> Estacionamento e Passeio Publico do CAPS - Centro de Atenção Psicossocial</v>
      </c>
      <c r="B3" s="132"/>
      <c r="C3" s="132"/>
      <c r="D3" s="132"/>
      <c r="E3" s="140"/>
      <c r="F3" s="137" t="s">
        <v>8</v>
      </c>
      <c r="G3" s="136">
        <f>G2/B5</f>
        <v>0</v>
      </c>
      <c r="H3" s="137" t="s">
        <v>10</v>
      </c>
      <c r="I3" s="141">
        <f>'BDI - Serviços'!I24</f>
        <v>0.24940000000000001</v>
      </c>
      <c r="J3" s="163"/>
    </row>
    <row r="4" spans="1:10" ht="31.5" customHeight="1">
      <c r="A4" s="132" t="str">
        <f>Orçamento!A5</f>
        <v>Local:</v>
      </c>
      <c r="B4" s="273" t="str">
        <f>Orçamento!B5</f>
        <v>Local: Avenida Adolino Bedin (Avenida Brasília) - Equip. Comunitário B - Bairro Jardim América - Sorriso MT</v>
      </c>
      <c r="C4" s="273"/>
      <c r="D4" s="273"/>
      <c r="E4" s="273"/>
      <c r="F4" s="273"/>
      <c r="G4" s="273"/>
      <c r="H4" s="142" t="s">
        <v>11</v>
      </c>
      <c r="I4" s="143" t="str">
        <f>Orçamento!J6</f>
        <v>SINAPI - NOV/2020</v>
      </c>
      <c r="J4" s="163"/>
    </row>
    <row r="5" spans="1:10" ht="21" customHeight="1">
      <c r="A5" s="132" t="str">
        <f>Orçamento!A6</f>
        <v xml:space="preserve">Área: </v>
      </c>
      <c r="B5" s="144">
        <f>Orçamento!B6</f>
        <v>3647.72</v>
      </c>
      <c r="C5" s="132"/>
      <c r="D5" s="145" t="str">
        <f>Orçamento!E7</f>
        <v>Arredondamentos: Opções → Avançado → Fórmulas → "Definir Precisão Conforme Exibido"</v>
      </c>
      <c r="G5" s="133"/>
      <c r="H5" s="133"/>
      <c r="I5" s="132"/>
      <c r="J5" s="163"/>
    </row>
    <row r="6" spans="1:10" ht="21" customHeight="1">
      <c r="A6" s="249" t="str">
        <f>Orçamento!A7</f>
        <v>Responsável Técnico: Juliana Souza Santos - CREA RNP 1219237280</v>
      </c>
      <c r="B6" s="133"/>
      <c r="C6" s="134"/>
      <c r="D6" s="135"/>
      <c r="E6" s="133"/>
      <c r="F6" s="133"/>
      <c r="G6" s="139"/>
      <c r="H6" s="133"/>
      <c r="I6" s="132"/>
      <c r="J6" s="163"/>
    </row>
    <row r="7" spans="1:10" ht="17.25">
      <c r="A7" s="121"/>
      <c r="B7" s="126"/>
      <c r="C7" s="127"/>
      <c r="D7" s="128"/>
      <c r="E7" s="126"/>
      <c r="F7" s="126"/>
      <c r="G7" s="36"/>
      <c r="H7" s="126"/>
      <c r="I7" s="9"/>
      <c r="J7" s="20"/>
    </row>
    <row r="8" spans="1:10" ht="17.25">
      <c r="A8" s="304" t="s">
        <v>85</v>
      </c>
      <c r="B8" s="304"/>
      <c r="C8" s="304"/>
      <c r="D8" s="304"/>
      <c r="E8" s="304"/>
      <c r="F8" s="304"/>
      <c r="G8" s="304"/>
      <c r="H8" s="304"/>
      <c r="I8" s="304"/>
      <c r="J8" s="304"/>
    </row>
    <row r="9" spans="1:10">
      <c r="A9" s="54" t="s">
        <v>22</v>
      </c>
      <c r="B9" s="288" t="s">
        <v>23</v>
      </c>
      <c r="C9" s="289"/>
      <c r="D9" s="289"/>
      <c r="E9" s="289"/>
      <c r="F9" s="289"/>
      <c r="G9" s="289"/>
      <c r="H9" s="290"/>
      <c r="I9" s="292">
        <f>SUM(I10:I13)</f>
        <v>6.8500000000000005E-2</v>
      </c>
      <c r="J9" s="292"/>
    </row>
    <row r="10" spans="1:10">
      <c r="A10" s="81" t="s">
        <v>24</v>
      </c>
      <c r="B10" s="291" t="s">
        <v>25</v>
      </c>
      <c r="C10" s="291"/>
      <c r="D10" s="291"/>
      <c r="E10" s="291"/>
      <c r="F10" s="285" t="s">
        <v>26</v>
      </c>
      <c r="G10" s="285"/>
      <c r="H10" s="285"/>
      <c r="I10" s="284">
        <v>3.7999999999999999E-2</v>
      </c>
      <c r="J10" s="284"/>
    </row>
    <row r="11" spans="1:10">
      <c r="A11" s="81" t="s">
        <v>27</v>
      </c>
      <c r="B11" s="291" t="s">
        <v>28</v>
      </c>
      <c r="C11" s="291"/>
      <c r="D11" s="291"/>
      <c r="E11" s="291"/>
      <c r="F11" s="285" t="s">
        <v>29</v>
      </c>
      <c r="G11" s="285"/>
      <c r="H11" s="285"/>
      <c r="I11" s="284">
        <v>7.0000000000000001E-3</v>
      </c>
      <c r="J11" s="284"/>
    </row>
    <row r="12" spans="1:10">
      <c r="A12" s="81" t="s">
        <v>30</v>
      </c>
      <c r="B12" s="291" t="s">
        <v>31</v>
      </c>
      <c r="C12" s="291"/>
      <c r="D12" s="291"/>
      <c r="E12" s="291"/>
      <c r="F12" s="285" t="s">
        <v>32</v>
      </c>
      <c r="G12" s="285"/>
      <c r="H12" s="285"/>
      <c r="I12" s="284">
        <v>1.2E-2</v>
      </c>
      <c r="J12" s="284"/>
    </row>
    <row r="13" spans="1:10">
      <c r="A13" s="81" t="s">
        <v>33</v>
      </c>
      <c r="B13" s="291" t="s">
        <v>34</v>
      </c>
      <c r="C13" s="291"/>
      <c r="D13" s="291"/>
      <c r="E13" s="291"/>
      <c r="F13" s="285" t="s">
        <v>35</v>
      </c>
      <c r="G13" s="285"/>
      <c r="H13" s="285"/>
      <c r="I13" s="284">
        <v>1.15E-2</v>
      </c>
      <c r="J13" s="284"/>
    </row>
    <row r="14" spans="1:10">
      <c r="A14" s="81"/>
      <c r="B14" s="285"/>
      <c r="C14" s="285"/>
      <c r="D14" s="285"/>
      <c r="E14" s="285"/>
      <c r="F14" s="285"/>
      <c r="G14" s="285"/>
      <c r="H14" s="285"/>
      <c r="I14" s="284"/>
      <c r="J14" s="284"/>
    </row>
    <row r="15" spans="1:10">
      <c r="A15" s="54" t="s">
        <v>36</v>
      </c>
      <c r="B15" s="288" t="s">
        <v>37</v>
      </c>
      <c r="C15" s="289"/>
      <c r="D15" s="289"/>
      <c r="E15" s="289"/>
      <c r="F15" s="289"/>
      <c r="G15" s="289"/>
      <c r="H15" s="290"/>
      <c r="I15" s="292">
        <f>SUM(I16:I19)</f>
        <v>0.10150000000000001</v>
      </c>
      <c r="J15" s="292"/>
    </row>
    <row r="16" spans="1:10">
      <c r="A16" s="81" t="s">
        <v>38</v>
      </c>
      <c r="B16" s="291" t="s">
        <v>39</v>
      </c>
      <c r="C16" s="291"/>
      <c r="D16" s="291"/>
      <c r="E16" s="291"/>
      <c r="F16" s="291"/>
      <c r="G16" s="291"/>
      <c r="H16" s="291"/>
      <c r="I16" s="284">
        <v>6.4999999999999997E-3</v>
      </c>
      <c r="J16" s="284"/>
    </row>
    <row r="17" spans="1:14">
      <c r="A17" s="81" t="s">
        <v>40</v>
      </c>
      <c r="B17" s="291" t="s">
        <v>41</v>
      </c>
      <c r="C17" s="291"/>
      <c r="D17" s="291"/>
      <c r="E17" s="291"/>
      <c r="F17" s="291"/>
      <c r="G17" s="291"/>
      <c r="H17" s="291"/>
      <c r="I17" s="284">
        <v>0.03</v>
      </c>
      <c r="J17" s="284"/>
    </row>
    <row r="18" spans="1:14">
      <c r="A18" s="81" t="s">
        <v>42</v>
      </c>
      <c r="B18" s="291" t="s">
        <v>43</v>
      </c>
      <c r="C18" s="291"/>
      <c r="D18" s="291"/>
      <c r="E18" s="291"/>
      <c r="F18" s="291"/>
      <c r="G18" s="291"/>
      <c r="H18" s="291"/>
      <c r="I18" s="284">
        <v>0.02</v>
      </c>
      <c r="J18" s="284"/>
    </row>
    <row r="19" spans="1:14">
      <c r="A19" s="81" t="s">
        <v>50</v>
      </c>
      <c r="B19" s="294" t="s">
        <v>83</v>
      </c>
      <c r="C19" s="295"/>
      <c r="D19" s="295"/>
      <c r="E19" s="295"/>
      <c r="F19" s="295"/>
      <c r="G19" s="295"/>
      <c r="H19" s="296"/>
      <c r="I19" s="302">
        <v>4.4999999999999998E-2</v>
      </c>
      <c r="J19" s="303"/>
    </row>
    <row r="20" spans="1:14">
      <c r="A20" s="81"/>
      <c r="B20" s="285"/>
      <c r="C20" s="285"/>
      <c r="D20" s="285"/>
      <c r="E20" s="285"/>
      <c r="F20" s="285"/>
      <c r="G20" s="285"/>
      <c r="H20" s="285"/>
      <c r="I20" s="285"/>
      <c r="J20" s="285"/>
    </row>
    <row r="21" spans="1:14">
      <c r="A21" s="54" t="s">
        <v>44</v>
      </c>
      <c r="B21" s="288" t="s">
        <v>45</v>
      </c>
      <c r="C21" s="289"/>
      <c r="D21" s="289"/>
      <c r="E21" s="289"/>
      <c r="F21" s="289"/>
      <c r="G21" s="289"/>
      <c r="H21" s="290"/>
      <c r="I21" s="286">
        <f>I22</f>
        <v>0.05</v>
      </c>
      <c r="J21" s="287"/>
    </row>
    <row r="22" spans="1:14">
      <c r="A22" s="81" t="s">
        <v>46</v>
      </c>
      <c r="B22" s="294" t="s">
        <v>47</v>
      </c>
      <c r="C22" s="295"/>
      <c r="D22" s="295"/>
      <c r="E22" s="295"/>
      <c r="F22" s="295"/>
      <c r="G22" s="295"/>
      <c r="H22" s="296"/>
      <c r="I22" s="284">
        <v>0.05</v>
      </c>
      <c r="J22" s="284"/>
    </row>
    <row r="23" spans="1:14">
      <c r="A23" s="55"/>
      <c r="B23" s="298"/>
      <c r="C23" s="299"/>
      <c r="D23" s="299"/>
      <c r="E23" s="299"/>
      <c r="F23" s="299"/>
      <c r="G23" s="299"/>
      <c r="H23" s="300"/>
      <c r="I23" s="298"/>
      <c r="J23" s="300"/>
    </row>
    <row r="24" spans="1:14">
      <c r="A24" s="125"/>
      <c r="B24" s="297" t="s">
        <v>93</v>
      </c>
      <c r="C24" s="297"/>
      <c r="D24" s="297"/>
      <c r="E24" s="297"/>
      <c r="F24" s="297"/>
      <c r="G24" s="297"/>
      <c r="H24" s="297"/>
      <c r="I24" s="301">
        <f>(((1+I10+I11+I12)*(1+I13)*(1+I21))/(1-I15))-1</f>
        <v>0.24940000000000001</v>
      </c>
      <c r="J24" s="301"/>
      <c r="N24" s="56"/>
    </row>
    <row r="25" spans="1:14">
      <c r="A25" s="20"/>
      <c r="B25" s="20"/>
      <c r="C25" s="20"/>
      <c r="D25" s="20"/>
      <c r="E25" s="20"/>
      <c r="F25" s="20"/>
      <c r="G25" s="20"/>
      <c r="H25" s="20"/>
      <c r="I25" s="20"/>
      <c r="J25" s="20"/>
    </row>
    <row r="26" spans="1:14">
      <c r="A26" s="20"/>
      <c r="B26" s="20"/>
      <c r="C26" s="20"/>
      <c r="D26" s="20"/>
      <c r="E26" s="20"/>
      <c r="F26" s="20"/>
      <c r="G26" s="20"/>
      <c r="H26" s="20"/>
      <c r="I26" s="20"/>
      <c r="J26" s="20"/>
      <c r="N26" s="56">
        <v>0.24199999999999999</v>
      </c>
    </row>
    <row r="27" spans="1:14" ht="50.25" customHeight="1">
      <c r="A27" s="293" t="s">
        <v>55</v>
      </c>
      <c r="B27" s="293"/>
      <c r="C27" s="293"/>
      <c r="D27" s="293"/>
      <c r="E27" s="293"/>
      <c r="F27" s="293"/>
      <c r="G27" s="293"/>
      <c r="H27" s="293"/>
      <c r="I27" s="293"/>
      <c r="J27" s="293"/>
    </row>
    <row r="28" spans="1:14">
      <c r="A28" s="58"/>
      <c r="B28" s="58"/>
      <c r="C28" s="58"/>
      <c r="D28" s="58"/>
      <c r="E28" s="20"/>
      <c r="F28" s="20"/>
      <c r="G28" s="20"/>
      <c r="H28" s="20"/>
      <c r="I28" s="20"/>
      <c r="J28" s="20"/>
    </row>
    <row r="29" spans="1:14">
      <c r="A29" s="58"/>
      <c r="B29" s="20"/>
      <c r="C29" s="58"/>
      <c r="D29" s="58"/>
      <c r="E29" s="20"/>
      <c r="F29" s="20"/>
      <c r="G29" s="20"/>
      <c r="H29" s="20"/>
      <c r="I29" s="20"/>
      <c r="J29" s="20"/>
    </row>
    <row r="30" spans="1:14">
      <c r="A30" s="58"/>
      <c r="B30" s="58"/>
      <c r="C30" s="58"/>
      <c r="D30" s="58"/>
      <c r="E30" s="20"/>
      <c r="F30" s="20"/>
      <c r="G30" s="20"/>
      <c r="H30" s="20"/>
      <c r="I30" s="20"/>
      <c r="J30" s="20"/>
    </row>
    <row r="31" spans="1:14">
      <c r="A31" s="58" t="s">
        <v>56</v>
      </c>
      <c r="B31" s="58"/>
      <c r="C31" s="58"/>
      <c r="D31" s="58"/>
      <c r="E31" s="20"/>
      <c r="F31" s="20"/>
      <c r="G31" s="20"/>
      <c r="H31" s="20"/>
      <c r="I31" s="20"/>
      <c r="J31" s="20"/>
    </row>
    <row r="32" spans="1:14">
      <c r="A32" s="164" t="s">
        <v>57</v>
      </c>
      <c r="B32" s="58"/>
      <c r="C32" s="58"/>
      <c r="D32" s="58"/>
      <c r="E32" s="20"/>
      <c r="F32" s="20"/>
      <c r="G32" s="20"/>
      <c r="H32" s="20"/>
      <c r="I32" s="20"/>
      <c r="J32" s="20"/>
    </row>
    <row r="33" spans="1:10">
      <c r="A33" s="164" t="s">
        <v>58</v>
      </c>
      <c r="B33" s="58"/>
      <c r="C33" s="58"/>
      <c r="D33" s="58"/>
      <c r="E33" s="20"/>
      <c r="F33" s="20"/>
      <c r="G33" s="20"/>
      <c r="H33" s="20"/>
      <c r="I33" s="20"/>
      <c r="J33" s="20"/>
    </row>
    <row r="34" spans="1:10">
      <c r="A34" s="164" t="s">
        <v>59</v>
      </c>
      <c r="B34" s="58"/>
      <c r="C34" s="58"/>
      <c r="D34" s="58"/>
      <c r="E34" s="20"/>
      <c r="F34" s="20"/>
      <c r="G34" s="20"/>
      <c r="H34" s="20"/>
      <c r="I34" s="20"/>
      <c r="J34" s="20"/>
    </row>
    <row r="35" spans="1:10">
      <c r="A35" s="164" t="s">
        <v>60</v>
      </c>
      <c r="B35" s="58"/>
      <c r="C35" s="58"/>
      <c r="D35" s="58"/>
      <c r="E35" s="20"/>
      <c r="F35" s="20"/>
      <c r="G35" s="20"/>
      <c r="H35" s="20"/>
      <c r="I35" s="20"/>
      <c r="J35" s="20"/>
    </row>
    <row r="36" spans="1:10">
      <c r="A36" s="164" t="s">
        <v>61</v>
      </c>
      <c r="B36" s="58"/>
      <c r="C36" s="58"/>
      <c r="D36" s="58"/>
      <c r="E36" s="20"/>
      <c r="F36" s="20"/>
      <c r="G36" s="20"/>
      <c r="H36" s="20"/>
      <c r="I36" s="20"/>
      <c r="J36" s="20"/>
    </row>
    <row r="37" spans="1:10">
      <c r="A37" s="164" t="s">
        <v>62</v>
      </c>
      <c r="B37" s="20"/>
      <c r="C37" s="20"/>
      <c r="D37" s="20"/>
      <c r="E37" s="20"/>
      <c r="F37" s="20"/>
      <c r="G37" s="20"/>
      <c r="H37" s="20"/>
      <c r="I37" s="20"/>
      <c r="J37" s="20"/>
    </row>
    <row r="38" spans="1:10">
      <c r="A38" s="20"/>
      <c r="B38" s="20"/>
      <c r="C38" s="20"/>
      <c r="D38" s="20"/>
      <c r="E38" s="20"/>
      <c r="F38" s="20"/>
      <c r="G38" s="20"/>
      <c r="H38" s="20"/>
      <c r="I38" s="20"/>
      <c r="J38" s="20"/>
    </row>
    <row r="39" spans="1:10">
      <c r="A39" s="20"/>
      <c r="B39" s="20"/>
      <c r="C39" s="20"/>
      <c r="D39" s="20"/>
      <c r="E39" s="20"/>
      <c r="F39" s="20"/>
      <c r="G39" s="20"/>
      <c r="H39" s="20"/>
      <c r="I39" s="20"/>
      <c r="J39" s="20"/>
    </row>
    <row r="40" spans="1:10">
      <c r="A40" s="20"/>
      <c r="B40" s="20"/>
      <c r="C40" s="20"/>
      <c r="D40" s="20"/>
      <c r="E40" s="20"/>
      <c r="F40" s="20"/>
      <c r="G40" s="20"/>
      <c r="H40" s="20"/>
      <c r="I40" s="20"/>
      <c r="J40" s="20"/>
    </row>
    <row r="41" spans="1:10">
      <c r="A41" s="20"/>
      <c r="B41" s="20"/>
      <c r="C41" s="20"/>
      <c r="D41" s="20"/>
      <c r="E41" s="20"/>
      <c r="F41" s="20"/>
      <c r="G41" s="20"/>
      <c r="H41" s="20"/>
      <c r="I41" s="20"/>
      <c r="J41" s="20"/>
    </row>
    <row r="42" spans="1:10">
      <c r="A42" s="20"/>
      <c r="B42" s="20"/>
      <c r="C42" s="20"/>
      <c r="D42" s="20"/>
      <c r="E42" s="20"/>
      <c r="F42" s="20"/>
      <c r="G42" s="20"/>
      <c r="H42" s="20"/>
      <c r="I42" s="20"/>
      <c r="J42" s="20"/>
    </row>
    <row r="43" spans="1:10">
      <c r="A43" s="20"/>
      <c r="B43" s="20"/>
      <c r="C43" s="20"/>
      <c r="D43" s="20"/>
      <c r="E43" s="20"/>
      <c r="F43" s="20"/>
      <c r="G43" s="20"/>
      <c r="H43" s="20"/>
      <c r="I43" s="20"/>
      <c r="J43" s="20"/>
    </row>
    <row r="44" spans="1:10">
      <c r="A44" s="20"/>
      <c r="B44" s="20"/>
      <c r="C44" s="20"/>
      <c r="D44" s="20"/>
      <c r="E44" s="20"/>
      <c r="F44" s="20"/>
      <c r="G44" s="20"/>
      <c r="H44" s="20"/>
      <c r="I44" s="20"/>
      <c r="J44" s="20"/>
    </row>
    <row r="45" spans="1:10">
      <c r="A45" s="20"/>
      <c r="B45" s="20"/>
      <c r="C45" s="20"/>
      <c r="D45" s="20"/>
      <c r="E45" s="20"/>
      <c r="F45" s="20"/>
      <c r="G45" s="20"/>
      <c r="H45" s="20"/>
      <c r="I45" s="20"/>
      <c r="J45" s="20"/>
    </row>
    <row r="46" spans="1:10">
      <c r="A46" s="20"/>
      <c r="B46" s="20"/>
      <c r="C46" s="20"/>
      <c r="D46" s="20"/>
      <c r="E46" s="20"/>
      <c r="F46" s="20"/>
      <c r="G46" s="20"/>
      <c r="H46" s="20"/>
      <c r="I46" s="20"/>
      <c r="J46" s="20"/>
    </row>
    <row r="47" spans="1:10">
      <c r="A47" s="20"/>
      <c r="B47" s="20"/>
      <c r="C47" s="20"/>
      <c r="D47" s="20"/>
      <c r="E47" s="20"/>
      <c r="F47" s="20"/>
      <c r="G47" s="20"/>
      <c r="H47" s="20"/>
      <c r="I47" s="20"/>
      <c r="J47" s="20"/>
    </row>
    <row r="48" spans="1:10">
      <c r="A48" s="20"/>
      <c r="B48" s="20"/>
      <c r="C48" s="20"/>
      <c r="D48" s="20"/>
      <c r="E48" s="20"/>
      <c r="F48" s="20"/>
      <c r="G48" s="20"/>
      <c r="H48" s="20"/>
      <c r="I48" s="20"/>
      <c r="J48" s="20"/>
    </row>
    <row r="49" spans="1:10">
      <c r="A49" s="20"/>
      <c r="B49" s="20"/>
      <c r="C49" s="20"/>
      <c r="D49" s="20"/>
      <c r="E49" s="20"/>
      <c r="F49" s="20"/>
      <c r="G49" s="20"/>
      <c r="H49" s="20"/>
      <c r="I49" s="20"/>
      <c r="J49" s="20"/>
    </row>
    <row r="50" spans="1:10">
      <c r="A50" s="20"/>
      <c r="B50" s="20"/>
      <c r="C50" s="20"/>
      <c r="D50" s="20"/>
      <c r="E50" s="20"/>
      <c r="F50" s="20"/>
      <c r="G50" s="20"/>
      <c r="H50" s="20"/>
      <c r="I50" s="20"/>
      <c r="J50" s="20"/>
    </row>
    <row r="51" spans="1:10">
      <c r="A51" s="20"/>
      <c r="B51" s="20"/>
      <c r="C51" s="20"/>
      <c r="D51" s="20"/>
      <c r="E51" s="20"/>
      <c r="F51" s="20"/>
      <c r="G51" s="20"/>
      <c r="H51" s="20"/>
      <c r="I51" s="20"/>
      <c r="J51" s="20"/>
    </row>
    <row r="52" spans="1:10">
      <c r="A52" s="20"/>
      <c r="B52" s="20"/>
      <c r="C52" s="20"/>
      <c r="D52" s="20"/>
      <c r="E52" s="20"/>
      <c r="F52" s="20"/>
      <c r="G52" s="20"/>
      <c r="H52" s="20"/>
      <c r="I52" s="20"/>
      <c r="J52" s="20"/>
    </row>
    <row r="53" spans="1:10">
      <c r="A53" s="20"/>
      <c r="B53" s="20"/>
      <c r="C53" s="20"/>
      <c r="D53" s="20"/>
      <c r="E53" s="20"/>
      <c r="F53" s="20"/>
      <c r="G53" s="20"/>
      <c r="H53" s="20"/>
      <c r="I53" s="20"/>
      <c r="J53" s="20"/>
    </row>
  </sheetData>
  <mergeCells count="41">
    <mergeCell ref="E2:F2"/>
    <mergeCell ref="B4:G4"/>
    <mergeCell ref="B19:H19"/>
    <mergeCell ref="I19:J19"/>
    <mergeCell ref="B20:H20"/>
    <mergeCell ref="F10:H10"/>
    <mergeCell ref="A8:J8"/>
    <mergeCell ref="B18:H18"/>
    <mergeCell ref="F11:H11"/>
    <mergeCell ref="F12:H12"/>
    <mergeCell ref="F13:H13"/>
    <mergeCell ref="B15:H15"/>
    <mergeCell ref="B14:H14"/>
    <mergeCell ref="I10:J10"/>
    <mergeCell ref="I11:J11"/>
    <mergeCell ref="B16:H16"/>
    <mergeCell ref="B17:H17"/>
    <mergeCell ref="A27:J27"/>
    <mergeCell ref="B21:H21"/>
    <mergeCell ref="B22:H22"/>
    <mergeCell ref="B24:H24"/>
    <mergeCell ref="B23:H23"/>
    <mergeCell ref="I23:J23"/>
    <mergeCell ref="I24:J24"/>
    <mergeCell ref="I22:J22"/>
    <mergeCell ref="A1:J1"/>
    <mergeCell ref="I18:J18"/>
    <mergeCell ref="I20:J20"/>
    <mergeCell ref="I21:J21"/>
    <mergeCell ref="B9:H9"/>
    <mergeCell ref="B10:E10"/>
    <mergeCell ref="B11:E11"/>
    <mergeCell ref="B12:E12"/>
    <mergeCell ref="B13:E13"/>
    <mergeCell ref="I12:J12"/>
    <mergeCell ref="I13:J13"/>
    <mergeCell ref="I14:J14"/>
    <mergeCell ref="I15:J15"/>
    <mergeCell ref="I16:J16"/>
    <mergeCell ref="I17:J17"/>
    <mergeCell ref="I9:J9"/>
  </mergeCells>
  <pageMargins left="0.59055118110236227" right="0.11811023622047245" top="1.0236220472440944" bottom="0.98425196850393704" header="0.31496062992125984" footer="0.31496062992125984"/>
  <pageSetup paperSize="9" scale="90" orientation="portrait" horizontalDpi="300" verticalDpi="300" r:id="rId1"/>
  <headerFooter>
    <oddFooter>&amp;L&amp;G&amp;C&amp;"-,Negrito"&amp;9Juliana Souza Santos
 Engenheira Civil 
CREA 1219237280&amp;R&amp;P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opLeftCell="A9" zoomScaleNormal="100" zoomScaleSheetLayoutView="100" workbookViewId="0">
      <selection activeCell="F42" sqref="F42"/>
    </sheetView>
  </sheetViews>
  <sheetFormatPr defaultRowHeight="15.75"/>
  <cols>
    <col min="1" max="1" width="9.140625" style="44"/>
    <col min="2" max="2" width="22.28515625" style="44" bestFit="1" customWidth="1"/>
    <col min="3" max="3" width="7.5703125" style="44" customWidth="1"/>
    <col min="4" max="4" width="4.85546875" style="44" customWidth="1"/>
    <col min="5" max="5" width="7.140625" style="44" customWidth="1"/>
    <col min="6" max="6" width="12.42578125" style="44" customWidth="1"/>
    <col min="7" max="7" width="11.5703125" style="44" customWidth="1"/>
    <col min="8" max="8" width="11.140625" style="44" customWidth="1"/>
    <col min="9" max="9" width="9.42578125" style="44" customWidth="1"/>
    <col min="10" max="10" width="8.28515625" style="44" customWidth="1"/>
    <col min="11" max="11" width="6.7109375" style="44" customWidth="1"/>
    <col min="12" max="13" width="9.140625" style="44"/>
    <col min="14" max="15" width="18.5703125" style="44" customWidth="1"/>
    <col min="16" max="16384" width="9.140625" style="44"/>
  </cols>
  <sheetData>
    <row r="1" spans="1:10" ht="15" customHeight="1">
      <c r="A1" s="275" t="s">
        <v>102</v>
      </c>
      <c r="B1" s="275"/>
      <c r="C1" s="275"/>
      <c r="D1" s="275"/>
      <c r="E1" s="275"/>
      <c r="F1" s="275"/>
      <c r="G1" s="275"/>
      <c r="H1" s="275"/>
      <c r="I1" s="275"/>
      <c r="J1" s="275"/>
    </row>
    <row r="2" spans="1:10" ht="21" customHeight="1">
      <c r="A2" s="167" t="str">
        <f>Orçamento!A3</f>
        <v>Proprietário:  Municipio de Sorriso</v>
      </c>
      <c r="B2" s="167"/>
      <c r="C2" s="167"/>
      <c r="D2" s="167"/>
      <c r="E2" s="167" t="s">
        <v>7</v>
      </c>
      <c r="F2" s="167"/>
      <c r="G2" s="168">
        <f>'BDI - Serviços'!G2</f>
        <v>0</v>
      </c>
      <c r="H2" s="167" t="s">
        <v>9</v>
      </c>
      <c r="I2" s="138">
        <f>Orçamento!J3</f>
        <v>44210</v>
      </c>
      <c r="J2" s="167"/>
    </row>
    <row r="3" spans="1:10" ht="21" customHeight="1">
      <c r="A3" s="132" t="str">
        <f>Orçamento!B4</f>
        <v xml:space="preserve"> Estacionamento e Passeio Publico do CAPS - Centro de Atenção Psicossocial</v>
      </c>
      <c r="B3" s="143"/>
      <c r="C3" s="163"/>
      <c r="D3" s="163"/>
      <c r="E3" s="132"/>
      <c r="F3" s="132" t="s">
        <v>8</v>
      </c>
      <c r="G3" s="169">
        <f>'BDI - Serviços'!G3</f>
        <v>0</v>
      </c>
      <c r="H3" s="166" t="s">
        <v>10</v>
      </c>
      <c r="I3" s="170">
        <f>'BDI - Serviços'!I3</f>
        <v>0.24940000000000001</v>
      </c>
      <c r="J3" s="163"/>
    </row>
    <row r="4" spans="1:10" ht="21" customHeight="1">
      <c r="A4" s="132" t="str">
        <f>Orçamento!A5</f>
        <v>Local:</v>
      </c>
      <c r="B4" s="143" t="str">
        <f>Orçamento!B5</f>
        <v>Local: Avenida Adolino Bedin (Avenida Brasília) - Equip. Comunitário B - Bairro Jardim América - Sorriso MT</v>
      </c>
      <c r="C4" s="163"/>
      <c r="D4" s="163"/>
      <c r="E4" s="132"/>
      <c r="F4" s="132"/>
      <c r="G4" s="165"/>
      <c r="H4" s="166" t="s">
        <v>11</v>
      </c>
      <c r="I4" s="163" t="str">
        <f>Orçamento!J6</f>
        <v>SINAPI - NOV/2020</v>
      </c>
      <c r="J4" s="163"/>
    </row>
    <row r="5" spans="1:10" ht="21" customHeight="1">
      <c r="A5" s="132" t="str">
        <f>Orçamento!A6</f>
        <v xml:space="preserve">Área: </v>
      </c>
      <c r="B5" s="143">
        <f>Orçamento!B6</f>
        <v>3647.72</v>
      </c>
      <c r="C5" s="163"/>
      <c r="D5" s="132" t="str">
        <f>Orçamento!E7</f>
        <v>Arredondamentos: Opções → Avançado → Fórmulas → "Definir Precisão Conforme Exibido"</v>
      </c>
      <c r="E5" s="132"/>
      <c r="F5" s="163"/>
      <c r="G5" s="165"/>
      <c r="H5" s="166"/>
      <c r="I5" s="163"/>
      <c r="J5" s="163"/>
    </row>
    <row r="6" spans="1:10" ht="21" customHeight="1">
      <c r="A6" s="250" t="str">
        <f>Orçamento!A7</f>
        <v>Responsável Técnico: Juliana Souza Santos - CREA RNP 1219237280</v>
      </c>
      <c r="B6" s="143"/>
      <c r="C6" s="163"/>
      <c r="D6" s="163"/>
      <c r="E6" s="132"/>
      <c r="F6" s="132"/>
      <c r="G6" s="165"/>
      <c r="H6" s="166"/>
      <c r="I6" s="163"/>
      <c r="J6" s="163"/>
    </row>
    <row r="7" spans="1:10" ht="21" customHeight="1">
      <c r="A7" s="88"/>
      <c r="B7" s="8"/>
      <c r="C7" s="20"/>
      <c r="D7" s="20"/>
      <c r="E7" s="121"/>
      <c r="F7" s="20"/>
      <c r="G7" s="53"/>
      <c r="H7" s="88"/>
      <c r="I7" s="20"/>
      <c r="J7" s="20"/>
    </row>
    <row r="8" spans="1:10">
      <c r="A8" s="275" t="s">
        <v>84</v>
      </c>
      <c r="B8" s="275"/>
      <c r="C8" s="275"/>
      <c r="D8" s="275"/>
      <c r="E8" s="275"/>
      <c r="F8" s="275"/>
      <c r="G8" s="275"/>
      <c r="H8" s="275"/>
      <c r="I8" s="275"/>
      <c r="J8" s="275"/>
    </row>
    <row r="9" spans="1:10">
      <c r="A9" s="54" t="s">
        <v>22</v>
      </c>
      <c r="B9" s="307" t="s">
        <v>86</v>
      </c>
      <c r="C9" s="307"/>
      <c r="D9" s="307"/>
      <c r="E9" s="307"/>
      <c r="F9" s="307"/>
      <c r="G9" s="307"/>
      <c r="H9" s="307"/>
      <c r="I9" s="292">
        <f>SUM(I10:I14)</f>
        <v>4.3900000000000002E-2</v>
      </c>
      <c r="J9" s="292"/>
    </row>
    <row r="10" spans="1:10">
      <c r="A10" s="76" t="s">
        <v>24</v>
      </c>
      <c r="B10" s="291" t="s">
        <v>87</v>
      </c>
      <c r="C10" s="291"/>
      <c r="D10" s="291"/>
      <c r="E10" s="291"/>
      <c r="F10" s="285"/>
      <c r="G10" s="285"/>
      <c r="H10" s="285"/>
      <c r="I10" s="284">
        <v>2.0500000000000001E-2</v>
      </c>
      <c r="J10" s="284"/>
    </row>
    <row r="11" spans="1:10">
      <c r="A11" s="76" t="s">
        <v>27</v>
      </c>
      <c r="B11" s="291" t="s">
        <v>88</v>
      </c>
      <c r="C11" s="291"/>
      <c r="D11" s="291"/>
      <c r="E11" s="291"/>
      <c r="F11" s="285"/>
      <c r="G11" s="285"/>
      <c r="H11" s="285"/>
      <c r="I11" s="284">
        <v>2.2000000000000001E-3</v>
      </c>
      <c r="J11" s="284"/>
    </row>
    <row r="12" spans="1:10">
      <c r="A12" s="76" t="s">
        <v>30</v>
      </c>
      <c r="B12" s="291" t="s">
        <v>34</v>
      </c>
      <c r="C12" s="291"/>
      <c r="D12" s="291"/>
      <c r="E12" s="291"/>
      <c r="F12" s="285"/>
      <c r="G12" s="285"/>
      <c r="H12" s="285"/>
      <c r="I12" s="284">
        <v>1.2E-2</v>
      </c>
      <c r="J12" s="284"/>
    </row>
    <row r="13" spans="1:10">
      <c r="A13" s="76" t="s">
        <v>33</v>
      </c>
      <c r="B13" s="294" t="s">
        <v>89</v>
      </c>
      <c r="C13" s="295"/>
      <c r="D13" s="295"/>
      <c r="E13" s="296"/>
      <c r="F13" s="308"/>
      <c r="G13" s="309"/>
      <c r="H13" s="310"/>
      <c r="I13" s="302">
        <v>4.1999999999999997E-3</v>
      </c>
      <c r="J13" s="303"/>
    </row>
    <row r="14" spans="1:10">
      <c r="A14" s="76" t="s">
        <v>49</v>
      </c>
      <c r="B14" s="291" t="s">
        <v>90</v>
      </c>
      <c r="C14" s="291"/>
      <c r="D14" s="291"/>
      <c r="E14" s="291"/>
      <c r="F14" s="285"/>
      <c r="G14" s="285"/>
      <c r="H14" s="285"/>
      <c r="I14" s="284">
        <v>5.0000000000000001E-3</v>
      </c>
      <c r="J14" s="284"/>
    </row>
    <row r="15" spans="1:10">
      <c r="A15" s="76"/>
      <c r="B15" s="285"/>
      <c r="C15" s="285"/>
      <c r="D15" s="285"/>
      <c r="E15" s="285"/>
      <c r="F15" s="285"/>
      <c r="G15" s="285"/>
      <c r="H15" s="285"/>
      <c r="I15" s="284"/>
      <c r="J15" s="284"/>
    </row>
    <row r="16" spans="1:10">
      <c r="A16" s="54" t="s">
        <v>36</v>
      </c>
      <c r="B16" s="288" t="s">
        <v>37</v>
      </c>
      <c r="C16" s="289"/>
      <c r="D16" s="289"/>
      <c r="E16" s="289"/>
      <c r="F16" s="289"/>
      <c r="G16" s="289"/>
      <c r="H16" s="290"/>
      <c r="I16" s="292">
        <f>SUM(I17:I19)</f>
        <v>7.1499999999999994E-2</v>
      </c>
      <c r="J16" s="292"/>
    </row>
    <row r="17" spans="1:14">
      <c r="A17" s="76" t="s">
        <v>38</v>
      </c>
      <c r="B17" s="291" t="s">
        <v>39</v>
      </c>
      <c r="C17" s="291"/>
      <c r="D17" s="291"/>
      <c r="E17" s="291"/>
      <c r="F17" s="291"/>
      <c r="G17" s="291"/>
      <c r="H17" s="291"/>
      <c r="I17" s="284">
        <v>6.4999999999999997E-3</v>
      </c>
      <c r="J17" s="284"/>
    </row>
    <row r="18" spans="1:14">
      <c r="A18" s="76" t="s">
        <v>40</v>
      </c>
      <c r="B18" s="291" t="s">
        <v>41</v>
      </c>
      <c r="C18" s="291"/>
      <c r="D18" s="291"/>
      <c r="E18" s="291"/>
      <c r="F18" s="291"/>
      <c r="G18" s="291"/>
      <c r="H18" s="291"/>
      <c r="I18" s="284">
        <v>0.03</v>
      </c>
      <c r="J18" s="284"/>
    </row>
    <row r="19" spans="1:14">
      <c r="A19" s="76" t="s">
        <v>42</v>
      </c>
      <c r="B19" s="291" t="s">
        <v>43</v>
      </c>
      <c r="C19" s="291"/>
      <c r="D19" s="291"/>
      <c r="E19" s="291"/>
      <c r="F19" s="291"/>
      <c r="G19" s="291"/>
      <c r="H19" s="291"/>
      <c r="I19" s="284">
        <v>3.5000000000000003E-2</v>
      </c>
      <c r="J19" s="284"/>
    </row>
    <row r="20" spans="1:14">
      <c r="A20" s="76"/>
      <c r="B20" s="285"/>
      <c r="C20" s="285"/>
      <c r="D20" s="285"/>
      <c r="E20" s="285"/>
      <c r="F20" s="285"/>
      <c r="G20" s="285"/>
      <c r="H20" s="285"/>
      <c r="I20" s="285"/>
      <c r="J20" s="285"/>
    </row>
    <row r="21" spans="1:14">
      <c r="A21" s="54" t="s">
        <v>44</v>
      </c>
      <c r="B21" s="288" t="s">
        <v>45</v>
      </c>
      <c r="C21" s="289"/>
      <c r="D21" s="289"/>
      <c r="E21" s="289"/>
      <c r="F21" s="289"/>
      <c r="G21" s="289"/>
      <c r="H21" s="290"/>
      <c r="I21" s="292">
        <f>I22</f>
        <v>3.8300000000000001E-2</v>
      </c>
      <c r="J21" s="292"/>
    </row>
    <row r="22" spans="1:14">
      <c r="A22" s="76" t="s">
        <v>46</v>
      </c>
      <c r="B22" s="294" t="s">
        <v>91</v>
      </c>
      <c r="C22" s="295"/>
      <c r="D22" s="295"/>
      <c r="E22" s="295"/>
      <c r="F22" s="295"/>
      <c r="G22" s="295"/>
      <c r="H22" s="296"/>
      <c r="I22" s="284">
        <v>3.8300000000000001E-2</v>
      </c>
      <c r="J22" s="284"/>
    </row>
    <row r="23" spans="1:14">
      <c r="A23" s="55"/>
      <c r="B23" s="298"/>
      <c r="C23" s="299"/>
      <c r="D23" s="299"/>
      <c r="E23" s="299"/>
      <c r="F23" s="299"/>
      <c r="G23" s="299"/>
      <c r="H23" s="300"/>
      <c r="I23" s="298"/>
      <c r="J23" s="300"/>
    </row>
    <row r="24" spans="1:14">
      <c r="A24" s="125"/>
      <c r="B24" s="297" t="s">
        <v>92</v>
      </c>
      <c r="C24" s="297"/>
      <c r="D24" s="297"/>
      <c r="E24" s="297"/>
      <c r="F24" s="297"/>
      <c r="G24" s="297"/>
      <c r="H24" s="297"/>
      <c r="I24" s="305">
        <f>((1-I19+I9+I21)/(1-I16))-1</f>
        <v>0.1278</v>
      </c>
      <c r="J24" s="306"/>
      <c r="N24" s="56"/>
    </row>
    <row r="25" spans="1:14">
      <c r="A25" s="20"/>
      <c r="B25" s="20"/>
      <c r="C25" s="20"/>
      <c r="D25" s="20"/>
      <c r="E25" s="20"/>
      <c r="F25" s="20"/>
      <c r="G25" s="20"/>
      <c r="H25" s="20"/>
      <c r="I25" s="20"/>
      <c r="J25" s="20"/>
    </row>
    <row r="26" spans="1:14">
      <c r="A26" s="20"/>
      <c r="B26" s="20"/>
      <c r="C26" s="20"/>
      <c r="D26" s="20"/>
      <c r="E26" s="20"/>
      <c r="F26" s="20"/>
      <c r="G26" s="20"/>
      <c r="H26" s="20"/>
      <c r="I26" s="20"/>
      <c r="J26" s="20"/>
      <c r="N26" s="56">
        <v>0.24199999999999999</v>
      </c>
    </row>
    <row r="27" spans="1:14" ht="50.25" customHeight="1">
      <c r="A27" s="293" t="s">
        <v>55</v>
      </c>
      <c r="B27" s="293"/>
      <c r="C27" s="293"/>
      <c r="D27" s="293"/>
      <c r="E27" s="293"/>
      <c r="F27" s="293"/>
      <c r="G27" s="293"/>
      <c r="H27" s="293"/>
      <c r="I27" s="293"/>
      <c r="J27" s="293"/>
    </row>
    <row r="28" spans="1:14">
      <c r="A28" s="58"/>
      <c r="B28" s="58"/>
      <c r="C28" s="58"/>
      <c r="D28" s="58"/>
      <c r="E28" s="20"/>
      <c r="F28" s="20"/>
      <c r="G28" s="20"/>
      <c r="H28" s="20"/>
      <c r="I28" s="20"/>
      <c r="J28" s="20"/>
    </row>
    <row r="29" spans="1:14" ht="16.5">
      <c r="A29" s="58"/>
      <c r="B29" s="20"/>
      <c r="C29" s="4"/>
      <c r="D29" s="58"/>
      <c r="E29" s="4"/>
      <c r="F29" s="20"/>
      <c r="G29" s="20"/>
      <c r="H29" s="20"/>
      <c r="I29" s="20"/>
      <c r="J29" s="20"/>
    </row>
    <row r="30" spans="1:14">
      <c r="A30" s="58"/>
      <c r="B30" s="58"/>
      <c r="C30" s="58"/>
      <c r="D30" s="58"/>
      <c r="E30" s="20"/>
      <c r="F30" s="20"/>
      <c r="G30" s="20"/>
      <c r="H30" s="20"/>
      <c r="I30" s="20"/>
      <c r="J30" s="20"/>
    </row>
    <row r="31" spans="1:14">
      <c r="A31" s="58"/>
      <c r="B31" s="58"/>
      <c r="C31" s="58"/>
      <c r="D31" s="58"/>
      <c r="E31" s="20"/>
      <c r="F31" s="20"/>
      <c r="G31" s="20"/>
      <c r="H31" s="20"/>
      <c r="I31" s="20"/>
      <c r="J31" s="20"/>
    </row>
    <row r="32" spans="1:14">
      <c r="A32" s="164"/>
      <c r="B32" s="58"/>
      <c r="C32" s="58"/>
      <c r="D32" s="58"/>
      <c r="E32" s="20"/>
      <c r="F32" s="20"/>
      <c r="G32" s="20"/>
      <c r="H32" s="20"/>
      <c r="I32" s="20"/>
      <c r="J32" s="20"/>
    </row>
    <row r="33" spans="1:10">
      <c r="A33" s="59"/>
      <c r="B33" s="58"/>
      <c r="C33" s="58"/>
      <c r="D33" s="58"/>
      <c r="E33" s="20"/>
      <c r="F33" s="20"/>
      <c r="G33" s="20"/>
      <c r="H33" s="20"/>
      <c r="I33" s="20"/>
      <c r="J33" s="46"/>
    </row>
    <row r="34" spans="1:10">
      <c r="A34" s="59"/>
      <c r="B34" s="58"/>
      <c r="C34" s="58"/>
      <c r="D34" s="58"/>
      <c r="E34" s="20"/>
      <c r="F34" s="20"/>
      <c r="G34" s="20"/>
      <c r="H34" s="20"/>
      <c r="I34" s="20"/>
      <c r="J34" s="46"/>
    </row>
    <row r="35" spans="1:10">
      <c r="A35" s="59"/>
      <c r="B35" s="58"/>
      <c r="C35" s="58"/>
      <c r="D35" s="58"/>
      <c r="E35" s="20"/>
      <c r="F35" s="20"/>
      <c r="G35" s="20"/>
      <c r="H35" s="20"/>
      <c r="I35" s="20"/>
      <c r="J35" s="46"/>
    </row>
    <row r="36" spans="1:10">
      <c r="A36" s="59"/>
      <c r="B36" s="58"/>
      <c r="C36" s="58"/>
      <c r="D36" s="58"/>
      <c r="E36" s="20"/>
      <c r="F36" s="20"/>
      <c r="G36" s="20"/>
      <c r="H36" s="20"/>
      <c r="I36" s="20"/>
      <c r="J36" s="46"/>
    </row>
    <row r="37" spans="1:10">
      <c r="A37" s="59"/>
      <c r="B37" s="20"/>
      <c r="C37" s="20"/>
      <c r="D37" s="20"/>
      <c r="E37" s="20"/>
      <c r="F37" s="20"/>
      <c r="G37" s="20"/>
      <c r="H37" s="20"/>
      <c r="I37" s="20"/>
      <c r="J37" s="46"/>
    </row>
    <row r="38" spans="1:10">
      <c r="A38" s="57"/>
      <c r="B38" s="20"/>
      <c r="C38" s="20"/>
      <c r="D38" s="20"/>
      <c r="E38" s="20"/>
      <c r="F38" s="20"/>
      <c r="G38" s="20"/>
      <c r="H38" s="20"/>
      <c r="I38" s="20"/>
      <c r="J38" s="46"/>
    </row>
    <row r="39" spans="1:10">
      <c r="A39" s="60"/>
      <c r="B39" s="45"/>
      <c r="C39" s="45"/>
      <c r="D39" s="45"/>
      <c r="E39" s="45"/>
      <c r="F39" s="45"/>
      <c r="G39" s="45"/>
      <c r="H39" s="45"/>
      <c r="I39" s="45"/>
      <c r="J39" s="61"/>
    </row>
    <row r="40" spans="1:10">
      <c r="A40" s="62"/>
      <c r="B40" s="20"/>
      <c r="C40" s="20"/>
      <c r="D40" s="20"/>
      <c r="E40" s="20"/>
      <c r="F40" s="20"/>
      <c r="G40" s="20"/>
      <c r="H40" s="20"/>
      <c r="I40" s="20"/>
      <c r="J40" s="63"/>
    </row>
    <row r="41" spans="1:10">
      <c r="A41" s="62"/>
      <c r="B41" s="20"/>
      <c r="C41" s="20"/>
      <c r="D41" s="20"/>
      <c r="E41" s="20"/>
      <c r="F41" s="20"/>
      <c r="G41" s="20"/>
      <c r="H41" s="20"/>
      <c r="I41" s="20"/>
      <c r="J41" s="63"/>
    </row>
    <row r="42" spans="1:10">
      <c r="A42" s="62"/>
      <c r="B42" s="20"/>
      <c r="C42" s="20"/>
      <c r="D42" s="20"/>
      <c r="E42" s="20"/>
      <c r="F42" s="20"/>
      <c r="G42" s="20"/>
      <c r="H42" s="20"/>
      <c r="I42" s="20"/>
      <c r="J42" s="63"/>
    </row>
    <row r="43" spans="1:10" ht="16.5" thickBot="1">
      <c r="A43" s="64"/>
      <c r="B43" s="65"/>
      <c r="C43" s="65"/>
      <c r="D43" s="65"/>
      <c r="E43" s="65"/>
      <c r="F43" s="65"/>
      <c r="G43" s="65"/>
      <c r="H43" s="65"/>
      <c r="I43" s="65"/>
      <c r="J43" s="66"/>
    </row>
    <row r="44" spans="1:10">
      <c r="A44" s="20"/>
      <c r="B44" s="20"/>
      <c r="C44" s="20"/>
      <c r="D44" s="20"/>
      <c r="E44" s="20"/>
      <c r="F44" s="20"/>
      <c r="G44" s="20"/>
      <c r="H44" s="20"/>
      <c r="I44" s="20"/>
      <c r="J44" s="20"/>
    </row>
    <row r="45" spans="1:10">
      <c r="A45" s="20"/>
      <c r="B45" s="20"/>
      <c r="C45" s="20"/>
      <c r="D45" s="20"/>
      <c r="E45" s="20"/>
      <c r="F45" s="20"/>
      <c r="G45" s="20"/>
      <c r="H45" s="20"/>
      <c r="I45" s="20"/>
      <c r="J45" s="20"/>
    </row>
    <row r="46" spans="1:10">
      <c r="A46" s="20"/>
      <c r="B46" s="20"/>
      <c r="C46" s="20"/>
      <c r="D46" s="20"/>
      <c r="E46" s="20"/>
      <c r="F46" s="20"/>
      <c r="G46" s="20"/>
      <c r="H46" s="20"/>
      <c r="I46" s="20"/>
      <c r="J46" s="20"/>
    </row>
    <row r="47" spans="1:10">
      <c r="A47" s="20"/>
      <c r="B47" s="20"/>
      <c r="C47" s="20"/>
      <c r="D47" s="20"/>
      <c r="E47" s="20"/>
      <c r="F47" s="20"/>
      <c r="G47" s="20"/>
      <c r="H47" s="20"/>
      <c r="I47" s="20"/>
      <c r="J47" s="20"/>
    </row>
    <row r="48" spans="1:10">
      <c r="A48" s="20"/>
      <c r="B48" s="20"/>
      <c r="C48" s="20"/>
      <c r="D48" s="20"/>
      <c r="E48" s="20"/>
      <c r="F48" s="20"/>
      <c r="G48" s="20"/>
      <c r="H48" s="20"/>
      <c r="I48" s="20"/>
      <c r="J48" s="20"/>
    </row>
    <row r="49" spans="1:10">
      <c r="A49" s="20"/>
      <c r="B49" s="20"/>
      <c r="C49" s="20"/>
      <c r="D49" s="20"/>
      <c r="E49" s="20"/>
      <c r="F49" s="20"/>
      <c r="G49" s="20"/>
      <c r="H49" s="20"/>
      <c r="I49" s="20"/>
      <c r="J49" s="20"/>
    </row>
    <row r="50" spans="1:10">
      <c r="A50" s="20"/>
      <c r="B50" s="20"/>
      <c r="C50" s="20"/>
      <c r="D50" s="20"/>
      <c r="E50" s="20"/>
      <c r="F50" s="20"/>
      <c r="G50" s="20"/>
      <c r="H50" s="20"/>
      <c r="I50" s="20"/>
      <c r="J50" s="20"/>
    </row>
    <row r="51" spans="1:10">
      <c r="A51" s="20"/>
      <c r="B51" s="20"/>
      <c r="C51" s="20"/>
      <c r="D51" s="20"/>
      <c r="E51" s="20"/>
      <c r="F51" s="20"/>
      <c r="G51" s="20"/>
      <c r="H51" s="20"/>
      <c r="I51" s="20"/>
      <c r="J51" s="20"/>
    </row>
    <row r="52" spans="1:10">
      <c r="A52" s="20"/>
      <c r="B52" s="20"/>
      <c r="C52" s="20"/>
      <c r="D52" s="20"/>
      <c r="E52" s="20"/>
      <c r="F52" s="20"/>
      <c r="G52" s="20"/>
      <c r="H52" s="20"/>
      <c r="I52" s="20"/>
      <c r="J52" s="20"/>
    </row>
    <row r="53" spans="1:10">
      <c r="A53" s="20"/>
      <c r="B53" s="20"/>
      <c r="C53" s="20"/>
      <c r="D53" s="20"/>
      <c r="E53" s="20"/>
      <c r="F53" s="20"/>
      <c r="G53" s="20"/>
      <c r="H53" s="20"/>
      <c r="I53" s="20"/>
      <c r="J53" s="20"/>
    </row>
  </sheetData>
  <mergeCells count="40">
    <mergeCell ref="A8:J8"/>
    <mergeCell ref="B19:H19"/>
    <mergeCell ref="I19:J19"/>
    <mergeCell ref="F10:H10"/>
    <mergeCell ref="I10:J10"/>
    <mergeCell ref="I17:J17"/>
    <mergeCell ref="B18:H18"/>
    <mergeCell ref="I18:J18"/>
    <mergeCell ref="B17:H17"/>
    <mergeCell ref="I13:J13"/>
    <mergeCell ref="F13:H13"/>
    <mergeCell ref="I15:J15"/>
    <mergeCell ref="B15:H15"/>
    <mergeCell ref="A1:J1"/>
    <mergeCell ref="B16:H16"/>
    <mergeCell ref="I16:J16"/>
    <mergeCell ref="B11:E11"/>
    <mergeCell ref="F11:H11"/>
    <mergeCell ref="I11:J11"/>
    <mergeCell ref="B12:E12"/>
    <mergeCell ref="F12:H12"/>
    <mergeCell ref="I12:J12"/>
    <mergeCell ref="B14:E14"/>
    <mergeCell ref="F14:H14"/>
    <mergeCell ref="I14:J14"/>
    <mergeCell ref="B9:H9"/>
    <mergeCell ref="I9:J9"/>
    <mergeCell ref="B10:E10"/>
    <mergeCell ref="B13:E13"/>
    <mergeCell ref="B22:H22"/>
    <mergeCell ref="I22:J22"/>
    <mergeCell ref="B20:H20"/>
    <mergeCell ref="I20:J20"/>
    <mergeCell ref="B21:H21"/>
    <mergeCell ref="I21:J21"/>
    <mergeCell ref="A27:J27"/>
    <mergeCell ref="B23:H23"/>
    <mergeCell ref="I23:J23"/>
    <mergeCell ref="B24:H24"/>
    <mergeCell ref="I24:J24"/>
  </mergeCells>
  <pageMargins left="0.59055118110236227" right="0.11811023622047245" top="1.0236220472440944" bottom="0.98425196850393704" header="0.31496062992125984" footer="0.31496062992125984"/>
  <pageSetup paperSize="9" scale="91" orientation="portrait" horizontalDpi="300" verticalDpi="300" r:id="rId1"/>
  <headerFooter>
    <oddFooter>&amp;L&amp;G&amp;C&amp;"-,Negrito"&amp;9Juliana Souza Santos
 Engenheira Civil 
CREA 1219237280&amp;R&amp;P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6"/>
  <sheetViews>
    <sheetView showGridLines="0" topLeftCell="A120" zoomScale="90" zoomScaleNormal="90" zoomScaleSheetLayoutView="100" zoomScalePageLayoutView="130" workbookViewId="0">
      <selection activeCell="F211" sqref="F211"/>
    </sheetView>
  </sheetViews>
  <sheetFormatPr defaultRowHeight="15.75"/>
  <cols>
    <col min="1" max="1" width="15.42578125" style="193" bestFit="1" customWidth="1"/>
    <col min="2" max="2" width="20.7109375" style="67" customWidth="1"/>
    <col min="3" max="3" width="24" style="67" customWidth="1"/>
    <col min="4" max="4" width="3.5703125" style="67" bestFit="1" customWidth="1"/>
    <col min="5" max="5" width="26.42578125" style="67" customWidth="1"/>
    <col min="6" max="6" width="6" style="74" customWidth="1"/>
    <col min="7" max="7" width="10.5703125" style="74" bestFit="1" customWidth="1"/>
    <col min="8" max="8" width="15.28515625" style="74" bestFit="1" customWidth="1"/>
    <col min="9" max="9" width="14.28515625" style="74" bestFit="1" customWidth="1"/>
    <col min="10" max="12" width="9.140625" style="67"/>
    <col min="13" max="13" width="53.7109375" style="67" customWidth="1"/>
    <col min="14" max="14" width="48.140625" style="67" customWidth="1"/>
    <col min="15" max="15" width="9.140625" style="67"/>
    <col min="16" max="16" width="35.140625" style="67" customWidth="1"/>
    <col min="17" max="16384" width="9.140625" style="67"/>
  </cols>
  <sheetData>
    <row r="1" spans="1:9">
      <c r="A1" s="334" t="s">
        <v>82</v>
      </c>
      <c r="B1" s="334"/>
      <c r="C1" s="334"/>
      <c r="D1" s="334"/>
      <c r="E1" s="334"/>
      <c r="F1" s="334"/>
      <c r="G1" s="334"/>
      <c r="H1" s="334"/>
      <c r="I1" s="335"/>
    </row>
    <row r="2" spans="1:9">
      <c r="A2" s="334"/>
      <c r="B2" s="334"/>
      <c r="C2" s="334"/>
      <c r="D2" s="334"/>
      <c r="E2" s="334"/>
      <c r="F2" s="334"/>
      <c r="G2" s="334"/>
      <c r="H2" s="334"/>
      <c r="I2" s="335"/>
    </row>
    <row r="3" spans="1:9">
      <c r="B3" s="336"/>
      <c r="C3" s="336"/>
      <c r="D3" s="336"/>
      <c r="E3" s="336"/>
      <c r="F3" s="336"/>
      <c r="G3" s="336"/>
      <c r="H3" s="336"/>
      <c r="I3" s="336"/>
    </row>
    <row r="4" spans="1:9" ht="15.75" customHeight="1">
      <c r="A4" s="194" t="s">
        <v>149</v>
      </c>
      <c r="B4" s="324" t="s">
        <v>148</v>
      </c>
      <c r="C4" s="325"/>
      <c r="D4" s="325"/>
      <c r="E4" s="325"/>
      <c r="F4" s="326" t="s">
        <v>72</v>
      </c>
      <c r="G4" s="327"/>
      <c r="H4" s="328"/>
      <c r="I4" s="328"/>
    </row>
    <row r="5" spans="1:9" ht="45" customHeight="1">
      <c r="A5" s="325" t="s">
        <v>146</v>
      </c>
      <c r="B5" s="325"/>
      <c r="C5" s="325"/>
      <c r="D5" s="325"/>
      <c r="E5" s="325"/>
      <c r="F5" s="325"/>
      <c r="G5" s="325"/>
      <c r="H5" s="325"/>
      <c r="I5" s="325"/>
    </row>
    <row r="6" spans="1:9">
      <c r="A6" s="329"/>
      <c r="B6" s="329"/>
      <c r="C6" s="329"/>
      <c r="D6" s="329"/>
      <c r="E6" s="329"/>
      <c r="F6" s="329"/>
      <c r="G6" s="329"/>
      <c r="H6" s="329"/>
      <c r="I6" s="329"/>
    </row>
    <row r="7" spans="1:9" ht="15.75" customHeight="1">
      <c r="A7" s="316" t="s">
        <v>147</v>
      </c>
      <c r="B7" s="316"/>
      <c r="C7" s="316"/>
      <c r="D7" s="316"/>
      <c r="E7" s="316"/>
      <c r="F7" s="316"/>
      <c r="G7" s="316"/>
      <c r="H7" s="316"/>
      <c r="I7" s="316"/>
    </row>
    <row r="8" spans="1:9" ht="31.5">
      <c r="A8" s="196" t="s">
        <v>115</v>
      </c>
      <c r="B8" s="321" t="s">
        <v>63</v>
      </c>
      <c r="C8" s="321"/>
      <c r="D8" s="321"/>
      <c r="E8" s="321"/>
      <c r="F8" s="68" t="s">
        <v>66</v>
      </c>
      <c r="G8" s="69" t="s">
        <v>73</v>
      </c>
      <c r="H8" s="69" t="s">
        <v>74</v>
      </c>
      <c r="I8" s="70" t="s">
        <v>75</v>
      </c>
    </row>
    <row r="9" spans="1:9" ht="15.75" customHeight="1">
      <c r="A9" s="195">
        <v>88262</v>
      </c>
      <c r="B9" s="316" t="s">
        <v>99</v>
      </c>
      <c r="C9" s="316"/>
      <c r="D9" s="316"/>
      <c r="E9" s="316"/>
      <c r="F9" s="71" t="s">
        <v>68</v>
      </c>
      <c r="G9" s="101">
        <v>1</v>
      </c>
      <c r="H9" s="102">
        <v>16.59</v>
      </c>
      <c r="I9" s="102">
        <f>G9*H9</f>
        <v>16.59</v>
      </c>
    </row>
    <row r="10" spans="1:9" ht="15.75" customHeight="1">
      <c r="A10" s="195">
        <v>88316</v>
      </c>
      <c r="B10" s="316" t="s">
        <v>97</v>
      </c>
      <c r="C10" s="316"/>
      <c r="D10" s="316"/>
      <c r="E10" s="316"/>
      <c r="F10" s="71" t="s">
        <v>68</v>
      </c>
      <c r="G10" s="101">
        <v>2</v>
      </c>
      <c r="H10" s="102">
        <v>13.34</v>
      </c>
      <c r="I10" s="102">
        <f>G10*H10</f>
        <v>26.68</v>
      </c>
    </row>
    <row r="11" spans="1:9">
      <c r="A11" s="195"/>
      <c r="B11" s="314" t="s">
        <v>76</v>
      </c>
      <c r="C11" s="314"/>
      <c r="D11" s="314"/>
      <c r="E11" s="314"/>
      <c r="F11" s="314"/>
      <c r="G11" s="315"/>
      <c r="H11" s="314"/>
      <c r="I11" s="72">
        <f>SUM(I9:I10)</f>
        <v>43.27</v>
      </c>
    </row>
    <row r="12" spans="1:9">
      <c r="A12" s="195"/>
      <c r="B12" s="316"/>
      <c r="C12" s="316"/>
      <c r="D12" s="316"/>
      <c r="E12" s="316"/>
      <c r="F12" s="316"/>
      <c r="G12" s="317"/>
      <c r="H12" s="316"/>
      <c r="I12" s="316"/>
    </row>
    <row r="13" spans="1:9" ht="31.5">
      <c r="A13" s="196" t="s">
        <v>115</v>
      </c>
      <c r="B13" s="321" t="s">
        <v>77</v>
      </c>
      <c r="C13" s="321"/>
      <c r="D13" s="321"/>
      <c r="E13" s="321"/>
      <c r="F13" s="68" t="s">
        <v>66</v>
      </c>
      <c r="G13" s="69" t="s">
        <v>78</v>
      </c>
      <c r="H13" s="69" t="s">
        <v>74</v>
      </c>
      <c r="I13" s="70" t="s">
        <v>75</v>
      </c>
    </row>
    <row r="14" spans="1:9" ht="32.25" customHeight="1">
      <c r="A14" s="197">
        <v>94962</v>
      </c>
      <c r="B14" s="323" t="s">
        <v>150</v>
      </c>
      <c r="C14" s="312"/>
      <c r="D14" s="312"/>
      <c r="E14" s="313"/>
      <c r="F14" s="71" t="s">
        <v>70</v>
      </c>
      <c r="G14" s="101">
        <v>0.01</v>
      </c>
      <c r="H14" s="102">
        <v>260.72000000000003</v>
      </c>
      <c r="I14" s="102">
        <f>G14*H14</f>
        <v>2.61</v>
      </c>
    </row>
    <row r="15" spans="1:9" ht="31.5" customHeight="1">
      <c r="A15" s="197">
        <v>4417</v>
      </c>
      <c r="B15" s="323" t="s">
        <v>151</v>
      </c>
      <c r="C15" s="312"/>
      <c r="D15" s="312"/>
      <c r="E15" s="313"/>
      <c r="F15" s="71" t="s">
        <v>69</v>
      </c>
      <c r="G15" s="101">
        <v>1</v>
      </c>
      <c r="H15" s="102">
        <v>2.94</v>
      </c>
      <c r="I15" s="102">
        <f t="shared" ref="I15:I18" si="0">G15*H15</f>
        <v>2.94</v>
      </c>
    </row>
    <row r="16" spans="1:9" ht="30.75" customHeight="1">
      <c r="A16" s="197">
        <v>4491</v>
      </c>
      <c r="B16" s="323" t="s">
        <v>152</v>
      </c>
      <c r="C16" s="312"/>
      <c r="D16" s="312"/>
      <c r="E16" s="313"/>
      <c r="F16" s="71" t="s">
        <v>69</v>
      </c>
      <c r="G16" s="101">
        <v>4</v>
      </c>
      <c r="H16" s="102">
        <v>6.63</v>
      </c>
      <c r="I16" s="102">
        <f t="shared" si="0"/>
        <v>26.52</v>
      </c>
    </row>
    <row r="17" spans="1:9" ht="31.5" customHeight="1">
      <c r="A17" s="197">
        <v>4813</v>
      </c>
      <c r="B17" s="323" t="s">
        <v>153</v>
      </c>
      <c r="C17" s="312"/>
      <c r="D17" s="312"/>
      <c r="E17" s="313"/>
      <c r="F17" s="71" t="s">
        <v>71</v>
      </c>
      <c r="G17" s="101">
        <v>1</v>
      </c>
      <c r="H17" s="102">
        <v>300</v>
      </c>
      <c r="I17" s="102">
        <f t="shared" si="0"/>
        <v>300</v>
      </c>
    </row>
    <row r="18" spans="1:9" ht="15.75" customHeight="1">
      <c r="A18" s="197">
        <v>5075</v>
      </c>
      <c r="B18" s="323" t="s">
        <v>154</v>
      </c>
      <c r="C18" s="312"/>
      <c r="D18" s="312"/>
      <c r="E18" s="313"/>
      <c r="F18" s="71" t="s">
        <v>67</v>
      </c>
      <c r="G18" s="101">
        <v>0.11</v>
      </c>
      <c r="H18" s="102">
        <v>13.22</v>
      </c>
      <c r="I18" s="102">
        <f t="shared" si="0"/>
        <v>1.45</v>
      </c>
    </row>
    <row r="19" spans="1:9">
      <c r="A19" s="195"/>
      <c r="B19" s="314" t="s">
        <v>79</v>
      </c>
      <c r="C19" s="314"/>
      <c r="D19" s="314"/>
      <c r="E19" s="314"/>
      <c r="F19" s="314"/>
      <c r="G19" s="315"/>
      <c r="H19" s="314"/>
      <c r="I19" s="72">
        <f>SUM(I14:I18)</f>
        <v>333.52</v>
      </c>
    </row>
    <row r="20" spans="1:9">
      <c r="A20" s="195"/>
      <c r="B20" s="316"/>
      <c r="C20" s="316"/>
      <c r="D20" s="316"/>
      <c r="E20" s="316"/>
      <c r="F20" s="316"/>
      <c r="G20" s="317"/>
      <c r="H20" s="316"/>
      <c r="I20" s="316"/>
    </row>
    <row r="21" spans="1:9" ht="15.75" customHeight="1">
      <c r="A21" s="318" t="s">
        <v>80</v>
      </c>
      <c r="B21" s="319"/>
      <c r="C21" s="319"/>
      <c r="D21" s="319"/>
      <c r="E21" s="319"/>
      <c r="F21" s="319"/>
      <c r="G21" s="319"/>
      <c r="H21" s="320"/>
      <c r="I21" s="73">
        <f>I11+I19</f>
        <v>376.79</v>
      </c>
    </row>
    <row r="22" spans="1:9" ht="15.75" customHeight="1">
      <c r="A22" s="202"/>
      <c r="B22" s="203"/>
      <c r="C22" s="203"/>
      <c r="D22" s="203"/>
      <c r="E22" s="203"/>
      <c r="F22" s="203"/>
      <c r="G22" s="204"/>
      <c r="H22" s="203"/>
      <c r="I22" s="205"/>
    </row>
    <row r="23" spans="1:9" ht="15.75" customHeight="1">
      <c r="A23" s="194" t="s">
        <v>149</v>
      </c>
      <c r="B23" s="324" t="s">
        <v>156</v>
      </c>
      <c r="C23" s="325"/>
      <c r="D23" s="325"/>
      <c r="E23" s="325"/>
      <c r="F23" s="326" t="s">
        <v>164</v>
      </c>
      <c r="G23" s="327"/>
      <c r="H23" s="328"/>
      <c r="I23" s="328"/>
    </row>
    <row r="24" spans="1:9" ht="15.75" customHeight="1">
      <c r="A24" s="325" t="s">
        <v>157</v>
      </c>
      <c r="B24" s="325"/>
      <c r="C24" s="325"/>
      <c r="D24" s="325"/>
      <c r="E24" s="325"/>
      <c r="F24" s="325"/>
      <c r="G24" s="325"/>
      <c r="H24" s="325"/>
      <c r="I24" s="325"/>
    </row>
    <row r="25" spans="1:9" ht="15.75" customHeight="1">
      <c r="A25" s="329"/>
      <c r="B25" s="329"/>
      <c r="C25" s="329"/>
      <c r="D25" s="329"/>
      <c r="E25" s="329"/>
      <c r="F25" s="329"/>
      <c r="G25" s="329"/>
      <c r="H25" s="329"/>
      <c r="I25" s="329"/>
    </row>
    <row r="26" spans="1:9" ht="15.75" customHeight="1">
      <c r="A26" s="316" t="s">
        <v>158</v>
      </c>
      <c r="B26" s="316"/>
      <c r="C26" s="316"/>
      <c r="D26" s="316"/>
      <c r="E26" s="316"/>
      <c r="F26" s="316"/>
      <c r="G26" s="316"/>
      <c r="H26" s="316"/>
      <c r="I26" s="316"/>
    </row>
    <row r="27" spans="1:9" ht="15.75" customHeight="1">
      <c r="A27" s="196" t="s">
        <v>115</v>
      </c>
      <c r="B27" s="321" t="s">
        <v>63</v>
      </c>
      <c r="C27" s="321"/>
      <c r="D27" s="321"/>
      <c r="E27" s="321"/>
      <c r="F27" s="68" t="s">
        <v>66</v>
      </c>
      <c r="G27" s="69" t="s">
        <v>73</v>
      </c>
      <c r="H27" s="69" t="s">
        <v>74</v>
      </c>
      <c r="I27" s="70" t="s">
        <v>75</v>
      </c>
    </row>
    <row r="28" spans="1:9" ht="15.75" customHeight="1">
      <c r="A28" s="195">
        <v>88316</v>
      </c>
      <c r="B28" s="316" t="s">
        <v>97</v>
      </c>
      <c r="C28" s="316"/>
      <c r="D28" s="316"/>
      <c r="E28" s="316"/>
      <c r="F28" s="71" t="s">
        <v>68</v>
      </c>
      <c r="G28" s="101">
        <v>0.25</v>
      </c>
      <c r="H28" s="102">
        <v>13.34</v>
      </c>
      <c r="I28" s="102">
        <f>G28*H28</f>
        <v>3.34</v>
      </c>
    </row>
    <row r="29" spans="1:9" ht="15.75" customHeight="1">
      <c r="A29" s="195"/>
      <c r="B29" s="314" t="s">
        <v>76</v>
      </c>
      <c r="C29" s="314"/>
      <c r="D29" s="314"/>
      <c r="E29" s="314"/>
      <c r="F29" s="314"/>
      <c r="G29" s="315"/>
      <c r="H29" s="314"/>
      <c r="I29" s="72">
        <f>SUM(I28:I28)</f>
        <v>3.34</v>
      </c>
    </row>
    <row r="30" spans="1:9" ht="15.75" customHeight="1">
      <c r="A30" s="195"/>
      <c r="B30" s="316"/>
      <c r="C30" s="316"/>
      <c r="D30" s="316"/>
      <c r="E30" s="316"/>
      <c r="F30" s="316"/>
      <c r="G30" s="317"/>
      <c r="H30" s="316"/>
      <c r="I30" s="316"/>
    </row>
    <row r="31" spans="1:9" ht="15.75" customHeight="1">
      <c r="A31" s="196" t="s">
        <v>115</v>
      </c>
      <c r="B31" s="321" t="s">
        <v>77</v>
      </c>
      <c r="C31" s="321"/>
      <c r="D31" s="321"/>
      <c r="E31" s="321"/>
      <c r="F31" s="68" t="s">
        <v>66</v>
      </c>
      <c r="G31" s="69" t="s">
        <v>78</v>
      </c>
      <c r="H31" s="69" t="s">
        <v>74</v>
      </c>
      <c r="I31" s="70" t="s">
        <v>75</v>
      </c>
    </row>
    <row r="32" spans="1:9" ht="30" customHeight="1">
      <c r="A32" s="197">
        <v>91277</v>
      </c>
      <c r="B32" s="323" t="s">
        <v>159</v>
      </c>
      <c r="C32" s="312"/>
      <c r="D32" s="312"/>
      <c r="E32" s="313"/>
      <c r="F32" s="207" t="s">
        <v>119</v>
      </c>
      <c r="G32" s="101">
        <v>0.125</v>
      </c>
      <c r="H32" s="102">
        <v>7.5</v>
      </c>
      <c r="I32" s="102">
        <f>G32*H32</f>
        <v>0.94</v>
      </c>
    </row>
    <row r="33" spans="1:9" ht="15.75" customHeight="1">
      <c r="A33" s="195"/>
      <c r="B33" s="314" t="s">
        <v>79</v>
      </c>
      <c r="C33" s="314"/>
      <c r="D33" s="314"/>
      <c r="E33" s="314"/>
      <c r="F33" s="314"/>
      <c r="G33" s="315"/>
      <c r="H33" s="314"/>
      <c r="I33" s="72">
        <f>SUM(I32:I32)</f>
        <v>0.94</v>
      </c>
    </row>
    <row r="34" spans="1:9" ht="15.75" customHeight="1">
      <c r="A34" s="195"/>
      <c r="B34" s="316"/>
      <c r="C34" s="316"/>
      <c r="D34" s="316"/>
      <c r="E34" s="316"/>
      <c r="F34" s="316"/>
      <c r="G34" s="317"/>
      <c r="H34" s="316"/>
      <c r="I34" s="316"/>
    </row>
    <row r="35" spans="1:9" ht="15.75" customHeight="1">
      <c r="A35" s="318" t="s">
        <v>80</v>
      </c>
      <c r="B35" s="319"/>
      <c r="C35" s="319"/>
      <c r="D35" s="319"/>
      <c r="E35" s="319"/>
      <c r="F35" s="319"/>
      <c r="G35" s="319"/>
      <c r="H35" s="320"/>
      <c r="I35" s="73">
        <f>I29+I33</f>
        <v>4.28</v>
      </c>
    </row>
    <row r="36" spans="1:9" ht="15.75" customHeight="1">
      <c r="A36" s="198"/>
      <c r="B36" s="199"/>
      <c r="C36" s="199"/>
      <c r="D36" s="199"/>
      <c r="E36" s="199"/>
      <c r="F36" s="199"/>
      <c r="G36" s="200"/>
      <c r="H36" s="199"/>
      <c r="I36" s="201"/>
    </row>
    <row r="37" spans="1:9" ht="15.75" customHeight="1">
      <c r="A37" s="194" t="s">
        <v>149</v>
      </c>
      <c r="B37" s="324" t="s">
        <v>180</v>
      </c>
      <c r="C37" s="325"/>
      <c r="D37" s="325"/>
      <c r="E37" s="325"/>
      <c r="F37" s="326" t="s">
        <v>164</v>
      </c>
      <c r="G37" s="327"/>
      <c r="H37" s="328"/>
      <c r="I37" s="328"/>
    </row>
    <row r="38" spans="1:9" ht="15.75" customHeight="1">
      <c r="A38" s="325" t="s">
        <v>181</v>
      </c>
      <c r="B38" s="325"/>
      <c r="C38" s="325"/>
      <c r="D38" s="325"/>
      <c r="E38" s="325"/>
      <c r="F38" s="325"/>
      <c r="G38" s="325"/>
      <c r="H38" s="325"/>
      <c r="I38" s="325"/>
    </row>
    <row r="39" spans="1:9" ht="15.75" customHeight="1">
      <c r="A39" s="329"/>
      <c r="B39" s="329"/>
      <c r="C39" s="329"/>
      <c r="D39" s="329"/>
      <c r="E39" s="329"/>
      <c r="F39" s="329"/>
      <c r="G39" s="329"/>
      <c r="H39" s="329"/>
      <c r="I39" s="329"/>
    </row>
    <row r="40" spans="1:9" ht="15.75" customHeight="1">
      <c r="A40" s="316" t="s">
        <v>182</v>
      </c>
      <c r="B40" s="316"/>
      <c r="C40" s="316"/>
      <c r="D40" s="316"/>
      <c r="E40" s="316"/>
      <c r="F40" s="316"/>
      <c r="G40" s="316"/>
      <c r="H40" s="316"/>
      <c r="I40" s="316"/>
    </row>
    <row r="41" spans="1:9" ht="15.75" customHeight="1">
      <c r="A41" s="196" t="s">
        <v>115</v>
      </c>
      <c r="B41" s="321" t="s">
        <v>63</v>
      </c>
      <c r="C41" s="321"/>
      <c r="D41" s="321"/>
      <c r="E41" s="321"/>
      <c r="F41" s="68" t="s">
        <v>66</v>
      </c>
      <c r="G41" s="69" t="s">
        <v>73</v>
      </c>
      <c r="H41" s="69" t="s">
        <v>74</v>
      </c>
      <c r="I41" s="70" t="s">
        <v>75</v>
      </c>
    </row>
    <row r="42" spans="1:9" ht="15.75" customHeight="1">
      <c r="A42" s="216">
        <v>88309</v>
      </c>
      <c r="B42" s="331" t="s">
        <v>98</v>
      </c>
      <c r="C42" s="332"/>
      <c r="D42" s="332"/>
      <c r="E42" s="333"/>
      <c r="F42" s="207" t="s">
        <v>68</v>
      </c>
      <c r="G42" s="218">
        <v>1.2170000000000001</v>
      </c>
      <c r="H42" s="217">
        <v>16.78</v>
      </c>
      <c r="I42" s="102">
        <f>G42*H42</f>
        <v>20.420000000000002</v>
      </c>
    </row>
    <row r="43" spans="1:9" ht="15.75" customHeight="1">
      <c r="A43" s="195">
        <v>88316</v>
      </c>
      <c r="B43" s="316" t="s">
        <v>97</v>
      </c>
      <c r="C43" s="316"/>
      <c r="D43" s="316"/>
      <c r="E43" s="316"/>
      <c r="F43" s="71" t="s">
        <v>68</v>
      </c>
      <c r="G43" s="101">
        <v>0.25</v>
      </c>
      <c r="H43" s="102">
        <v>13.34</v>
      </c>
      <c r="I43" s="102">
        <f>G43*H43</f>
        <v>3.34</v>
      </c>
    </row>
    <row r="44" spans="1:9" ht="15.75" customHeight="1">
      <c r="A44" s="195"/>
      <c r="B44" s="314" t="s">
        <v>76</v>
      </c>
      <c r="C44" s="314"/>
      <c r="D44" s="314"/>
      <c r="E44" s="314"/>
      <c r="F44" s="314"/>
      <c r="G44" s="315"/>
      <c r="H44" s="314"/>
      <c r="I44" s="72">
        <f>SUM(I42:I43)</f>
        <v>23.76</v>
      </c>
    </row>
    <row r="45" spans="1:9" ht="15.75" customHeight="1">
      <c r="A45" s="195"/>
      <c r="B45" s="316"/>
      <c r="C45" s="316"/>
      <c r="D45" s="316"/>
      <c r="E45" s="316"/>
      <c r="F45" s="316"/>
      <c r="G45" s="317"/>
      <c r="H45" s="316"/>
      <c r="I45" s="316"/>
    </row>
    <row r="46" spans="1:9" ht="15.75" customHeight="1">
      <c r="A46" s="196" t="s">
        <v>115</v>
      </c>
      <c r="B46" s="321" t="s">
        <v>77</v>
      </c>
      <c r="C46" s="321"/>
      <c r="D46" s="321"/>
      <c r="E46" s="321"/>
      <c r="F46" s="68" t="s">
        <v>66</v>
      </c>
      <c r="G46" s="69" t="s">
        <v>78</v>
      </c>
      <c r="H46" s="69" t="s">
        <v>74</v>
      </c>
      <c r="I46" s="70" t="s">
        <v>75</v>
      </c>
    </row>
    <row r="47" spans="1:9" ht="31.5" customHeight="1">
      <c r="A47" s="197">
        <v>91277</v>
      </c>
      <c r="B47" s="323" t="s">
        <v>159</v>
      </c>
      <c r="C47" s="312"/>
      <c r="D47" s="312"/>
      <c r="E47" s="313"/>
      <c r="F47" s="207" t="s">
        <v>119</v>
      </c>
      <c r="G47" s="101">
        <v>3.2000000000000001E-2</v>
      </c>
      <c r="H47" s="102">
        <v>7.5</v>
      </c>
      <c r="I47" s="102">
        <f>G47*H47</f>
        <v>0.24</v>
      </c>
    </row>
    <row r="48" spans="1:9" ht="30.75" customHeight="1">
      <c r="A48" s="197">
        <v>91278</v>
      </c>
      <c r="B48" s="323" t="s">
        <v>183</v>
      </c>
      <c r="C48" s="312"/>
      <c r="D48" s="312"/>
      <c r="E48" s="313"/>
      <c r="F48" s="207" t="s">
        <v>184</v>
      </c>
      <c r="G48" s="101">
        <v>3.2000000000000001E-2</v>
      </c>
      <c r="H48" s="102">
        <v>0.54</v>
      </c>
      <c r="I48" s="102">
        <f>G48*H48</f>
        <v>0.02</v>
      </c>
    </row>
    <row r="49" spans="1:9" ht="15.75" customHeight="1">
      <c r="A49" s="197">
        <v>4721</v>
      </c>
      <c r="B49" s="323" t="s">
        <v>125</v>
      </c>
      <c r="C49" s="312"/>
      <c r="D49" s="312"/>
      <c r="E49" s="313"/>
      <c r="F49" s="207" t="s">
        <v>70</v>
      </c>
      <c r="G49" s="101">
        <v>1.1299999999999999</v>
      </c>
      <c r="H49" s="102">
        <v>80</v>
      </c>
      <c r="I49" s="102">
        <f>G49*H49</f>
        <v>90.4</v>
      </c>
    </row>
    <row r="50" spans="1:9" ht="15.75" customHeight="1">
      <c r="A50" s="197"/>
      <c r="B50" s="208"/>
      <c r="C50" s="209"/>
      <c r="D50" s="209"/>
      <c r="E50" s="210"/>
      <c r="F50" s="207"/>
      <c r="G50" s="101"/>
      <c r="H50" s="102"/>
      <c r="I50" s="102"/>
    </row>
    <row r="51" spans="1:9" ht="15.75" customHeight="1">
      <c r="A51" s="197"/>
      <c r="B51" s="208"/>
      <c r="C51" s="209"/>
      <c r="D51" s="209"/>
      <c r="E51" s="210"/>
      <c r="F51" s="207"/>
      <c r="G51" s="101"/>
      <c r="H51" s="102"/>
      <c r="I51" s="102"/>
    </row>
    <row r="52" spans="1:9" ht="15.75" customHeight="1">
      <c r="A52" s="195"/>
      <c r="B52" s="314" t="s">
        <v>79</v>
      </c>
      <c r="C52" s="314"/>
      <c r="D52" s="314"/>
      <c r="E52" s="314"/>
      <c r="F52" s="314"/>
      <c r="G52" s="315"/>
      <c r="H52" s="314"/>
      <c r="I52" s="72">
        <f>SUM(I47:I49)</f>
        <v>90.66</v>
      </c>
    </row>
    <row r="53" spans="1:9" ht="15.75" customHeight="1">
      <c r="A53" s="195"/>
      <c r="B53" s="316"/>
      <c r="C53" s="316"/>
      <c r="D53" s="316"/>
      <c r="E53" s="316"/>
      <c r="F53" s="316"/>
      <c r="G53" s="317"/>
      <c r="H53" s="316"/>
      <c r="I53" s="316"/>
    </row>
    <row r="54" spans="1:9" ht="15.75" customHeight="1">
      <c r="A54" s="318" t="s">
        <v>80</v>
      </c>
      <c r="B54" s="319"/>
      <c r="C54" s="319"/>
      <c r="D54" s="319"/>
      <c r="E54" s="319"/>
      <c r="F54" s="319"/>
      <c r="G54" s="319"/>
      <c r="H54" s="320"/>
      <c r="I54" s="73">
        <f>I44+I52</f>
        <v>114.42</v>
      </c>
    </row>
    <row r="55" spans="1:9" ht="15.75" customHeight="1">
      <c r="A55" s="198"/>
      <c r="B55" s="199"/>
      <c r="C55" s="199"/>
      <c r="D55" s="199"/>
      <c r="E55" s="199"/>
      <c r="F55" s="199"/>
      <c r="G55" s="200"/>
      <c r="H55" s="199"/>
      <c r="I55" s="201"/>
    </row>
    <row r="56" spans="1:9" ht="15.75" customHeight="1">
      <c r="A56" s="194" t="s">
        <v>149</v>
      </c>
      <c r="B56" s="324" t="s">
        <v>189</v>
      </c>
      <c r="C56" s="325"/>
      <c r="D56" s="325"/>
      <c r="E56" s="325"/>
      <c r="F56" s="326" t="s">
        <v>72</v>
      </c>
      <c r="G56" s="327"/>
      <c r="H56" s="328"/>
      <c r="I56" s="328"/>
    </row>
    <row r="57" spans="1:9" ht="15.75" customHeight="1">
      <c r="A57" s="325" t="s">
        <v>219</v>
      </c>
      <c r="B57" s="325"/>
      <c r="C57" s="325"/>
      <c r="D57" s="325"/>
      <c r="E57" s="325"/>
      <c r="F57" s="325"/>
      <c r="G57" s="325"/>
      <c r="H57" s="325"/>
      <c r="I57" s="325"/>
    </row>
    <row r="58" spans="1:9" ht="15.75" customHeight="1">
      <c r="A58" s="329"/>
      <c r="B58" s="329"/>
      <c r="C58" s="329"/>
      <c r="D58" s="329"/>
      <c r="E58" s="329"/>
      <c r="F58" s="329"/>
      <c r="G58" s="329"/>
      <c r="H58" s="329"/>
      <c r="I58" s="329"/>
    </row>
    <row r="59" spans="1:9" ht="15.75" customHeight="1">
      <c r="A59" s="316" t="s">
        <v>220</v>
      </c>
      <c r="B59" s="316"/>
      <c r="C59" s="316"/>
      <c r="D59" s="316"/>
      <c r="E59" s="316"/>
      <c r="F59" s="316"/>
      <c r="G59" s="316"/>
      <c r="H59" s="316"/>
      <c r="I59" s="316"/>
    </row>
    <row r="60" spans="1:9" ht="15.75" customHeight="1">
      <c r="A60" s="196" t="s">
        <v>115</v>
      </c>
      <c r="B60" s="321" t="s">
        <v>63</v>
      </c>
      <c r="C60" s="321"/>
      <c r="D60" s="321"/>
      <c r="E60" s="321"/>
      <c r="F60" s="68" t="s">
        <v>66</v>
      </c>
      <c r="G60" s="69" t="s">
        <v>73</v>
      </c>
      <c r="H60" s="69" t="s">
        <v>74</v>
      </c>
      <c r="I60" s="70" t="s">
        <v>75</v>
      </c>
    </row>
    <row r="61" spans="1:9" ht="15.75" customHeight="1">
      <c r="A61" s="195">
        <v>88316</v>
      </c>
      <c r="B61" s="316" t="s">
        <v>97</v>
      </c>
      <c r="C61" s="316"/>
      <c r="D61" s="316"/>
      <c r="E61" s="316"/>
      <c r="F61" s="71" t="s">
        <v>68</v>
      </c>
      <c r="G61" s="101">
        <v>0.16500000000000001</v>
      </c>
      <c r="H61" s="102">
        <v>13.34</v>
      </c>
      <c r="I61" s="102">
        <f>G61*H61</f>
        <v>2.2000000000000002</v>
      </c>
    </row>
    <row r="62" spans="1:9" ht="15.75" customHeight="1">
      <c r="A62" s="195"/>
      <c r="B62" s="314" t="s">
        <v>76</v>
      </c>
      <c r="C62" s="314"/>
      <c r="D62" s="314"/>
      <c r="E62" s="314"/>
      <c r="F62" s="314"/>
      <c r="G62" s="315"/>
      <c r="H62" s="314"/>
      <c r="I62" s="72">
        <f>SUM(I61:I61)</f>
        <v>2.2000000000000002</v>
      </c>
    </row>
    <row r="63" spans="1:9" ht="15.75" customHeight="1">
      <c r="A63" s="195"/>
      <c r="B63" s="316"/>
      <c r="C63" s="316"/>
      <c r="D63" s="316"/>
      <c r="E63" s="316"/>
      <c r="F63" s="316"/>
      <c r="G63" s="317"/>
      <c r="H63" s="316"/>
      <c r="I63" s="316"/>
    </row>
    <row r="64" spans="1:9" ht="15.75" customHeight="1">
      <c r="A64" s="318" t="s">
        <v>80</v>
      </c>
      <c r="B64" s="319"/>
      <c r="C64" s="319"/>
      <c r="D64" s="319"/>
      <c r="E64" s="319"/>
      <c r="F64" s="319"/>
      <c r="G64" s="319"/>
      <c r="H64" s="320"/>
      <c r="I64" s="73">
        <f>SUM(I62)</f>
        <v>2.2000000000000002</v>
      </c>
    </row>
    <row r="65" spans="1:9" ht="15.75" customHeight="1">
      <c r="A65" s="229"/>
      <c r="B65" s="229"/>
      <c r="C65" s="229"/>
      <c r="D65" s="229"/>
      <c r="E65" s="229"/>
      <c r="F65" s="229"/>
      <c r="G65" s="229"/>
      <c r="H65" s="229"/>
      <c r="I65" s="230"/>
    </row>
    <row r="66" spans="1:9" ht="15.75" customHeight="1">
      <c r="A66" s="194" t="s">
        <v>149</v>
      </c>
      <c r="B66" s="324" t="s">
        <v>192</v>
      </c>
      <c r="C66" s="325"/>
      <c r="D66" s="325"/>
      <c r="E66" s="325"/>
      <c r="F66" s="326" t="s">
        <v>72</v>
      </c>
      <c r="G66" s="327"/>
      <c r="H66" s="328"/>
      <c r="I66" s="328"/>
    </row>
    <row r="67" spans="1:9" ht="32.25" customHeight="1">
      <c r="A67" s="325" t="s">
        <v>124</v>
      </c>
      <c r="B67" s="325"/>
      <c r="C67" s="325"/>
      <c r="D67" s="325"/>
      <c r="E67" s="325"/>
      <c r="F67" s="325"/>
      <c r="G67" s="325"/>
      <c r="H67" s="325"/>
      <c r="I67" s="325"/>
    </row>
    <row r="68" spans="1:9" ht="15.75" customHeight="1">
      <c r="A68" s="329"/>
      <c r="B68" s="329"/>
      <c r="C68" s="329"/>
      <c r="D68" s="329"/>
      <c r="E68" s="329"/>
      <c r="F68" s="329"/>
      <c r="G68" s="329"/>
      <c r="H68" s="329"/>
      <c r="I68" s="329"/>
    </row>
    <row r="69" spans="1:9" ht="15.75" customHeight="1">
      <c r="A69" s="196" t="s">
        <v>115</v>
      </c>
      <c r="B69" s="321" t="s">
        <v>63</v>
      </c>
      <c r="C69" s="321"/>
      <c r="D69" s="321"/>
      <c r="E69" s="321"/>
      <c r="F69" s="68" t="s">
        <v>66</v>
      </c>
      <c r="G69" s="69" t="s">
        <v>73</v>
      </c>
      <c r="H69" s="69" t="s">
        <v>74</v>
      </c>
      <c r="I69" s="70" t="s">
        <v>75</v>
      </c>
    </row>
    <row r="70" spans="1:9" ht="15.75" customHeight="1">
      <c r="A70" s="233">
        <v>88309</v>
      </c>
      <c r="B70" s="322" t="s">
        <v>98</v>
      </c>
      <c r="C70" s="322"/>
      <c r="D70" s="322"/>
      <c r="E70" s="322"/>
      <c r="F70" s="233" t="s">
        <v>68</v>
      </c>
      <c r="G70" s="235">
        <v>4.2229999999999999</v>
      </c>
      <c r="H70" s="237">
        <v>16.78</v>
      </c>
      <c r="I70" s="102">
        <f>G70*H70</f>
        <v>70.86</v>
      </c>
    </row>
    <row r="71" spans="1:9" ht="15.75" customHeight="1">
      <c r="A71" s="233">
        <v>88316</v>
      </c>
      <c r="B71" s="322" t="s">
        <v>97</v>
      </c>
      <c r="C71" s="322"/>
      <c r="D71" s="322"/>
      <c r="E71" s="322"/>
      <c r="F71" s="233" t="s">
        <v>68</v>
      </c>
      <c r="G71" s="235">
        <v>4.2229999999999999</v>
      </c>
      <c r="H71" s="237">
        <v>13.34</v>
      </c>
      <c r="I71" s="102">
        <f>G71*H71</f>
        <v>56.33</v>
      </c>
    </row>
    <row r="72" spans="1:9" ht="15.75" customHeight="1">
      <c r="A72" s="195"/>
      <c r="B72" s="314" t="s">
        <v>76</v>
      </c>
      <c r="C72" s="314"/>
      <c r="D72" s="314"/>
      <c r="E72" s="314"/>
      <c r="F72" s="314"/>
      <c r="G72" s="315"/>
      <c r="H72" s="314"/>
      <c r="I72" s="72">
        <f>SUM(I70:I71)</f>
        <v>127.19</v>
      </c>
    </row>
    <row r="73" spans="1:9" ht="15.75" customHeight="1">
      <c r="A73" s="229"/>
      <c r="B73" s="337"/>
      <c r="C73" s="337"/>
      <c r="D73" s="337"/>
      <c r="E73" s="337"/>
      <c r="F73" s="229"/>
      <c r="G73" s="231"/>
      <c r="H73" s="231"/>
      <c r="I73" s="232"/>
    </row>
    <row r="74" spans="1:9" ht="15.75" customHeight="1">
      <c r="A74" s="196" t="s">
        <v>115</v>
      </c>
      <c r="B74" s="321" t="s">
        <v>77</v>
      </c>
      <c r="C74" s="321"/>
      <c r="D74" s="321"/>
      <c r="E74" s="321"/>
      <c r="F74" s="68" t="s">
        <v>66</v>
      </c>
      <c r="G74" s="69" t="s">
        <v>78</v>
      </c>
      <c r="H74" s="69" t="s">
        <v>74</v>
      </c>
      <c r="I74" s="70" t="s">
        <v>75</v>
      </c>
    </row>
    <row r="75" spans="1:9" ht="15.75" customHeight="1">
      <c r="A75" s="233">
        <v>650</v>
      </c>
      <c r="B75" s="322" t="s">
        <v>117</v>
      </c>
      <c r="C75" s="322"/>
      <c r="D75" s="322"/>
      <c r="E75" s="322"/>
      <c r="F75" s="233" t="s">
        <v>66</v>
      </c>
      <c r="G75" s="236">
        <v>22.4145</v>
      </c>
      <c r="H75" s="238">
        <v>1.98</v>
      </c>
      <c r="I75" s="102">
        <f t="shared" ref="I75:I82" si="1">G75*H75</f>
        <v>44.38</v>
      </c>
    </row>
    <row r="76" spans="1:9" ht="65.25" customHeight="1">
      <c r="A76" s="233">
        <v>5678</v>
      </c>
      <c r="B76" s="322" t="s">
        <v>118</v>
      </c>
      <c r="C76" s="322"/>
      <c r="D76" s="322"/>
      <c r="E76" s="322"/>
      <c r="F76" s="233" t="s">
        <v>119</v>
      </c>
      <c r="G76" s="236">
        <v>0.01</v>
      </c>
      <c r="H76" s="238">
        <v>84.7</v>
      </c>
      <c r="I76" s="102">
        <f t="shared" si="1"/>
        <v>0.85</v>
      </c>
    </row>
    <row r="77" spans="1:9" ht="66" customHeight="1">
      <c r="A77" s="233">
        <v>5679</v>
      </c>
      <c r="B77" s="322" t="s">
        <v>120</v>
      </c>
      <c r="C77" s="322"/>
      <c r="D77" s="322"/>
      <c r="E77" s="322"/>
      <c r="F77" s="233" t="s">
        <v>184</v>
      </c>
      <c r="G77" s="236">
        <v>0.03</v>
      </c>
      <c r="H77" s="238">
        <v>32.28</v>
      </c>
      <c r="I77" s="102">
        <f t="shared" si="1"/>
        <v>0.97</v>
      </c>
    </row>
    <row r="78" spans="1:9" ht="30" customHeight="1">
      <c r="A78" s="233">
        <v>87316</v>
      </c>
      <c r="B78" s="322" t="s">
        <v>121</v>
      </c>
      <c r="C78" s="322"/>
      <c r="D78" s="322"/>
      <c r="E78" s="322"/>
      <c r="F78" s="233" t="s">
        <v>70</v>
      </c>
      <c r="G78" s="236">
        <v>1.4E-3</v>
      </c>
      <c r="H78" s="238">
        <v>309.77999999999997</v>
      </c>
      <c r="I78" s="102">
        <f t="shared" si="1"/>
        <v>0.43</v>
      </c>
    </row>
    <row r="79" spans="1:9" ht="30" customHeight="1">
      <c r="A79" s="233" t="s">
        <v>193</v>
      </c>
      <c r="B79" s="322" t="str">
        <f>$A$88</f>
        <v>PREPARO DE FUNDO DE VALA COM LARGURA MENOR QUE 1,5 M, EM LOCAL COM NÍVEL BAIXO DE INTERFERÊNCIA. AF_06/2016</v>
      </c>
      <c r="C79" s="322"/>
      <c r="D79" s="322"/>
      <c r="E79" s="322"/>
      <c r="F79" s="233" t="s">
        <v>71</v>
      </c>
      <c r="G79" s="236">
        <v>0.81</v>
      </c>
      <c r="H79" s="238">
        <f>$I$101</f>
        <v>2.14</v>
      </c>
      <c r="I79" s="102">
        <f t="shared" si="1"/>
        <v>1.73</v>
      </c>
    </row>
    <row r="80" spans="1:9" ht="15.75" customHeight="1">
      <c r="A80" s="233">
        <v>4721</v>
      </c>
      <c r="B80" s="322" t="s">
        <v>125</v>
      </c>
      <c r="C80" s="322"/>
      <c r="D80" s="322"/>
      <c r="E80" s="322"/>
      <c r="F80" s="233" t="s">
        <v>70</v>
      </c>
      <c r="G80" s="236">
        <v>7.4399999999999994E-2</v>
      </c>
      <c r="H80" s="238">
        <v>80</v>
      </c>
      <c r="I80" s="102">
        <f t="shared" si="1"/>
        <v>5.95</v>
      </c>
    </row>
    <row r="81" spans="1:9" ht="31.5" customHeight="1">
      <c r="A81" s="233" t="s">
        <v>198</v>
      </c>
      <c r="B81" s="322" t="str">
        <f>$A$104</f>
        <v>ARGAMASSA TRAÇO 1:3 (CIMENTO E AREIA), PREPARO MECANICO , INCLUSO ADITIVO IMPERMEABILIZANTE</v>
      </c>
      <c r="C81" s="322"/>
      <c r="D81" s="322"/>
      <c r="E81" s="322"/>
      <c r="F81" s="233" t="s">
        <v>70</v>
      </c>
      <c r="G81" s="236">
        <v>7.2800000000000004E-2</v>
      </c>
      <c r="H81" s="238">
        <f>$I$113</f>
        <v>456.76</v>
      </c>
      <c r="I81" s="102">
        <f t="shared" si="1"/>
        <v>33.25</v>
      </c>
    </row>
    <row r="82" spans="1:9" ht="32.25" customHeight="1">
      <c r="A82" s="233" t="s">
        <v>203</v>
      </c>
      <c r="B82" s="322" t="str">
        <f>$A$116</f>
        <v>GRELHA DE FERRO FUNDIDO PARA CANALETA LARG = 30CM, FORNECIMENTO E ASSENTAMENTO</v>
      </c>
      <c r="C82" s="322"/>
      <c r="D82" s="322"/>
      <c r="E82" s="322"/>
      <c r="F82" s="233" t="s">
        <v>69</v>
      </c>
      <c r="G82" s="236">
        <v>1.2</v>
      </c>
      <c r="H82" s="238">
        <f>$I$127</f>
        <v>337.99</v>
      </c>
      <c r="I82" s="102">
        <f t="shared" si="1"/>
        <v>405.59</v>
      </c>
    </row>
    <row r="83" spans="1:9" ht="15.75" customHeight="1">
      <c r="A83" s="195"/>
      <c r="B83" s="314" t="s">
        <v>79</v>
      </c>
      <c r="C83" s="314"/>
      <c r="D83" s="314"/>
      <c r="E83" s="314"/>
      <c r="F83" s="314"/>
      <c r="G83" s="315"/>
      <c r="H83" s="314"/>
      <c r="I83" s="72">
        <f>SUM(I75:I82)</f>
        <v>493.15</v>
      </c>
    </row>
    <row r="84" spans="1:9" ht="15.75" customHeight="1">
      <c r="A84" s="231"/>
      <c r="B84" s="330"/>
      <c r="C84" s="330"/>
      <c r="D84" s="330"/>
      <c r="E84" s="330"/>
      <c r="F84" s="231"/>
      <c r="G84" s="231"/>
      <c r="H84" s="231"/>
      <c r="I84" s="232"/>
    </row>
    <row r="85" spans="1:9" ht="15.75" customHeight="1">
      <c r="A85" s="318" t="s">
        <v>80</v>
      </c>
      <c r="B85" s="319"/>
      <c r="C85" s="319"/>
      <c r="D85" s="319"/>
      <c r="E85" s="319"/>
      <c r="F85" s="319"/>
      <c r="G85" s="319"/>
      <c r="H85" s="320"/>
      <c r="I85" s="73">
        <f>I72+I83</f>
        <v>620.34</v>
      </c>
    </row>
    <row r="86" spans="1:9" ht="15.75" customHeight="1">
      <c r="A86" s="231"/>
      <c r="B86" s="330"/>
      <c r="C86" s="330"/>
      <c r="D86" s="330"/>
      <c r="E86" s="330"/>
      <c r="F86" s="231"/>
      <c r="G86" s="231"/>
      <c r="H86" s="231"/>
      <c r="I86" s="232"/>
    </row>
    <row r="87" spans="1:9" ht="15.75" customHeight="1">
      <c r="A87" s="194" t="s">
        <v>149</v>
      </c>
      <c r="B87" s="324" t="s">
        <v>194</v>
      </c>
      <c r="C87" s="325"/>
      <c r="D87" s="325"/>
      <c r="E87" s="325"/>
      <c r="F87" s="326" t="s">
        <v>72</v>
      </c>
      <c r="G87" s="327"/>
      <c r="H87" s="328"/>
      <c r="I87" s="328"/>
    </row>
    <row r="88" spans="1:9" ht="15.75" customHeight="1">
      <c r="A88" s="325" t="s">
        <v>122</v>
      </c>
      <c r="B88" s="325"/>
      <c r="C88" s="325"/>
      <c r="D88" s="325"/>
      <c r="E88" s="325"/>
      <c r="F88" s="325"/>
      <c r="G88" s="325"/>
      <c r="H88" s="325"/>
      <c r="I88" s="325"/>
    </row>
    <row r="89" spans="1:9" ht="15.75" customHeight="1">
      <c r="A89" s="329"/>
      <c r="B89" s="329"/>
      <c r="C89" s="329"/>
      <c r="D89" s="329"/>
      <c r="E89" s="329"/>
      <c r="F89" s="329"/>
      <c r="G89" s="329"/>
      <c r="H89" s="329"/>
      <c r="I89" s="329"/>
    </row>
    <row r="90" spans="1:9" ht="15.75" customHeight="1">
      <c r="A90" s="316" t="s">
        <v>197</v>
      </c>
      <c r="B90" s="316"/>
      <c r="C90" s="316"/>
      <c r="D90" s="316"/>
      <c r="E90" s="316"/>
      <c r="F90" s="316"/>
      <c r="G90" s="316"/>
      <c r="H90" s="316"/>
      <c r="I90" s="316"/>
    </row>
    <row r="91" spans="1:9" ht="15.75" customHeight="1">
      <c r="A91" s="196" t="s">
        <v>115</v>
      </c>
      <c r="B91" s="321" t="s">
        <v>63</v>
      </c>
      <c r="C91" s="321"/>
      <c r="D91" s="321"/>
      <c r="E91" s="321"/>
      <c r="F91" s="68" t="s">
        <v>66</v>
      </c>
      <c r="G91" s="69" t="s">
        <v>73</v>
      </c>
      <c r="H91" s="69" t="s">
        <v>74</v>
      </c>
      <c r="I91" s="70" t="s">
        <v>75</v>
      </c>
    </row>
    <row r="92" spans="1:9" ht="15.75" customHeight="1">
      <c r="A92" s="233">
        <v>88309</v>
      </c>
      <c r="B92" s="322" t="s">
        <v>98</v>
      </c>
      <c r="C92" s="322"/>
      <c r="D92" s="322"/>
      <c r="E92" s="322"/>
      <c r="F92" s="233" t="s">
        <v>68</v>
      </c>
      <c r="G92" s="235">
        <v>0.104</v>
      </c>
      <c r="H92" s="237">
        <v>16.78</v>
      </c>
      <c r="I92" s="102">
        <f>G92*H92</f>
        <v>1.75</v>
      </c>
    </row>
    <row r="93" spans="1:9" ht="15.75" customHeight="1">
      <c r="A93" s="233">
        <v>88316</v>
      </c>
      <c r="B93" s="322" t="s">
        <v>97</v>
      </c>
      <c r="C93" s="322"/>
      <c r="D93" s="322"/>
      <c r="E93" s="322"/>
      <c r="F93" s="233" t="s">
        <v>68</v>
      </c>
      <c r="G93" s="235">
        <v>0.156</v>
      </c>
      <c r="H93" s="237">
        <v>13.34</v>
      </c>
      <c r="I93" s="102">
        <f>G93*H93</f>
        <v>2.08</v>
      </c>
    </row>
    <row r="94" spans="1:9" ht="15.75" customHeight="1">
      <c r="A94" s="195"/>
      <c r="B94" s="314" t="s">
        <v>76</v>
      </c>
      <c r="C94" s="314"/>
      <c r="D94" s="314"/>
      <c r="E94" s="314"/>
      <c r="F94" s="314"/>
      <c r="G94" s="315"/>
      <c r="H94" s="314"/>
      <c r="I94" s="72">
        <f>SUM(I93:I93)</f>
        <v>2.08</v>
      </c>
    </row>
    <row r="95" spans="1:9" ht="15.75" customHeight="1">
      <c r="A95" s="195"/>
      <c r="B95" s="316"/>
      <c r="C95" s="316"/>
      <c r="D95" s="316"/>
      <c r="E95" s="316"/>
      <c r="F95" s="316"/>
      <c r="G95" s="317"/>
      <c r="H95" s="316"/>
      <c r="I95" s="316"/>
    </row>
    <row r="96" spans="1:9" ht="15.75" customHeight="1">
      <c r="A96" s="196" t="s">
        <v>115</v>
      </c>
      <c r="B96" s="321" t="s">
        <v>77</v>
      </c>
      <c r="C96" s="321"/>
      <c r="D96" s="321"/>
      <c r="E96" s="321"/>
      <c r="F96" s="68" t="s">
        <v>66</v>
      </c>
      <c r="G96" s="69" t="s">
        <v>78</v>
      </c>
      <c r="H96" s="69" t="s">
        <v>74</v>
      </c>
      <c r="I96" s="70" t="s">
        <v>75</v>
      </c>
    </row>
    <row r="97" spans="1:10" ht="32.25" customHeight="1">
      <c r="A97" s="197">
        <v>91533</v>
      </c>
      <c r="B97" s="323" t="s">
        <v>195</v>
      </c>
      <c r="C97" s="312"/>
      <c r="D97" s="312"/>
      <c r="E97" s="313"/>
      <c r="F97" s="207" t="s">
        <v>119</v>
      </c>
      <c r="G97" s="101">
        <v>3.0000000000000001E-3</v>
      </c>
      <c r="H97" s="102">
        <v>18.71</v>
      </c>
      <c r="I97" s="102">
        <f>G97*H97</f>
        <v>0.06</v>
      </c>
    </row>
    <row r="98" spans="1:10" ht="31.5" customHeight="1">
      <c r="A98" s="197">
        <v>91534</v>
      </c>
      <c r="B98" s="323" t="s">
        <v>196</v>
      </c>
      <c r="C98" s="312"/>
      <c r="D98" s="312"/>
      <c r="E98" s="313"/>
      <c r="F98" s="207" t="s">
        <v>184</v>
      </c>
      <c r="G98" s="101">
        <v>3.0000000000000001E-3</v>
      </c>
      <c r="H98" s="102">
        <v>13.2</v>
      </c>
      <c r="I98" s="102">
        <f>G98*H98</f>
        <v>0.04</v>
      </c>
    </row>
    <row r="99" spans="1:10" ht="15.75" customHeight="1">
      <c r="A99" s="195"/>
      <c r="B99" s="314" t="s">
        <v>79</v>
      </c>
      <c r="C99" s="314"/>
      <c r="D99" s="314"/>
      <c r="E99" s="314"/>
      <c r="F99" s="314"/>
      <c r="G99" s="315"/>
      <c r="H99" s="314"/>
      <c r="I99" s="72">
        <f>SUM(I97:I97)</f>
        <v>0.06</v>
      </c>
    </row>
    <row r="100" spans="1:10" ht="15.75" customHeight="1">
      <c r="A100" s="195"/>
      <c r="B100" s="316"/>
      <c r="C100" s="316"/>
      <c r="D100" s="316"/>
      <c r="E100" s="316"/>
      <c r="F100" s="316"/>
      <c r="G100" s="317"/>
      <c r="H100" s="316"/>
      <c r="I100" s="316"/>
    </row>
    <row r="101" spans="1:10" ht="15.75" customHeight="1">
      <c r="A101" s="318" t="s">
        <v>80</v>
      </c>
      <c r="B101" s="319"/>
      <c r="C101" s="319"/>
      <c r="D101" s="319"/>
      <c r="E101" s="319"/>
      <c r="F101" s="319"/>
      <c r="G101" s="319"/>
      <c r="H101" s="320"/>
      <c r="I101" s="73">
        <f>I94+I99</f>
        <v>2.14</v>
      </c>
    </row>
    <row r="102" spans="1:10" ht="15.75" customHeight="1">
      <c r="A102" s="231"/>
      <c r="B102" s="330"/>
      <c r="C102" s="330"/>
      <c r="D102" s="330"/>
      <c r="E102" s="330"/>
      <c r="F102" s="231"/>
      <c r="G102" s="231"/>
      <c r="H102" s="231"/>
      <c r="I102" s="232"/>
    </row>
    <row r="103" spans="1:10">
      <c r="A103" s="194" t="s">
        <v>149</v>
      </c>
      <c r="B103" s="324" t="s">
        <v>199</v>
      </c>
      <c r="C103" s="325"/>
      <c r="D103" s="325"/>
      <c r="E103" s="325"/>
      <c r="F103" s="326" t="s">
        <v>72</v>
      </c>
      <c r="G103" s="327"/>
      <c r="H103" s="328"/>
      <c r="I103" s="328"/>
      <c r="J103" s="178"/>
    </row>
    <row r="104" spans="1:10">
      <c r="A104" s="325" t="s">
        <v>123</v>
      </c>
      <c r="B104" s="325"/>
      <c r="C104" s="325"/>
      <c r="D104" s="325"/>
      <c r="E104" s="325"/>
      <c r="F104" s="325"/>
      <c r="G104" s="325"/>
      <c r="H104" s="325"/>
      <c r="I104" s="325"/>
      <c r="J104" s="178"/>
    </row>
    <row r="105" spans="1:10">
      <c r="A105" s="329"/>
      <c r="B105" s="329"/>
      <c r="C105" s="329"/>
      <c r="D105" s="329"/>
      <c r="E105" s="329"/>
      <c r="F105" s="329"/>
      <c r="G105" s="329"/>
      <c r="H105" s="329"/>
      <c r="I105" s="329"/>
      <c r="J105" s="178"/>
    </row>
    <row r="106" spans="1:10">
      <c r="A106" s="316" t="s">
        <v>200</v>
      </c>
      <c r="B106" s="316"/>
      <c r="C106" s="316"/>
      <c r="D106" s="316"/>
      <c r="E106" s="316"/>
      <c r="F106" s="316"/>
      <c r="G106" s="316"/>
      <c r="H106" s="316"/>
      <c r="I106" s="316"/>
      <c r="J106" s="211"/>
    </row>
    <row r="107" spans="1:10">
      <c r="A107" s="195"/>
      <c r="B107" s="316"/>
      <c r="C107" s="316"/>
      <c r="D107" s="316"/>
      <c r="E107" s="316"/>
      <c r="F107" s="316"/>
      <c r="G107" s="317"/>
      <c r="H107" s="316"/>
      <c r="I107" s="316"/>
    </row>
    <row r="108" spans="1:10" ht="31.5">
      <c r="A108" s="196" t="s">
        <v>115</v>
      </c>
      <c r="B108" s="321" t="s">
        <v>77</v>
      </c>
      <c r="C108" s="321"/>
      <c r="D108" s="321"/>
      <c r="E108" s="321"/>
      <c r="F108" s="68" t="s">
        <v>66</v>
      </c>
      <c r="G108" s="69" t="s">
        <v>78</v>
      </c>
      <c r="H108" s="69" t="s">
        <v>74</v>
      </c>
      <c r="I108" s="70" t="s">
        <v>75</v>
      </c>
    </row>
    <row r="109" spans="1:10" ht="33.75" customHeight="1">
      <c r="A109" s="197">
        <v>123</v>
      </c>
      <c r="B109" s="323" t="s">
        <v>201</v>
      </c>
      <c r="C109" s="312"/>
      <c r="D109" s="312"/>
      <c r="E109" s="313"/>
      <c r="F109" s="207" t="s">
        <v>64</v>
      </c>
      <c r="G109" s="101">
        <v>18</v>
      </c>
      <c r="H109" s="102">
        <v>5.04</v>
      </c>
      <c r="I109" s="102">
        <f>G109*H109</f>
        <v>90.72</v>
      </c>
    </row>
    <row r="110" spans="1:10" ht="30.75" customHeight="1">
      <c r="A110" s="197">
        <v>88628</v>
      </c>
      <c r="B110" s="323" t="s">
        <v>202</v>
      </c>
      <c r="C110" s="312"/>
      <c r="D110" s="312"/>
      <c r="E110" s="313"/>
      <c r="F110" s="207" t="s">
        <v>70</v>
      </c>
      <c r="G110" s="101">
        <v>1</v>
      </c>
      <c r="H110" s="102">
        <v>366.04</v>
      </c>
      <c r="I110" s="102">
        <f>G110*H110</f>
        <v>366.04</v>
      </c>
    </row>
    <row r="111" spans="1:10">
      <c r="A111" s="195"/>
      <c r="B111" s="314" t="s">
        <v>79</v>
      </c>
      <c r="C111" s="314"/>
      <c r="D111" s="314"/>
      <c r="E111" s="314"/>
      <c r="F111" s="314"/>
      <c r="G111" s="315"/>
      <c r="H111" s="314"/>
      <c r="I111" s="72">
        <f>SUM(I109:I110)</f>
        <v>456.76</v>
      </c>
    </row>
    <row r="112" spans="1:10">
      <c r="A112" s="195"/>
      <c r="B112" s="316"/>
      <c r="C112" s="316"/>
      <c r="D112" s="316"/>
      <c r="E112" s="316"/>
      <c r="F112" s="316"/>
      <c r="G112" s="317"/>
      <c r="H112" s="316"/>
      <c r="I112" s="316"/>
    </row>
    <row r="113" spans="1:9">
      <c r="A113" s="318" t="s">
        <v>80</v>
      </c>
      <c r="B113" s="319"/>
      <c r="C113" s="319"/>
      <c r="D113" s="319"/>
      <c r="E113" s="319"/>
      <c r="F113" s="319"/>
      <c r="G113" s="319"/>
      <c r="H113" s="320"/>
      <c r="I113" s="73">
        <f>SUM(I111)</f>
        <v>456.76</v>
      </c>
    </row>
    <row r="115" spans="1:9">
      <c r="A115" s="194" t="s">
        <v>149</v>
      </c>
      <c r="B115" s="324" t="s">
        <v>204</v>
      </c>
      <c r="C115" s="325"/>
      <c r="D115" s="325"/>
      <c r="E115" s="325"/>
      <c r="F115" s="326" t="s">
        <v>81</v>
      </c>
      <c r="G115" s="327"/>
      <c r="H115" s="328"/>
      <c r="I115" s="328"/>
    </row>
    <row r="116" spans="1:9">
      <c r="A116" s="325" t="s">
        <v>126</v>
      </c>
      <c r="B116" s="325"/>
      <c r="C116" s="325"/>
      <c r="D116" s="325"/>
      <c r="E116" s="325"/>
      <c r="F116" s="325"/>
      <c r="G116" s="325"/>
      <c r="H116" s="325"/>
      <c r="I116" s="325"/>
    </row>
    <row r="117" spans="1:9">
      <c r="A117" s="329"/>
      <c r="B117" s="329"/>
      <c r="C117" s="329"/>
      <c r="D117" s="329"/>
      <c r="E117" s="329"/>
      <c r="F117" s="329"/>
      <c r="G117" s="329"/>
      <c r="H117" s="329"/>
      <c r="I117" s="329"/>
    </row>
    <row r="118" spans="1:9">
      <c r="A118" s="316" t="s">
        <v>205</v>
      </c>
      <c r="B118" s="316"/>
      <c r="C118" s="316"/>
      <c r="D118" s="316"/>
      <c r="E118" s="316"/>
      <c r="F118" s="316"/>
      <c r="G118" s="316"/>
      <c r="H118" s="316"/>
      <c r="I118" s="316"/>
    </row>
    <row r="119" spans="1:9" ht="31.5">
      <c r="A119" s="196" t="s">
        <v>115</v>
      </c>
      <c r="B119" s="321" t="s">
        <v>63</v>
      </c>
      <c r="C119" s="321"/>
      <c r="D119" s="321"/>
      <c r="E119" s="321"/>
      <c r="F119" s="68" t="s">
        <v>66</v>
      </c>
      <c r="G119" s="69" t="s">
        <v>73</v>
      </c>
      <c r="H119" s="69" t="s">
        <v>74</v>
      </c>
      <c r="I119" s="70" t="s">
        <v>75</v>
      </c>
    </row>
    <row r="120" spans="1:9">
      <c r="A120" s="233">
        <v>88316</v>
      </c>
      <c r="B120" s="322" t="s">
        <v>97</v>
      </c>
      <c r="C120" s="322"/>
      <c r="D120" s="322"/>
      <c r="E120" s="322"/>
      <c r="F120" s="233" t="s">
        <v>68</v>
      </c>
      <c r="G120" s="235">
        <v>0.16</v>
      </c>
      <c r="H120" s="237">
        <v>13.34</v>
      </c>
      <c r="I120" s="102">
        <f>G120*H120</f>
        <v>2.13</v>
      </c>
    </row>
    <row r="121" spans="1:9">
      <c r="A121" s="195"/>
      <c r="B121" s="314" t="s">
        <v>76</v>
      </c>
      <c r="C121" s="314"/>
      <c r="D121" s="314"/>
      <c r="E121" s="314"/>
      <c r="F121" s="314"/>
      <c r="G121" s="315"/>
      <c r="H121" s="314"/>
      <c r="I121" s="72">
        <f>SUM(I120:I120)</f>
        <v>2.13</v>
      </c>
    </row>
    <row r="122" spans="1:9">
      <c r="A122" s="195"/>
      <c r="B122" s="316"/>
      <c r="C122" s="316"/>
      <c r="D122" s="316"/>
      <c r="E122" s="316"/>
      <c r="F122" s="316"/>
      <c r="G122" s="317"/>
      <c r="H122" s="316"/>
      <c r="I122" s="316"/>
    </row>
    <row r="123" spans="1:9" ht="31.5">
      <c r="A123" s="196" t="s">
        <v>115</v>
      </c>
      <c r="B123" s="321" t="s">
        <v>77</v>
      </c>
      <c r="C123" s="321"/>
      <c r="D123" s="321"/>
      <c r="E123" s="321"/>
      <c r="F123" s="68" t="s">
        <v>66</v>
      </c>
      <c r="G123" s="69" t="s">
        <v>78</v>
      </c>
      <c r="H123" s="69" t="s">
        <v>74</v>
      </c>
      <c r="I123" s="70" t="s">
        <v>75</v>
      </c>
    </row>
    <row r="124" spans="1:9">
      <c r="A124" s="197">
        <v>11245</v>
      </c>
      <c r="B124" s="323" t="s">
        <v>206</v>
      </c>
      <c r="C124" s="312"/>
      <c r="D124" s="312"/>
      <c r="E124" s="313"/>
      <c r="F124" s="207" t="s">
        <v>66</v>
      </c>
      <c r="G124" s="101">
        <v>1</v>
      </c>
      <c r="H124" s="102">
        <v>335.86</v>
      </c>
      <c r="I124" s="102">
        <f>G124*H124</f>
        <v>335.86</v>
      </c>
    </row>
    <row r="125" spans="1:9">
      <c r="A125" s="195"/>
      <c r="B125" s="314" t="s">
        <v>79</v>
      </c>
      <c r="C125" s="314"/>
      <c r="D125" s="314"/>
      <c r="E125" s="314"/>
      <c r="F125" s="314"/>
      <c r="G125" s="315"/>
      <c r="H125" s="314"/>
      <c r="I125" s="72">
        <f>SUM(I124:I124)</f>
        <v>335.86</v>
      </c>
    </row>
    <row r="126" spans="1:9">
      <c r="A126" s="195"/>
      <c r="B126" s="316"/>
      <c r="C126" s="316"/>
      <c r="D126" s="316"/>
      <c r="E126" s="316"/>
      <c r="F126" s="316"/>
      <c r="G126" s="317"/>
      <c r="H126" s="316"/>
      <c r="I126" s="316"/>
    </row>
    <row r="127" spans="1:9">
      <c r="A127" s="318" t="s">
        <v>80</v>
      </c>
      <c r="B127" s="319"/>
      <c r="C127" s="319"/>
      <c r="D127" s="319"/>
      <c r="E127" s="319"/>
      <c r="F127" s="319"/>
      <c r="G127" s="319"/>
      <c r="H127" s="320"/>
      <c r="I127" s="73">
        <f>I121+I125</f>
        <v>337.99</v>
      </c>
    </row>
    <row r="129" spans="1:9">
      <c r="A129" s="194" t="s">
        <v>149</v>
      </c>
      <c r="B129" s="324" t="s">
        <v>226</v>
      </c>
      <c r="C129" s="325"/>
      <c r="D129" s="325"/>
      <c r="E129" s="325"/>
      <c r="F129" s="326" t="s">
        <v>227</v>
      </c>
      <c r="G129" s="327"/>
      <c r="H129" s="328"/>
      <c r="I129" s="328"/>
    </row>
    <row r="130" spans="1:9">
      <c r="A130" s="325" t="s">
        <v>228</v>
      </c>
      <c r="B130" s="325"/>
      <c r="C130" s="325"/>
      <c r="D130" s="325"/>
      <c r="E130" s="325"/>
      <c r="F130" s="325"/>
      <c r="G130" s="325"/>
      <c r="H130" s="325"/>
      <c r="I130" s="325"/>
    </row>
    <row r="131" spans="1:9">
      <c r="A131" s="329"/>
      <c r="B131" s="329"/>
      <c r="C131" s="329"/>
      <c r="D131" s="329"/>
      <c r="E131" s="329"/>
      <c r="F131" s="329"/>
      <c r="G131" s="329"/>
      <c r="H131" s="329"/>
      <c r="I131" s="329"/>
    </row>
    <row r="132" spans="1:9">
      <c r="A132" s="316" t="s">
        <v>229</v>
      </c>
      <c r="B132" s="316"/>
      <c r="C132" s="316"/>
      <c r="D132" s="316"/>
      <c r="E132" s="316"/>
      <c r="F132" s="316"/>
      <c r="G132" s="316"/>
      <c r="H132" s="316"/>
      <c r="I132" s="316"/>
    </row>
    <row r="133" spans="1:9" ht="31.5">
      <c r="A133" s="196" t="s">
        <v>115</v>
      </c>
      <c r="B133" s="321" t="s">
        <v>63</v>
      </c>
      <c r="C133" s="321"/>
      <c r="D133" s="321"/>
      <c r="E133" s="321"/>
      <c r="F133" s="68" t="s">
        <v>66</v>
      </c>
      <c r="G133" s="69" t="s">
        <v>73</v>
      </c>
      <c r="H133" s="69" t="s">
        <v>74</v>
      </c>
      <c r="I133" s="70" t="s">
        <v>75</v>
      </c>
    </row>
    <row r="134" spans="1:9">
      <c r="A134" s="216">
        <v>88260</v>
      </c>
      <c r="B134" s="322" t="s">
        <v>221</v>
      </c>
      <c r="C134" s="322"/>
      <c r="D134" s="322"/>
      <c r="E134" s="322"/>
      <c r="F134" s="245" t="s">
        <v>68</v>
      </c>
      <c r="G134" s="218">
        <v>0.25309999999999999</v>
      </c>
      <c r="H134" s="217">
        <v>16.54</v>
      </c>
      <c r="I134" s="102">
        <f>G134*H134</f>
        <v>4.1900000000000004</v>
      </c>
    </row>
    <row r="135" spans="1:9">
      <c r="A135" s="234">
        <v>88316</v>
      </c>
      <c r="B135" s="322" t="s">
        <v>97</v>
      </c>
      <c r="C135" s="322"/>
      <c r="D135" s="322"/>
      <c r="E135" s="322"/>
      <c r="F135" s="234" t="s">
        <v>68</v>
      </c>
      <c r="G135" s="218">
        <v>0.25309999999999999</v>
      </c>
      <c r="H135" s="237">
        <v>13.34</v>
      </c>
      <c r="I135" s="102">
        <f>G135*H135</f>
        <v>3.38</v>
      </c>
    </row>
    <row r="136" spans="1:9">
      <c r="A136" s="195"/>
      <c r="B136" s="314" t="s">
        <v>76</v>
      </c>
      <c r="C136" s="314"/>
      <c r="D136" s="314"/>
      <c r="E136" s="314"/>
      <c r="F136" s="314"/>
      <c r="G136" s="315"/>
      <c r="H136" s="314"/>
      <c r="I136" s="72">
        <f>SUM(I134:I135)</f>
        <v>7.57</v>
      </c>
    </row>
    <row r="137" spans="1:9">
      <c r="A137" s="195"/>
      <c r="B137" s="316"/>
      <c r="C137" s="316"/>
      <c r="D137" s="316"/>
      <c r="E137" s="316"/>
      <c r="F137" s="316"/>
      <c r="G137" s="317"/>
      <c r="H137" s="316"/>
      <c r="I137" s="316"/>
    </row>
    <row r="138" spans="1:9" ht="31.5">
      <c r="A138" s="196" t="s">
        <v>115</v>
      </c>
      <c r="B138" s="321" t="s">
        <v>77</v>
      </c>
      <c r="C138" s="321"/>
      <c r="D138" s="321"/>
      <c r="E138" s="321"/>
      <c r="F138" s="68" t="s">
        <v>66</v>
      </c>
      <c r="G138" s="69" t="s">
        <v>78</v>
      </c>
      <c r="H138" s="69" t="s">
        <v>74</v>
      </c>
      <c r="I138" s="70" t="s">
        <v>75</v>
      </c>
    </row>
    <row r="139" spans="1:9">
      <c r="A139" s="197">
        <v>370</v>
      </c>
      <c r="B139" s="323" t="s">
        <v>222</v>
      </c>
      <c r="C139" s="312"/>
      <c r="D139" s="312"/>
      <c r="E139" s="313"/>
      <c r="F139" s="207" t="s">
        <v>70</v>
      </c>
      <c r="G139" s="101">
        <v>5.6800000000000003E-2</v>
      </c>
      <c r="H139" s="102">
        <v>63</v>
      </c>
      <c r="I139" s="102">
        <f>G139*H139</f>
        <v>3.58</v>
      </c>
    </row>
    <row r="140" spans="1:9">
      <c r="A140" s="197">
        <v>4741</v>
      </c>
      <c r="B140" s="323" t="s">
        <v>223</v>
      </c>
      <c r="C140" s="312"/>
      <c r="D140" s="312"/>
      <c r="E140" s="313"/>
      <c r="F140" s="207" t="s">
        <v>70</v>
      </c>
      <c r="G140" s="101">
        <v>8.6999999999999994E-3</v>
      </c>
      <c r="H140" s="102">
        <v>76.37</v>
      </c>
      <c r="I140" s="102">
        <f t="shared" ref="I140:I145" si="2">G140*H140</f>
        <v>0.66</v>
      </c>
    </row>
    <row r="141" spans="1:9">
      <c r="A141" s="247" t="str">
        <f>'Mapa de cotação'!$A$3</f>
        <v>COTAÇÃO-001</v>
      </c>
      <c r="B141" s="311" t="str">
        <f>'Mapa de cotação'!$B$3</f>
        <v>PAVER LISO COR NATURAL 10X20X8CM</v>
      </c>
      <c r="C141" s="312"/>
      <c r="D141" s="312"/>
      <c r="E141" s="313"/>
      <c r="F141" s="246" t="s">
        <v>71</v>
      </c>
      <c r="G141" s="101">
        <v>1.0031000000000001</v>
      </c>
      <c r="H141" s="102">
        <f>'Mapa de cotação'!$J$3</f>
        <v>65</v>
      </c>
      <c r="I141" s="102">
        <f t="shared" si="2"/>
        <v>65.2</v>
      </c>
    </row>
    <row r="142" spans="1:9" ht="31.5" customHeight="1">
      <c r="A142" s="197">
        <v>91277</v>
      </c>
      <c r="B142" s="323" t="s">
        <v>159</v>
      </c>
      <c r="C142" s="312"/>
      <c r="D142" s="312"/>
      <c r="E142" s="313"/>
      <c r="F142" s="246" t="s">
        <v>119</v>
      </c>
      <c r="G142" s="101">
        <v>5.4999999999999997E-3</v>
      </c>
      <c r="H142" s="102">
        <v>7.5</v>
      </c>
      <c r="I142" s="102">
        <f t="shared" si="2"/>
        <v>0.04</v>
      </c>
    </row>
    <row r="143" spans="1:9" ht="33" customHeight="1">
      <c r="A143" s="197">
        <v>91278</v>
      </c>
      <c r="B143" s="323" t="s">
        <v>183</v>
      </c>
      <c r="C143" s="312"/>
      <c r="D143" s="312"/>
      <c r="E143" s="313"/>
      <c r="F143" s="246" t="s">
        <v>184</v>
      </c>
      <c r="G143" s="101">
        <v>0.1211</v>
      </c>
      <c r="H143" s="102">
        <v>0.54</v>
      </c>
      <c r="I143" s="102">
        <f t="shared" si="2"/>
        <v>7.0000000000000007E-2</v>
      </c>
    </row>
    <row r="144" spans="1:9" ht="46.5" customHeight="1">
      <c r="A144" s="197">
        <v>91283</v>
      </c>
      <c r="B144" s="323" t="s">
        <v>224</v>
      </c>
      <c r="C144" s="312"/>
      <c r="D144" s="312"/>
      <c r="E144" s="313"/>
      <c r="F144" s="246" t="s">
        <v>119</v>
      </c>
      <c r="G144" s="101">
        <v>3.7000000000000002E-3</v>
      </c>
      <c r="H144" s="102">
        <v>17.350000000000001</v>
      </c>
      <c r="I144" s="102">
        <f t="shared" si="2"/>
        <v>0.06</v>
      </c>
    </row>
    <row r="145" spans="1:9" ht="46.5" customHeight="1">
      <c r="A145" s="197">
        <v>91285</v>
      </c>
      <c r="B145" s="323" t="s">
        <v>225</v>
      </c>
      <c r="C145" s="312"/>
      <c r="D145" s="312"/>
      <c r="E145" s="313"/>
      <c r="F145" s="207" t="s">
        <v>184</v>
      </c>
      <c r="G145" s="101">
        <v>0.12280000000000001</v>
      </c>
      <c r="H145" s="102">
        <v>1.01</v>
      </c>
      <c r="I145" s="102">
        <f t="shared" si="2"/>
        <v>0.12</v>
      </c>
    </row>
    <row r="146" spans="1:9">
      <c r="A146" s="195"/>
      <c r="B146" s="314" t="s">
        <v>79</v>
      </c>
      <c r="C146" s="314"/>
      <c r="D146" s="314"/>
      <c r="E146" s="314"/>
      <c r="F146" s="314"/>
      <c r="G146" s="315"/>
      <c r="H146" s="314"/>
      <c r="I146" s="72">
        <f>SUM(I139:I145)</f>
        <v>69.73</v>
      </c>
    </row>
    <row r="147" spans="1:9">
      <c r="A147" s="195"/>
      <c r="B147" s="316"/>
      <c r="C147" s="316"/>
      <c r="D147" s="316"/>
      <c r="E147" s="316"/>
      <c r="F147" s="316"/>
      <c r="G147" s="317"/>
      <c r="H147" s="316"/>
      <c r="I147" s="316"/>
    </row>
    <row r="148" spans="1:9">
      <c r="A148" s="318" t="s">
        <v>80</v>
      </c>
      <c r="B148" s="319"/>
      <c r="C148" s="319"/>
      <c r="D148" s="319"/>
      <c r="E148" s="319"/>
      <c r="F148" s="319"/>
      <c r="G148" s="319"/>
      <c r="H148" s="320"/>
      <c r="I148" s="73">
        <f>I136+I146</f>
        <v>77.3</v>
      </c>
    </row>
    <row r="150" spans="1:9">
      <c r="A150" s="194" t="s">
        <v>149</v>
      </c>
      <c r="B150" s="324" t="s">
        <v>245</v>
      </c>
      <c r="C150" s="325"/>
      <c r="D150" s="325"/>
      <c r="E150" s="325"/>
      <c r="F150" s="326" t="s">
        <v>227</v>
      </c>
      <c r="G150" s="327"/>
      <c r="H150" s="328"/>
      <c r="I150" s="328"/>
    </row>
    <row r="151" spans="1:9">
      <c r="A151" s="325" t="s">
        <v>246</v>
      </c>
      <c r="B151" s="325"/>
      <c r="C151" s="325"/>
      <c r="D151" s="325"/>
      <c r="E151" s="325"/>
      <c r="F151" s="325"/>
      <c r="G151" s="325"/>
      <c r="H151" s="325"/>
      <c r="I151" s="325"/>
    </row>
    <row r="152" spans="1:9">
      <c r="A152" s="329"/>
      <c r="B152" s="329"/>
      <c r="C152" s="329"/>
      <c r="D152" s="329"/>
      <c r="E152" s="329"/>
      <c r="F152" s="329"/>
      <c r="G152" s="329"/>
      <c r="H152" s="329"/>
      <c r="I152" s="329"/>
    </row>
    <row r="153" spans="1:9">
      <c r="A153" s="316" t="s">
        <v>247</v>
      </c>
      <c r="B153" s="316"/>
      <c r="C153" s="316"/>
      <c r="D153" s="316"/>
      <c r="E153" s="316"/>
      <c r="F153" s="316"/>
      <c r="G153" s="316"/>
      <c r="H153" s="316"/>
      <c r="I153" s="316"/>
    </row>
    <row r="154" spans="1:9" ht="31.5">
      <c r="A154" s="196" t="s">
        <v>115</v>
      </c>
      <c r="B154" s="321" t="s">
        <v>63</v>
      </c>
      <c r="C154" s="321"/>
      <c r="D154" s="321"/>
      <c r="E154" s="321"/>
      <c r="F154" s="68" t="s">
        <v>66</v>
      </c>
      <c r="G154" s="69" t="s">
        <v>73</v>
      </c>
      <c r="H154" s="69" t="s">
        <v>74</v>
      </c>
      <c r="I154" s="70" t="s">
        <v>75</v>
      </c>
    </row>
    <row r="155" spans="1:9">
      <c r="A155" s="216">
        <v>88260</v>
      </c>
      <c r="B155" s="322" t="s">
        <v>221</v>
      </c>
      <c r="C155" s="322"/>
      <c r="D155" s="322"/>
      <c r="E155" s="322"/>
      <c r="F155" s="245" t="s">
        <v>68</v>
      </c>
      <c r="G155" s="218">
        <v>0.39750000000000002</v>
      </c>
      <c r="H155" s="217">
        <v>16.54</v>
      </c>
      <c r="I155" s="102">
        <f>G155*H155</f>
        <v>6.57</v>
      </c>
    </row>
    <row r="156" spans="1:9">
      <c r="A156" s="234">
        <v>88316</v>
      </c>
      <c r="B156" s="322" t="s">
        <v>97</v>
      </c>
      <c r="C156" s="322"/>
      <c r="D156" s="322"/>
      <c r="E156" s="322"/>
      <c r="F156" s="234" t="s">
        <v>68</v>
      </c>
      <c r="G156" s="218">
        <v>0.39750000000000002</v>
      </c>
      <c r="H156" s="237">
        <v>13.34</v>
      </c>
      <c r="I156" s="102">
        <f>G156*H156</f>
        <v>5.3</v>
      </c>
    </row>
    <row r="157" spans="1:9">
      <c r="A157" s="195"/>
      <c r="B157" s="314" t="s">
        <v>76</v>
      </c>
      <c r="C157" s="314"/>
      <c r="D157" s="314"/>
      <c r="E157" s="314"/>
      <c r="F157" s="314"/>
      <c r="G157" s="315"/>
      <c r="H157" s="314"/>
      <c r="I157" s="72">
        <f>SUM(I155:I156)</f>
        <v>11.87</v>
      </c>
    </row>
    <row r="158" spans="1:9">
      <c r="A158" s="195"/>
      <c r="B158" s="316"/>
      <c r="C158" s="316"/>
      <c r="D158" s="316"/>
      <c r="E158" s="316"/>
      <c r="F158" s="316"/>
      <c r="G158" s="317"/>
      <c r="H158" s="316"/>
      <c r="I158" s="316"/>
    </row>
    <row r="159" spans="1:9" ht="31.5">
      <c r="A159" s="196" t="s">
        <v>115</v>
      </c>
      <c r="B159" s="321" t="s">
        <v>77</v>
      </c>
      <c r="C159" s="321"/>
      <c r="D159" s="321"/>
      <c r="E159" s="321"/>
      <c r="F159" s="68" t="s">
        <v>66</v>
      </c>
      <c r="G159" s="69" t="s">
        <v>78</v>
      </c>
      <c r="H159" s="69" t="s">
        <v>74</v>
      </c>
      <c r="I159" s="70" t="s">
        <v>75</v>
      </c>
    </row>
    <row r="160" spans="1:9">
      <c r="A160" s="197">
        <v>370</v>
      </c>
      <c r="B160" s="323" t="s">
        <v>222</v>
      </c>
      <c r="C160" s="312"/>
      <c r="D160" s="312"/>
      <c r="E160" s="313"/>
      <c r="F160" s="207" t="s">
        <v>70</v>
      </c>
      <c r="G160" s="101">
        <v>5.6800000000000003E-2</v>
      </c>
      <c r="H160" s="102">
        <v>63</v>
      </c>
      <c r="I160" s="102">
        <f>G160*H160</f>
        <v>3.58</v>
      </c>
    </row>
    <row r="161" spans="1:9">
      <c r="A161" s="197">
        <v>4741</v>
      </c>
      <c r="B161" s="323" t="s">
        <v>223</v>
      </c>
      <c r="C161" s="312"/>
      <c r="D161" s="312"/>
      <c r="E161" s="313"/>
      <c r="F161" s="207" t="s">
        <v>70</v>
      </c>
      <c r="G161" s="101">
        <v>6.4999999999999997E-3</v>
      </c>
      <c r="H161" s="102">
        <v>76.37</v>
      </c>
      <c r="I161" s="102">
        <f t="shared" ref="I161:I166" si="3">G161*H161</f>
        <v>0.5</v>
      </c>
    </row>
    <row r="162" spans="1:9">
      <c r="A162" s="247" t="str">
        <f>'Mapa de cotação'!$A$7</f>
        <v>COTAÇÃO-002</v>
      </c>
      <c r="B162" s="311" t="str">
        <f>'Mapa de cotação'!$B$7</f>
        <v>PAVER LISO COR NATURAL 10X20X6CM</v>
      </c>
      <c r="C162" s="312"/>
      <c r="D162" s="312"/>
      <c r="E162" s="313"/>
      <c r="F162" s="246" t="s">
        <v>71</v>
      </c>
      <c r="G162" s="101">
        <v>1.0487</v>
      </c>
      <c r="H162" s="102">
        <f>'Mapa de cotação'!$J$7</f>
        <v>45</v>
      </c>
      <c r="I162" s="102">
        <f t="shared" si="3"/>
        <v>47.19</v>
      </c>
    </row>
    <row r="163" spans="1:9" ht="30.75" customHeight="1">
      <c r="A163" s="197">
        <v>91277</v>
      </c>
      <c r="B163" s="323" t="s">
        <v>159</v>
      </c>
      <c r="C163" s="312"/>
      <c r="D163" s="312"/>
      <c r="E163" s="313"/>
      <c r="F163" s="246" t="s">
        <v>119</v>
      </c>
      <c r="G163" s="101">
        <v>4.1000000000000003E-3</v>
      </c>
      <c r="H163" s="102">
        <v>7.5</v>
      </c>
      <c r="I163" s="102">
        <f t="shared" si="3"/>
        <v>0.03</v>
      </c>
    </row>
    <row r="164" spans="1:9" ht="31.5" customHeight="1">
      <c r="A164" s="197">
        <v>91278</v>
      </c>
      <c r="B164" s="323" t="s">
        <v>183</v>
      </c>
      <c r="C164" s="312"/>
      <c r="D164" s="312"/>
      <c r="E164" s="313"/>
      <c r="F164" s="246" t="s">
        <v>184</v>
      </c>
      <c r="G164" s="101">
        <v>0.19470000000000001</v>
      </c>
      <c r="H164" s="102">
        <v>0.54</v>
      </c>
      <c r="I164" s="102">
        <f t="shared" si="3"/>
        <v>0.11</v>
      </c>
    </row>
    <row r="165" spans="1:9" ht="45" customHeight="1">
      <c r="A165" s="197">
        <v>91283</v>
      </c>
      <c r="B165" s="323" t="s">
        <v>224</v>
      </c>
      <c r="C165" s="312"/>
      <c r="D165" s="312"/>
      <c r="E165" s="313"/>
      <c r="F165" s="246" t="s">
        <v>119</v>
      </c>
      <c r="G165" s="101">
        <v>4.8300000000000003E-2</v>
      </c>
      <c r="H165" s="102">
        <v>17.350000000000001</v>
      </c>
      <c r="I165" s="102">
        <f t="shared" si="3"/>
        <v>0.84</v>
      </c>
    </row>
    <row r="166" spans="1:9" ht="47.25" customHeight="1">
      <c r="A166" s="197">
        <v>91285</v>
      </c>
      <c r="B166" s="323" t="s">
        <v>225</v>
      </c>
      <c r="C166" s="312"/>
      <c r="D166" s="312"/>
      <c r="E166" s="313"/>
      <c r="F166" s="207" t="s">
        <v>184</v>
      </c>
      <c r="G166" s="101">
        <v>0.15040000000000001</v>
      </c>
      <c r="H166" s="102">
        <v>1.01</v>
      </c>
      <c r="I166" s="102">
        <f t="shared" si="3"/>
        <v>0.15</v>
      </c>
    </row>
    <row r="167" spans="1:9">
      <c r="A167" s="195"/>
      <c r="B167" s="314" t="s">
        <v>79</v>
      </c>
      <c r="C167" s="314"/>
      <c r="D167" s="314"/>
      <c r="E167" s="314"/>
      <c r="F167" s="314"/>
      <c r="G167" s="315"/>
      <c r="H167" s="314"/>
      <c r="I167" s="72">
        <f>SUM(I160:I166)</f>
        <v>52.4</v>
      </c>
    </row>
    <row r="168" spans="1:9">
      <c r="A168" s="195"/>
      <c r="B168" s="316"/>
      <c r="C168" s="316"/>
      <c r="D168" s="316"/>
      <c r="E168" s="316"/>
      <c r="F168" s="316"/>
      <c r="G168" s="317"/>
      <c r="H168" s="316"/>
      <c r="I168" s="316"/>
    </row>
    <row r="169" spans="1:9">
      <c r="A169" s="318" t="s">
        <v>80</v>
      </c>
      <c r="B169" s="319"/>
      <c r="C169" s="319"/>
      <c r="D169" s="319"/>
      <c r="E169" s="319"/>
      <c r="F169" s="319"/>
      <c r="G169" s="319"/>
      <c r="H169" s="320"/>
      <c r="I169" s="73">
        <f>I157+I167</f>
        <v>64.27</v>
      </c>
    </row>
    <row r="171" spans="1:9">
      <c r="A171" s="194" t="s">
        <v>149</v>
      </c>
      <c r="B171" s="324" t="s">
        <v>249</v>
      </c>
      <c r="C171" s="325"/>
      <c r="D171" s="325"/>
      <c r="E171" s="325"/>
      <c r="F171" s="326" t="s">
        <v>254</v>
      </c>
      <c r="G171" s="327"/>
      <c r="H171" s="328"/>
      <c r="I171" s="328"/>
    </row>
    <row r="172" spans="1:9">
      <c r="A172" s="325" t="s">
        <v>175</v>
      </c>
      <c r="B172" s="325"/>
      <c r="C172" s="325"/>
      <c r="D172" s="325"/>
      <c r="E172" s="325"/>
      <c r="F172" s="325"/>
      <c r="G172" s="325"/>
      <c r="H172" s="325"/>
      <c r="I172" s="325"/>
    </row>
    <row r="173" spans="1:9">
      <c r="A173" s="329"/>
      <c r="B173" s="329"/>
      <c r="C173" s="329"/>
      <c r="D173" s="329"/>
      <c r="E173" s="329"/>
      <c r="F173" s="329"/>
      <c r="G173" s="329"/>
      <c r="H173" s="329"/>
      <c r="I173" s="329"/>
    </row>
    <row r="174" spans="1:9">
      <c r="A174" s="316" t="s">
        <v>250</v>
      </c>
      <c r="B174" s="316"/>
      <c r="C174" s="316"/>
      <c r="D174" s="316"/>
      <c r="E174" s="316"/>
      <c r="F174" s="316"/>
      <c r="G174" s="316"/>
      <c r="H174" s="316"/>
      <c r="I174" s="316"/>
    </row>
    <row r="175" spans="1:9" ht="31.5">
      <c r="A175" s="196" t="s">
        <v>115</v>
      </c>
      <c r="B175" s="321" t="s">
        <v>63</v>
      </c>
      <c r="C175" s="321"/>
      <c r="D175" s="321"/>
      <c r="E175" s="321"/>
      <c r="F175" s="68" t="s">
        <v>66</v>
      </c>
      <c r="G175" s="69" t="s">
        <v>73</v>
      </c>
      <c r="H175" s="69" t="s">
        <v>74</v>
      </c>
      <c r="I175" s="70" t="s">
        <v>75</v>
      </c>
    </row>
    <row r="176" spans="1:9">
      <c r="A176" s="216">
        <v>88309</v>
      </c>
      <c r="B176" s="322" t="s">
        <v>98</v>
      </c>
      <c r="C176" s="322"/>
      <c r="D176" s="322"/>
      <c r="E176" s="322"/>
      <c r="F176" s="245" t="s">
        <v>68</v>
      </c>
      <c r="G176" s="218">
        <v>0.437</v>
      </c>
      <c r="H176" s="217">
        <v>16.78</v>
      </c>
      <c r="I176" s="102">
        <f>G176*H176</f>
        <v>7.33</v>
      </c>
    </row>
    <row r="177" spans="1:9">
      <c r="A177" s="234">
        <v>88316</v>
      </c>
      <c r="B177" s="322" t="s">
        <v>97</v>
      </c>
      <c r="C177" s="322"/>
      <c r="D177" s="322"/>
      <c r="E177" s="322"/>
      <c r="F177" s="234" t="s">
        <v>68</v>
      </c>
      <c r="G177" s="218">
        <v>0.218</v>
      </c>
      <c r="H177" s="237">
        <v>13.34</v>
      </c>
      <c r="I177" s="102">
        <f>G177*H177</f>
        <v>2.91</v>
      </c>
    </row>
    <row r="178" spans="1:9">
      <c r="A178" s="195"/>
      <c r="B178" s="314" t="s">
        <v>76</v>
      </c>
      <c r="C178" s="314"/>
      <c r="D178" s="314"/>
      <c r="E178" s="314"/>
      <c r="F178" s="314"/>
      <c r="G178" s="315"/>
      <c r="H178" s="314"/>
      <c r="I178" s="72">
        <f>SUM(I176:I177)</f>
        <v>10.24</v>
      </c>
    </row>
    <row r="179" spans="1:9">
      <c r="A179" s="195"/>
      <c r="B179" s="316"/>
      <c r="C179" s="316"/>
      <c r="D179" s="316"/>
      <c r="E179" s="316"/>
      <c r="F179" s="316"/>
      <c r="G179" s="317"/>
      <c r="H179" s="316"/>
      <c r="I179" s="316"/>
    </row>
    <row r="180" spans="1:9" ht="31.5">
      <c r="A180" s="196" t="s">
        <v>115</v>
      </c>
      <c r="B180" s="321" t="s">
        <v>77</v>
      </c>
      <c r="C180" s="321"/>
      <c r="D180" s="321"/>
      <c r="E180" s="321"/>
      <c r="F180" s="68" t="s">
        <v>66</v>
      </c>
      <c r="G180" s="69" t="s">
        <v>78</v>
      </c>
      <c r="H180" s="69" t="s">
        <v>74</v>
      </c>
      <c r="I180" s="70" t="s">
        <v>75</v>
      </c>
    </row>
    <row r="181" spans="1:9">
      <c r="A181" s="197">
        <v>1379</v>
      </c>
      <c r="B181" s="323" t="s">
        <v>251</v>
      </c>
      <c r="C181" s="312"/>
      <c r="D181" s="312"/>
      <c r="E181" s="313"/>
      <c r="F181" s="207" t="s">
        <v>67</v>
      </c>
      <c r="G181" s="101">
        <v>0.24</v>
      </c>
      <c r="H181" s="102">
        <v>0.53</v>
      </c>
      <c r="I181" s="102">
        <f>G181*H181</f>
        <v>0.13</v>
      </c>
    </row>
    <row r="182" spans="1:9">
      <c r="A182" s="197">
        <v>37595</v>
      </c>
      <c r="B182" s="323" t="s">
        <v>252</v>
      </c>
      <c r="C182" s="312"/>
      <c r="D182" s="312"/>
      <c r="E182" s="313"/>
      <c r="F182" s="207" t="s">
        <v>67</v>
      </c>
      <c r="G182" s="101">
        <v>1.2150000000000001</v>
      </c>
      <c r="H182" s="102">
        <v>2.15</v>
      </c>
      <c r="I182" s="102">
        <f t="shared" ref="I182:I183" si="4">G182*H182</f>
        <v>2.61</v>
      </c>
    </row>
    <row r="183" spans="1:9">
      <c r="A183" s="247">
        <v>36178</v>
      </c>
      <c r="B183" s="311" t="s">
        <v>253</v>
      </c>
      <c r="C183" s="312"/>
      <c r="D183" s="312"/>
      <c r="E183" s="313"/>
      <c r="F183" s="246" t="s">
        <v>71</v>
      </c>
      <c r="G183" s="101">
        <v>0.3</v>
      </c>
      <c r="H183" s="102">
        <v>72.31</v>
      </c>
      <c r="I183" s="102">
        <f t="shared" si="4"/>
        <v>21.69</v>
      </c>
    </row>
    <row r="184" spans="1:9">
      <c r="A184" s="195"/>
      <c r="B184" s="314" t="s">
        <v>79</v>
      </c>
      <c r="C184" s="314"/>
      <c r="D184" s="314"/>
      <c r="E184" s="314"/>
      <c r="F184" s="314"/>
      <c r="G184" s="315"/>
      <c r="H184" s="314"/>
      <c r="I184" s="72">
        <f>SUM(I181:I183)</f>
        <v>24.43</v>
      </c>
    </row>
    <row r="185" spans="1:9">
      <c r="A185" s="195"/>
      <c r="B185" s="316"/>
      <c r="C185" s="316"/>
      <c r="D185" s="316"/>
      <c r="E185" s="316"/>
      <c r="F185" s="316"/>
      <c r="G185" s="317"/>
      <c r="H185" s="316"/>
      <c r="I185" s="316"/>
    </row>
    <row r="186" spans="1:9">
      <c r="A186" s="318" t="s">
        <v>80</v>
      </c>
      <c r="B186" s="319"/>
      <c r="C186" s="319"/>
      <c r="D186" s="319"/>
      <c r="E186" s="319"/>
      <c r="F186" s="319"/>
      <c r="G186" s="319"/>
      <c r="H186" s="320"/>
      <c r="I186" s="73">
        <f>I178+I184</f>
        <v>34.67</v>
      </c>
    </row>
  </sheetData>
  <mergeCells count="197">
    <mergeCell ref="A127:H127"/>
    <mergeCell ref="B111:H111"/>
    <mergeCell ref="B112:I112"/>
    <mergeCell ref="A113:H113"/>
    <mergeCell ref="F115:G115"/>
    <mergeCell ref="H115:I115"/>
    <mergeCell ref="A116:I116"/>
    <mergeCell ref="A117:I117"/>
    <mergeCell ref="A118:I118"/>
    <mergeCell ref="B119:E119"/>
    <mergeCell ref="B120:E120"/>
    <mergeCell ref="B121:H121"/>
    <mergeCell ref="B123:E123"/>
    <mergeCell ref="B124:E124"/>
    <mergeCell ref="B125:H125"/>
    <mergeCell ref="B126:I126"/>
    <mergeCell ref="B122:I122"/>
    <mergeCell ref="A104:I104"/>
    <mergeCell ref="A105:I105"/>
    <mergeCell ref="A106:I106"/>
    <mergeCell ref="B69:E69"/>
    <mergeCell ref="B70:E70"/>
    <mergeCell ref="B76:E76"/>
    <mergeCell ref="B77:E77"/>
    <mergeCell ref="B78:E78"/>
    <mergeCell ref="B79:E79"/>
    <mergeCell ref="B81:E81"/>
    <mergeCell ref="B82:E82"/>
    <mergeCell ref="B86:E86"/>
    <mergeCell ref="B87:E87"/>
    <mergeCell ref="B96:E96"/>
    <mergeCell ref="B97:E97"/>
    <mergeCell ref="B72:H72"/>
    <mergeCell ref="B83:H83"/>
    <mergeCell ref="A85:H85"/>
    <mergeCell ref="F87:G87"/>
    <mergeCell ref="H87:I87"/>
    <mergeCell ref="A88:I88"/>
    <mergeCell ref="A89:I89"/>
    <mergeCell ref="A90:I90"/>
    <mergeCell ref="B99:H99"/>
    <mergeCell ref="B61:E61"/>
    <mergeCell ref="B62:H62"/>
    <mergeCell ref="B100:I100"/>
    <mergeCell ref="A101:H101"/>
    <mergeCell ref="B92:E92"/>
    <mergeCell ref="F103:G103"/>
    <mergeCell ref="H103:I103"/>
    <mergeCell ref="B63:I63"/>
    <mergeCell ref="B98:E98"/>
    <mergeCell ref="B73:E73"/>
    <mergeCell ref="B93:E93"/>
    <mergeCell ref="B94:H94"/>
    <mergeCell ref="B95:I95"/>
    <mergeCell ref="B91:E91"/>
    <mergeCell ref="B84:E84"/>
    <mergeCell ref="B80:E80"/>
    <mergeCell ref="B71:E71"/>
    <mergeCell ref="A1:I2"/>
    <mergeCell ref="A5:I5"/>
    <mergeCell ref="A6:I6"/>
    <mergeCell ref="A7:I7"/>
    <mergeCell ref="B18:E18"/>
    <mergeCell ref="B17:E17"/>
    <mergeCell ref="B23:E23"/>
    <mergeCell ref="F23:G23"/>
    <mergeCell ref="H23:I23"/>
    <mergeCell ref="B3:I3"/>
    <mergeCell ref="B4:E4"/>
    <mergeCell ref="F4:G4"/>
    <mergeCell ref="H4:I4"/>
    <mergeCell ref="B8:E8"/>
    <mergeCell ref="B9:E9"/>
    <mergeCell ref="B10:E10"/>
    <mergeCell ref="A24:I24"/>
    <mergeCell ref="A25:I25"/>
    <mergeCell ref="A26:I26"/>
    <mergeCell ref="B27:E27"/>
    <mergeCell ref="B28:E28"/>
    <mergeCell ref="B29:H29"/>
    <mergeCell ref="B11:H11"/>
    <mergeCell ref="B12:I12"/>
    <mergeCell ref="B13:E13"/>
    <mergeCell ref="B14:E14"/>
    <mergeCell ref="B15:E15"/>
    <mergeCell ref="B16:E16"/>
    <mergeCell ref="B19:H19"/>
    <mergeCell ref="B20:I20"/>
    <mergeCell ref="B34:I34"/>
    <mergeCell ref="A21:H21"/>
    <mergeCell ref="A35:H35"/>
    <mergeCell ref="A64:H64"/>
    <mergeCell ref="F66:G66"/>
    <mergeCell ref="B107:I107"/>
    <mergeCell ref="B108:E108"/>
    <mergeCell ref="B102:E102"/>
    <mergeCell ref="B103:E103"/>
    <mergeCell ref="B37:E37"/>
    <mergeCell ref="F37:G37"/>
    <mergeCell ref="H37:I37"/>
    <mergeCell ref="B30:I30"/>
    <mergeCell ref="B31:E31"/>
    <mergeCell ref="B32:E32"/>
    <mergeCell ref="B33:H33"/>
    <mergeCell ref="A54:H54"/>
    <mergeCell ref="B42:E42"/>
    <mergeCell ref="B48:E48"/>
    <mergeCell ref="B49:E49"/>
    <mergeCell ref="B56:E56"/>
    <mergeCell ref="F56:G56"/>
    <mergeCell ref="H56:I56"/>
    <mergeCell ref="A57:I57"/>
    <mergeCell ref="B134:E134"/>
    <mergeCell ref="B110:E110"/>
    <mergeCell ref="B115:E115"/>
    <mergeCell ref="A38:I38"/>
    <mergeCell ref="A39:I39"/>
    <mergeCell ref="B74:E74"/>
    <mergeCell ref="B66:E66"/>
    <mergeCell ref="B109:E109"/>
    <mergeCell ref="B75:E75"/>
    <mergeCell ref="H66:I66"/>
    <mergeCell ref="A67:I67"/>
    <mergeCell ref="A68:I68"/>
    <mergeCell ref="A40:I40"/>
    <mergeCell ref="B41:E41"/>
    <mergeCell ref="B43:E43"/>
    <mergeCell ref="B44:H44"/>
    <mergeCell ref="B45:I45"/>
    <mergeCell ref="B46:E46"/>
    <mergeCell ref="B47:E47"/>
    <mergeCell ref="B52:H52"/>
    <mergeCell ref="B53:I53"/>
    <mergeCell ref="A58:I58"/>
    <mergeCell ref="A59:I59"/>
    <mergeCell ref="B60:E60"/>
    <mergeCell ref="B141:E141"/>
    <mergeCell ref="B142:E142"/>
    <mergeCell ref="B143:E143"/>
    <mergeCell ref="B144:E144"/>
    <mergeCell ref="B145:E145"/>
    <mergeCell ref="B150:E150"/>
    <mergeCell ref="F150:G150"/>
    <mergeCell ref="B129:E129"/>
    <mergeCell ref="F129:G129"/>
    <mergeCell ref="B139:E139"/>
    <mergeCell ref="B146:H146"/>
    <mergeCell ref="B147:I147"/>
    <mergeCell ref="A148:H148"/>
    <mergeCell ref="B140:E140"/>
    <mergeCell ref="H150:I150"/>
    <mergeCell ref="H129:I129"/>
    <mergeCell ref="A130:I130"/>
    <mergeCell ref="A131:I131"/>
    <mergeCell ref="A132:I132"/>
    <mergeCell ref="B133:E133"/>
    <mergeCell ref="B135:E135"/>
    <mergeCell ref="B136:H136"/>
    <mergeCell ref="B137:I137"/>
    <mergeCell ref="B138:E138"/>
    <mergeCell ref="A151:I151"/>
    <mergeCell ref="A152:I152"/>
    <mergeCell ref="A153:I153"/>
    <mergeCell ref="B154:E154"/>
    <mergeCell ref="B155:E155"/>
    <mergeCell ref="B156:E156"/>
    <mergeCell ref="B157:H157"/>
    <mergeCell ref="B158:I158"/>
    <mergeCell ref="B167:H167"/>
    <mergeCell ref="B168:I168"/>
    <mergeCell ref="A169:H169"/>
    <mergeCell ref="B171:E171"/>
    <mergeCell ref="F171:G171"/>
    <mergeCell ref="H171:I171"/>
    <mergeCell ref="A172:I172"/>
    <mergeCell ref="A173:I173"/>
    <mergeCell ref="B159:E159"/>
    <mergeCell ref="B160:E160"/>
    <mergeCell ref="B161:E161"/>
    <mergeCell ref="B162:E162"/>
    <mergeCell ref="B163:E163"/>
    <mergeCell ref="B164:E164"/>
    <mergeCell ref="B165:E165"/>
    <mergeCell ref="B166:E166"/>
    <mergeCell ref="B183:E183"/>
    <mergeCell ref="B184:H184"/>
    <mergeCell ref="B185:I185"/>
    <mergeCell ref="A186:H186"/>
    <mergeCell ref="A174:I174"/>
    <mergeCell ref="B175:E175"/>
    <mergeCell ref="B176:E176"/>
    <mergeCell ref="B177:E177"/>
    <mergeCell ref="B178:H178"/>
    <mergeCell ref="B179:I179"/>
    <mergeCell ref="B180:E180"/>
    <mergeCell ref="B181:E181"/>
    <mergeCell ref="B182:E182"/>
  </mergeCells>
  <printOptions horizontalCentered="1"/>
  <pageMargins left="0.59055118110236227" right="0.11811023622047245" top="0.51181102362204722" bottom="0.98425196850393704" header="0" footer="0.31496062992125984"/>
  <pageSetup paperSize="9" scale="70" fitToHeight="0" orientation="portrait" horizontalDpi="300" verticalDpi="300" r:id="rId1"/>
  <headerFooter>
    <oddFooter>&amp;L&amp;G&amp;C&amp;"-,Negrito"&amp;9Juliana Souza Santos
 Engenheira Civil 
CREA 1219237280&amp;R&amp;"Verdana,Normal"&amp;10Página &amp;P de &amp;N</oddFooter>
  </headerFooter>
  <rowBreaks count="3" manualBreakCount="3">
    <brk id="54" max="8" man="1"/>
    <brk id="101" max="8" man="1"/>
    <brk id="148" max="8"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5"/>
  <sheetViews>
    <sheetView showGridLines="0" view="pageLayout" topLeftCell="A64" zoomScale="130" zoomScaleNormal="100" zoomScalePageLayoutView="130" workbookViewId="0">
      <selection activeCell="B74" sqref="B74:B75"/>
    </sheetView>
  </sheetViews>
  <sheetFormatPr defaultRowHeight="15"/>
  <cols>
    <col min="1" max="1" width="9.140625" style="214"/>
    <col min="2" max="2" width="16.7109375" style="214" customWidth="1"/>
    <col min="3" max="3" width="9.28515625" style="214" customWidth="1"/>
    <col min="4" max="4" width="9.7109375" style="214" customWidth="1"/>
    <col min="5" max="5" width="10" style="214" bestFit="1" customWidth="1"/>
    <col min="6" max="16384" width="9.140625" style="214"/>
  </cols>
  <sheetData>
    <row r="1" spans="2:8">
      <c r="B1" s="343" t="s">
        <v>215</v>
      </c>
      <c r="C1" s="343"/>
      <c r="D1" s="343"/>
      <c r="E1" s="343"/>
      <c r="F1" s="343"/>
      <c r="G1" s="343"/>
      <c r="H1" s="343"/>
    </row>
    <row r="2" spans="2:8">
      <c r="B2" s="344" t="s">
        <v>210</v>
      </c>
      <c r="C2" s="344"/>
      <c r="D2" s="344"/>
      <c r="E2" s="344"/>
      <c r="F2" s="344"/>
      <c r="G2" s="344"/>
      <c r="H2" s="344"/>
    </row>
    <row r="3" spans="2:8">
      <c r="B3" s="341" t="s">
        <v>213</v>
      </c>
      <c r="C3" s="341"/>
      <c r="D3" s="341" t="s">
        <v>161</v>
      </c>
      <c r="E3" s="341"/>
      <c r="F3" s="342" t="s">
        <v>162</v>
      </c>
      <c r="G3" s="342"/>
      <c r="H3" s="342"/>
    </row>
    <row r="4" spans="2:8">
      <c r="B4" s="228" t="s">
        <v>160</v>
      </c>
      <c r="C4" s="219">
        <v>12.1</v>
      </c>
      <c r="D4" s="338" t="s">
        <v>160</v>
      </c>
      <c r="E4" s="339">
        <v>19.149999999999999</v>
      </c>
      <c r="F4" s="339">
        <f>E4*C7</f>
        <v>41.75</v>
      </c>
      <c r="G4" s="339"/>
      <c r="H4" s="339"/>
    </row>
    <row r="5" spans="2:8">
      <c r="B5" s="228" t="s">
        <v>211</v>
      </c>
      <c r="C5" s="219">
        <v>0.22</v>
      </c>
      <c r="D5" s="338"/>
      <c r="E5" s="339"/>
      <c r="F5" s="339"/>
      <c r="G5" s="339"/>
      <c r="H5" s="339"/>
    </row>
    <row r="6" spans="2:8">
      <c r="B6" s="228" t="s">
        <v>212</v>
      </c>
      <c r="C6" s="219">
        <v>0.14000000000000001</v>
      </c>
      <c r="D6" s="338"/>
      <c r="E6" s="339"/>
      <c r="F6" s="339"/>
      <c r="G6" s="339"/>
      <c r="H6" s="339"/>
    </row>
    <row r="7" spans="2:8">
      <c r="B7" s="227" t="s">
        <v>214</v>
      </c>
      <c r="C7" s="219">
        <f>((C5+C6)*C4)/2</f>
        <v>2.1800000000000002</v>
      </c>
      <c r="D7" s="338"/>
      <c r="E7" s="339"/>
      <c r="F7" s="339"/>
      <c r="G7" s="339"/>
      <c r="H7" s="339"/>
    </row>
    <row r="8" spans="2:8">
      <c r="B8" s="227"/>
      <c r="C8" s="219"/>
      <c r="D8" s="248"/>
      <c r="E8" s="213"/>
      <c r="F8" s="213"/>
      <c r="G8" s="213"/>
      <c r="H8" s="213"/>
    </row>
    <row r="9" spans="2:8">
      <c r="B9" s="341" t="s">
        <v>213</v>
      </c>
      <c r="C9" s="341"/>
      <c r="D9" s="341" t="s">
        <v>161</v>
      </c>
      <c r="E9" s="341"/>
      <c r="F9" s="342" t="s">
        <v>162</v>
      </c>
      <c r="G9" s="342"/>
      <c r="H9" s="342"/>
    </row>
    <row r="10" spans="2:8">
      <c r="B10" s="228" t="s">
        <v>160</v>
      </c>
      <c r="C10" s="219">
        <v>14.2</v>
      </c>
      <c r="D10" s="338" t="s">
        <v>160</v>
      </c>
      <c r="E10" s="339">
        <v>13.4</v>
      </c>
      <c r="F10" s="339">
        <f>E10*C13</f>
        <v>34.299999999999997</v>
      </c>
      <c r="G10" s="339"/>
      <c r="H10" s="339"/>
    </row>
    <row r="11" spans="2:8">
      <c r="B11" s="228" t="s">
        <v>211</v>
      </c>
      <c r="C11" s="219">
        <v>0.22</v>
      </c>
      <c r="D11" s="338"/>
      <c r="E11" s="339"/>
      <c r="F11" s="339"/>
      <c r="G11" s="339"/>
      <c r="H11" s="339"/>
    </row>
    <row r="12" spans="2:8">
      <c r="B12" s="228" t="s">
        <v>212</v>
      </c>
      <c r="C12" s="219">
        <v>0.14000000000000001</v>
      </c>
      <c r="D12" s="338"/>
      <c r="E12" s="339"/>
      <c r="F12" s="339"/>
      <c r="G12" s="339"/>
      <c r="H12" s="339"/>
    </row>
    <row r="13" spans="2:8">
      <c r="B13" s="227" t="s">
        <v>214</v>
      </c>
      <c r="C13" s="219">
        <f>((C11+C12)*C10)/2</f>
        <v>2.56</v>
      </c>
      <c r="D13" s="338"/>
      <c r="E13" s="339"/>
      <c r="F13" s="339"/>
      <c r="G13" s="339"/>
      <c r="H13" s="339"/>
    </row>
    <row r="14" spans="2:8">
      <c r="B14" s="227"/>
      <c r="C14" s="219"/>
      <c r="D14" s="248"/>
      <c r="E14" s="213"/>
      <c r="F14" s="213"/>
      <c r="G14" s="213"/>
      <c r="H14" s="213"/>
    </row>
    <row r="15" spans="2:8">
      <c r="B15" s="341" t="s">
        <v>213</v>
      </c>
      <c r="C15" s="341"/>
      <c r="D15" s="341" t="s">
        <v>161</v>
      </c>
      <c r="E15" s="341"/>
      <c r="F15" s="342" t="s">
        <v>162</v>
      </c>
      <c r="G15" s="342"/>
      <c r="H15" s="342"/>
    </row>
    <row r="16" spans="2:8">
      <c r="B16" s="228" t="s">
        <v>160</v>
      </c>
      <c r="C16" s="219">
        <v>10.9</v>
      </c>
      <c r="D16" s="338" t="s">
        <v>160</v>
      </c>
      <c r="E16" s="339">
        <v>29.37</v>
      </c>
      <c r="F16" s="339">
        <f>E16*C19</f>
        <v>57.57</v>
      </c>
      <c r="G16" s="339"/>
      <c r="H16" s="339"/>
    </row>
    <row r="17" spans="2:8">
      <c r="B17" s="228" t="s">
        <v>211</v>
      </c>
      <c r="C17" s="219">
        <v>0.22</v>
      </c>
      <c r="D17" s="338"/>
      <c r="E17" s="339"/>
      <c r="F17" s="339"/>
      <c r="G17" s="339"/>
      <c r="H17" s="339"/>
    </row>
    <row r="18" spans="2:8">
      <c r="B18" s="228" t="s">
        <v>212</v>
      </c>
      <c r="C18" s="219">
        <v>0.14000000000000001</v>
      </c>
      <c r="D18" s="338"/>
      <c r="E18" s="339"/>
      <c r="F18" s="339"/>
      <c r="G18" s="339"/>
      <c r="H18" s="339"/>
    </row>
    <row r="19" spans="2:8">
      <c r="B19" s="227" t="s">
        <v>214</v>
      </c>
      <c r="C19" s="219">
        <f>((C17+C18)*C16)/2</f>
        <v>1.96</v>
      </c>
      <c r="D19" s="338"/>
      <c r="E19" s="339"/>
      <c r="F19" s="339"/>
      <c r="G19" s="339"/>
      <c r="H19" s="339"/>
    </row>
    <row r="20" spans="2:8">
      <c r="B20" s="227"/>
      <c r="C20" s="219"/>
      <c r="D20" s="248"/>
      <c r="E20" s="213"/>
      <c r="F20" s="213"/>
      <c r="G20" s="213"/>
      <c r="H20" s="213"/>
    </row>
    <row r="21" spans="2:8">
      <c r="B21" s="341" t="s">
        <v>213</v>
      </c>
      <c r="C21" s="341"/>
      <c r="D21" s="341" t="s">
        <v>161</v>
      </c>
      <c r="E21" s="341"/>
      <c r="F21" s="342" t="s">
        <v>162</v>
      </c>
      <c r="G21" s="342"/>
      <c r="H21" s="342"/>
    </row>
    <row r="22" spans="2:8">
      <c r="B22" s="228" t="s">
        <v>160</v>
      </c>
      <c r="C22" s="219">
        <v>16.850000000000001</v>
      </c>
      <c r="D22" s="338" t="s">
        <v>160</v>
      </c>
      <c r="E22" s="339">
        <v>7.75</v>
      </c>
      <c r="F22" s="339">
        <f>E22*C25</f>
        <v>23.48</v>
      </c>
      <c r="G22" s="339"/>
      <c r="H22" s="339"/>
    </row>
    <row r="23" spans="2:8">
      <c r="B23" s="228" t="s">
        <v>211</v>
      </c>
      <c r="C23" s="219">
        <v>0.22</v>
      </c>
      <c r="D23" s="338"/>
      <c r="E23" s="339"/>
      <c r="F23" s="339"/>
      <c r="G23" s="339"/>
      <c r="H23" s="339"/>
    </row>
    <row r="24" spans="2:8">
      <c r="B24" s="228" t="s">
        <v>212</v>
      </c>
      <c r="C24" s="219">
        <v>0.14000000000000001</v>
      </c>
      <c r="D24" s="338"/>
      <c r="E24" s="339"/>
      <c r="F24" s="339"/>
      <c r="G24" s="339"/>
      <c r="H24" s="339"/>
    </row>
    <row r="25" spans="2:8">
      <c r="B25" s="227" t="s">
        <v>214</v>
      </c>
      <c r="C25" s="219">
        <f>((C23+C24)*C22)/2</f>
        <v>3.03</v>
      </c>
      <c r="D25" s="338"/>
      <c r="E25" s="339"/>
      <c r="F25" s="339"/>
      <c r="G25" s="339"/>
      <c r="H25" s="339"/>
    </row>
    <row r="26" spans="2:8">
      <c r="B26" s="227"/>
      <c r="C26" s="219"/>
      <c r="D26" s="248"/>
      <c r="E26" s="213"/>
      <c r="F26" s="213"/>
      <c r="G26" s="213"/>
      <c r="H26" s="213"/>
    </row>
    <row r="27" spans="2:8">
      <c r="B27" s="341" t="s">
        <v>213</v>
      </c>
      <c r="C27" s="341"/>
      <c r="D27" s="341" t="s">
        <v>161</v>
      </c>
      <c r="E27" s="341"/>
      <c r="F27" s="342" t="s">
        <v>162</v>
      </c>
      <c r="G27" s="342"/>
      <c r="H27" s="342"/>
    </row>
    <row r="28" spans="2:8">
      <c r="B28" s="228" t="s">
        <v>160</v>
      </c>
      <c r="C28" s="219">
        <v>18.7</v>
      </c>
      <c r="D28" s="338" t="s">
        <v>160</v>
      </c>
      <c r="E28" s="339">
        <v>6.1</v>
      </c>
      <c r="F28" s="339">
        <f>E28*C31</f>
        <v>20.56</v>
      </c>
      <c r="G28" s="339"/>
      <c r="H28" s="339"/>
    </row>
    <row r="29" spans="2:8">
      <c r="B29" s="228" t="s">
        <v>211</v>
      </c>
      <c r="C29" s="219">
        <v>0.22</v>
      </c>
      <c r="D29" s="338"/>
      <c r="E29" s="339"/>
      <c r="F29" s="339"/>
      <c r="G29" s="339"/>
      <c r="H29" s="339"/>
    </row>
    <row r="30" spans="2:8">
      <c r="B30" s="228" t="s">
        <v>212</v>
      </c>
      <c r="C30" s="219">
        <v>0.14000000000000001</v>
      </c>
      <c r="D30" s="338"/>
      <c r="E30" s="339"/>
      <c r="F30" s="339"/>
      <c r="G30" s="339"/>
      <c r="H30" s="339"/>
    </row>
    <row r="31" spans="2:8">
      <c r="B31" s="227" t="s">
        <v>214</v>
      </c>
      <c r="C31" s="219">
        <f>((C29+C30)*C28)/2</f>
        <v>3.37</v>
      </c>
      <c r="D31" s="338"/>
      <c r="E31" s="339"/>
      <c r="F31" s="339"/>
      <c r="G31" s="339"/>
      <c r="H31" s="339"/>
    </row>
    <row r="32" spans="2:8">
      <c r="B32" s="227"/>
      <c r="C32" s="219"/>
      <c r="D32" s="248"/>
      <c r="E32" s="213"/>
      <c r="F32" s="213"/>
      <c r="G32" s="213"/>
      <c r="H32" s="213"/>
    </row>
    <row r="33" spans="2:8">
      <c r="B33" s="341" t="s">
        <v>213</v>
      </c>
      <c r="C33" s="341"/>
      <c r="D33" s="341" t="s">
        <v>161</v>
      </c>
      <c r="E33" s="341"/>
      <c r="F33" s="342" t="s">
        <v>162</v>
      </c>
      <c r="G33" s="342"/>
      <c r="H33" s="342"/>
    </row>
    <row r="34" spans="2:8">
      <c r="B34" s="228" t="s">
        <v>160</v>
      </c>
      <c r="C34" s="219">
        <v>22.75</v>
      </c>
      <c r="D34" s="338" t="s">
        <v>160</v>
      </c>
      <c r="E34" s="339">
        <v>5.7</v>
      </c>
      <c r="F34" s="339">
        <f>E34*C37</f>
        <v>23.37</v>
      </c>
      <c r="G34" s="339"/>
      <c r="H34" s="339"/>
    </row>
    <row r="35" spans="2:8">
      <c r="B35" s="228" t="s">
        <v>211</v>
      </c>
      <c r="C35" s="219">
        <v>0.22</v>
      </c>
      <c r="D35" s="338"/>
      <c r="E35" s="339"/>
      <c r="F35" s="339"/>
      <c r="G35" s="339"/>
      <c r="H35" s="339"/>
    </row>
    <row r="36" spans="2:8">
      <c r="B36" s="228" t="s">
        <v>212</v>
      </c>
      <c r="C36" s="219">
        <v>0.14000000000000001</v>
      </c>
      <c r="D36" s="338"/>
      <c r="E36" s="339"/>
      <c r="F36" s="339"/>
      <c r="G36" s="339"/>
      <c r="H36" s="339"/>
    </row>
    <row r="37" spans="2:8">
      <c r="B37" s="227" t="s">
        <v>214</v>
      </c>
      <c r="C37" s="219">
        <f>((C35+C36)*C34)/2</f>
        <v>4.0999999999999996</v>
      </c>
      <c r="D37" s="338"/>
      <c r="E37" s="339"/>
      <c r="F37" s="339"/>
      <c r="G37" s="339"/>
      <c r="H37" s="339"/>
    </row>
    <row r="38" spans="2:8">
      <c r="B38" s="227"/>
      <c r="C38" s="219"/>
      <c r="D38" s="248"/>
      <c r="E38" s="213"/>
      <c r="F38" s="213"/>
      <c r="G38" s="213"/>
      <c r="H38" s="213"/>
    </row>
    <row r="39" spans="2:8">
      <c r="B39" s="340" t="s">
        <v>216</v>
      </c>
      <c r="C39" s="340"/>
      <c r="D39" s="340"/>
      <c r="E39" s="340"/>
      <c r="F39" s="339">
        <f>F4+F10+F16+F22+F28+F34</f>
        <v>201.03</v>
      </c>
      <c r="G39" s="339"/>
      <c r="H39" s="339"/>
    </row>
    <row r="40" spans="2:8">
      <c r="B40" s="242"/>
      <c r="C40" s="241"/>
      <c r="D40" s="243"/>
      <c r="E40" s="244"/>
      <c r="F40" s="244"/>
      <c r="G40" s="244"/>
      <c r="H40" s="244"/>
    </row>
    <row r="41" spans="2:8">
      <c r="B41" s="242"/>
      <c r="C41" s="241"/>
      <c r="D41" s="243"/>
      <c r="E41" s="244"/>
      <c r="F41" s="244"/>
      <c r="G41" s="244"/>
      <c r="H41" s="244"/>
    </row>
    <row r="42" spans="2:8">
      <c r="B42" s="242"/>
      <c r="C42" s="241"/>
      <c r="D42" s="243"/>
      <c r="E42" s="244"/>
      <c r="F42" s="244"/>
      <c r="G42" s="244"/>
      <c r="H42" s="244"/>
    </row>
    <row r="43" spans="2:8">
      <c r="B43" s="242"/>
      <c r="C43" s="241"/>
      <c r="D43" s="243"/>
      <c r="E43" s="244"/>
      <c r="F43" s="244"/>
      <c r="G43" s="244"/>
      <c r="H43" s="244"/>
    </row>
    <row r="45" spans="2:8" ht="30" customHeight="1">
      <c r="B45" s="348" t="s">
        <v>166</v>
      </c>
      <c r="C45" s="348"/>
      <c r="D45" s="348"/>
      <c r="E45" s="348"/>
      <c r="F45" s="220"/>
      <c r="G45" s="220"/>
    </row>
    <row r="46" spans="2:8" ht="24.75" customHeight="1">
      <c r="B46" s="347" t="s">
        <v>167</v>
      </c>
      <c r="C46" s="221" t="s">
        <v>168</v>
      </c>
      <c r="D46" s="222" t="s">
        <v>169</v>
      </c>
      <c r="E46" s="223" t="s">
        <v>170</v>
      </c>
    </row>
    <row r="47" spans="2:8" ht="25.5" customHeight="1">
      <c r="B47" s="347"/>
      <c r="C47" s="213">
        <f>0.2*5</f>
        <v>1</v>
      </c>
      <c r="D47" s="213">
        <v>21</v>
      </c>
      <c r="E47" s="213">
        <f>C47*D47</f>
        <v>21</v>
      </c>
    </row>
    <row r="48" spans="2:8">
      <c r="B48" s="224" t="s">
        <v>171</v>
      </c>
      <c r="C48" s="213">
        <v>3.42</v>
      </c>
      <c r="D48" s="213">
        <v>2</v>
      </c>
      <c r="E48" s="213">
        <f>C48*D48</f>
        <v>6.84</v>
      </c>
    </row>
    <row r="49" spans="2:5" ht="23.25">
      <c r="B49" s="225" t="s">
        <v>172</v>
      </c>
      <c r="C49" s="213">
        <v>2.4</v>
      </c>
      <c r="D49" s="213">
        <v>1</v>
      </c>
      <c r="E49" s="213">
        <f>C49*D49</f>
        <v>2.4</v>
      </c>
    </row>
    <row r="50" spans="2:5">
      <c r="B50" s="224" t="s">
        <v>174</v>
      </c>
      <c r="C50" s="213">
        <v>1.37</v>
      </c>
      <c r="D50" s="213">
        <v>2</v>
      </c>
      <c r="E50" s="213">
        <f>C50*D50</f>
        <v>2.74</v>
      </c>
    </row>
    <row r="51" spans="2:5">
      <c r="B51" s="342" t="s">
        <v>173</v>
      </c>
      <c r="C51" s="342"/>
      <c r="D51" s="342"/>
      <c r="E51" s="212">
        <f>SUM(E47:E50)</f>
        <v>32.979999999999997</v>
      </c>
    </row>
    <row r="54" spans="2:5">
      <c r="B54" s="345" t="s">
        <v>177</v>
      </c>
      <c r="C54" s="215">
        <v>64.7</v>
      </c>
    </row>
    <row r="55" spans="2:5">
      <c r="B55" s="345"/>
      <c r="C55" s="215">
        <v>64.7</v>
      </c>
    </row>
    <row r="56" spans="2:5">
      <c r="B56" s="345"/>
      <c r="C56" s="215">
        <v>64.2</v>
      </c>
    </row>
    <row r="57" spans="2:5">
      <c r="B57" s="345"/>
      <c r="C57" s="215">
        <v>0.9</v>
      </c>
    </row>
    <row r="58" spans="2:5">
      <c r="B58" s="345"/>
      <c r="C58" s="215">
        <v>0.9</v>
      </c>
    </row>
    <row r="59" spans="2:5">
      <c r="B59" s="345"/>
      <c r="C59" s="215">
        <v>0.6</v>
      </c>
    </row>
    <row r="60" spans="2:5">
      <c r="B60" s="345"/>
      <c r="C60" s="215">
        <v>0.3</v>
      </c>
    </row>
    <row r="61" spans="2:5">
      <c r="B61" s="345"/>
      <c r="C61" s="215">
        <v>0.9</v>
      </c>
    </row>
    <row r="62" spans="2:5">
      <c r="B62" s="345"/>
      <c r="C62" s="215">
        <v>0.9</v>
      </c>
    </row>
    <row r="63" spans="2:5">
      <c r="B63" s="345"/>
      <c r="C63" s="215">
        <v>0.6</v>
      </c>
    </row>
    <row r="64" spans="2:5">
      <c r="B64" s="345"/>
      <c r="C64" s="215">
        <v>0.9</v>
      </c>
    </row>
    <row r="65" spans="2:5">
      <c r="B65" s="345"/>
      <c r="C65" s="215">
        <v>0.9</v>
      </c>
    </row>
    <row r="66" spans="2:5">
      <c r="B66" s="345"/>
      <c r="C66" s="215">
        <v>0.6</v>
      </c>
    </row>
    <row r="67" spans="2:5">
      <c r="B67" s="345"/>
      <c r="C67" s="215">
        <v>0.3</v>
      </c>
    </row>
    <row r="68" spans="2:5">
      <c r="B68" s="345"/>
      <c r="C68" s="215">
        <v>0.9</v>
      </c>
    </row>
    <row r="69" spans="2:5">
      <c r="B69" s="345"/>
      <c r="C69" s="215">
        <v>0.9</v>
      </c>
    </row>
    <row r="70" spans="2:5">
      <c r="B70" s="345"/>
      <c r="C70" s="215">
        <v>0.6</v>
      </c>
    </row>
    <row r="71" spans="2:5">
      <c r="B71" s="226" t="s">
        <v>176</v>
      </c>
      <c r="C71" s="215">
        <f>SUM(C54:C70)</f>
        <v>203.8</v>
      </c>
    </row>
    <row r="74" spans="2:5">
      <c r="B74" s="346" t="s">
        <v>186</v>
      </c>
      <c r="C74" s="227" t="s">
        <v>168</v>
      </c>
      <c r="D74" s="227" t="s">
        <v>187</v>
      </c>
      <c r="E74" s="228" t="s">
        <v>185</v>
      </c>
    </row>
    <row r="75" spans="2:5">
      <c r="B75" s="346"/>
      <c r="C75" s="215">
        <v>2049.6999999999998</v>
      </c>
      <c r="D75" s="215">
        <v>0.05</v>
      </c>
      <c r="E75" s="215">
        <f>C75*D75</f>
        <v>102.49</v>
      </c>
    </row>
  </sheetData>
  <mergeCells count="45">
    <mergeCell ref="D10:D13"/>
    <mergeCell ref="E10:E13"/>
    <mergeCell ref="F10:H13"/>
    <mergeCell ref="B15:C15"/>
    <mergeCell ref="D4:D7"/>
    <mergeCell ref="E4:E7"/>
    <mergeCell ref="F4:H7"/>
    <mergeCell ref="B9:C9"/>
    <mergeCell ref="D9:E9"/>
    <mergeCell ref="F9:H9"/>
    <mergeCell ref="D15:E15"/>
    <mergeCell ref="F15:H15"/>
    <mergeCell ref="B54:B70"/>
    <mergeCell ref="B74:B75"/>
    <mergeCell ref="B46:B47"/>
    <mergeCell ref="B45:E45"/>
    <mergeCell ref="B51:D51"/>
    <mergeCell ref="B1:H1"/>
    <mergeCell ref="B2:H2"/>
    <mergeCell ref="B3:C3"/>
    <mergeCell ref="D3:E3"/>
    <mergeCell ref="F3:H3"/>
    <mergeCell ref="D16:D19"/>
    <mergeCell ref="E16:E19"/>
    <mergeCell ref="F16:H19"/>
    <mergeCell ref="B21:C21"/>
    <mergeCell ref="D21:E21"/>
    <mergeCell ref="F21:H21"/>
    <mergeCell ref="D22:D25"/>
    <mergeCell ref="E22:E25"/>
    <mergeCell ref="F22:H25"/>
    <mergeCell ref="B27:C27"/>
    <mergeCell ref="D27:E27"/>
    <mergeCell ref="F27:H27"/>
    <mergeCell ref="D28:D31"/>
    <mergeCell ref="E28:E31"/>
    <mergeCell ref="F28:H31"/>
    <mergeCell ref="B39:E39"/>
    <mergeCell ref="F39:H39"/>
    <mergeCell ref="B33:C33"/>
    <mergeCell ref="D33:E33"/>
    <mergeCell ref="F33:H33"/>
    <mergeCell ref="D34:D37"/>
    <mergeCell ref="E34:E37"/>
    <mergeCell ref="F34:H37"/>
  </mergeCells>
  <pageMargins left="0.511811024" right="0.511811024" top="0.78740157499999996" bottom="0.78740157499999996" header="0.31496062000000002" footer="0.31496062000000002"/>
  <pageSetup paperSize="9" orientation="portrait" r:id="rId1"/>
  <headerFooter>
    <oddFooter>&amp;C&amp;"-,Negrito"&amp;9Juliana Souza Santos
 Engenheira Civil 
CREA 1219237280</oddFooter>
  </headerFooter>
  <rowBreaks count="1" manualBreakCount="1">
    <brk id="42"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view="pageLayout" zoomScaleNormal="100" zoomScaleSheetLayoutView="100" workbookViewId="0">
      <selection activeCell="D25" sqref="D25"/>
    </sheetView>
  </sheetViews>
  <sheetFormatPr defaultRowHeight="15"/>
  <cols>
    <col min="1" max="1" width="15.5703125" customWidth="1"/>
    <col min="2" max="2" width="44.5703125" customWidth="1"/>
    <col min="3" max="3" width="38.5703125" customWidth="1"/>
    <col min="4" max="4" width="18.28515625" customWidth="1"/>
    <col min="5" max="5" width="18" customWidth="1"/>
    <col min="6" max="6" width="21.85546875" customWidth="1"/>
    <col min="7" max="7" width="10.5703125" customWidth="1"/>
    <col min="9" max="9" width="12.85546875" customWidth="1"/>
    <col min="10" max="10" width="18.28515625" customWidth="1"/>
    <col min="11" max="11" width="14.5703125" customWidth="1"/>
  </cols>
  <sheetData>
    <row r="1" spans="1:10">
      <c r="A1" s="358" t="s">
        <v>132</v>
      </c>
      <c r="B1" s="358"/>
      <c r="C1" s="358"/>
      <c r="D1" s="358"/>
      <c r="E1" s="358"/>
      <c r="F1" s="358"/>
      <c r="G1" s="358"/>
      <c r="H1" s="358"/>
      <c r="I1" s="358"/>
      <c r="J1" s="358"/>
    </row>
    <row r="2" spans="1:10" ht="25.5">
      <c r="A2" s="181" t="s">
        <v>133</v>
      </c>
      <c r="B2" s="182" t="s">
        <v>134</v>
      </c>
      <c r="C2" s="183" t="s">
        <v>135</v>
      </c>
      <c r="D2" s="181" t="s">
        <v>136</v>
      </c>
      <c r="E2" s="181" t="s">
        <v>137</v>
      </c>
      <c r="F2" s="181" t="s">
        <v>138</v>
      </c>
      <c r="G2" s="184" t="s">
        <v>139</v>
      </c>
      <c r="H2" s="181" t="s">
        <v>140</v>
      </c>
      <c r="I2" s="185" t="s">
        <v>141</v>
      </c>
      <c r="J2" s="185" t="s">
        <v>142</v>
      </c>
    </row>
    <row r="3" spans="1:10">
      <c r="A3" s="353" t="s">
        <v>230</v>
      </c>
      <c r="B3" s="351" t="s">
        <v>231</v>
      </c>
      <c r="C3" s="186" t="s">
        <v>232</v>
      </c>
      <c r="D3" s="187" t="s">
        <v>233</v>
      </c>
      <c r="E3" s="186" t="s">
        <v>234</v>
      </c>
      <c r="F3" s="186" t="s">
        <v>235</v>
      </c>
      <c r="G3" s="188">
        <v>44197</v>
      </c>
      <c r="H3" s="189" t="s">
        <v>71</v>
      </c>
      <c r="I3" s="190">
        <v>65</v>
      </c>
      <c r="J3" s="349">
        <f>I3</f>
        <v>65</v>
      </c>
    </row>
    <row r="4" spans="1:10">
      <c r="A4" s="354"/>
      <c r="B4" s="352"/>
      <c r="C4" s="186" t="s">
        <v>236</v>
      </c>
      <c r="D4" s="187" t="s">
        <v>237</v>
      </c>
      <c r="E4" s="186" t="s">
        <v>238</v>
      </c>
      <c r="F4" s="191" t="s">
        <v>239</v>
      </c>
      <c r="G4" s="188">
        <v>44197</v>
      </c>
      <c r="H4" s="189" t="s">
        <v>71</v>
      </c>
      <c r="I4" s="190">
        <v>66.150000000000006</v>
      </c>
      <c r="J4" s="350"/>
    </row>
    <row r="5" spans="1:10">
      <c r="A5" s="355" t="s">
        <v>243</v>
      </c>
      <c r="B5" s="356"/>
      <c r="C5" s="356"/>
      <c r="D5" s="356"/>
      <c r="E5" s="356"/>
      <c r="F5" s="356"/>
      <c r="G5" s="356"/>
      <c r="H5" s="356"/>
      <c r="I5" s="356"/>
      <c r="J5" s="357"/>
    </row>
    <row r="7" spans="1:10">
      <c r="A7" s="353" t="s">
        <v>240</v>
      </c>
      <c r="B7" s="351" t="s">
        <v>241</v>
      </c>
      <c r="C7" s="186" t="s">
        <v>232</v>
      </c>
      <c r="D7" s="187" t="s">
        <v>233</v>
      </c>
      <c r="E7" s="186" t="s">
        <v>234</v>
      </c>
      <c r="F7" s="186" t="s">
        <v>242</v>
      </c>
      <c r="G7" s="188">
        <v>44075</v>
      </c>
      <c r="H7" s="189" t="s">
        <v>71</v>
      </c>
      <c r="I7" s="190">
        <v>45</v>
      </c>
      <c r="J7" s="349">
        <f>I7</f>
        <v>45</v>
      </c>
    </row>
    <row r="8" spans="1:10">
      <c r="A8" s="354"/>
      <c r="B8" s="352"/>
      <c r="C8" s="186" t="s">
        <v>236</v>
      </c>
      <c r="D8" s="187" t="s">
        <v>237</v>
      </c>
      <c r="E8" s="186" t="s">
        <v>238</v>
      </c>
      <c r="F8" s="191" t="s">
        <v>239</v>
      </c>
      <c r="G8" s="188">
        <v>44075</v>
      </c>
      <c r="H8" s="189" t="s">
        <v>71</v>
      </c>
      <c r="I8" s="190">
        <v>47.5</v>
      </c>
      <c r="J8" s="350"/>
    </row>
    <row r="9" spans="1:10">
      <c r="A9" s="355" t="s">
        <v>243</v>
      </c>
      <c r="B9" s="356"/>
      <c r="C9" s="356"/>
      <c r="D9" s="356"/>
      <c r="E9" s="356"/>
      <c r="F9" s="356"/>
      <c r="G9" s="356"/>
      <c r="H9" s="356"/>
      <c r="I9" s="356"/>
      <c r="J9" s="357"/>
    </row>
  </sheetData>
  <mergeCells count="9">
    <mergeCell ref="J7:J8"/>
    <mergeCell ref="B7:B8"/>
    <mergeCell ref="A7:A8"/>
    <mergeCell ref="A9:J9"/>
    <mergeCell ref="A1:J1"/>
    <mergeCell ref="J3:J4"/>
    <mergeCell ref="B3:B4"/>
    <mergeCell ref="A3:A4"/>
    <mergeCell ref="A5:J5"/>
  </mergeCells>
  <conditionalFormatting sqref="B3">
    <cfRule type="duplicateValues" dxfId="11" priority="219"/>
  </conditionalFormatting>
  <conditionalFormatting sqref="A3">
    <cfRule type="duplicateValues" dxfId="10" priority="220"/>
  </conditionalFormatting>
  <conditionalFormatting sqref="A3">
    <cfRule type="duplicateValues" dxfId="9" priority="221"/>
  </conditionalFormatting>
  <conditionalFormatting sqref="B1:B2">
    <cfRule type="duplicateValues" dxfId="8" priority="222"/>
  </conditionalFormatting>
  <conditionalFormatting sqref="A1:A2">
    <cfRule type="duplicateValues" dxfId="7" priority="223"/>
  </conditionalFormatting>
  <conditionalFormatting sqref="B7">
    <cfRule type="duplicateValues" dxfId="6" priority="5"/>
  </conditionalFormatting>
  <conditionalFormatting sqref="A7">
    <cfRule type="duplicateValues" dxfId="5" priority="6"/>
  </conditionalFormatting>
  <conditionalFormatting sqref="A7">
    <cfRule type="duplicateValues" dxfId="4" priority="7"/>
  </conditionalFormatting>
  <conditionalFormatting sqref="B5">
    <cfRule type="duplicateValues" dxfId="3" priority="3"/>
  </conditionalFormatting>
  <conditionalFormatting sqref="A5">
    <cfRule type="duplicateValues" dxfId="2" priority="4"/>
  </conditionalFormatting>
  <conditionalFormatting sqref="B9">
    <cfRule type="duplicateValues" dxfId="1" priority="1"/>
  </conditionalFormatting>
  <conditionalFormatting sqref="A9">
    <cfRule type="duplicateValues" dxfId="0" priority="2"/>
  </conditionalFormatting>
  <pageMargins left="0.51181102362204722" right="0.51181102362204722" top="0.78740157480314965" bottom="0.78740157480314965" header="0.31496062992125984" footer="0.31496062992125984"/>
  <pageSetup paperSize="9" scale="65" orientation="landscape" r:id="rId1"/>
  <headerFooter>
    <oddFooter>&amp;C&amp;"-,Negrito"&amp;9Juliana Souza Santos
 Engenheira Civil 
CREA 1219237280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13</vt:i4>
      </vt:variant>
    </vt:vector>
  </HeadingPairs>
  <TitlesOfParts>
    <vt:vector size="22" baseType="lpstr">
      <vt:lpstr>Capa</vt:lpstr>
      <vt:lpstr>Orçamento</vt:lpstr>
      <vt:lpstr>Resumo</vt:lpstr>
      <vt:lpstr>Cronograma</vt:lpstr>
      <vt:lpstr>BDI - Serviços</vt:lpstr>
      <vt:lpstr>BDI-Equipamentos</vt:lpstr>
      <vt:lpstr>Composição</vt:lpstr>
      <vt:lpstr>Memória de Cálculo</vt:lpstr>
      <vt:lpstr>Mapa de cotação</vt:lpstr>
      <vt:lpstr>'BDI - Serviços'!Area_de_impressao</vt:lpstr>
      <vt:lpstr>'BDI-Equipamentos'!Area_de_impressao</vt:lpstr>
      <vt:lpstr>Capa!Area_de_impressao</vt:lpstr>
      <vt:lpstr>Composição!Area_de_impressao</vt:lpstr>
      <vt:lpstr>Cronograma!Area_de_impressao</vt:lpstr>
      <vt:lpstr>'Mapa de cotação'!Area_de_impressao</vt:lpstr>
      <vt:lpstr>'Memória de Cálculo'!Area_de_impressao</vt:lpstr>
      <vt:lpstr>Orçamento!Area_de_impressao</vt:lpstr>
      <vt:lpstr>Resumo!Area_de_impressao</vt:lpstr>
      <vt:lpstr>Composição!Titulos_de_impressao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2021-01-19T11:42:01Z</cp:lastPrinted>
  <dcterms:created xsi:type="dcterms:W3CDTF">2013-07-15T19:04:59Z</dcterms:created>
  <dcterms:modified xsi:type="dcterms:W3CDTF">2021-01-21T14:05:37Z</dcterms:modified>
</cp:coreProperties>
</file>